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\home\olve\mzsr\OSN-public\postprocessing\"/>
    </mc:Choice>
  </mc:AlternateContent>
  <bookViews>
    <workbookView xWindow="0" yWindow="0" windowWidth="23040" windowHeight="9900"/>
  </bookViews>
  <sheets>
    <sheet name="Počet HP na úroveň MS,nemocnice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67" i="3" l="1"/>
  <c r="Y167" i="3"/>
  <c r="U167" i="3"/>
  <c r="T167" i="3"/>
  <c r="S167" i="3"/>
  <c r="M167" i="3"/>
  <c r="L167" i="3"/>
  <c r="H167" i="3"/>
  <c r="G167" i="3"/>
  <c r="F167" i="3"/>
  <c r="E167" i="3"/>
  <c r="C167" i="3"/>
  <c r="AD166" i="3"/>
  <c r="AC166" i="3"/>
  <c r="AB166" i="3"/>
  <c r="AA166" i="3"/>
  <c r="Z166" i="3"/>
  <c r="Z167" i="3" s="1"/>
  <c r="X166" i="3"/>
  <c r="W166" i="3"/>
  <c r="V166" i="3"/>
  <c r="U166" i="3"/>
  <c r="T166" i="3"/>
  <c r="R166" i="3"/>
  <c r="Q166" i="3"/>
  <c r="P166" i="3"/>
  <c r="O166" i="3"/>
  <c r="N166" i="3"/>
  <c r="K166" i="3"/>
  <c r="K167" i="3" s="1"/>
  <c r="J166" i="3"/>
  <c r="J167" i="3" s="1"/>
  <c r="I166" i="3"/>
  <c r="I167" i="3" s="1"/>
  <c r="H166" i="3"/>
  <c r="E166" i="3"/>
  <c r="D166" i="3"/>
  <c r="C166" i="3"/>
  <c r="B166" i="3"/>
  <c r="AD165" i="3"/>
  <c r="AB165" i="3"/>
  <c r="X165" i="3"/>
  <c r="X167" i="3" s="1"/>
  <c r="W165" i="3"/>
  <c r="W167" i="3" s="1"/>
  <c r="V165" i="3"/>
  <c r="V167" i="3" s="1"/>
  <c r="R165" i="3"/>
  <c r="R167" i="3" s="1"/>
  <c r="Q165" i="3"/>
  <c r="Q167" i="3" s="1"/>
  <c r="P165" i="3"/>
  <c r="O165" i="3"/>
  <c r="L165" i="3"/>
  <c r="K165" i="3"/>
  <c r="J165" i="3"/>
  <c r="I165" i="3"/>
  <c r="D165" i="3"/>
  <c r="D167" i="3" s="1"/>
  <c r="B165" i="3"/>
  <c r="AD164" i="3"/>
  <c r="AD167" i="3" s="1"/>
  <c r="AC164" i="3"/>
  <c r="AC167" i="3" s="1"/>
  <c r="AB164" i="3"/>
  <c r="AB167" i="3" s="1"/>
  <c r="AA164" i="3"/>
  <c r="AA167" i="3" s="1"/>
  <c r="Z164" i="3"/>
  <c r="W164" i="3"/>
  <c r="V164" i="3"/>
  <c r="U164" i="3"/>
  <c r="T164" i="3"/>
  <c r="P164" i="3"/>
  <c r="P167" i="3" s="1"/>
  <c r="O164" i="3"/>
  <c r="O167" i="3" s="1"/>
  <c r="N164" i="3"/>
  <c r="N167" i="3" s="1"/>
  <c r="I164" i="3"/>
  <c r="H164" i="3"/>
  <c r="B164" i="3"/>
  <c r="B167" i="3" s="1"/>
  <c r="AF69" i="3" l="1"/>
  <c r="AG69" i="3"/>
  <c r="AH69" i="3"/>
  <c r="AI69" i="3"/>
  <c r="AJ69" i="3"/>
  <c r="AK69" i="3"/>
  <c r="AQ69" i="3" s="1"/>
  <c r="AF5" i="3"/>
  <c r="AG5" i="3"/>
  <c r="AH5" i="3"/>
  <c r="AI5" i="3"/>
  <c r="AJ5" i="3"/>
  <c r="AK5" i="3"/>
  <c r="AQ5" i="3" s="1"/>
  <c r="AF7" i="3"/>
  <c r="AG7" i="3"/>
  <c r="AH7" i="3"/>
  <c r="AI7" i="3"/>
  <c r="AJ7" i="3"/>
  <c r="AK7" i="3"/>
  <c r="AQ7" i="3" s="1"/>
  <c r="AF9" i="3"/>
  <c r="AG9" i="3"/>
  <c r="AH9" i="3"/>
  <c r="AI9" i="3"/>
  <c r="AJ9" i="3"/>
  <c r="AK9" i="3"/>
  <c r="AQ9" i="3" s="1"/>
  <c r="AF11" i="3"/>
  <c r="AG11" i="3"/>
  <c r="AH11" i="3"/>
  <c r="AI11" i="3"/>
  <c r="AJ11" i="3"/>
  <c r="AK11" i="3"/>
  <c r="AQ11" i="3" s="1"/>
  <c r="AF13" i="3"/>
  <c r="AG13" i="3"/>
  <c r="AH13" i="3"/>
  <c r="AI13" i="3"/>
  <c r="AJ13" i="3"/>
  <c r="AK13" i="3"/>
  <c r="AQ13" i="3" s="1"/>
  <c r="AF15" i="3"/>
  <c r="AG15" i="3"/>
  <c r="AH15" i="3"/>
  <c r="AI15" i="3"/>
  <c r="AJ15" i="3"/>
  <c r="AK15" i="3"/>
  <c r="AQ15" i="3" s="1"/>
  <c r="AF17" i="3"/>
  <c r="AG17" i="3"/>
  <c r="AH17" i="3"/>
  <c r="AI17" i="3"/>
  <c r="AJ17" i="3"/>
  <c r="AK17" i="3"/>
  <c r="AQ17" i="3" s="1"/>
  <c r="AF19" i="3"/>
  <c r="AG19" i="3"/>
  <c r="AH19" i="3"/>
  <c r="AI19" i="3"/>
  <c r="AJ19" i="3"/>
  <c r="AK19" i="3"/>
  <c r="AQ19" i="3" s="1"/>
  <c r="AF21" i="3"/>
  <c r="AG21" i="3"/>
  <c r="AH21" i="3"/>
  <c r="AI21" i="3"/>
  <c r="AJ21" i="3"/>
  <c r="AK21" i="3"/>
  <c r="AQ21" i="3" s="1"/>
  <c r="AF23" i="3"/>
  <c r="AG23" i="3"/>
  <c r="AH23" i="3"/>
  <c r="AI23" i="3"/>
  <c r="AJ23" i="3"/>
  <c r="AK23" i="3"/>
  <c r="AQ23" i="3" s="1"/>
  <c r="AF25" i="3"/>
  <c r="AG25" i="3"/>
  <c r="AH25" i="3"/>
  <c r="AI25" i="3"/>
  <c r="AJ25" i="3"/>
  <c r="AK25" i="3"/>
  <c r="AQ25" i="3" s="1"/>
  <c r="AF27" i="3"/>
  <c r="AG27" i="3"/>
  <c r="AH27" i="3"/>
  <c r="AI27" i="3"/>
  <c r="AJ27" i="3"/>
  <c r="AK27" i="3"/>
  <c r="AQ27" i="3" s="1"/>
  <c r="AF29" i="3"/>
  <c r="AG29" i="3"/>
  <c r="AH29" i="3"/>
  <c r="AI29" i="3"/>
  <c r="AJ29" i="3"/>
  <c r="AK29" i="3"/>
  <c r="AQ29" i="3" s="1"/>
  <c r="AF31" i="3"/>
  <c r="AG31" i="3"/>
  <c r="AH31" i="3"/>
  <c r="AI31" i="3"/>
  <c r="AJ31" i="3"/>
  <c r="AK31" i="3"/>
  <c r="AQ31" i="3" s="1"/>
  <c r="AF33" i="3"/>
  <c r="AG33" i="3"/>
  <c r="AH33" i="3"/>
  <c r="AI33" i="3"/>
  <c r="AJ33" i="3"/>
  <c r="AK33" i="3"/>
  <c r="AQ33" i="3" s="1"/>
  <c r="AF35" i="3"/>
  <c r="AG35" i="3"/>
  <c r="AH35" i="3"/>
  <c r="AI35" i="3"/>
  <c r="AJ35" i="3"/>
  <c r="AK35" i="3"/>
  <c r="AQ35" i="3" s="1"/>
  <c r="AF37" i="3"/>
  <c r="AG37" i="3"/>
  <c r="AH37" i="3"/>
  <c r="AI37" i="3"/>
  <c r="AJ37" i="3"/>
  <c r="AK37" i="3"/>
  <c r="AQ37" i="3" s="1"/>
  <c r="AF39" i="3"/>
  <c r="AG39" i="3"/>
  <c r="AH39" i="3"/>
  <c r="AI39" i="3"/>
  <c r="AJ39" i="3"/>
  <c r="AK39" i="3"/>
  <c r="AQ39" i="3" s="1"/>
  <c r="AF41" i="3"/>
  <c r="AG41" i="3"/>
  <c r="AH41" i="3"/>
  <c r="AI41" i="3"/>
  <c r="AJ41" i="3"/>
  <c r="AK41" i="3"/>
  <c r="AQ41" i="3" s="1"/>
  <c r="AF43" i="3"/>
  <c r="AG43" i="3"/>
  <c r="AH43" i="3"/>
  <c r="AI43" i="3"/>
  <c r="AJ43" i="3"/>
  <c r="AK43" i="3"/>
  <c r="AQ43" i="3" s="1"/>
  <c r="AF45" i="3"/>
  <c r="AG45" i="3"/>
  <c r="AH45" i="3"/>
  <c r="AI45" i="3"/>
  <c r="AJ45" i="3"/>
  <c r="AK45" i="3"/>
  <c r="AF47" i="3"/>
  <c r="AG47" i="3"/>
  <c r="AH47" i="3"/>
  <c r="AI47" i="3"/>
  <c r="AJ47" i="3"/>
  <c r="AK47" i="3"/>
  <c r="AQ47" i="3" s="1"/>
  <c r="AF49" i="3"/>
  <c r="AG49" i="3"/>
  <c r="AH49" i="3"/>
  <c r="AI49" i="3"/>
  <c r="AJ49" i="3"/>
  <c r="AK49" i="3"/>
  <c r="AQ49" i="3" s="1"/>
  <c r="AF51" i="3"/>
  <c r="AG51" i="3"/>
  <c r="AH51" i="3"/>
  <c r="AI51" i="3"/>
  <c r="AJ51" i="3"/>
  <c r="AK51" i="3"/>
  <c r="AQ51" i="3" s="1"/>
  <c r="AF53" i="3"/>
  <c r="AG53" i="3"/>
  <c r="AH53" i="3"/>
  <c r="AI53" i="3"/>
  <c r="AJ53" i="3"/>
  <c r="AK53" i="3"/>
  <c r="AQ53" i="3" s="1"/>
  <c r="AF55" i="3"/>
  <c r="AG55" i="3"/>
  <c r="AH55" i="3"/>
  <c r="AI55" i="3"/>
  <c r="AJ55" i="3"/>
  <c r="AK55" i="3"/>
  <c r="AQ55" i="3" s="1"/>
  <c r="AF57" i="3"/>
  <c r="AG57" i="3"/>
  <c r="AH57" i="3"/>
  <c r="AI57" i="3"/>
  <c r="AJ57" i="3"/>
  <c r="AK57" i="3"/>
  <c r="AQ57" i="3" s="1"/>
  <c r="AF59" i="3"/>
  <c r="AG59" i="3"/>
  <c r="AH59" i="3"/>
  <c r="AI59" i="3"/>
  <c r="AJ59" i="3"/>
  <c r="AK59" i="3"/>
  <c r="AQ59" i="3" s="1"/>
  <c r="AF61" i="3"/>
  <c r="AG61" i="3"/>
  <c r="AH61" i="3"/>
  <c r="AI61" i="3"/>
  <c r="AJ61" i="3"/>
  <c r="AK61" i="3"/>
  <c r="AQ61" i="3" s="1"/>
  <c r="AF63" i="3"/>
  <c r="AG63" i="3"/>
  <c r="AH63" i="3"/>
  <c r="AI63" i="3"/>
  <c r="AJ63" i="3"/>
  <c r="AK63" i="3"/>
  <c r="AQ63" i="3" s="1"/>
  <c r="AF65" i="3"/>
  <c r="AG65" i="3"/>
  <c r="AH65" i="3"/>
  <c r="AI65" i="3"/>
  <c r="AJ65" i="3"/>
  <c r="AK65" i="3"/>
  <c r="AQ65" i="3" s="1"/>
  <c r="AF67" i="3"/>
  <c r="AG67" i="3"/>
  <c r="AH67" i="3"/>
  <c r="AI67" i="3"/>
  <c r="AJ67" i="3"/>
  <c r="AK67" i="3"/>
  <c r="AQ67" i="3" s="1"/>
  <c r="AF71" i="3"/>
  <c r="AG71" i="3"/>
  <c r="AH71" i="3"/>
  <c r="AI71" i="3"/>
  <c r="AJ71" i="3"/>
  <c r="AK71" i="3"/>
  <c r="AQ71" i="3" s="1"/>
  <c r="AF73" i="3"/>
  <c r="AG73" i="3"/>
  <c r="AH73" i="3"/>
  <c r="AI73" i="3"/>
  <c r="AJ73" i="3"/>
  <c r="AK73" i="3"/>
  <c r="AF75" i="3"/>
  <c r="AG75" i="3"/>
  <c r="AH75" i="3"/>
  <c r="AI75" i="3"/>
  <c r="AJ75" i="3"/>
  <c r="AK75" i="3"/>
  <c r="AQ75" i="3" s="1"/>
  <c r="AF77" i="3"/>
  <c r="AG77" i="3"/>
  <c r="AH77" i="3"/>
  <c r="AI77" i="3"/>
  <c r="AJ77" i="3"/>
  <c r="AK77" i="3"/>
  <c r="AQ77" i="3" s="1"/>
  <c r="AF79" i="3"/>
  <c r="AG79" i="3"/>
  <c r="AH79" i="3"/>
  <c r="AI79" i="3"/>
  <c r="AJ79" i="3"/>
  <c r="AK79" i="3"/>
  <c r="AQ79" i="3" s="1"/>
  <c r="AF81" i="3"/>
  <c r="AG81" i="3"/>
  <c r="AH81" i="3"/>
  <c r="AI81" i="3"/>
  <c r="AJ81" i="3"/>
  <c r="AK81" i="3"/>
  <c r="AQ81" i="3" s="1"/>
  <c r="AF83" i="3"/>
  <c r="AG83" i="3"/>
  <c r="AH83" i="3"/>
  <c r="AI83" i="3"/>
  <c r="AJ83" i="3"/>
  <c r="AK83" i="3"/>
  <c r="AQ83" i="3" s="1"/>
  <c r="AF85" i="3"/>
  <c r="AG85" i="3"/>
  <c r="AH85" i="3"/>
  <c r="AI85" i="3"/>
  <c r="AJ85" i="3"/>
  <c r="AK85" i="3"/>
  <c r="AQ85" i="3" s="1"/>
  <c r="AF87" i="3"/>
  <c r="AG87" i="3"/>
  <c r="AH87" i="3"/>
  <c r="AI87" i="3"/>
  <c r="AJ87" i="3"/>
  <c r="AK87" i="3"/>
  <c r="AQ87" i="3" s="1"/>
  <c r="AF89" i="3"/>
  <c r="AG89" i="3"/>
  <c r="AH89" i="3"/>
  <c r="AI89" i="3"/>
  <c r="AJ89" i="3"/>
  <c r="AK89" i="3"/>
  <c r="AQ89" i="3" s="1"/>
  <c r="AF91" i="3"/>
  <c r="AG91" i="3"/>
  <c r="AH91" i="3"/>
  <c r="AI91" i="3"/>
  <c r="AJ91" i="3"/>
  <c r="AK91" i="3"/>
  <c r="AQ91" i="3" s="1"/>
  <c r="AF93" i="3"/>
  <c r="AG93" i="3"/>
  <c r="AH93" i="3"/>
  <c r="AI93" i="3"/>
  <c r="AJ93" i="3"/>
  <c r="AK93" i="3"/>
  <c r="AF95" i="3"/>
  <c r="AG95" i="3"/>
  <c r="AH95" i="3"/>
  <c r="AI95" i="3"/>
  <c r="AJ95" i="3"/>
  <c r="AK95" i="3"/>
  <c r="AF97" i="3"/>
  <c r="AG97" i="3"/>
  <c r="AH97" i="3"/>
  <c r="AI97" i="3"/>
  <c r="AJ97" i="3"/>
  <c r="AK97" i="3"/>
  <c r="AQ97" i="3" s="1"/>
  <c r="AF99" i="3"/>
  <c r="AG99" i="3"/>
  <c r="AH99" i="3"/>
  <c r="AI99" i="3"/>
  <c r="AJ99" i="3"/>
  <c r="AK99" i="3"/>
  <c r="AQ99" i="3" s="1"/>
  <c r="AF101" i="3"/>
  <c r="AG101" i="3"/>
  <c r="AH101" i="3"/>
  <c r="AI101" i="3"/>
  <c r="AJ101" i="3"/>
  <c r="AK101" i="3"/>
  <c r="AQ101" i="3" s="1"/>
  <c r="AF103" i="3"/>
  <c r="AG103" i="3"/>
  <c r="AH103" i="3"/>
  <c r="AI103" i="3"/>
  <c r="AJ103" i="3"/>
  <c r="AK103" i="3"/>
  <c r="AQ103" i="3" s="1"/>
  <c r="AF105" i="3"/>
  <c r="AG105" i="3"/>
  <c r="AH105" i="3"/>
  <c r="AI105" i="3"/>
  <c r="AJ105" i="3"/>
  <c r="AK105" i="3"/>
  <c r="AQ105" i="3" s="1"/>
  <c r="AF107" i="3"/>
  <c r="AG107" i="3"/>
  <c r="AH107" i="3"/>
  <c r="AI107" i="3"/>
  <c r="AJ107" i="3"/>
  <c r="AK107" i="3"/>
  <c r="AQ107" i="3" s="1"/>
  <c r="AF109" i="3"/>
  <c r="AG109" i="3"/>
  <c r="AH109" i="3"/>
  <c r="AI109" i="3"/>
  <c r="AJ109" i="3"/>
  <c r="AK109" i="3"/>
  <c r="AQ109" i="3" s="1"/>
  <c r="AF111" i="3"/>
  <c r="AG111" i="3"/>
  <c r="AH111" i="3"/>
  <c r="AI111" i="3"/>
  <c r="AJ111" i="3"/>
  <c r="AK111" i="3"/>
  <c r="AQ111" i="3" s="1"/>
  <c r="AF113" i="3"/>
  <c r="AG113" i="3"/>
  <c r="AH113" i="3"/>
  <c r="AI113" i="3"/>
  <c r="AJ113" i="3"/>
  <c r="AK113" i="3"/>
  <c r="AQ113" i="3" s="1"/>
  <c r="AF115" i="3"/>
  <c r="AG115" i="3"/>
  <c r="AH115" i="3"/>
  <c r="AI115" i="3"/>
  <c r="AJ115" i="3"/>
  <c r="AK115" i="3"/>
  <c r="AQ115" i="3" s="1"/>
  <c r="AF117" i="3"/>
  <c r="AG117" i="3"/>
  <c r="AH117" i="3"/>
  <c r="AI117" i="3"/>
  <c r="AJ117" i="3"/>
  <c r="AK117" i="3"/>
  <c r="AQ117" i="3" s="1"/>
  <c r="AF119" i="3"/>
  <c r="AG119" i="3"/>
  <c r="AH119" i="3"/>
  <c r="AI119" i="3"/>
  <c r="AJ119" i="3"/>
  <c r="AK119" i="3"/>
  <c r="AQ119" i="3" s="1"/>
  <c r="AF121" i="3"/>
  <c r="AG121" i="3"/>
  <c r="AH121" i="3"/>
  <c r="AI121" i="3"/>
  <c r="AJ121" i="3"/>
  <c r="AK121" i="3"/>
  <c r="AQ121" i="3" s="1"/>
  <c r="AF123" i="3"/>
  <c r="AG123" i="3"/>
  <c r="AH123" i="3"/>
  <c r="AI123" i="3"/>
  <c r="AJ123" i="3"/>
  <c r="AK123" i="3"/>
  <c r="AQ123" i="3" s="1"/>
  <c r="AF125" i="3"/>
  <c r="AG125" i="3"/>
  <c r="AH125" i="3"/>
  <c r="AI125" i="3"/>
  <c r="AJ125" i="3"/>
  <c r="AK125" i="3"/>
  <c r="AQ125" i="3" s="1"/>
  <c r="AF127" i="3"/>
  <c r="AG127" i="3"/>
  <c r="AH127" i="3"/>
  <c r="AI127" i="3"/>
  <c r="AJ127" i="3"/>
  <c r="AK127" i="3"/>
  <c r="AQ127" i="3" s="1"/>
  <c r="AF129" i="3"/>
  <c r="AG129" i="3"/>
  <c r="AH129" i="3"/>
  <c r="AI129" i="3"/>
  <c r="AJ129" i="3"/>
  <c r="AK129" i="3"/>
  <c r="AQ129" i="3" s="1"/>
  <c r="AF131" i="3"/>
  <c r="AG131" i="3"/>
  <c r="AH131" i="3"/>
  <c r="AI131" i="3"/>
  <c r="AJ131" i="3"/>
  <c r="AK131" i="3"/>
  <c r="AQ131" i="3" s="1"/>
  <c r="AF133" i="3"/>
  <c r="AG133" i="3"/>
  <c r="AH133" i="3"/>
  <c r="AI133" i="3"/>
  <c r="AJ133" i="3"/>
  <c r="AK133" i="3"/>
  <c r="AQ133" i="3" s="1"/>
  <c r="AF135" i="3"/>
  <c r="AG135" i="3"/>
  <c r="AH135" i="3"/>
  <c r="AI135" i="3"/>
  <c r="AJ135" i="3"/>
  <c r="AK135" i="3"/>
  <c r="AQ135" i="3" s="1"/>
  <c r="AF137" i="3"/>
  <c r="AG137" i="3"/>
  <c r="AH137" i="3"/>
  <c r="AI137" i="3"/>
  <c r="AJ137" i="3"/>
  <c r="AK137" i="3"/>
  <c r="AQ137" i="3" s="1"/>
  <c r="AF139" i="3"/>
  <c r="AG139" i="3"/>
  <c r="AH139" i="3"/>
  <c r="AI139" i="3"/>
  <c r="AJ139" i="3"/>
  <c r="AK139" i="3"/>
  <c r="AQ139" i="3" s="1"/>
  <c r="AF141" i="3"/>
  <c r="AG141" i="3"/>
  <c r="AH141" i="3"/>
  <c r="AI141" i="3"/>
  <c r="AJ141" i="3"/>
  <c r="AK141" i="3"/>
  <c r="AQ141" i="3" s="1"/>
  <c r="AF143" i="3"/>
  <c r="AG143" i="3"/>
  <c r="AH143" i="3"/>
  <c r="AI143" i="3"/>
  <c r="AJ143" i="3"/>
  <c r="AK143" i="3"/>
  <c r="AQ143" i="3" s="1"/>
  <c r="AF145" i="3"/>
  <c r="AG145" i="3"/>
  <c r="AH145" i="3"/>
  <c r="AI145" i="3"/>
  <c r="AJ145" i="3"/>
  <c r="AK145" i="3"/>
  <c r="AQ145" i="3" s="1"/>
  <c r="AF147" i="3"/>
  <c r="AG147" i="3"/>
  <c r="AH147" i="3"/>
  <c r="AI147" i="3"/>
  <c r="AJ147" i="3"/>
  <c r="AK147" i="3"/>
  <c r="AQ147" i="3" s="1"/>
  <c r="AF149" i="3"/>
  <c r="AG149" i="3"/>
  <c r="AH149" i="3"/>
  <c r="AI149" i="3"/>
  <c r="AJ149" i="3"/>
  <c r="AK149" i="3"/>
  <c r="AQ149" i="3" s="1"/>
  <c r="AF151" i="3"/>
  <c r="AG151" i="3"/>
  <c r="AH151" i="3"/>
  <c r="AI151" i="3"/>
  <c r="AJ151" i="3"/>
  <c r="AK151" i="3"/>
  <c r="AQ151" i="3" s="1"/>
  <c r="AF153" i="3"/>
  <c r="AG153" i="3"/>
  <c r="AH153" i="3"/>
  <c r="AI153" i="3"/>
  <c r="AJ153" i="3"/>
  <c r="AK153" i="3"/>
  <c r="AQ153" i="3" s="1"/>
  <c r="AF155" i="3"/>
  <c r="AG155" i="3"/>
  <c r="AH155" i="3"/>
  <c r="AI155" i="3"/>
  <c r="AJ155" i="3"/>
  <c r="AK155" i="3"/>
  <c r="AF157" i="3"/>
  <c r="AG157" i="3"/>
  <c r="AH157" i="3"/>
  <c r="AI157" i="3"/>
  <c r="AJ157" i="3"/>
  <c r="AK157" i="3"/>
  <c r="AQ157" i="3" s="1"/>
  <c r="AF159" i="3"/>
  <c r="AG159" i="3"/>
  <c r="AH159" i="3"/>
  <c r="AI159" i="3"/>
  <c r="AJ159" i="3"/>
  <c r="AK159" i="3"/>
  <c r="AQ159" i="3" s="1"/>
  <c r="AG3" i="3"/>
  <c r="AH3" i="3"/>
  <c r="AI3" i="3"/>
  <c r="AJ3" i="3"/>
  <c r="AK3" i="3"/>
  <c r="AF3" i="3"/>
  <c r="C161" i="3"/>
  <c r="D161" i="3"/>
  <c r="E161" i="3"/>
  <c r="F161" i="3"/>
  <c r="G161" i="3"/>
  <c r="H161" i="3"/>
  <c r="I161" i="3"/>
  <c r="J161" i="3"/>
  <c r="K161" i="3"/>
  <c r="L161" i="3"/>
  <c r="M161" i="3"/>
  <c r="M162" i="3" s="1"/>
  <c r="N161" i="3"/>
  <c r="O161" i="3"/>
  <c r="P161" i="3"/>
  <c r="Q161" i="3"/>
  <c r="R161" i="3"/>
  <c r="S161" i="3"/>
  <c r="S162" i="3" s="1"/>
  <c r="T161" i="3"/>
  <c r="U161" i="3"/>
  <c r="V161" i="3"/>
  <c r="W161" i="3"/>
  <c r="X161" i="3"/>
  <c r="Y161" i="3"/>
  <c r="Y162" i="3" s="1"/>
  <c r="Z161" i="3"/>
  <c r="AA161" i="3"/>
  <c r="AB161" i="3"/>
  <c r="AC161" i="3"/>
  <c r="AD161" i="3"/>
  <c r="AE161" i="3"/>
  <c r="AE162" i="3" s="1"/>
  <c r="B161" i="3"/>
  <c r="B162" i="3" s="1"/>
  <c r="AD162" i="3" l="1"/>
  <c r="AC162" i="3"/>
  <c r="AB162" i="3"/>
  <c r="AA162" i="3"/>
  <c r="Z162" i="3"/>
  <c r="X162" i="3"/>
  <c r="W162" i="3"/>
  <c r="V162" i="3"/>
  <c r="U162" i="3"/>
  <c r="T162" i="3"/>
  <c r="R162" i="3"/>
  <c r="Q162" i="3"/>
  <c r="P162" i="3"/>
  <c r="O162" i="3"/>
  <c r="N162" i="3"/>
  <c r="L162" i="3"/>
  <c r="K162" i="3"/>
  <c r="J162" i="3"/>
  <c r="I162" i="3"/>
  <c r="H162" i="3"/>
  <c r="G162" i="3"/>
  <c r="F162" i="3"/>
  <c r="E162" i="3"/>
  <c r="D162" i="3"/>
  <c r="C162" i="3"/>
  <c r="AL3" i="3"/>
  <c r="AF161" i="3"/>
  <c r="AQ3" i="3"/>
  <c r="AK161" i="3"/>
  <c r="AP3" i="3"/>
  <c r="AJ161" i="3"/>
  <c r="AO3" i="3"/>
  <c r="AI161" i="3"/>
  <c r="AN3" i="3"/>
  <c r="AH161" i="3"/>
  <c r="AM3" i="3"/>
  <c r="AG161" i="3"/>
  <c r="AG162" i="3" s="1"/>
  <c r="AP159" i="3"/>
  <c r="AO159" i="3"/>
  <c r="AN159" i="3"/>
  <c r="AM159" i="3"/>
  <c r="AL159" i="3"/>
  <c r="AP157" i="3"/>
  <c r="AO157" i="3"/>
  <c r="AN157" i="3"/>
  <c r="AM157" i="3"/>
  <c r="AL157" i="3"/>
  <c r="AP153" i="3"/>
  <c r="AO153" i="3"/>
  <c r="AN153" i="3"/>
  <c r="AM153" i="3"/>
  <c r="AL153" i="3"/>
  <c r="AP151" i="3"/>
  <c r="AO151" i="3"/>
  <c r="AN151" i="3"/>
  <c r="AM151" i="3"/>
  <c r="AL151" i="3"/>
  <c r="AP149" i="3"/>
  <c r="AO149" i="3"/>
  <c r="AN149" i="3"/>
  <c r="AM149" i="3"/>
  <c r="AL149" i="3"/>
  <c r="AP147" i="3"/>
  <c r="AO147" i="3"/>
  <c r="AN147" i="3"/>
  <c r="AM147" i="3"/>
  <c r="AL147" i="3"/>
  <c r="AP145" i="3"/>
  <c r="AO145" i="3"/>
  <c r="AN145" i="3"/>
  <c r="AM145" i="3"/>
  <c r="AL145" i="3"/>
  <c r="AP143" i="3"/>
  <c r="AO143" i="3"/>
  <c r="AN143" i="3"/>
  <c r="AM143" i="3"/>
  <c r="AL143" i="3"/>
  <c r="AP141" i="3"/>
  <c r="AO141" i="3"/>
  <c r="AN141" i="3"/>
  <c r="AM141" i="3"/>
  <c r="AL141" i="3"/>
  <c r="AP139" i="3"/>
  <c r="AO139" i="3"/>
  <c r="AN139" i="3"/>
  <c r="AM139" i="3"/>
  <c r="AL139" i="3"/>
  <c r="AP137" i="3"/>
  <c r="AO137" i="3"/>
  <c r="AN137" i="3"/>
  <c r="AM137" i="3"/>
  <c r="AL137" i="3"/>
  <c r="AP135" i="3"/>
  <c r="AO135" i="3"/>
  <c r="AN135" i="3"/>
  <c r="AM135" i="3"/>
  <c r="AL135" i="3"/>
  <c r="AP133" i="3"/>
  <c r="AO133" i="3"/>
  <c r="AN133" i="3"/>
  <c r="AM133" i="3"/>
  <c r="AL133" i="3"/>
  <c r="AP131" i="3"/>
  <c r="AO131" i="3"/>
  <c r="AN131" i="3"/>
  <c r="AM131" i="3"/>
  <c r="AL131" i="3"/>
  <c r="AP129" i="3"/>
  <c r="AO129" i="3"/>
  <c r="AN129" i="3"/>
  <c r="AM129" i="3"/>
  <c r="AL129" i="3"/>
  <c r="AP127" i="3"/>
  <c r="AO127" i="3"/>
  <c r="AN127" i="3"/>
  <c r="AM127" i="3"/>
  <c r="AL127" i="3"/>
  <c r="AP125" i="3"/>
  <c r="AO125" i="3"/>
  <c r="AN125" i="3"/>
  <c r="AM125" i="3"/>
  <c r="AL125" i="3"/>
  <c r="AP123" i="3"/>
  <c r="AO123" i="3"/>
  <c r="AN123" i="3"/>
  <c r="AM123" i="3"/>
  <c r="AL123" i="3"/>
  <c r="AP121" i="3"/>
  <c r="AO121" i="3"/>
  <c r="AN121" i="3"/>
  <c r="AM121" i="3"/>
  <c r="AL121" i="3"/>
  <c r="AP119" i="3"/>
  <c r="AO119" i="3"/>
  <c r="AN119" i="3"/>
  <c r="AM119" i="3"/>
  <c r="AL119" i="3"/>
  <c r="AP117" i="3"/>
  <c r="AO117" i="3"/>
  <c r="AN117" i="3"/>
  <c r="AM117" i="3"/>
  <c r="AL117" i="3"/>
  <c r="AP115" i="3"/>
  <c r="AO115" i="3"/>
  <c r="AN115" i="3"/>
  <c r="AM115" i="3"/>
  <c r="AL115" i="3"/>
  <c r="AP113" i="3"/>
  <c r="AO113" i="3"/>
  <c r="AN113" i="3"/>
  <c r="AM113" i="3"/>
  <c r="AL113" i="3"/>
  <c r="AP111" i="3"/>
  <c r="AO111" i="3"/>
  <c r="AN111" i="3"/>
  <c r="AM111" i="3"/>
  <c r="AL111" i="3"/>
  <c r="AP109" i="3"/>
  <c r="AO109" i="3"/>
  <c r="AN109" i="3"/>
  <c r="AM109" i="3"/>
  <c r="AL109" i="3"/>
  <c r="AP107" i="3"/>
  <c r="AO107" i="3"/>
  <c r="AN107" i="3"/>
  <c r="AM107" i="3"/>
  <c r="AL107" i="3"/>
  <c r="AP105" i="3"/>
  <c r="AO105" i="3"/>
  <c r="AN105" i="3"/>
  <c r="AM105" i="3"/>
  <c r="AL105" i="3"/>
  <c r="AP103" i="3"/>
  <c r="AO103" i="3"/>
  <c r="AN103" i="3"/>
  <c r="AM103" i="3"/>
  <c r="AL103" i="3"/>
  <c r="AP101" i="3"/>
  <c r="AO101" i="3"/>
  <c r="AN101" i="3"/>
  <c r="AM101" i="3"/>
  <c r="AL101" i="3"/>
  <c r="AP99" i="3"/>
  <c r="AO99" i="3"/>
  <c r="AN99" i="3"/>
  <c r="AM99" i="3"/>
  <c r="AL99" i="3"/>
  <c r="AP97" i="3"/>
  <c r="AO97" i="3"/>
  <c r="AN97" i="3"/>
  <c r="AM97" i="3"/>
  <c r="AL97" i="3"/>
  <c r="AP91" i="3"/>
  <c r="AO91" i="3"/>
  <c r="AN91" i="3"/>
  <c r="AM91" i="3"/>
  <c r="AL91" i="3"/>
  <c r="AP89" i="3"/>
  <c r="AO89" i="3"/>
  <c r="AN89" i="3"/>
  <c r="AM89" i="3"/>
  <c r="AL89" i="3"/>
  <c r="AP87" i="3"/>
  <c r="AO87" i="3"/>
  <c r="AN87" i="3"/>
  <c r="AM87" i="3"/>
  <c r="AL87" i="3"/>
  <c r="AP85" i="3"/>
  <c r="AO85" i="3"/>
  <c r="AN85" i="3"/>
  <c r="AM85" i="3"/>
  <c r="AL85" i="3"/>
  <c r="AP83" i="3"/>
  <c r="AO83" i="3"/>
  <c r="AN83" i="3"/>
  <c r="AM83" i="3"/>
  <c r="AL83" i="3"/>
  <c r="AP81" i="3"/>
  <c r="AO81" i="3"/>
  <c r="AN81" i="3"/>
  <c r="AM81" i="3"/>
  <c r="AL81" i="3"/>
  <c r="AP79" i="3"/>
  <c r="AO79" i="3"/>
  <c r="AN79" i="3"/>
  <c r="AM79" i="3"/>
  <c r="AL79" i="3"/>
  <c r="AP77" i="3"/>
  <c r="AO77" i="3"/>
  <c r="AN77" i="3"/>
  <c r="AM77" i="3"/>
  <c r="AL77" i="3"/>
  <c r="AP75" i="3"/>
  <c r="AO75" i="3"/>
  <c r="AN75" i="3"/>
  <c r="AM75" i="3"/>
  <c r="AL75" i="3"/>
  <c r="AP71" i="3"/>
  <c r="AO71" i="3"/>
  <c r="AN71" i="3"/>
  <c r="AM71" i="3"/>
  <c r="AL71" i="3"/>
  <c r="AP67" i="3"/>
  <c r="AO67" i="3"/>
  <c r="AN67" i="3"/>
  <c r="AM67" i="3"/>
  <c r="AL67" i="3"/>
  <c r="AP65" i="3"/>
  <c r="AO65" i="3"/>
  <c r="AN65" i="3"/>
  <c r="AM65" i="3"/>
  <c r="AL65" i="3"/>
  <c r="AP63" i="3"/>
  <c r="AO63" i="3"/>
  <c r="AN63" i="3"/>
  <c r="AM63" i="3"/>
  <c r="AL63" i="3"/>
  <c r="AP61" i="3"/>
  <c r="AO61" i="3"/>
  <c r="AN61" i="3"/>
  <c r="AM61" i="3"/>
  <c r="AL61" i="3"/>
  <c r="AP59" i="3"/>
  <c r="AO59" i="3"/>
  <c r="AN59" i="3"/>
  <c r="AM59" i="3"/>
  <c r="AL59" i="3"/>
  <c r="AP57" i="3"/>
  <c r="AO57" i="3"/>
  <c r="AN57" i="3"/>
  <c r="AM57" i="3"/>
  <c r="AL57" i="3"/>
  <c r="AP55" i="3"/>
  <c r="AO55" i="3"/>
  <c r="AN55" i="3"/>
  <c r="AM55" i="3"/>
  <c r="AL55" i="3"/>
  <c r="AP53" i="3"/>
  <c r="AO53" i="3"/>
  <c r="AN53" i="3"/>
  <c r="AM53" i="3"/>
  <c r="AL53" i="3"/>
  <c r="AP51" i="3"/>
  <c r="AO51" i="3"/>
  <c r="AN51" i="3"/>
  <c r="AM51" i="3"/>
  <c r="AL51" i="3"/>
  <c r="AP49" i="3"/>
  <c r="AO49" i="3"/>
  <c r="AN49" i="3"/>
  <c r="AM49" i="3"/>
  <c r="AL49" i="3"/>
  <c r="AP47" i="3"/>
  <c r="AO47" i="3"/>
  <c r="AN47" i="3"/>
  <c r="AM47" i="3"/>
  <c r="AL47" i="3"/>
  <c r="AP43" i="3"/>
  <c r="AO43" i="3"/>
  <c r="AN43" i="3"/>
  <c r="AM43" i="3"/>
  <c r="AL43" i="3"/>
  <c r="AP41" i="3"/>
  <c r="AO41" i="3"/>
  <c r="AN41" i="3"/>
  <c r="AM41" i="3"/>
  <c r="AL41" i="3"/>
  <c r="AP39" i="3"/>
  <c r="AO39" i="3"/>
  <c r="AN39" i="3"/>
  <c r="AM39" i="3"/>
  <c r="AL39" i="3"/>
  <c r="AP37" i="3"/>
  <c r="AO37" i="3"/>
  <c r="AN37" i="3"/>
  <c r="AM37" i="3"/>
  <c r="AL37" i="3"/>
  <c r="AP35" i="3"/>
  <c r="AO35" i="3"/>
  <c r="AN35" i="3"/>
  <c r="AM35" i="3"/>
  <c r="AL35" i="3"/>
  <c r="AP33" i="3"/>
  <c r="AO33" i="3"/>
  <c r="AN33" i="3"/>
  <c r="AM33" i="3"/>
  <c r="AL33" i="3"/>
  <c r="AP31" i="3"/>
  <c r="AO31" i="3"/>
  <c r="AN31" i="3"/>
  <c r="AM31" i="3"/>
  <c r="AL31" i="3"/>
  <c r="AP29" i="3"/>
  <c r="AO29" i="3"/>
  <c r="AN29" i="3"/>
  <c r="AM29" i="3"/>
  <c r="AL29" i="3"/>
  <c r="AP27" i="3"/>
  <c r="AO27" i="3"/>
  <c r="AN27" i="3"/>
  <c r="AM27" i="3"/>
  <c r="AL27" i="3"/>
  <c r="AP25" i="3"/>
  <c r="AO25" i="3"/>
  <c r="AN25" i="3"/>
  <c r="AM25" i="3"/>
  <c r="AL25" i="3"/>
  <c r="AP23" i="3"/>
  <c r="AO23" i="3"/>
  <c r="AN23" i="3"/>
  <c r="AM23" i="3"/>
  <c r="AL23" i="3"/>
  <c r="AP21" i="3"/>
  <c r="AO21" i="3"/>
  <c r="AN21" i="3"/>
  <c r="AM21" i="3"/>
  <c r="AL21" i="3"/>
  <c r="AP19" i="3"/>
  <c r="AO19" i="3"/>
  <c r="AN19" i="3"/>
  <c r="AM19" i="3"/>
  <c r="AL19" i="3"/>
  <c r="AP17" i="3"/>
  <c r="AO17" i="3"/>
  <c r="AN17" i="3"/>
  <c r="AM17" i="3"/>
  <c r="AL17" i="3"/>
  <c r="AP15" i="3"/>
  <c r="AO15" i="3"/>
  <c r="AN15" i="3"/>
  <c r="AM15" i="3"/>
  <c r="AL15" i="3"/>
  <c r="AP13" i="3"/>
  <c r="AO13" i="3"/>
  <c r="AN13" i="3"/>
  <c r="AM13" i="3"/>
  <c r="AL13" i="3"/>
  <c r="AP11" i="3"/>
  <c r="AO11" i="3"/>
  <c r="AN11" i="3"/>
  <c r="AM11" i="3"/>
  <c r="AL11" i="3"/>
  <c r="AP9" i="3"/>
  <c r="AO9" i="3"/>
  <c r="AN9" i="3"/>
  <c r="AM9" i="3"/>
  <c r="AL9" i="3"/>
  <c r="AP7" i="3"/>
  <c r="AO7" i="3"/>
  <c r="AN7" i="3"/>
  <c r="AM7" i="3"/>
  <c r="AL7" i="3"/>
  <c r="AP5" i="3"/>
  <c r="AO5" i="3"/>
  <c r="AN5" i="3"/>
  <c r="AM5" i="3"/>
  <c r="AL5" i="3"/>
  <c r="AP69" i="3"/>
  <c r="AO69" i="3"/>
  <c r="AN69" i="3"/>
  <c r="AM69" i="3"/>
  <c r="AL69" i="3"/>
  <c r="AH162" i="3" l="1"/>
  <c r="AI162" i="3"/>
  <c r="AJ162" i="3"/>
  <c r="AK162" i="3"/>
  <c r="AF162" i="3"/>
</calcChain>
</file>

<file path=xl/sharedStrings.xml><?xml version="1.0" encoding="utf-8"?>
<sst xmlns="http://schemas.openxmlformats.org/spreadsheetml/2006/main" count="1371" uniqueCount="92">
  <si>
    <t>Úroveň nemocnice</t>
  </si>
  <si>
    <t>Spolu</t>
  </si>
  <si>
    <t>Relatívne počty</t>
  </si>
  <si>
    <t>Úroveň medicínskej služby</t>
  </si>
  <si>
    <t>&lt;NA&gt;</t>
  </si>
  <si>
    <t>Program anestéziológie a intenzívnej medicíny</t>
  </si>
  <si>
    <t>N</t>
  </si>
  <si>
    <t>Traumatologický program</t>
  </si>
  <si>
    <t>P</t>
  </si>
  <si>
    <t>D</t>
  </si>
  <si>
    <t>Neurochirurgický program</t>
  </si>
  <si>
    <t>Oftalmologický program</t>
  </si>
  <si>
    <t>Otorinolaryngologický program</t>
  </si>
  <si>
    <t>Program stomato-maxilo-faciálnej chirurgie</t>
  </si>
  <si>
    <t>Program hrudníkovej chirurgie</t>
  </si>
  <si>
    <t>Program brušnej chirurgie</t>
  </si>
  <si>
    <t>Urologický program</t>
  </si>
  <si>
    <t>Gynekologický program</t>
  </si>
  <si>
    <t>Pôrodnícky program</t>
  </si>
  <si>
    <t>Spondylochirurgický program</t>
  </si>
  <si>
    <t>Muskuloskeletálny program</t>
  </si>
  <si>
    <t>Program chirurgie kože, podkožia a prsníka</t>
  </si>
  <si>
    <t>Program plastickej chirurgie</t>
  </si>
  <si>
    <t>Popáleninový program</t>
  </si>
  <si>
    <t>Program pre orgánové transplantácie</t>
  </si>
  <si>
    <t>Kardiochirurgický program</t>
  </si>
  <si>
    <t>Program cievnej chirurgie</t>
  </si>
  <si>
    <t>Program intervenčnej kardiológie</t>
  </si>
  <si>
    <t>Program intervenčnej arytmológie</t>
  </si>
  <si>
    <t>Program intervenčnej neurorádiológie</t>
  </si>
  <si>
    <t>Program vaskulárnych intervencií</t>
  </si>
  <si>
    <t>Program nevaskulárnych intervencií</t>
  </si>
  <si>
    <t>Program internej medicíny</t>
  </si>
  <si>
    <t>Neinvazívny kardiovaskulárny program</t>
  </si>
  <si>
    <t>Program pneumológie a ftizeológie</t>
  </si>
  <si>
    <t>Program gastroenterológie a hepatológie</t>
  </si>
  <si>
    <t>Program endokrinológie, diabetológie a metabolických porúch</t>
  </si>
  <si>
    <t>Nefrologický program</t>
  </si>
  <si>
    <t>Reumatologický program</t>
  </si>
  <si>
    <t>Program hematológie a transfuziológie</t>
  </si>
  <si>
    <t>Infektologický program</t>
  </si>
  <si>
    <t>Dermatovenerologický program</t>
  </si>
  <si>
    <t>Program klinickej imunológie a alergológie</t>
  </si>
  <si>
    <t>Program pre pracovné lekárstvo a toxikológiu</t>
  </si>
  <si>
    <t>Neurologický program</t>
  </si>
  <si>
    <t>Psychiatrický program</t>
  </si>
  <si>
    <t>Program spánkovej medicíny</t>
  </si>
  <si>
    <t>Program klinickej onkológie</t>
  </si>
  <si>
    <t>Program radiačnej onkológie</t>
  </si>
  <si>
    <t>Program nukleárnej medicíny</t>
  </si>
  <si>
    <t>Program paliatívnej medicíny</t>
  </si>
  <si>
    <t>Onkochirurgický program</t>
  </si>
  <si>
    <t>Program algeziológie</t>
  </si>
  <si>
    <t>Program pre doliečovaciu starostlivosť</t>
  </si>
  <si>
    <t>Program pre rehabilitačnú starostlivosť</t>
  </si>
  <si>
    <t>Neonatologický program</t>
  </si>
  <si>
    <t>Program intenzívnej starostlivosti v neonatológii</t>
  </si>
  <si>
    <t>Program pediatrickej anesteziológie a intenzivnej medicíny</t>
  </si>
  <si>
    <t>Program detskej chirurgie</t>
  </si>
  <si>
    <t>Traumatologický program pre deti</t>
  </si>
  <si>
    <t>Otorinolaryngologický program pre deti</t>
  </si>
  <si>
    <t>Program stomato-maxilo-faciálnej chirurgie pre deti</t>
  </si>
  <si>
    <t>Spondylochirurgický program pre deti</t>
  </si>
  <si>
    <t>Muskuloskeletálny program pre deti</t>
  </si>
  <si>
    <t>Program plastickej chirurgie pre deti</t>
  </si>
  <si>
    <t>Program pre orgánové transplantácie u detí</t>
  </si>
  <si>
    <t>Urologický program pre deti</t>
  </si>
  <si>
    <t>Gynekologický program pre deti</t>
  </si>
  <si>
    <t>Dermatovenerologický program pre deti</t>
  </si>
  <si>
    <t>Program detskej oftalmológie</t>
  </si>
  <si>
    <t>Program nemocničnej pediatrie</t>
  </si>
  <si>
    <t>Program pediatrickej kardiológie</t>
  </si>
  <si>
    <t>Program pediatrickej pneumológie a ftizeológie</t>
  </si>
  <si>
    <t>Program pediatrickej gastroenterológie, hepatológie a porúch výživy</t>
  </si>
  <si>
    <t>Program pediatrickej endokrinológie, diabetológie a vrodených chýb metabolizmu</t>
  </si>
  <si>
    <t>Program pediatrickej nefrológie</t>
  </si>
  <si>
    <t>Program pediatrickej reumatológie</t>
  </si>
  <si>
    <t>Program pediatrickej hematológie a onkológie</t>
  </si>
  <si>
    <t>Program pediatrickej infektológie</t>
  </si>
  <si>
    <t>Program pediatrickej imunológie a alergológie</t>
  </si>
  <si>
    <t>Program pediatrickej neurológie</t>
  </si>
  <si>
    <t>Program pediatrickej psychiatrie</t>
  </si>
  <si>
    <t>Program pediatrickej spánkovej medicíny</t>
  </si>
  <si>
    <t>Program paliatívnej medicíny pre deti</t>
  </si>
  <si>
    <t>Program pre rehabilitačnú starostlivosť pre deti</t>
  </si>
  <si>
    <t xml:space="preserve">Analytický dočasný medicínsky program </t>
  </si>
  <si>
    <t>Program pre nezaradené hospitalizačné prípady</t>
  </si>
  <si>
    <t>Spolu v programe</t>
  </si>
  <si>
    <t>Povinný</t>
  </si>
  <si>
    <t>Doplnkový</t>
  </si>
  <si>
    <t>Nepovinný</t>
  </si>
  <si>
    <t>Neurčený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</si>
</sst>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EE8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5F8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1" fontId="0" fillId="0" borderId="0" xfId="0" applyNumberFormat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1" xfId="0" applyNumberFormat="1" applyBorder="1"/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1" fontId="2" fillId="5" borderId="10" xfId="0" applyNumberFormat="1" applyFont="1" applyFill="1" applyBorder="1" applyAlignment="1">
      <alignment horizontal="right"/>
    </xf>
    <xf numFmtId="1" fontId="2" fillId="4" borderId="10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2" fillId="2" borderId="11" xfId="0" applyNumberFormat="1" applyFont="1" applyFill="1" applyBorder="1" applyAlignment="1">
      <alignment horizontal="right"/>
    </xf>
    <xf numFmtId="1" fontId="4" fillId="6" borderId="0" xfId="0" applyNumberFormat="1" applyFont="1" applyFill="1" applyAlignment="1">
      <alignment horizontal="right"/>
    </xf>
    <xf numFmtId="1" fontId="2" fillId="6" borderId="4" xfId="0" applyNumberFormat="1" applyFont="1" applyFill="1" applyBorder="1"/>
    <xf numFmtId="1" fontId="2" fillId="6" borderId="0" xfId="0" applyNumberFormat="1" applyFont="1" applyFill="1"/>
    <xf numFmtId="1" fontId="2" fillId="6" borderId="5" xfId="0" applyNumberFormat="1" applyFont="1" applyFill="1" applyBorder="1"/>
    <xf numFmtId="1" fontId="2" fillId="7" borderId="9" xfId="0" applyNumberFormat="1" applyFont="1" applyFill="1" applyBorder="1" applyAlignment="1">
      <alignment horizontal="left"/>
    </xf>
    <xf numFmtId="1" fontId="2" fillId="7" borderId="10" xfId="0" applyNumberFormat="1" applyFont="1" applyFill="1" applyBorder="1" applyAlignment="1">
      <alignment horizontal="left"/>
    </xf>
    <xf numFmtId="1" fontId="2" fillId="7" borderId="11" xfId="0" applyNumberFormat="1" applyFont="1" applyFill="1" applyBorder="1" applyAlignment="1">
      <alignment horizontal="left"/>
    </xf>
    <xf numFmtId="1" fontId="4" fillId="7" borderId="9" xfId="0" applyNumberFormat="1" applyFont="1" applyFill="1" applyBorder="1"/>
    <xf numFmtId="1" fontId="4" fillId="7" borderId="11" xfId="0" applyNumberFormat="1" applyFont="1" applyFill="1" applyBorder="1"/>
    <xf numFmtId="9" fontId="0" fillId="0" borderId="0" xfId="1" applyFont="1"/>
    <xf numFmtId="1" fontId="4" fillId="6" borderId="3" xfId="0" applyNumberFormat="1" applyFont="1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1" fontId="2" fillId="6" borderId="3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" fontId="2" fillId="6" borderId="2" xfId="0" applyNumberFormat="1" applyFont="1" applyFill="1" applyBorder="1" applyAlignment="1">
      <alignment horizontal="center"/>
    </xf>
  </cellXfs>
  <cellStyles count="3">
    <cellStyle name="Normal 3" xfId="2"/>
    <cellStyle name="Normálna" xfId="0" builtinId="0"/>
    <cellStyle name="Percentá" xfId="1" builtinId="5"/>
  </cellStyles>
  <dxfs count="4">
    <dxf>
      <fill>
        <patternFill>
          <bgColor rgb="FFFFFEE8"/>
        </patternFill>
      </fill>
    </dxf>
    <dxf>
      <fill>
        <patternFill>
          <bgColor rgb="FFF5F8EE"/>
        </patternFill>
      </fill>
    </dxf>
    <dxf>
      <fill>
        <patternFill>
          <bgColor rgb="FFF1F5F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FFFEE8"/>
      <color rgb="FFF1F5F9"/>
      <color rgb="FFF5F8EE"/>
      <color rgb="FFFEF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7"/>
  <sheetViews>
    <sheetView tabSelected="1" zoomScaleNormal="100" workbookViewId="0">
      <pane xSplit="1" ySplit="2" topLeftCell="B141" activePane="bottomRight" state="frozen"/>
      <selection pane="topRight" activeCell="B1" sqref="B1"/>
      <selection pane="bottomLeft" activeCell="A3" sqref="A3"/>
      <selection pane="bottomRight" activeCell="E165" sqref="E165"/>
    </sheetView>
  </sheetViews>
  <sheetFormatPr defaultRowHeight="15" x14ac:dyDescent="0.25"/>
  <cols>
    <col min="1" max="1" width="47.5703125" style="1" customWidth="1"/>
    <col min="2" max="37" width="7.140625" style="1" customWidth="1"/>
    <col min="38" max="43" width="5.5703125" style="1" customWidth="1"/>
    <col min="44" max="16384" width="9.140625" style="1"/>
  </cols>
  <sheetData>
    <row r="1" spans="1:43" x14ac:dyDescent="0.25">
      <c r="A1" s="17" t="s">
        <v>0</v>
      </c>
      <c r="B1" s="30">
        <v>1</v>
      </c>
      <c r="C1" s="31"/>
      <c r="D1" s="31"/>
      <c r="E1" s="31"/>
      <c r="F1" s="31"/>
      <c r="G1" s="32"/>
      <c r="H1" s="30">
        <v>2</v>
      </c>
      <c r="I1" s="31"/>
      <c r="J1" s="31"/>
      <c r="K1" s="31"/>
      <c r="L1" s="31"/>
      <c r="M1" s="32"/>
      <c r="N1" s="30">
        <v>3</v>
      </c>
      <c r="O1" s="31"/>
      <c r="P1" s="31"/>
      <c r="Q1" s="31"/>
      <c r="R1" s="31"/>
      <c r="S1" s="32"/>
      <c r="T1" s="30">
        <v>4</v>
      </c>
      <c r="U1" s="31"/>
      <c r="V1" s="31"/>
      <c r="W1" s="31"/>
      <c r="X1" s="31"/>
      <c r="Y1" s="32"/>
      <c r="Z1" s="30">
        <v>5</v>
      </c>
      <c r="AA1" s="31"/>
      <c r="AB1" s="31"/>
      <c r="AC1" s="31"/>
      <c r="AD1" s="31"/>
      <c r="AE1" s="32"/>
      <c r="AF1" s="27" t="s">
        <v>1</v>
      </c>
      <c r="AG1" s="28"/>
      <c r="AH1" s="28"/>
      <c r="AI1" s="28"/>
      <c r="AJ1" s="28"/>
      <c r="AK1" s="29"/>
      <c r="AL1" s="27" t="s">
        <v>2</v>
      </c>
      <c r="AM1" s="28"/>
      <c r="AN1" s="28"/>
      <c r="AO1" s="28"/>
      <c r="AP1" s="28"/>
      <c r="AQ1" s="29"/>
    </row>
    <row r="2" spans="1:43" x14ac:dyDescent="0.25">
      <c r="A2" s="17" t="s">
        <v>3</v>
      </c>
      <c r="B2" s="18">
        <v>1</v>
      </c>
      <c r="C2" s="19">
        <v>2</v>
      </c>
      <c r="D2" s="19">
        <v>3</v>
      </c>
      <c r="E2" s="19">
        <v>4</v>
      </c>
      <c r="F2" s="19">
        <v>5</v>
      </c>
      <c r="G2" s="20" t="s">
        <v>4</v>
      </c>
      <c r="H2" s="18">
        <v>1</v>
      </c>
      <c r="I2" s="19">
        <v>2</v>
      </c>
      <c r="J2" s="19">
        <v>3</v>
      </c>
      <c r="K2" s="19">
        <v>4</v>
      </c>
      <c r="L2" s="19">
        <v>5</v>
      </c>
      <c r="M2" s="20" t="s">
        <v>4</v>
      </c>
      <c r="N2" s="18">
        <v>1</v>
      </c>
      <c r="O2" s="19">
        <v>2</v>
      </c>
      <c r="P2" s="19">
        <v>3</v>
      </c>
      <c r="Q2" s="19">
        <v>4</v>
      </c>
      <c r="R2" s="19">
        <v>5</v>
      </c>
      <c r="S2" s="20" t="s">
        <v>4</v>
      </c>
      <c r="T2" s="18">
        <v>1</v>
      </c>
      <c r="U2" s="19">
        <v>2</v>
      </c>
      <c r="V2" s="19">
        <v>3</v>
      </c>
      <c r="W2" s="19">
        <v>4</v>
      </c>
      <c r="X2" s="19">
        <v>5</v>
      </c>
      <c r="Y2" s="20" t="s">
        <v>4</v>
      </c>
      <c r="Z2" s="18">
        <v>1</v>
      </c>
      <c r="AA2" s="19">
        <v>2</v>
      </c>
      <c r="AB2" s="19">
        <v>3</v>
      </c>
      <c r="AC2" s="19">
        <v>4</v>
      </c>
      <c r="AD2" s="19">
        <v>5</v>
      </c>
      <c r="AE2" s="20" t="s">
        <v>4</v>
      </c>
      <c r="AF2" s="18">
        <v>1</v>
      </c>
      <c r="AG2" s="19">
        <v>2</v>
      </c>
      <c r="AH2" s="19">
        <v>3</v>
      </c>
      <c r="AI2" s="19">
        <v>4</v>
      </c>
      <c r="AJ2" s="19">
        <v>5</v>
      </c>
      <c r="AK2" s="20" t="s">
        <v>4</v>
      </c>
      <c r="AL2" s="18">
        <v>1</v>
      </c>
      <c r="AM2" s="19">
        <v>2</v>
      </c>
      <c r="AN2" s="19">
        <v>3</v>
      </c>
      <c r="AO2" s="19">
        <v>4</v>
      </c>
      <c r="AP2" s="19">
        <v>5</v>
      </c>
      <c r="AQ2" s="20" t="s">
        <v>4</v>
      </c>
    </row>
    <row r="3" spans="1:43" x14ac:dyDescent="0.25">
      <c r="A3" s="21" t="s">
        <v>5</v>
      </c>
      <c r="B3" s="2">
        <v>0</v>
      </c>
      <c r="C3" s="1">
        <v>6553</v>
      </c>
      <c r="D3" s="1">
        <v>90</v>
      </c>
      <c r="E3" s="1">
        <v>33</v>
      </c>
      <c r="F3" s="1">
        <v>0</v>
      </c>
      <c r="G3" s="3">
        <v>0</v>
      </c>
      <c r="H3" s="2">
        <v>0</v>
      </c>
      <c r="I3" s="1">
        <v>12633</v>
      </c>
      <c r="J3" s="1">
        <v>277</v>
      </c>
      <c r="K3" s="1">
        <v>93</v>
      </c>
      <c r="L3" s="1">
        <v>0</v>
      </c>
      <c r="M3" s="3">
        <v>0</v>
      </c>
      <c r="N3" s="2">
        <v>0</v>
      </c>
      <c r="O3" s="1">
        <v>3430</v>
      </c>
      <c r="P3" s="1">
        <v>823</v>
      </c>
      <c r="Q3" s="1">
        <v>24</v>
      </c>
      <c r="R3" s="1">
        <v>0</v>
      </c>
      <c r="S3" s="3">
        <v>0</v>
      </c>
      <c r="T3" s="2">
        <v>0</v>
      </c>
      <c r="U3" s="1">
        <v>2914</v>
      </c>
      <c r="V3" s="1">
        <v>692</v>
      </c>
      <c r="W3" s="1">
        <v>1728</v>
      </c>
      <c r="X3" s="1">
        <v>0</v>
      </c>
      <c r="Y3" s="3">
        <v>0</v>
      </c>
      <c r="Z3" s="2">
        <v>0</v>
      </c>
      <c r="AA3" s="1">
        <v>3326</v>
      </c>
      <c r="AB3" s="1">
        <v>69</v>
      </c>
      <c r="AC3" s="1">
        <v>51</v>
      </c>
      <c r="AD3" s="1">
        <v>0</v>
      </c>
      <c r="AE3" s="3">
        <v>0</v>
      </c>
      <c r="AF3" s="2">
        <f>SUM(Z3,T3,N3,H3,B3)</f>
        <v>0</v>
      </c>
      <c r="AG3" s="1">
        <f t="shared" ref="AG3:AK3" si="0">SUM(AA3,U3,O3,I3,C3)</f>
        <v>28856</v>
      </c>
      <c r="AH3" s="1">
        <f t="shared" si="0"/>
        <v>1951</v>
      </c>
      <c r="AI3" s="1">
        <f t="shared" si="0"/>
        <v>1929</v>
      </c>
      <c r="AJ3" s="1">
        <f t="shared" si="0"/>
        <v>0</v>
      </c>
      <c r="AK3" s="3">
        <f t="shared" si="0"/>
        <v>0</v>
      </c>
      <c r="AL3" s="26">
        <f>AF3/SUM($AF3:$AK3)</f>
        <v>0</v>
      </c>
      <c r="AM3" s="26">
        <f t="shared" ref="AM3:AP3" si="1">AG3/SUM($AF3:$AK3)</f>
        <v>0.88147605083088953</v>
      </c>
      <c r="AN3" s="26">
        <f t="shared" si="1"/>
        <v>5.9597996089931576E-2</v>
      </c>
      <c r="AO3" s="26">
        <f t="shared" si="1"/>
        <v>5.8925953079178889E-2</v>
      </c>
      <c r="AP3" s="26">
        <f t="shared" si="1"/>
        <v>0</v>
      </c>
      <c r="AQ3" s="26">
        <f>AK3/SUM($AF3:$AK3)</f>
        <v>0</v>
      </c>
    </row>
    <row r="4" spans="1:43" x14ac:dyDescent="0.25">
      <c r="A4" s="22">
        <v>1</v>
      </c>
      <c r="B4" s="2" t="s">
        <v>6</v>
      </c>
      <c r="C4" s="1" t="s">
        <v>6</v>
      </c>
      <c r="G4" s="3"/>
      <c r="H4" s="2" t="s">
        <v>6</v>
      </c>
      <c r="I4" s="1" t="s">
        <v>6</v>
      </c>
      <c r="J4" s="1" t="s">
        <v>6</v>
      </c>
      <c r="M4" s="3"/>
      <c r="N4" s="2" t="s">
        <v>6</v>
      </c>
      <c r="O4" s="1" t="s">
        <v>6</v>
      </c>
      <c r="P4" s="1" t="s">
        <v>6</v>
      </c>
      <c r="Q4" s="1" t="s">
        <v>6</v>
      </c>
      <c r="S4" s="3"/>
      <c r="T4" s="2" t="s">
        <v>6</v>
      </c>
      <c r="U4" s="1" t="s">
        <v>6</v>
      </c>
      <c r="V4" s="1" t="s">
        <v>6</v>
      </c>
      <c r="W4" s="1" t="s">
        <v>6</v>
      </c>
      <c r="X4" s="1" t="s">
        <v>6</v>
      </c>
      <c r="Y4" s="3"/>
      <c r="Z4" s="2" t="s">
        <v>6</v>
      </c>
      <c r="AA4" s="1" t="s">
        <v>6</v>
      </c>
      <c r="AB4" s="1" t="s">
        <v>6</v>
      </c>
      <c r="AC4" s="1" t="s">
        <v>6</v>
      </c>
      <c r="AD4" s="1" t="s">
        <v>6</v>
      </c>
      <c r="AE4" s="3"/>
      <c r="AF4" s="2"/>
      <c r="AK4" s="3"/>
      <c r="AL4" s="26"/>
      <c r="AM4" s="26"/>
      <c r="AN4" s="26"/>
      <c r="AO4" s="26"/>
      <c r="AP4" s="26"/>
      <c r="AQ4" s="26"/>
    </row>
    <row r="5" spans="1:43" x14ac:dyDescent="0.25">
      <c r="A5" s="22" t="s">
        <v>7</v>
      </c>
      <c r="B5" s="2">
        <v>0</v>
      </c>
      <c r="C5" s="1">
        <v>7746</v>
      </c>
      <c r="D5" s="1">
        <v>60</v>
      </c>
      <c r="E5" s="1">
        <v>44</v>
      </c>
      <c r="F5" s="1">
        <v>0</v>
      </c>
      <c r="G5" s="3">
        <v>0</v>
      </c>
      <c r="H5" s="2">
        <v>0</v>
      </c>
      <c r="I5" s="1">
        <v>14677</v>
      </c>
      <c r="J5" s="1">
        <v>432</v>
      </c>
      <c r="K5" s="1">
        <v>135</v>
      </c>
      <c r="L5" s="1">
        <v>0</v>
      </c>
      <c r="M5" s="3">
        <v>0</v>
      </c>
      <c r="N5" s="2">
        <v>0</v>
      </c>
      <c r="O5" s="1">
        <v>7375</v>
      </c>
      <c r="P5" s="1">
        <v>590</v>
      </c>
      <c r="Q5" s="1">
        <v>114</v>
      </c>
      <c r="R5" s="1">
        <v>0</v>
      </c>
      <c r="S5" s="3">
        <v>0</v>
      </c>
      <c r="T5" s="2">
        <v>0</v>
      </c>
      <c r="U5" s="1">
        <v>3239</v>
      </c>
      <c r="V5" s="1">
        <v>450</v>
      </c>
      <c r="W5" s="1">
        <v>47</v>
      </c>
      <c r="X5" s="1">
        <v>0</v>
      </c>
      <c r="Y5" s="3">
        <v>0</v>
      </c>
      <c r="Z5" s="2">
        <v>0</v>
      </c>
      <c r="AA5" s="1">
        <v>2740</v>
      </c>
      <c r="AB5" s="1">
        <v>168</v>
      </c>
      <c r="AC5" s="1">
        <v>39</v>
      </c>
      <c r="AD5" s="1">
        <v>0</v>
      </c>
      <c r="AE5" s="3">
        <v>0</v>
      </c>
      <c r="AF5" s="2">
        <f t="shared" ref="AF5:AF67" si="2">SUM(Z5,T5,N5,H5,B5)</f>
        <v>0</v>
      </c>
      <c r="AG5" s="1">
        <f t="shared" ref="AG5:AG67" si="3">SUM(AA5,U5,O5,I5,C5)</f>
        <v>35777</v>
      </c>
      <c r="AH5" s="1">
        <f t="shared" ref="AH5:AH67" si="4">SUM(AB5,V5,P5,J5,D5)</f>
        <v>1700</v>
      </c>
      <c r="AI5" s="1">
        <f t="shared" ref="AI5:AI67" si="5">SUM(AC5,W5,Q5,K5,E5)</f>
        <v>379</v>
      </c>
      <c r="AJ5" s="1">
        <f t="shared" ref="AJ5:AJ67" si="6">SUM(AD5,X5,R5,L5,F5)</f>
        <v>0</v>
      </c>
      <c r="AK5" s="3">
        <f t="shared" ref="AK5:AK67" si="7">SUM(AE5,Y5,S5,M5,G5)</f>
        <v>0</v>
      </c>
      <c r="AL5" s="26">
        <f t="shared" ref="AL5:AL67" si="8">AF5/SUM($AF5:$AK5)</f>
        <v>0</v>
      </c>
      <c r="AM5" s="26">
        <f t="shared" ref="AM5:AM67" si="9">AG5/SUM($AF5:$AK5)</f>
        <v>0.94508136094674555</v>
      </c>
      <c r="AN5" s="26">
        <f t="shared" ref="AN5:AN67" si="10">AH5/SUM($AF5:$AK5)</f>
        <v>4.4907016060862212E-2</v>
      </c>
      <c r="AO5" s="26">
        <f t="shared" ref="AO5:AO67" si="11">AI5/SUM($AF5:$AK5)</f>
        <v>1.0011622992392223E-2</v>
      </c>
      <c r="AP5" s="26">
        <f t="shared" ref="AP5:AP67" si="12">AJ5/SUM($AF5:$AK5)</f>
        <v>0</v>
      </c>
      <c r="AQ5" s="26">
        <f t="shared" ref="AQ5:AQ67" si="13">AK5/SUM($AF5:$AK5)</f>
        <v>0</v>
      </c>
    </row>
    <row r="6" spans="1:43" x14ac:dyDescent="0.25">
      <c r="A6" s="22">
        <v>2</v>
      </c>
      <c r="B6" s="2" t="s">
        <v>6</v>
      </c>
      <c r="C6" s="1" t="s">
        <v>6</v>
      </c>
      <c r="G6" s="3"/>
      <c r="H6" s="2" t="s">
        <v>6</v>
      </c>
      <c r="I6" s="1" t="s">
        <v>8</v>
      </c>
      <c r="J6" s="1" t="s">
        <v>9</v>
      </c>
      <c r="M6" s="3"/>
      <c r="N6" s="2" t="s">
        <v>6</v>
      </c>
      <c r="O6" s="1" t="s">
        <v>8</v>
      </c>
      <c r="P6" s="1" t="s">
        <v>8</v>
      </c>
      <c r="Q6" s="1" t="s">
        <v>9</v>
      </c>
      <c r="S6" s="3"/>
      <c r="T6" s="2" t="s">
        <v>6</v>
      </c>
      <c r="U6" s="1" t="s">
        <v>8</v>
      </c>
      <c r="V6" s="1" t="s">
        <v>8</v>
      </c>
      <c r="W6" s="1" t="s">
        <v>8</v>
      </c>
      <c r="Y6" s="3"/>
      <c r="Z6" s="2" t="s">
        <v>6</v>
      </c>
      <c r="AA6" s="1" t="s">
        <v>8</v>
      </c>
      <c r="AB6" s="1" t="s">
        <v>8</v>
      </c>
      <c r="AC6" s="1" t="s">
        <v>8</v>
      </c>
      <c r="AD6" s="1" t="s">
        <v>6</v>
      </c>
      <c r="AE6" s="3"/>
      <c r="AF6" s="2"/>
      <c r="AK6" s="3"/>
      <c r="AL6" s="26"/>
      <c r="AM6" s="26"/>
      <c r="AN6" s="26"/>
      <c r="AO6" s="26"/>
      <c r="AP6" s="26"/>
      <c r="AQ6" s="26"/>
    </row>
    <row r="7" spans="1:43" x14ac:dyDescent="0.25">
      <c r="A7" s="22" t="s">
        <v>10</v>
      </c>
      <c r="B7" s="2">
        <v>0</v>
      </c>
      <c r="C7" s="1">
        <v>0</v>
      </c>
      <c r="D7" s="1">
        <v>272</v>
      </c>
      <c r="E7" s="1">
        <v>23</v>
      </c>
      <c r="F7" s="1">
        <v>0</v>
      </c>
      <c r="G7" s="3">
        <v>0</v>
      </c>
      <c r="H7" s="2">
        <v>0</v>
      </c>
      <c r="I7" s="1">
        <v>0</v>
      </c>
      <c r="J7" s="1">
        <v>1636</v>
      </c>
      <c r="K7" s="1">
        <v>13</v>
      </c>
      <c r="L7" s="1">
        <v>0</v>
      </c>
      <c r="M7" s="3">
        <v>0</v>
      </c>
      <c r="N7" s="2">
        <v>0</v>
      </c>
      <c r="O7" s="1">
        <v>0</v>
      </c>
      <c r="P7" s="1">
        <v>856</v>
      </c>
      <c r="Q7" s="1">
        <v>32</v>
      </c>
      <c r="R7" s="1">
        <v>0</v>
      </c>
      <c r="S7" s="3">
        <v>0</v>
      </c>
      <c r="T7" s="2">
        <v>0</v>
      </c>
      <c r="U7" s="1">
        <v>0</v>
      </c>
      <c r="V7" s="1">
        <v>1073</v>
      </c>
      <c r="W7" s="1">
        <v>65</v>
      </c>
      <c r="X7" s="1">
        <v>0</v>
      </c>
      <c r="Y7" s="3">
        <v>0</v>
      </c>
      <c r="Z7" s="2">
        <v>0</v>
      </c>
      <c r="AA7" s="1">
        <v>0</v>
      </c>
      <c r="AB7" s="1">
        <v>1415</v>
      </c>
      <c r="AC7" s="1">
        <v>68</v>
      </c>
      <c r="AD7" s="1">
        <v>0</v>
      </c>
      <c r="AE7" s="3">
        <v>0</v>
      </c>
      <c r="AF7" s="2">
        <f t="shared" si="2"/>
        <v>0</v>
      </c>
      <c r="AG7" s="1">
        <f t="shared" si="3"/>
        <v>0</v>
      </c>
      <c r="AH7" s="1">
        <f t="shared" si="4"/>
        <v>5252</v>
      </c>
      <c r="AI7" s="1">
        <f t="shared" si="5"/>
        <v>201</v>
      </c>
      <c r="AJ7" s="1">
        <f t="shared" si="6"/>
        <v>0</v>
      </c>
      <c r="AK7" s="3">
        <f t="shared" si="7"/>
        <v>0</v>
      </c>
      <c r="AL7" s="26">
        <f t="shared" si="8"/>
        <v>0</v>
      </c>
      <c r="AM7" s="26">
        <f t="shared" si="9"/>
        <v>0</v>
      </c>
      <c r="AN7" s="26">
        <f t="shared" si="10"/>
        <v>0.96313955620759217</v>
      </c>
      <c r="AO7" s="26">
        <f t="shared" si="11"/>
        <v>3.6860443792407847E-2</v>
      </c>
      <c r="AP7" s="26">
        <f t="shared" si="12"/>
        <v>0</v>
      </c>
      <c r="AQ7" s="26">
        <f t="shared" si="13"/>
        <v>0</v>
      </c>
    </row>
    <row r="8" spans="1:43" x14ac:dyDescent="0.25">
      <c r="A8" s="22">
        <v>3</v>
      </c>
      <c r="B8" s="2" t="s">
        <v>6</v>
      </c>
      <c r="C8" s="1" t="s">
        <v>6</v>
      </c>
      <c r="G8" s="3"/>
      <c r="H8" s="2" t="s">
        <v>6</v>
      </c>
      <c r="I8" s="1" t="s">
        <v>6</v>
      </c>
      <c r="M8" s="3"/>
      <c r="N8" s="2" t="s">
        <v>6</v>
      </c>
      <c r="O8" s="1" t="s">
        <v>6</v>
      </c>
      <c r="P8" s="1" t="s">
        <v>9</v>
      </c>
      <c r="Q8" s="1" t="s">
        <v>9</v>
      </c>
      <c r="S8" s="3"/>
      <c r="T8" s="2" t="s">
        <v>6</v>
      </c>
      <c r="U8" s="1" t="s">
        <v>6</v>
      </c>
      <c r="V8" s="1" t="s">
        <v>8</v>
      </c>
      <c r="W8" s="1" t="s">
        <v>8</v>
      </c>
      <c r="Y8" s="3"/>
      <c r="Z8" s="2" t="s">
        <v>6</v>
      </c>
      <c r="AA8" s="1" t="s">
        <v>6</v>
      </c>
      <c r="AB8" s="1" t="s">
        <v>8</v>
      </c>
      <c r="AC8" s="1" t="s">
        <v>8</v>
      </c>
      <c r="AE8" s="3"/>
      <c r="AF8" s="2"/>
      <c r="AK8" s="3"/>
      <c r="AL8" s="26"/>
      <c r="AM8" s="26"/>
      <c r="AN8" s="26"/>
      <c r="AO8" s="26"/>
      <c r="AP8" s="26"/>
      <c r="AQ8" s="26"/>
    </row>
    <row r="9" spans="1:43" x14ac:dyDescent="0.25">
      <c r="A9" s="22" t="s">
        <v>11</v>
      </c>
      <c r="B9" s="2">
        <v>13567</v>
      </c>
      <c r="C9" s="1">
        <v>0</v>
      </c>
      <c r="D9" s="1">
        <v>212</v>
      </c>
      <c r="E9" s="1">
        <v>1</v>
      </c>
      <c r="F9" s="1">
        <v>0</v>
      </c>
      <c r="G9" s="3">
        <v>0</v>
      </c>
      <c r="H9" s="2">
        <v>24110</v>
      </c>
      <c r="I9" s="1">
        <v>0</v>
      </c>
      <c r="J9" s="1">
        <v>370</v>
      </c>
      <c r="K9" s="1">
        <v>0</v>
      </c>
      <c r="L9" s="1">
        <v>0</v>
      </c>
      <c r="M9" s="3">
        <v>0</v>
      </c>
      <c r="N9" s="2">
        <v>50185</v>
      </c>
      <c r="O9" s="1">
        <v>0</v>
      </c>
      <c r="P9" s="1">
        <v>1589</v>
      </c>
      <c r="Q9" s="1">
        <v>12</v>
      </c>
      <c r="R9" s="1">
        <v>0</v>
      </c>
      <c r="S9" s="3">
        <v>0</v>
      </c>
      <c r="T9" s="2">
        <v>14791</v>
      </c>
      <c r="U9" s="1">
        <v>0</v>
      </c>
      <c r="V9" s="1">
        <v>331</v>
      </c>
      <c r="W9" s="1">
        <v>27</v>
      </c>
      <c r="X9" s="1">
        <v>0</v>
      </c>
      <c r="Y9" s="3">
        <v>0</v>
      </c>
      <c r="Z9" s="2">
        <v>18041</v>
      </c>
      <c r="AA9" s="1">
        <v>0</v>
      </c>
      <c r="AB9" s="1">
        <v>986</v>
      </c>
      <c r="AC9" s="1">
        <v>18</v>
      </c>
      <c r="AD9" s="1">
        <v>18</v>
      </c>
      <c r="AE9" s="3">
        <v>0</v>
      </c>
      <c r="AF9" s="2">
        <f t="shared" si="2"/>
        <v>120694</v>
      </c>
      <c r="AG9" s="1">
        <f t="shared" si="3"/>
        <v>0</v>
      </c>
      <c r="AH9" s="1">
        <f t="shared" si="4"/>
        <v>3488</v>
      </c>
      <c r="AI9" s="1">
        <f t="shared" si="5"/>
        <v>58</v>
      </c>
      <c r="AJ9" s="1">
        <f t="shared" si="6"/>
        <v>18</v>
      </c>
      <c r="AK9" s="3">
        <f t="shared" si="7"/>
        <v>0</v>
      </c>
      <c r="AL9" s="26">
        <f t="shared" si="8"/>
        <v>0.97131774211720778</v>
      </c>
      <c r="AM9" s="26">
        <f t="shared" si="9"/>
        <v>0</v>
      </c>
      <c r="AN9" s="26">
        <f t="shared" si="10"/>
        <v>2.8070627243316326E-2</v>
      </c>
      <c r="AO9" s="26">
        <f t="shared" si="11"/>
        <v>4.6677075117899854E-4</v>
      </c>
      <c r="AP9" s="26">
        <f t="shared" si="12"/>
        <v>1.4485988829693059E-4</v>
      </c>
      <c r="AQ9" s="26">
        <f t="shared" si="13"/>
        <v>0</v>
      </c>
    </row>
    <row r="10" spans="1:43" x14ac:dyDescent="0.25">
      <c r="A10" s="22">
        <v>4</v>
      </c>
      <c r="B10" s="2" t="s">
        <v>6</v>
      </c>
      <c r="C10" s="1" t="s">
        <v>6</v>
      </c>
      <c r="G10" s="3"/>
      <c r="H10" s="2" t="s">
        <v>6</v>
      </c>
      <c r="I10" s="1" t="s">
        <v>6</v>
      </c>
      <c r="J10" s="1" t="s">
        <v>9</v>
      </c>
      <c r="M10" s="3"/>
      <c r="N10" s="2" t="s">
        <v>6</v>
      </c>
      <c r="O10" s="1" t="s">
        <v>6</v>
      </c>
      <c r="P10" s="1" t="s">
        <v>8</v>
      </c>
      <c r="Q10" s="1" t="s">
        <v>9</v>
      </c>
      <c r="S10" s="3"/>
      <c r="T10" s="2" t="s">
        <v>6</v>
      </c>
      <c r="U10" s="1" t="s">
        <v>6</v>
      </c>
      <c r="V10" s="1" t="s">
        <v>8</v>
      </c>
      <c r="W10" s="1" t="s">
        <v>8</v>
      </c>
      <c r="X10" s="1" t="s">
        <v>9</v>
      </c>
      <c r="Y10" s="3"/>
      <c r="Z10" s="2" t="s">
        <v>6</v>
      </c>
      <c r="AA10" s="1" t="s">
        <v>6</v>
      </c>
      <c r="AB10" s="1" t="s">
        <v>8</v>
      </c>
      <c r="AC10" s="1" t="s">
        <v>8</v>
      </c>
      <c r="AD10" s="1" t="s">
        <v>8</v>
      </c>
      <c r="AE10" s="3"/>
      <c r="AF10" s="2"/>
      <c r="AK10" s="3"/>
      <c r="AL10" s="26"/>
      <c r="AM10" s="26"/>
      <c r="AN10" s="26"/>
      <c r="AO10" s="26"/>
      <c r="AP10" s="26"/>
      <c r="AQ10" s="26"/>
    </row>
    <row r="11" spans="1:43" x14ac:dyDescent="0.25">
      <c r="A11" s="22" t="s">
        <v>12</v>
      </c>
      <c r="B11" s="2">
        <v>1256</v>
      </c>
      <c r="C11" s="1">
        <v>0</v>
      </c>
      <c r="D11" s="1">
        <v>290</v>
      </c>
      <c r="E11" s="1">
        <v>60</v>
      </c>
      <c r="F11" s="1">
        <v>0</v>
      </c>
      <c r="G11" s="3">
        <v>0</v>
      </c>
      <c r="H11" s="2">
        <v>3701</v>
      </c>
      <c r="I11" s="1">
        <v>0</v>
      </c>
      <c r="J11" s="1">
        <v>2179</v>
      </c>
      <c r="K11" s="1">
        <v>303</v>
      </c>
      <c r="L11" s="1">
        <v>0</v>
      </c>
      <c r="M11" s="3">
        <v>0</v>
      </c>
      <c r="N11" s="2">
        <v>3520</v>
      </c>
      <c r="O11" s="1">
        <v>0</v>
      </c>
      <c r="P11" s="1">
        <v>1684</v>
      </c>
      <c r="Q11" s="1">
        <v>385</v>
      </c>
      <c r="R11" s="1">
        <v>0</v>
      </c>
      <c r="S11" s="3">
        <v>0</v>
      </c>
      <c r="T11" s="2">
        <v>1545</v>
      </c>
      <c r="U11" s="1">
        <v>0</v>
      </c>
      <c r="V11" s="1">
        <v>938</v>
      </c>
      <c r="W11" s="1">
        <v>358</v>
      </c>
      <c r="X11" s="1">
        <v>0</v>
      </c>
      <c r="Y11" s="3">
        <v>0</v>
      </c>
      <c r="Z11" s="2">
        <v>1195</v>
      </c>
      <c r="AA11" s="1">
        <v>0</v>
      </c>
      <c r="AB11" s="1">
        <v>790</v>
      </c>
      <c r="AC11" s="1">
        <v>472</v>
      </c>
      <c r="AD11" s="1">
        <v>0</v>
      </c>
      <c r="AE11" s="3">
        <v>0</v>
      </c>
      <c r="AF11" s="2">
        <f t="shared" si="2"/>
        <v>11217</v>
      </c>
      <c r="AG11" s="1">
        <f t="shared" si="3"/>
        <v>0</v>
      </c>
      <c r="AH11" s="1">
        <f t="shared" si="4"/>
        <v>5881</v>
      </c>
      <c r="AI11" s="1">
        <f t="shared" si="5"/>
        <v>1578</v>
      </c>
      <c r="AJ11" s="1">
        <f t="shared" si="6"/>
        <v>0</v>
      </c>
      <c r="AK11" s="3">
        <f t="shared" si="7"/>
        <v>0</v>
      </c>
      <c r="AL11" s="26">
        <f t="shared" si="8"/>
        <v>0.60061040908117369</v>
      </c>
      <c r="AM11" s="26">
        <f t="shared" si="9"/>
        <v>0</v>
      </c>
      <c r="AN11" s="26">
        <f t="shared" si="10"/>
        <v>0.31489612336688799</v>
      </c>
      <c r="AO11" s="26">
        <f t="shared" si="11"/>
        <v>8.4493467551938317E-2</v>
      </c>
      <c r="AP11" s="26">
        <f t="shared" si="12"/>
        <v>0</v>
      </c>
      <c r="AQ11" s="26">
        <f t="shared" si="13"/>
        <v>0</v>
      </c>
    </row>
    <row r="12" spans="1:43" x14ac:dyDescent="0.25">
      <c r="A12" s="22">
        <v>5</v>
      </c>
      <c r="B12" s="2" t="s">
        <v>6</v>
      </c>
      <c r="C12" s="1" t="s">
        <v>6</v>
      </c>
      <c r="G12" s="3"/>
      <c r="H12" s="2" t="s">
        <v>6</v>
      </c>
      <c r="I12" s="1" t="s">
        <v>6</v>
      </c>
      <c r="J12" s="1" t="s">
        <v>9</v>
      </c>
      <c r="M12" s="3"/>
      <c r="N12" s="2" t="s">
        <v>8</v>
      </c>
      <c r="O12" s="1" t="s">
        <v>6</v>
      </c>
      <c r="P12" s="1" t="s">
        <v>8</v>
      </c>
      <c r="Q12" s="1" t="s">
        <v>9</v>
      </c>
      <c r="S12" s="3"/>
      <c r="T12" s="2" t="s">
        <v>8</v>
      </c>
      <c r="U12" s="1" t="s">
        <v>6</v>
      </c>
      <c r="V12" s="1" t="s">
        <v>8</v>
      </c>
      <c r="W12" s="1" t="s">
        <v>8</v>
      </c>
      <c r="Y12" s="3"/>
      <c r="Z12" s="2" t="s">
        <v>8</v>
      </c>
      <c r="AA12" s="1" t="s">
        <v>6</v>
      </c>
      <c r="AB12" s="1" t="s">
        <v>8</v>
      </c>
      <c r="AC12" s="1" t="s">
        <v>8</v>
      </c>
      <c r="AE12" s="3"/>
      <c r="AF12" s="2"/>
      <c r="AK12" s="3"/>
      <c r="AL12" s="26"/>
      <c r="AM12" s="26"/>
      <c r="AN12" s="26"/>
      <c r="AO12" s="26"/>
      <c r="AP12" s="26"/>
      <c r="AQ12" s="26"/>
    </row>
    <row r="13" spans="1:43" x14ac:dyDescent="0.25">
      <c r="A13" s="22" t="s">
        <v>13</v>
      </c>
      <c r="B13" s="2">
        <v>0</v>
      </c>
      <c r="C13" s="1">
        <v>0</v>
      </c>
      <c r="D13" s="1">
        <v>56</v>
      </c>
      <c r="E13" s="1">
        <v>0</v>
      </c>
      <c r="F13" s="1">
        <v>0</v>
      </c>
      <c r="G13" s="3">
        <v>0</v>
      </c>
      <c r="H13" s="2">
        <v>0</v>
      </c>
      <c r="I13" s="1">
        <v>0</v>
      </c>
      <c r="J13" s="1">
        <v>180</v>
      </c>
      <c r="K13" s="1">
        <v>3</v>
      </c>
      <c r="L13" s="1">
        <v>0</v>
      </c>
      <c r="M13" s="3">
        <v>0</v>
      </c>
      <c r="N13" s="2">
        <v>0</v>
      </c>
      <c r="O13" s="1">
        <v>0</v>
      </c>
      <c r="P13" s="1">
        <v>2213</v>
      </c>
      <c r="Q13" s="1">
        <v>40</v>
      </c>
      <c r="R13" s="1">
        <v>0</v>
      </c>
      <c r="S13" s="3">
        <v>0</v>
      </c>
      <c r="T13" s="2">
        <v>0</v>
      </c>
      <c r="U13" s="1">
        <v>0</v>
      </c>
      <c r="V13" s="1">
        <v>1200</v>
      </c>
      <c r="W13" s="1">
        <v>88</v>
      </c>
      <c r="X13" s="1">
        <v>0</v>
      </c>
      <c r="Y13" s="3">
        <v>0</v>
      </c>
      <c r="Z13" s="2">
        <v>0</v>
      </c>
      <c r="AA13" s="1">
        <v>0</v>
      </c>
      <c r="AB13" s="1">
        <v>829</v>
      </c>
      <c r="AC13" s="1">
        <v>41</v>
      </c>
      <c r="AD13" s="1">
        <v>0</v>
      </c>
      <c r="AE13" s="3">
        <v>0</v>
      </c>
      <c r="AF13" s="2">
        <f t="shared" si="2"/>
        <v>0</v>
      </c>
      <c r="AG13" s="1">
        <f t="shared" si="3"/>
        <v>0</v>
      </c>
      <c r="AH13" s="1">
        <f t="shared" si="4"/>
        <v>4478</v>
      </c>
      <c r="AI13" s="1">
        <f t="shared" si="5"/>
        <v>172</v>
      </c>
      <c r="AJ13" s="1">
        <f t="shared" si="6"/>
        <v>0</v>
      </c>
      <c r="AK13" s="3">
        <f t="shared" si="7"/>
        <v>0</v>
      </c>
      <c r="AL13" s="26">
        <f t="shared" si="8"/>
        <v>0</v>
      </c>
      <c r="AM13" s="26">
        <f t="shared" si="9"/>
        <v>0</v>
      </c>
      <c r="AN13" s="26">
        <f t="shared" si="10"/>
        <v>0.96301075268817204</v>
      </c>
      <c r="AO13" s="26">
        <f t="shared" si="11"/>
        <v>3.6989247311827955E-2</v>
      </c>
      <c r="AP13" s="26">
        <f t="shared" si="12"/>
        <v>0</v>
      </c>
      <c r="AQ13" s="26">
        <f t="shared" si="13"/>
        <v>0</v>
      </c>
    </row>
    <row r="14" spans="1:43" x14ac:dyDescent="0.25">
      <c r="A14" s="22">
        <v>6</v>
      </c>
      <c r="B14" s="2" t="s">
        <v>6</v>
      </c>
      <c r="C14" s="1" t="s">
        <v>6</v>
      </c>
      <c r="G14" s="3"/>
      <c r="H14" s="2" t="s">
        <v>6</v>
      </c>
      <c r="I14" s="1" t="s">
        <v>6</v>
      </c>
      <c r="M14" s="3"/>
      <c r="N14" s="2" t="s">
        <v>6</v>
      </c>
      <c r="O14" s="1" t="s">
        <v>6</v>
      </c>
      <c r="P14" s="1" t="s">
        <v>8</v>
      </c>
      <c r="Q14" s="1" t="s">
        <v>9</v>
      </c>
      <c r="R14" s="1" t="s">
        <v>6</v>
      </c>
      <c r="S14" s="3"/>
      <c r="T14" s="2" t="s">
        <v>6</v>
      </c>
      <c r="U14" s="1" t="s">
        <v>6</v>
      </c>
      <c r="V14" s="1" t="s">
        <v>8</v>
      </c>
      <c r="W14" s="1" t="s">
        <v>9</v>
      </c>
      <c r="X14" s="1" t="s">
        <v>6</v>
      </c>
      <c r="Y14" s="3"/>
      <c r="Z14" s="2" t="s">
        <v>6</v>
      </c>
      <c r="AA14" s="1" t="s">
        <v>6</v>
      </c>
      <c r="AB14" s="1" t="s">
        <v>8</v>
      </c>
      <c r="AC14" s="1" t="s">
        <v>8</v>
      </c>
      <c r="AD14" s="1" t="s">
        <v>6</v>
      </c>
      <c r="AE14" s="3"/>
      <c r="AF14" s="2"/>
      <c r="AK14" s="3"/>
      <c r="AL14" s="26"/>
      <c r="AM14" s="26"/>
      <c r="AN14" s="26"/>
      <c r="AO14" s="26"/>
      <c r="AP14" s="26"/>
      <c r="AQ14" s="26"/>
    </row>
    <row r="15" spans="1:43" x14ac:dyDescent="0.25">
      <c r="A15" s="22" t="s">
        <v>14</v>
      </c>
      <c r="B15" s="2">
        <v>0</v>
      </c>
      <c r="C15" s="1">
        <v>0</v>
      </c>
      <c r="D15" s="1">
        <v>45</v>
      </c>
      <c r="E15" s="1">
        <v>3</v>
      </c>
      <c r="F15" s="1">
        <v>0</v>
      </c>
      <c r="G15" s="3">
        <v>0</v>
      </c>
      <c r="H15" s="2">
        <v>0</v>
      </c>
      <c r="I15" s="1">
        <v>0</v>
      </c>
      <c r="J15" s="1">
        <v>58</v>
      </c>
      <c r="K15" s="1">
        <v>3</v>
      </c>
      <c r="L15" s="1">
        <v>0</v>
      </c>
      <c r="M15" s="3">
        <v>0</v>
      </c>
      <c r="N15" s="2">
        <v>0</v>
      </c>
      <c r="O15" s="1">
        <v>0</v>
      </c>
      <c r="P15" s="1">
        <v>266</v>
      </c>
      <c r="Q15" s="1">
        <v>9</v>
      </c>
      <c r="R15" s="1">
        <v>0</v>
      </c>
      <c r="S15" s="3">
        <v>0</v>
      </c>
      <c r="T15" s="2">
        <v>0</v>
      </c>
      <c r="U15" s="1">
        <v>0</v>
      </c>
      <c r="V15" s="1">
        <v>286</v>
      </c>
      <c r="W15" s="1">
        <v>7</v>
      </c>
      <c r="X15" s="1">
        <v>3</v>
      </c>
      <c r="Y15" s="3">
        <v>0</v>
      </c>
      <c r="Z15" s="2">
        <v>0</v>
      </c>
      <c r="AA15" s="1">
        <v>0</v>
      </c>
      <c r="AB15" s="1">
        <v>474</v>
      </c>
      <c r="AC15" s="1">
        <v>27</v>
      </c>
      <c r="AD15" s="1">
        <v>5</v>
      </c>
      <c r="AE15" s="3">
        <v>0</v>
      </c>
      <c r="AF15" s="2">
        <f t="shared" si="2"/>
        <v>0</v>
      </c>
      <c r="AG15" s="1">
        <f t="shared" si="3"/>
        <v>0</v>
      </c>
      <c r="AH15" s="1">
        <f t="shared" si="4"/>
        <v>1129</v>
      </c>
      <c r="AI15" s="1">
        <f t="shared" si="5"/>
        <v>49</v>
      </c>
      <c r="AJ15" s="1">
        <f t="shared" si="6"/>
        <v>8</v>
      </c>
      <c r="AK15" s="3">
        <f t="shared" si="7"/>
        <v>0</v>
      </c>
      <c r="AL15" s="26">
        <f t="shared" si="8"/>
        <v>0</v>
      </c>
      <c r="AM15" s="26">
        <f t="shared" si="9"/>
        <v>0</v>
      </c>
      <c r="AN15" s="26">
        <f t="shared" si="10"/>
        <v>0.95193929173693081</v>
      </c>
      <c r="AO15" s="26">
        <f t="shared" si="11"/>
        <v>4.1315345699831363E-2</v>
      </c>
      <c r="AP15" s="26">
        <f t="shared" si="12"/>
        <v>6.7453625632377737E-3</v>
      </c>
      <c r="AQ15" s="26">
        <f t="shared" si="13"/>
        <v>0</v>
      </c>
    </row>
    <row r="16" spans="1:43" x14ac:dyDescent="0.25">
      <c r="A16" s="22">
        <v>7</v>
      </c>
      <c r="B16" s="2" t="s">
        <v>6</v>
      </c>
      <c r="C16" s="1" t="s">
        <v>6</v>
      </c>
      <c r="G16" s="3"/>
      <c r="H16" s="2" t="s">
        <v>6</v>
      </c>
      <c r="I16" s="1" t="s">
        <v>6</v>
      </c>
      <c r="M16" s="3"/>
      <c r="N16" s="2" t="s">
        <v>6</v>
      </c>
      <c r="O16" s="1" t="s">
        <v>6</v>
      </c>
      <c r="P16" s="1" t="s">
        <v>9</v>
      </c>
      <c r="S16" s="3"/>
      <c r="T16" s="2" t="s">
        <v>6</v>
      </c>
      <c r="U16" s="1" t="s">
        <v>6</v>
      </c>
      <c r="V16" s="1" t="s">
        <v>9</v>
      </c>
      <c r="W16" s="1" t="s">
        <v>9</v>
      </c>
      <c r="X16" s="1" t="s">
        <v>9</v>
      </c>
      <c r="Y16" s="3"/>
      <c r="Z16" s="2" t="s">
        <v>6</v>
      </c>
      <c r="AA16" s="1" t="s">
        <v>6</v>
      </c>
      <c r="AB16" s="1" t="s">
        <v>8</v>
      </c>
      <c r="AC16" s="1" t="s">
        <v>8</v>
      </c>
      <c r="AD16" s="1" t="s">
        <v>8</v>
      </c>
      <c r="AE16" s="3"/>
      <c r="AF16" s="2"/>
      <c r="AK16" s="3"/>
      <c r="AL16" s="26"/>
      <c r="AM16" s="26"/>
      <c r="AN16" s="26"/>
      <c r="AO16" s="26"/>
      <c r="AP16" s="26"/>
      <c r="AQ16" s="26"/>
    </row>
    <row r="17" spans="1:43" x14ac:dyDescent="0.25">
      <c r="A17" s="22" t="s">
        <v>15</v>
      </c>
      <c r="B17" s="2">
        <v>9114</v>
      </c>
      <c r="C17" s="1">
        <v>1313</v>
      </c>
      <c r="D17" s="1">
        <v>240</v>
      </c>
      <c r="E17" s="1">
        <v>16</v>
      </c>
      <c r="F17" s="1">
        <v>0</v>
      </c>
      <c r="G17" s="3">
        <v>0</v>
      </c>
      <c r="H17" s="2">
        <v>13622</v>
      </c>
      <c r="I17" s="1">
        <v>2760</v>
      </c>
      <c r="J17" s="1">
        <v>803</v>
      </c>
      <c r="K17" s="1">
        <v>63</v>
      </c>
      <c r="L17" s="1">
        <v>0</v>
      </c>
      <c r="M17" s="3">
        <v>0</v>
      </c>
      <c r="N17" s="2">
        <v>7280</v>
      </c>
      <c r="O17" s="1">
        <v>1837</v>
      </c>
      <c r="P17" s="1">
        <v>699</v>
      </c>
      <c r="Q17" s="1">
        <v>159</v>
      </c>
      <c r="R17" s="1">
        <v>0</v>
      </c>
      <c r="S17" s="3">
        <v>0</v>
      </c>
      <c r="T17" s="2">
        <v>2537</v>
      </c>
      <c r="U17" s="1">
        <v>1025</v>
      </c>
      <c r="V17" s="1">
        <v>543</v>
      </c>
      <c r="W17" s="1">
        <v>91</v>
      </c>
      <c r="X17" s="1">
        <v>0</v>
      </c>
      <c r="Y17" s="3">
        <v>0</v>
      </c>
      <c r="Z17" s="2">
        <v>2793</v>
      </c>
      <c r="AA17" s="1">
        <v>907</v>
      </c>
      <c r="AB17" s="1">
        <v>489</v>
      </c>
      <c r="AC17" s="1">
        <v>72</v>
      </c>
      <c r="AD17" s="1">
        <v>0</v>
      </c>
      <c r="AE17" s="3">
        <v>0</v>
      </c>
      <c r="AF17" s="2">
        <f t="shared" si="2"/>
        <v>35346</v>
      </c>
      <c r="AG17" s="1">
        <f t="shared" si="3"/>
        <v>7842</v>
      </c>
      <c r="AH17" s="1">
        <f t="shared" si="4"/>
        <v>2774</v>
      </c>
      <c r="AI17" s="1">
        <f t="shared" si="5"/>
        <v>401</v>
      </c>
      <c r="AJ17" s="1">
        <f t="shared" si="6"/>
        <v>0</v>
      </c>
      <c r="AK17" s="3">
        <f t="shared" si="7"/>
        <v>0</v>
      </c>
      <c r="AL17" s="26">
        <f t="shared" si="8"/>
        <v>0.76237516985527254</v>
      </c>
      <c r="AM17" s="26">
        <f t="shared" si="9"/>
        <v>0.16914349804801243</v>
      </c>
      <c r="AN17" s="26">
        <f t="shared" si="10"/>
        <v>5.9832193775208681E-2</v>
      </c>
      <c r="AO17" s="26">
        <f t="shared" si="11"/>
        <v>8.6491383215063743E-3</v>
      </c>
      <c r="AP17" s="26">
        <f t="shared" si="12"/>
        <v>0</v>
      </c>
      <c r="AQ17" s="26">
        <f t="shared" si="13"/>
        <v>0</v>
      </c>
    </row>
    <row r="18" spans="1:43" x14ac:dyDescent="0.25">
      <c r="A18" s="22">
        <v>8</v>
      </c>
      <c r="B18" s="2" t="s">
        <v>6</v>
      </c>
      <c r="C18" s="1" t="s">
        <v>6</v>
      </c>
      <c r="G18" s="3"/>
      <c r="H18" s="2" t="s">
        <v>8</v>
      </c>
      <c r="I18" s="1" t="s">
        <v>8</v>
      </c>
      <c r="J18" s="1" t="s">
        <v>9</v>
      </c>
      <c r="M18" s="3"/>
      <c r="N18" s="2" t="s">
        <v>8</v>
      </c>
      <c r="O18" s="1" t="s">
        <v>8</v>
      </c>
      <c r="P18" s="1" t="s">
        <v>8</v>
      </c>
      <c r="Q18" s="1" t="s">
        <v>9</v>
      </c>
      <c r="S18" s="3"/>
      <c r="T18" s="2" t="s">
        <v>8</v>
      </c>
      <c r="U18" s="1" t="s">
        <v>8</v>
      </c>
      <c r="V18" s="1" t="s">
        <v>8</v>
      </c>
      <c r="W18" s="1" t="s">
        <v>8</v>
      </c>
      <c r="Y18" s="3"/>
      <c r="Z18" s="2" t="s">
        <v>8</v>
      </c>
      <c r="AA18" s="1" t="s">
        <v>8</v>
      </c>
      <c r="AB18" s="1" t="s">
        <v>8</v>
      </c>
      <c r="AC18" s="1" t="s">
        <v>8</v>
      </c>
      <c r="AE18" s="3"/>
      <c r="AF18" s="2"/>
      <c r="AK18" s="3"/>
      <c r="AL18" s="26"/>
      <c r="AM18" s="26"/>
      <c r="AN18" s="26"/>
      <c r="AO18" s="26"/>
      <c r="AP18" s="26"/>
      <c r="AQ18" s="26"/>
    </row>
    <row r="19" spans="1:43" x14ac:dyDescent="0.25">
      <c r="A19" s="22" t="s">
        <v>16</v>
      </c>
      <c r="B19" s="2">
        <v>1946</v>
      </c>
      <c r="C19" s="1">
        <v>545</v>
      </c>
      <c r="D19" s="1">
        <v>23</v>
      </c>
      <c r="E19" s="1">
        <v>0</v>
      </c>
      <c r="F19" s="1">
        <v>0</v>
      </c>
      <c r="G19" s="3">
        <v>0</v>
      </c>
      <c r="H19" s="2">
        <v>6797</v>
      </c>
      <c r="I19" s="1">
        <v>1909</v>
      </c>
      <c r="J19" s="1">
        <v>261</v>
      </c>
      <c r="K19" s="1">
        <v>0</v>
      </c>
      <c r="L19" s="1">
        <v>0</v>
      </c>
      <c r="M19" s="3">
        <v>0</v>
      </c>
      <c r="N19" s="2">
        <v>10996</v>
      </c>
      <c r="O19" s="1">
        <v>3172</v>
      </c>
      <c r="P19" s="1">
        <v>992</v>
      </c>
      <c r="Q19" s="1">
        <v>1</v>
      </c>
      <c r="R19" s="1">
        <v>0</v>
      </c>
      <c r="S19" s="3">
        <v>0</v>
      </c>
      <c r="T19" s="2">
        <v>2782</v>
      </c>
      <c r="U19" s="1">
        <v>1209</v>
      </c>
      <c r="V19" s="1">
        <v>637</v>
      </c>
      <c r="W19" s="1">
        <v>0</v>
      </c>
      <c r="X19" s="1">
        <v>0</v>
      </c>
      <c r="Y19" s="3">
        <v>0</v>
      </c>
      <c r="Z19" s="2">
        <v>2329</v>
      </c>
      <c r="AA19" s="1">
        <v>741</v>
      </c>
      <c r="AB19" s="1">
        <v>328</v>
      </c>
      <c r="AC19" s="1">
        <v>0</v>
      </c>
      <c r="AD19" s="1">
        <v>0</v>
      </c>
      <c r="AE19" s="3">
        <v>0</v>
      </c>
      <c r="AF19" s="2">
        <f t="shared" si="2"/>
        <v>24850</v>
      </c>
      <c r="AG19" s="1">
        <f t="shared" si="3"/>
        <v>7576</v>
      </c>
      <c r="AH19" s="1">
        <f t="shared" si="4"/>
        <v>2241</v>
      </c>
      <c r="AI19" s="1">
        <f t="shared" si="5"/>
        <v>1</v>
      </c>
      <c r="AJ19" s="1">
        <f t="shared" si="6"/>
        <v>0</v>
      </c>
      <c r="AK19" s="3">
        <f t="shared" si="7"/>
        <v>0</v>
      </c>
      <c r="AL19" s="26">
        <f t="shared" si="8"/>
        <v>0.71679935387100491</v>
      </c>
      <c r="AM19" s="26">
        <f t="shared" si="9"/>
        <v>0.21853005653628707</v>
      </c>
      <c r="AN19" s="26">
        <f t="shared" si="10"/>
        <v>6.4641744548286598E-2</v>
      </c>
      <c r="AO19" s="26">
        <f t="shared" si="11"/>
        <v>2.8845044421368408E-5</v>
      </c>
      <c r="AP19" s="26">
        <f t="shared" si="12"/>
        <v>0</v>
      </c>
      <c r="AQ19" s="26">
        <f t="shared" si="13"/>
        <v>0</v>
      </c>
    </row>
    <row r="20" spans="1:43" x14ac:dyDescent="0.25">
      <c r="A20" s="22">
        <v>9</v>
      </c>
      <c r="B20" s="2" t="s">
        <v>6</v>
      </c>
      <c r="G20" s="3"/>
      <c r="H20" s="2" t="s">
        <v>6</v>
      </c>
      <c r="I20" s="1" t="s">
        <v>9</v>
      </c>
      <c r="J20" s="1" t="s">
        <v>9</v>
      </c>
      <c r="M20" s="3"/>
      <c r="N20" s="2" t="s">
        <v>8</v>
      </c>
      <c r="O20" s="1" t="s">
        <v>8</v>
      </c>
      <c r="P20" s="1" t="s">
        <v>8</v>
      </c>
      <c r="Q20" s="1" t="s">
        <v>9</v>
      </c>
      <c r="S20" s="3"/>
      <c r="T20" s="2" t="s">
        <v>8</v>
      </c>
      <c r="U20" s="1" t="s">
        <v>8</v>
      </c>
      <c r="V20" s="1" t="s">
        <v>8</v>
      </c>
      <c r="W20" s="1" t="s">
        <v>8</v>
      </c>
      <c r="X20" s="1" t="s">
        <v>9</v>
      </c>
      <c r="Y20" s="3"/>
      <c r="Z20" s="2" t="s">
        <v>8</v>
      </c>
      <c r="AA20" s="1" t="s">
        <v>8</v>
      </c>
      <c r="AB20" s="1" t="s">
        <v>8</v>
      </c>
      <c r="AC20" s="1" t="s">
        <v>8</v>
      </c>
      <c r="AD20" s="1" t="s">
        <v>8</v>
      </c>
      <c r="AE20" s="3"/>
      <c r="AF20" s="2"/>
      <c r="AK20" s="3"/>
      <c r="AL20" s="26"/>
      <c r="AM20" s="26"/>
      <c r="AN20" s="26"/>
      <c r="AO20" s="26"/>
      <c r="AP20" s="26"/>
      <c r="AQ20" s="26"/>
    </row>
    <row r="21" spans="1:43" x14ac:dyDescent="0.25">
      <c r="A21" s="22" t="s">
        <v>17</v>
      </c>
      <c r="B21" s="2">
        <v>7138</v>
      </c>
      <c r="C21" s="1">
        <v>976</v>
      </c>
      <c r="D21" s="1">
        <v>0</v>
      </c>
      <c r="E21" s="1">
        <v>13</v>
      </c>
      <c r="F21" s="1">
        <v>0</v>
      </c>
      <c r="G21" s="3">
        <v>0</v>
      </c>
      <c r="H21" s="2">
        <v>15543</v>
      </c>
      <c r="I21" s="1">
        <v>1719</v>
      </c>
      <c r="J21" s="1">
        <v>13</v>
      </c>
      <c r="K21" s="1">
        <v>21</v>
      </c>
      <c r="L21" s="1">
        <v>0</v>
      </c>
      <c r="M21" s="3">
        <v>0</v>
      </c>
      <c r="N21" s="2">
        <v>6532</v>
      </c>
      <c r="O21" s="1">
        <v>1165</v>
      </c>
      <c r="P21" s="1">
        <v>31</v>
      </c>
      <c r="Q21" s="1">
        <v>88</v>
      </c>
      <c r="R21" s="1">
        <v>0</v>
      </c>
      <c r="S21" s="3">
        <v>0</v>
      </c>
      <c r="T21" s="2">
        <v>2711</v>
      </c>
      <c r="U21" s="1">
        <v>493</v>
      </c>
      <c r="V21" s="1">
        <v>5</v>
      </c>
      <c r="W21" s="1">
        <v>54</v>
      </c>
      <c r="X21" s="1">
        <v>0</v>
      </c>
      <c r="Y21" s="3">
        <v>0</v>
      </c>
      <c r="Z21" s="2">
        <v>3039</v>
      </c>
      <c r="AA21" s="1">
        <v>685</v>
      </c>
      <c r="AB21" s="1">
        <v>14</v>
      </c>
      <c r="AC21" s="1">
        <v>38</v>
      </c>
      <c r="AD21" s="1">
        <v>0</v>
      </c>
      <c r="AE21" s="3">
        <v>0</v>
      </c>
      <c r="AF21" s="2">
        <f t="shared" si="2"/>
        <v>34963</v>
      </c>
      <c r="AG21" s="1">
        <f t="shared" si="3"/>
        <v>5038</v>
      </c>
      <c r="AH21" s="1">
        <f t="shared" si="4"/>
        <v>63</v>
      </c>
      <c r="AI21" s="1">
        <f t="shared" si="5"/>
        <v>214</v>
      </c>
      <c r="AJ21" s="1">
        <f t="shared" si="6"/>
        <v>0</v>
      </c>
      <c r="AK21" s="3">
        <f t="shared" si="7"/>
        <v>0</v>
      </c>
      <c r="AL21" s="26">
        <f t="shared" si="8"/>
        <v>0.86804210735389042</v>
      </c>
      <c r="AM21" s="26">
        <f t="shared" si="9"/>
        <v>0.12508068920999058</v>
      </c>
      <c r="AN21" s="26">
        <f t="shared" si="10"/>
        <v>1.5641293013555788E-3</v>
      </c>
      <c r="AO21" s="26">
        <f t="shared" si="11"/>
        <v>5.3130741347633941E-3</v>
      </c>
      <c r="AP21" s="26">
        <f t="shared" si="12"/>
        <v>0</v>
      </c>
      <c r="AQ21" s="26">
        <f t="shared" si="13"/>
        <v>0</v>
      </c>
    </row>
    <row r="22" spans="1:43" x14ac:dyDescent="0.25">
      <c r="A22" s="22">
        <v>10</v>
      </c>
      <c r="B22" s="2" t="s">
        <v>6</v>
      </c>
      <c r="C22" s="1" t="s">
        <v>6</v>
      </c>
      <c r="G22" s="3"/>
      <c r="H22" s="2" t="s">
        <v>8</v>
      </c>
      <c r="I22" s="1" t="s">
        <v>8</v>
      </c>
      <c r="J22" s="1" t="s">
        <v>9</v>
      </c>
      <c r="K22" s="1" t="s">
        <v>9</v>
      </c>
      <c r="M22" s="3"/>
      <c r="N22" s="2" t="s">
        <v>8</v>
      </c>
      <c r="O22" s="1" t="s">
        <v>8</v>
      </c>
      <c r="P22" s="1" t="s">
        <v>8</v>
      </c>
      <c r="Q22" s="1" t="s">
        <v>9</v>
      </c>
      <c r="S22" s="3"/>
      <c r="T22" s="2" t="s">
        <v>8</v>
      </c>
      <c r="U22" s="1" t="s">
        <v>8</v>
      </c>
      <c r="V22" s="1" t="s">
        <v>8</v>
      </c>
      <c r="W22" s="1" t="s">
        <v>8</v>
      </c>
      <c r="X22" s="1" t="s">
        <v>9</v>
      </c>
      <c r="Y22" s="3"/>
      <c r="Z22" s="2" t="s">
        <v>8</v>
      </c>
      <c r="AA22" s="1" t="s">
        <v>8</v>
      </c>
      <c r="AB22" s="1" t="s">
        <v>8</v>
      </c>
      <c r="AC22" s="1" t="s">
        <v>8</v>
      </c>
      <c r="AD22" s="1" t="s">
        <v>8</v>
      </c>
      <c r="AE22" s="3"/>
      <c r="AF22" s="2"/>
      <c r="AK22" s="3"/>
      <c r="AL22" s="26"/>
      <c r="AM22" s="26"/>
      <c r="AN22" s="26"/>
      <c r="AO22" s="26"/>
      <c r="AP22" s="26"/>
      <c r="AQ22" s="26"/>
    </row>
    <row r="23" spans="1:43" x14ac:dyDescent="0.25">
      <c r="A23" s="22" t="s">
        <v>18</v>
      </c>
      <c r="B23" s="2">
        <v>175</v>
      </c>
      <c r="C23" s="1">
        <v>9304</v>
      </c>
      <c r="D23" s="1">
        <v>148</v>
      </c>
      <c r="E23" s="1">
        <v>0</v>
      </c>
      <c r="F23" s="1">
        <v>1</v>
      </c>
      <c r="G23" s="3">
        <v>0</v>
      </c>
      <c r="H23" s="2">
        <v>729</v>
      </c>
      <c r="I23" s="1">
        <v>26067</v>
      </c>
      <c r="J23" s="1">
        <v>180</v>
      </c>
      <c r="K23" s="1">
        <v>0</v>
      </c>
      <c r="L23" s="1">
        <v>14</v>
      </c>
      <c r="M23" s="3">
        <v>1</v>
      </c>
      <c r="N23" s="2">
        <v>366</v>
      </c>
      <c r="O23" s="1">
        <v>13141</v>
      </c>
      <c r="P23" s="1">
        <v>34</v>
      </c>
      <c r="Q23" s="1">
        <v>0</v>
      </c>
      <c r="R23" s="1">
        <v>61</v>
      </c>
      <c r="S23" s="3">
        <v>0</v>
      </c>
      <c r="T23" s="2">
        <v>124</v>
      </c>
      <c r="U23" s="1">
        <v>4495</v>
      </c>
      <c r="V23" s="1">
        <v>110</v>
      </c>
      <c r="W23" s="1">
        <v>0</v>
      </c>
      <c r="X23" s="1">
        <v>1</v>
      </c>
      <c r="Y23" s="3">
        <v>1</v>
      </c>
      <c r="Z23" s="2">
        <v>247</v>
      </c>
      <c r="AA23" s="1">
        <v>6015</v>
      </c>
      <c r="AB23" s="1">
        <v>40</v>
      </c>
      <c r="AC23" s="1">
        <v>0</v>
      </c>
      <c r="AD23" s="1">
        <v>22</v>
      </c>
      <c r="AE23" s="3">
        <v>0</v>
      </c>
      <c r="AF23" s="2">
        <f t="shared" si="2"/>
        <v>1641</v>
      </c>
      <c r="AG23" s="1">
        <f t="shared" si="3"/>
        <v>59022</v>
      </c>
      <c r="AH23" s="1">
        <f t="shared" si="4"/>
        <v>512</v>
      </c>
      <c r="AI23" s="1">
        <f t="shared" si="5"/>
        <v>0</v>
      </c>
      <c r="AJ23" s="1">
        <f t="shared" si="6"/>
        <v>99</v>
      </c>
      <c r="AK23" s="3">
        <f t="shared" si="7"/>
        <v>2</v>
      </c>
      <c r="AL23" s="26">
        <f t="shared" si="8"/>
        <v>2.6780468699001241E-2</v>
      </c>
      <c r="AM23" s="26">
        <f t="shared" si="9"/>
        <v>0.96321561459625304</v>
      </c>
      <c r="AN23" s="26">
        <f t="shared" si="10"/>
        <v>8.3556367909132442E-3</v>
      </c>
      <c r="AO23" s="26">
        <f t="shared" si="11"/>
        <v>0</v>
      </c>
      <c r="AP23" s="26">
        <f t="shared" si="12"/>
        <v>1.6156407076179907E-3</v>
      </c>
      <c r="AQ23" s="26">
        <f t="shared" si="13"/>
        <v>3.263920621450486E-5</v>
      </c>
    </row>
    <row r="24" spans="1:43" x14ac:dyDescent="0.25">
      <c r="A24" s="22">
        <v>11</v>
      </c>
      <c r="B24" s="2" t="s">
        <v>9</v>
      </c>
      <c r="C24" s="1" t="s">
        <v>6</v>
      </c>
      <c r="G24" s="3"/>
      <c r="H24" s="2" t="s">
        <v>8</v>
      </c>
      <c r="I24" s="1" t="s">
        <v>8</v>
      </c>
      <c r="J24" s="1" t="s">
        <v>9</v>
      </c>
      <c r="K24" s="1" t="s">
        <v>9</v>
      </c>
      <c r="M24" s="3"/>
      <c r="N24" s="2" t="s">
        <v>8</v>
      </c>
      <c r="O24" s="1" t="s">
        <v>8</v>
      </c>
      <c r="P24" s="1" t="s">
        <v>8</v>
      </c>
      <c r="Q24" s="1" t="s">
        <v>9</v>
      </c>
      <c r="S24" s="3"/>
      <c r="T24" s="2" t="s">
        <v>8</v>
      </c>
      <c r="U24" s="1" t="s">
        <v>8</v>
      </c>
      <c r="V24" s="1" t="s">
        <v>8</v>
      </c>
      <c r="W24" s="1" t="s">
        <v>8</v>
      </c>
      <c r="X24" s="1" t="s">
        <v>9</v>
      </c>
      <c r="Y24" s="3"/>
      <c r="Z24" s="2" t="s">
        <v>8</v>
      </c>
      <c r="AA24" s="1" t="s">
        <v>8</v>
      </c>
      <c r="AB24" s="1" t="s">
        <v>8</v>
      </c>
      <c r="AC24" s="1" t="s">
        <v>8</v>
      </c>
      <c r="AD24" s="1" t="s">
        <v>8</v>
      </c>
      <c r="AE24" s="3"/>
      <c r="AF24" s="2"/>
      <c r="AK24" s="3"/>
      <c r="AL24" s="26"/>
      <c r="AM24" s="26"/>
      <c r="AN24" s="26"/>
      <c r="AO24" s="26"/>
      <c r="AP24" s="26"/>
      <c r="AQ24" s="26"/>
    </row>
    <row r="25" spans="1:43" x14ac:dyDescent="0.25">
      <c r="A25" s="22" t="s">
        <v>19</v>
      </c>
      <c r="B25" s="2">
        <v>0</v>
      </c>
      <c r="C25" s="1">
        <v>0</v>
      </c>
      <c r="D25" s="1">
        <v>1259</v>
      </c>
      <c r="E25" s="1">
        <v>0</v>
      </c>
      <c r="F25" s="1">
        <v>0</v>
      </c>
      <c r="G25" s="3">
        <v>0</v>
      </c>
      <c r="H25" s="2">
        <v>0</v>
      </c>
      <c r="I25" s="1">
        <v>0</v>
      </c>
      <c r="J25" s="1">
        <v>1007</v>
      </c>
      <c r="K25" s="1">
        <v>0</v>
      </c>
      <c r="L25" s="1">
        <v>0</v>
      </c>
      <c r="M25" s="3">
        <v>0</v>
      </c>
      <c r="N25" s="2">
        <v>0</v>
      </c>
      <c r="O25" s="1">
        <v>0</v>
      </c>
      <c r="P25" s="1">
        <v>739</v>
      </c>
      <c r="Q25" s="1">
        <v>0</v>
      </c>
      <c r="R25" s="1">
        <v>0</v>
      </c>
      <c r="S25" s="3">
        <v>0</v>
      </c>
      <c r="T25" s="2">
        <v>0</v>
      </c>
      <c r="U25" s="1">
        <v>0</v>
      </c>
      <c r="V25" s="1">
        <v>241</v>
      </c>
      <c r="W25" s="1">
        <v>0</v>
      </c>
      <c r="X25" s="1">
        <v>0</v>
      </c>
      <c r="Y25" s="3">
        <v>0</v>
      </c>
      <c r="Z25" s="2">
        <v>0</v>
      </c>
      <c r="AA25" s="1">
        <v>0</v>
      </c>
      <c r="AB25" s="1">
        <v>120</v>
      </c>
      <c r="AC25" s="1">
        <v>0</v>
      </c>
      <c r="AD25" s="1">
        <v>0</v>
      </c>
      <c r="AE25" s="3">
        <v>0</v>
      </c>
      <c r="AF25" s="2">
        <f t="shared" si="2"/>
        <v>0</v>
      </c>
      <c r="AG25" s="1">
        <f t="shared" si="3"/>
        <v>0</v>
      </c>
      <c r="AH25" s="1">
        <f t="shared" si="4"/>
        <v>3366</v>
      </c>
      <c r="AI25" s="1">
        <f t="shared" si="5"/>
        <v>0</v>
      </c>
      <c r="AJ25" s="1">
        <f t="shared" si="6"/>
        <v>0</v>
      </c>
      <c r="AK25" s="3">
        <f t="shared" si="7"/>
        <v>0</v>
      </c>
      <c r="AL25" s="26">
        <f t="shared" si="8"/>
        <v>0</v>
      </c>
      <c r="AM25" s="26">
        <f t="shared" si="9"/>
        <v>0</v>
      </c>
      <c r="AN25" s="26">
        <f t="shared" si="10"/>
        <v>1</v>
      </c>
      <c r="AO25" s="26">
        <f t="shared" si="11"/>
        <v>0</v>
      </c>
      <c r="AP25" s="26">
        <f t="shared" si="12"/>
        <v>0</v>
      </c>
      <c r="AQ25" s="26">
        <f t="shared" si="13"/>
        <v>0</v>
      </c>
    </row>
    <row r="26" spans="1:43" x14ac:dyDescent="0.25">
      <c r="A26" s="22">
        <v>12</v>
      </c>
      <c r="B26" s="2" t="s">
        <v>6</v>
      </c>
      <c r="G26" s="3"/>
      <c r="H26" s="2" t="s">
        <v>6</v>
      </c>
      <c r="J26" s="1" t="s">
        <v>9</v>
      </c>
      <c r="M26" s="3"/>
      <c r="N26" s="2" t="s">
        <v>6</v>
      </c>
      <c r="O26" s="1" t="s">
        <v>6</v>
      </c>
      <c r="P26" s="1" t="s">
        <v>9</v>
      </c>
      <c r="Q26" s="1" t="s">
        <v>6</v>
      </c>
      <c r="S26" s="3"/>
      <c r="T26" s="2" t="s">
        <v>6</v>
      </c>
      <c r="U26" s="1" t="s">
        <v>6</v>
      </c>
      <c r="V26" s="1" t="s">
        <v>8</v>
      </c>
      <c r="W26" s="1" t="s">
        <v>6</v>
      </c>
      <c r="Y26" s="3"/>
      <c r="Z26" s="2" t="s">
        <v>6</v>
      </c>
      <c r="AA26" s="1" t="s">
        <v>6</v>
      </c>
      <c r="AB26" s="1" t="s">
        <v>8</v>
      </c>
      <c r="AC26" s="1" t="s">
        <v>6</v>
      </c>
      <c r="AE26" s="3"/>
      <c r="AF26" s="2"/>
      <c r="AK26" s="3"/>
      <c r="AL26" s="26"/>
      <c r="AM26" s="26"/>
      <c r="AN26" s="26"/>
      <c r="AO26" s="26"/>
      <c r="AP26" s="26"/>
      <c r="AQ26" s="26"/>
    </row>
    <row r="27" spans="1:43" x14ac:dyDescent="0.25">
      <c r="A27" s="22" t="s">
        <v>20</v>
      </c>
      <c r="B27" s="2">
        <v>8321</v>
      </c>
      <c r="C27" s="1">
        <v>3415</v>
      </c>
      <c r="D27" s="1">
        <v>22</v>
      </c>
      <c r="E27" s="1">
        <v>46</v>
      </c>
      <c r="F27" s="1">
        <v>0</v>
      </c>
      <c r="G27" s="3">
        <v>0</v>
      </c>
      <c r="H27" s="2">
        <v>13303</v>
      </c>
      <c r="I27" s="1">
        <v>12993</v>
      </c>
      <c r="J27" s="1">
        <v>133</v>
      </c>
      <c r="K27" s="1">
        <v>68</v>
      </c>
      <c r="L27" s="1">
        <v>0</v>
      </c>
      <c r="M27" s="3">
        <v>0</v>
      </c>
      <c r="N27" s="2">
        <v>2995</v>
      </c>
      <c r="O27" s="1">
        <v>5574</v>
      </c>
      <c r="P27" s="1">
        <v>106</v>
      </c>
      <c r="Q27" s="1">
        <v>46</v>
      </c>
      <c r="R27" s="1">
        <v>5</v>
      </c>
      <c r="S27" s="3">
        <v>0</v>
      </c>
      <c r="T27" s="2">
        <v>1361</v>
      </c>
      <c r="U27" s="1">
        <v>2591</v>
      </c>
      <c r="V27" s="1">
        <v>74</v>
      </c>
      <c r="W27" s="1">
        <v>60</v>
      </c>
      <c r="X27" s="1">
        <v>4</v>
      </c>
      <c r="Y27" s="3">
        <v>0</v>
      </c>
      <c r="Z27" s="2">
        <v>1213</v>
      </c>
      <c r="AA27" s="1">
        <v>2248</v>
      </c>
      <c r="AB27" s="1">
        <v>37</v>
      </c>
      <c r="AC27" s="1">
        <v>185</v>
      </c>
      <c r="AD27" s="1">
        <v>11</v>
      </c>
      <c r="AE27" s="3">
        <v>0</v>
      </c>
      <c r="AF27" s="2">
        <f t="shared" si="2"/>
        <v>27193</v>
      </c>
      <c r="AG27" s="1">
        <f t="shared" si="3"/>
        <v>26821</v>
      </c>
      <c r="AH27" s="1">
        <f t="shared" si="4"/>
        <v>372</v>
      </c>
      <c r="AI27" s="1">
        <f t="shared" si="5"/>
        <v>405</v>
      </c>
      <c r="AJ27" s="1">
        <f t="shared" si="6"/>
        <v>20</v>
      </c>
      <c r="AK27" s="3">
        <f t="shared" si="7"/>
        <v>0</v>
      </c>
      <c r="AL27" s="26">
        <f t="shared" si="8"/>
        <v>0.49612304099542065</v>
      </c>
      <c r="AM27" s="26">
        <f t="shared" si="9"/>
        <v>0.48933608217328639</v>
      </c>
      <c r="AN27" s="26">
        <f t="shared" si="10"/>
        <v>6.7869588221342435E-3</v>
      </c>
      <c r="AO27" s="26">
        <f t="shared" si="11"/>
        <v>7.3890277499042162E-3</v>
      </c>
      <c r="AP27" s="26">
        <f t="shared" si="12"/>
        <v>3.6489025925452918E-4</v>
      </c>
      <c r="AQ27" s="26">
        <f t="shared" si="13"/>
        <v>0</v>
      </c>
    </row>
    <row r="28" spans="1:43" x14ac:dyDescent="0.25">
      <c r="A28" s="22">
        <v>13</v>
      </c>
      <c r="B28" s="2" t="s">
        <v>6</v>
      </c>
      <c r="C28" s="1" t="s">
        <v>6</v>
      </c>
      <c r="G28" s="3"/>
      <c r="H28" s="2" t="s">
        <v>6</v>
      </c>
      <c r="I28" s="1" t="s">
        <v>8</v>
      </c>
      <c r="J28" s="1" t="s">
        <v>9</v>
      </c>
      <c r="M28" s="3"/>
      <c r="N28" s="2" t="s">
        <v>6</v>
      </c>
      <c r="O28" s="1" t="s">
        <v>8</v>
      </c>
      <c r="P28" s="1" t="s">
        <v>8</v>
      </c>
      <c r="Q28" s="1" t="s">
        <v>9</v>
      </c>
      <c r="S28" s="3"/>
      <c r="T28" s="2" t="s">
        <v>6</v>
      </c>
      <c r="U28" s="1" t="s">
        <v>8</v>
      </c>
      <c r="V28" s="1" t="s">
        <v>8</v>
      </c>
      <c r="W28" s="1" t="s">
        <v>8</v>
      </c>
      <c r="Y28" s="3"/>
      <c r="Z28" s="2" t="s">
        <v>6</v>
      </c>
      <c r="AA28" s="1" t="s">
        <v>8</v>
      </c>
      <c r="AB28" s="1" t="s">
        <v>8</v>
      </c>
      <c r="AC28" s="1" t="s">
        <v>8</v>
      </c>
      <c r="AD28" s="1" t="s">
        <v>8</v>
      </c>
      <c r="AE28" s="3"/>
      <c r="AF28" s="2"/>
      <c r="AK28" s="3"/>
      <c r="AL28" s="26"/>
      <c r="AM28" s="26"/>
      <c r="AN28" s="26"/>
      <c r="AO28" s="26"/>
      <c r="AP28" s="26"/>
      <c r="AQ28" s="26"/>
    </row>
    <row r="29" spans="1:43" x14ac:dyDescent="0.25">
      <c r="A29" s="22" t="s">
        <v>21</v>
      </c>
      <c r="B29" s="2">
        <v>3160</v>
      </c>
      <c r="C29" s="1">
        <v>990</v>
      </c>
      <c r="D29" s="1">
        <v>157</v>
      </c>
      <c r="E29" s="1">
        <v>0</v>
      </c>
      <c r="F29" s="1">
        <v>0</v>
      </c>
      <c r="G29" s="3">
        <v>0</v>
      </c>
      <c r="H29" s="2">
        <v>2896</v>
      </c>
      <c r="I29" s="1">
        <v>1315</v>
      </c>
      <c r="J29" s="1">
        <v>770</v>
      </c>
      <c r="K29" s="1">
        <v>0</v>
      </c>
      <c r="L29" s="1">
        <v>0</v>
      </c>
      <c r="M29" s="3">
        <v>0</v>
      </c>
      <c r="N29" s="2">
        <v>4768</v>
      </c>
      <c r="O29" s="1">
        <v>3668</v>
      </c>
      <c r="P29" s="1">
        <v>1016</v>
      </c>
      <c r="Q29" s="1">
        <v>0</v>
      </c>
      <c r="R29" s="1">
        <v>0</v>
      </c>
      <c r="S29" s="3">
        <v>0</v>
      </c>
      <c r="T29" s="2">
        <v>1665</v>
      </c>
      <c r="U29" s="1">
        <v>1700</v>
      </c>
      <c r="V29" s="1">
        <v>655</v>
      </c>
      <c r="W29" s="1">
        <v>0</v>
      </c>
      <c r="X29" s="1">
        <v>0</v>
      </c>
      <c r="Y29" s="3">
        <v>0</v>
      </c>
      <c r="Z29" s="2">
        <v>828</v>
      </c>
      <c r="AA29" s="1">
        <v>1856</v>
      </c>
      <c r="AB29" s="1">
        <v>1246</v>
      </c>
      <c r="AC29" s="1">
        <v>0</v>
      </c>
      <c r="AD29" s="1">
        <v>0</v>
      </c>
      <c r="AE29" s="3">
        <v>0</v>
      </c>
      <c r="AF29" s="2">
        <f t="shared" si="2"/>
        <v>13317</v>
      </c>
      <c r="AG29" s="1">
        <f t="shared" si="3"/>
        <v>9529</v>
      </c>
      <c r="AH29" s="1">
        <f t="shared" si="4"/>
        <v>3844</v>
      </c>
      <c r="AI29" s="1">
        <f t="shared" si="5"/>
        <v>0</v>
      </c>
      <c r="AJ29" s="1">
        <f t="shared" si="6"/>
        <v>0</v>
      </c>
      <c r="AK29" s="3">
        <f t="shared" si="7"/>
        <v>0</v>
      </c>
      <c r="AL29" s="26">
        <f t="shared" si="8"/>
        <v>0.49895091794679658</v>
      </c>
      <c r="AM29" s="26">
        <f t="shared" si="9"/>
        <v>0.35702510303484453</v>
      </c>
      <c r="AN29" s="26">
        <f t="shared" si="10"/>
        <v>0.14402397901835895</v>
      </c>
      <c r="AO29" s="26">
        <f t="shared" si="11"/>
        <v>0</v>
      </c>
      <c r="AP29" s="26">
        <f t="shared" si="12"/>
        <v>0</v>
      </c>
      <c r="AQ29" s="26">
        <f t="shared" si="13"/>
        <v>0</v>
      </c>
    </row>
    <row r="30" spans="1:43" x14ac:dyDescent="0.25">
      <c r="A30" s="22">
        <v>14</v>
      </c>
      <c r="B30" s="2" t="s">
        <v>6</v>
      </c>
      <c r="G30" s="3"/>
      <c r="H30" s="2" t="s">
        <v>6</v>
      </c>
      <c r="I30" s="1" t="s">
        <v>9</v>
      </c>
      <c r="J30" s="1" t="s">
        <v>9</v>
      </c>
      <c r="M30" s="3"/>
      <c r="N30" s="2" t="s">
        <v>8</v>
      </c>
      <c r="O30" s="1" t="s">
        <v>8</v>
      </c>
      <c r="P30" s="1" t="s">
        <v>8</v>
      </c>
      <c r="S30" s="3"/>
      <c r="T30" s="2" t="s">
        <v>8</v>
      </c>
      <c r="U30" s="1" t="s">
        <v>8</v>
      </c>
      <c r="V30" s="1" t="s">
        <v>8</v>
      </c>
      <c r="Y30" s="3"/>
      <c r="Z30" s="2" t="s">
        <v>8</v>
      </c>
      <c r="AA30" s="1" t="s">
        <v>8</v>
      </c>
      <c r="AB30" s="1" t="s">
        <v>8</v>
      </c>
      <c r="AE30" s="3"/>
      <c r="AF30" s="2"/>
      <c r="AK30" s="3"/>
      <c r="AL30" s="26"/>
      <c r="AM30" s="26"/>
      <c r="AN30" s="26"/>
      <c r="AO30" s="26"/>
      <c r="AP30" s="26"/>
      <c r="AQ30" s="26"/>
    </row>
    <row r="31" spans="1:43" x14ac:dyDescent="0.25">
      <c r="A31" s="22" t="s">
        <v>22</v>
      </c>
      <c r="B31" s="2">
        <v>9</v>
      </c>
      <c r="C31" s="1">
        <v>10</v>
      </c>
      <c r="D31" s="1">
        <v>66</v>
      </c>
      <c r="E31" s="1">
        <v>0</v>
      </c>
      <c r="F31" s="1">
        <v>0</v>
      </c>
      <c r="G31" s="3">
        <v>0</v>
      </c>
      <c r="H31" s="2">
        <v>57</v>
      </c>
      <c r="I31" s="1">
        <v>21</v>
      </c>
      <c r="J31" s="1">
        <v>72</v>
      </c>
      <c r="K31" s="1">
        <v>0</v>
      </c>
      <c r="L31" s="1">
        <v>0</v>
      </c>
      <c r="M31" s="3">
        <v>0</v>
      </c>
      <c r="N31" s="2">
        <v>36</v>
      </c>
      <c r="O31" s="1">
        <v>47</v>
      </c>
      <c r="P31" s="1">
        <v>159</v>
      </c>
      <c r="Q31" s="1">
        <v>1</v>
      </c>
      <c r="R31" s="1">
        <v>0</v>
      </c>
      <c r="S31" s="3">
        <v>0</v>
      </c>
      <c r="T31" s="2">
        <v>33</v>
      </c>
      <c r="U31" s="1">
        <v>26</v>
      </c>
      <c r="V31" s="1">
        <v>169</v>
      </c>
      <c r="W31" s="1">
        <v>2</v>
      </c>
      <c r="X31" s="1">
        <v>1</v>
      </c>
      <c r="Y31" s="3">
        <v>0</v>
      </c>
      <c r="Z31" s="2">
        <v>25</v>
      </c>
      <c r="AA31" s="1">
        <v>28</v>
      </c>
      <c r="AB31" s="1">
        <v>319</v>
      </c>
      <c r="AC31" s="1">
        <v>0</v>
      </c>
      <c r="AD31" s="1">
        <v>2</v>
      </c>
      <c r="AE31" s="3">
        <v>0</v>
      </c>
      <c r="AF31" s="2">
        <f t="shared" si="2"/>
        <v>160</v>
      </c>
      <c r="AG31" s="1">
        <f t="shared" si="3"/>
        <v>132</v>
      </c>
      <c r="AH31" s="1">
        <f t="shared" si="4"/>
        <v>785</v>
      </c>
      <c r="AI31" s="1">
        <f t="shared" si="5"/>
        <v>3</v>
      </c>
      <c r="AJ31" s="1">
        <f t="shared" si="6"/>
        <v>3</v>
      </c>
      <c r="AK31" s="3">
        <f t="shared" si="7"/>
        <v>0</v>
      </c>
      <c r="AL31" s="26">
        <f t="shared" si="8"/>
        <v>0.14773776546629733</v>
      </c>
      <c r="AM31" s="26">
        <f t="shared" si="9"/>
        <v>0.12188365650969529</v>
      </c>
      <c r="AN31" s="26">
        <f t="shared" si="10"/>
        <v>0.7248384118190212</v>
      </c>
      <c r="AO31" s="26">
        <f t="shared" si="11"/>
        <v>2.7700831024930748E-3</v>
      </c>
      <c r="AP31" s="26">
        <f t="shared" si="12"/>
        <v>2.7700831024930748E-3</v>
      </c>
      <c r="AQ31" s="26">
        <f t="shared" si="13"/>
        <v>0</v>
      </c>
    </row>
    <row r="32" spans="1:43" x14ac:dyDescent="0.25">
      <c r="A32" s="22">
        <v>15</v>
      </c>
      <c r="B32" s="2" t="s">
        <v>6</v>
      </c>
      <c r="G32" s="3"/>
      <c r="H32" s="2" t="s">
        <v>6</v>
      </c>
      <c r="I32" s="1" t="s">
        <v>9</v>
      </c>
      <c r="J32" s="1" t="s">
        <v>9</v>
      </c>
      <c r="M32" s="3"/>
      <c r="N32" s="2" t="s">
        <v>8</v>
      </c>
      <c r="O32" s="1" t="s">
        <v>8</v>
      </c>
      <c r="P32" s="1" t="s">
        <v>9</v>
      </c>
      <c r="Q32" s="1" t="s">
        <v>9</v>
      </c>
      <c r="S32" s="3"/>
      <c r="T32" s="2" t="s">
        <v>8</v>
      </c>
      <c r="U32" s="1" t="s">
        <v>8</v>
      </c>
      <c r="V32" s="1" t="s">
        <v>8</v>
      </c>
      <c r="W32" s="1" t="s">
        <v>9</v>
      </c>
      <c r="X32" s="1" t="s">
        <v>9</v>
      </c>
      <c r="Y32" s="3"/>
      <c r="Z32" s="2" t="s">
        <v>8</v>
      </c>
      <c r="AA32" s="1" t="s">
        <v>8</v>
      </c>
      <c r="AB32" s="1" t="s">
        <v>8</v>
      </c>
      <c r="AC32" s="1" t="s">
        <v>8</v>
      </c>
      <c r="AD32" s="1" t="s">
        <v>8</v>
      </c>
      <c r="AE32" s="3"/>
      <c r="AF32" s="2"/>
      <c r="AK32" s="3"/>
      <c r="AL32" s="26"/>
      <c r="AM32" s="26"/>
      <c r="AN32" s="26"/>
      <c r="AO32" s="26"/>
      <c r="AP32" s="26"/>
      <c r="AQ32" s="26"/>
    </row>
    <row r="33" spans="1:43" x14ac:dyDescent="0.25">
      <c r="A33" s="22" t="s">
        <v>23</v>
      </c>
      <c r="B33" s="2">
        <v>0</v>
      </c>
      <c r="C33" s="1">
        <v>38</v>
      </c>
      <c r="D33" s="1">
        <v>0</v>
      </c>
      <c r="E33" s="1">
        <v>0</v>
      </c>
      <c r="F33" s="1">
        <v>16</v>
      </c>
      <c r="G33" s="3">
        <v>0</v>
      </c>
      <c r="H33" s="2">
        <v>0</v>
      </c>
      <c r="I33" s="1">
        <v>270</v>
      </c>
      <c r="J33" s="1">
        <v>32</v>
      </c>
      <c r="K33" s="1">
        <v>0</v>
      </c>
      <c r="L33" s="1">
        <v>61</v>
      </c>
      <c r="M33" s="3">
        <v>0</v>
      </c>
      <c r="N33" s="2">
        <v>0</v>
      </c>
      <c r="O33" s="1">
        <v>41</v>
      </c>
      <c r="P33" s="1">
        <v>3</v>
      </c>
      <c r="Q33" s="1">
        <v>0</v>
      </c>
      <c r="R33" s="1">
        <v>5</v>
      </c>
      <c r="S33" s="3">
        <v>0</v>
      </c>
      <c r="T33" s="2">
        <v>0</v>
      </c>
      <c r="U33" s="1">
        <v>2</v>
      </c>
      <c r="V33" s="1">
        <v>1</v>
      </c>
      <c r="W33" s="1">
        <v>0</v>
      </c>
      <c r="X33" s="1">
        <v>1</v>
      </c>
      <c r="Y33" s="3">
        <v>0</v>
      </c>
      <c r="Z33" s="2">
        <v>0</v>
      </c>
      <c r="AA33" s="1">
        <v>58</v>
      </c>
      <c r="AB33" s="1">
        <v>14</v>
      </c>
      <c r="AC33" s="1">
        <v>0</v>
      </c>
      <c r="AD33" s="1">
        <v>78</v>
      </c>
      <c r="AE33" s="3">
        <v>0</v>
      </c>
      <c r="AF33" s="2">
        <f t="shared" si="2"/>
        <v>0</v>
      </c>
      <c r="AG33" s="1">
        <f t="shared" si="3"/>
        <v>409</v>
      </c>
      <c r="AH33" s="1">
        <f t="shared" si="4"/>
        <v>50</v>
      </c>
      <c r="AI33" s="1">
        <f t="shared" si="5"/>
        <v>0</v>
      </c>
      <c r="AJ33" s="1">
        <f t="shared" si="6"/>
        <v>161</v>
      </c>
      <c r="AK33" s="3">
        <f t="shared" si="7"/>
        <v>0</v>
      </c>
      <c r="AL33" s="26">
        <f t="shared" si="8"/>
        <v>0</v>
      </c>
      <c r="AM33" s="26">
        <f t="shared" si="9"/>
        <v>0.6596774193548387</v>
      </c>
      <c r="AN33" s="26">
        <f t="shared" si="10"/>
        <v>8.0645161290322578E-2</v>
      </c>
      <c r="AO33" s="26">
        <f t="shared" si="11"/>
        <v>0</v>
      </c>
      <c r="AP33" s="26">
        <f t="shared" si="12"/>
        <v>0.25967741935483873</v>
      </c>
      <c r="AQ33" s="26">
        <f t="shared" si="13"/>
        <v>0</v>
      </c>
    </row>
    <row r="34" spans="1:43" x14ac:dyDescent="0.25">
      <c r="A34" s="22">
        <v>16</v>
      </c>
      <c r="B34" s="2" t="s">
        <v>6</v>
      </c>
      <c r="C34" s="1" t="s">
        <v>6</v>
      </c>
      <c r="E34" s="1" t="s">
        <v>6</v>
      </c>
      <c r="G34" s="3"/>
      <c r="H34" s="2" t="s">
        <v>6</v>
      </c>
      <c r="I34" s="1" t="s">
        <v>8</v>
      </c>
      <c r="K34" s="1" t="s">
        <v>6</v>
      </c>
      <c r="L34" s="1" t="s">
        <v>9</v>
      </c>
      <c r="M34" s="3"/>
      <c r="N34" s="2" t="s">
        <v>6</v>
      </c>
      <c r="O34" s="1" t="s">
        <v>8</v>
      </c>
      <c r="P34" s="1" t="s">
        <v>9</v>
      </c>
      <c r="Q34" s="1" t="s">
        <v>6</v>
      </c>
      <c r="S34" s="3"/>
      <c r="T34" s="2" t="s">
        <v>6</v>
      </c>
      <c r="U34" s="1" t="s">
        <v>8</v>
      </c>
      <c r="V34" s="1" t="s">
        <v>8</v>
      </c>
      <c r="W34" s="1" t="s">
        <v>6</v>
      </c>
      <c r="X34" s="1" t="s">
        <v>9</v>
      </c>
      <c r="Y34" s="3"/>
      <c r="Z34" s="2" t="s">
        <v>6</v>
      </c>
      <c r="AA34" s="1" t="s">
        <v>8</v>
      </c>
      <c r="AB34" s="1" t="s">
        <v>8</v>
      </c>
      <c r="AC34" s="1" t="s">
        <v>6</v>
      </c>
      <c r="AD34" s="1" t="s">
        <v>8</v>
      </c>
      <c r="AE34" s="3"/>
      <c r="AF34" s="2"/>
      <c r="AK34" s="3"/>
      <c r="AL34" s="26"/>
      <c r="AM34" s="26"/>
      <c r="AN34" s="26"/>
      <c r="AO34" s="26"/>
      <c r="AP34" s="26"/>
      <c r="AQ34" s="26"/>
    </row>
    <row r="35" spans="1:43" x14ac:dyDescent="0.25">
      <c r="A35" s="22" t="s">
        <v>24</v>
      </c>
      <c r="B35" s="2">
        <v>0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2">
        <v>0</v>
      </c>
      <c r="I35" s="1">
        <v>0</v>
      </c>
      <c r="J35" s="1">
        <v>0</v>
      </c>
      <c r="K35" s="1">
        <v>1</v>
      </c>
      <c r="L35" s="1">
        <v>0</v>
      </c>
      <c r="M35" s="3">
        <v>0</v>
      </c>
      <c r="N35" s="2">
        <v>0</v>
      </c>
      <c r="O35" s="1">
        <v>0</v>
      </c>
      <c r="P35" s="1">
        <v>0</v>
      </c>
      <c r="Q35" s="1">
        <v>57</v>
      </c>
      <c r="R35" s="1">
        <v>0</v>
      </c>
      <c r="S35" s="3">
        <v>0</v>
      </c>
      <c r="T35" s="2">
        <v>0</v>
      </c>
      <c r="U35" s="1">
        <v>0</v>
      </c>
      <c r="V35" s="1">
        <v>0</v>
      </c>
      <c r="W35" s="1">
        <v>141</v>
      </c>
      <c r="X35" s="1">
        <v>3</v>
      </c>
      <c r="Y35" s="3">
        <v>0</v>
      </c>
      <c r="Z35" s="2">
        <v>0</v>
      </c>
      <c r="AA35" s="1">
        <v>0</v>
      </c>
      <c r="AB35" s="1">
        <v>0</v>
      </c>
      <c r="AC35" s="1">
        <v>27</v>
      </c>
      <c r="AD35" s="1">
        <v>129</v>
      </c>
      <c r="AE35" s="3">
        <v>0</v>
      </c>
      <c r="AF35" s="2">
        <f t="shared" si="2"/>
        <v>0</v>
      </c>
      <c r="AG35" s="1">
        <f t="shared" si="3"/>
        <v>0</v>
      </c>
      <c r="AH35" s="1">
        <f t="shared" si="4"/>
        <v>0</v>
      </c>
      <c r="AI35" s="1">
        <f t="shared" si="5"/>
        <v>226</v>
      </c>
      <c r="AJ35" s="1">
        <f t="shared" si="6"/>
        <v>132</v>
      </c>
      <c r="AK35" s="3">
        <f t="shared" si="7"/>
        <v>0</v>
      </c>
      <c r="AL35" s="26">
        <f t="shared" si="8"/>
        <v>0</v>
      </c>
      <c r="AM35" s="26">
        <f t="shared" si="9"/>
        <v>0</v>
      </c>
      <c r="AN35" s="26">
        <f t="shared" si="10"/>
        <v>0</v>
      </c>
      <c r="AO35" s="26">
        <f t="shared" si="11"/>
        <v>0.63128491620111726</v>
      </c>
      <c r="AP35" s="26">
        <f t="shared" si="12"/>
        <v>0.36871508379888268</v>
      </c>
      <c r="AQ35" s="26">
        <f t="shared" si="13"/>
        <v>0</v>
      </c>
    </row>
    <row r="36" spans="1:43" x14ac:dyDescent="0.25">
      <c r="A36" s="22">
        <v>17</v>
      </c>
      <c r="B36" s="2" t="s">
        <v>6</v>
      </c>
      <c r="C36" s="1" t="s">
        <v>6</v>
      </c>
      <c r="D36" s="1" t="s">
        <v>6</v>
      </c>
      <c r="G36" s="3"/>
      <c r="H36" s="2" t="s">
        <v>6</v>
      </c>
      <c r="I36" s="1" t="s">
        <v>8</v>
      </c>
      <c r="J36" s="1" t="s">
        <v>6</v>
      </c>
      <c r="M36" s="3"/>
      <c r="N36" s="2" t="s">
        <v>6</v>
      </c>
      <c r="O36" s="1" t="s">
        <v>8</v>
      </c>
      <c r="P36" s="1" t="s">
        <v>6</v>
      </c>
      <c r="Q36" s="1" t="s">
        <v>9</v>
      </c>
      <c r="S36" s="3"/>
      <c r="T36" s="2" t="s">
        <v>6</v>
      </c>
      <c r="U36" s="1" t="s">
        <v>8</v>
      </c>
      <c r="V36" s="1" t="s">
        <v>6</v>
      </c>
      <c r="W36" s="1" t="s">
        <v>8</v>
      </c>
      <c r="X36" s="1" t="s">
        <v>9</v>
      </c>
      <c r="Y36" s="3"/>
      <c r="Z36" s="2" t="s">
        <v>6</v>
      </c>
      <c r="AA36" s="1" t="s">
        <v>8</v>
      </c>
      <c r="AB36" s="1" t="s">
        <v>6</v>
      </c>
      <c r="AC36" s="1" t="s">
        <v>8</v>
      </c>
      <c r="AD36" s="1" t="s">
        <v>8</v>
      </c>
      <c r="AE36" s="3"/>
      <c r="AF36" s="2"/>
      <c r="AK36" s="3"/>
      <c r="AL36" s="26"/>
      <c r="AM36" s="26"/>
      <c r="AN36" s="26"/>
      <c r="AO36" s="26"/>
      <c r="AP36" s="26"/>
      <c r="AQ36" s="26"/>
    </row>
    <row r="37" spans="1:43" x14ac:dyDescent="0.25">
      <c r="A37" s="22" t="s">
        <v>25</v>
      </c>
      <c r="B37" s="2">
        <v>0</v>
      </c>
      <c r="C37" s="1">
        <v>0</v>
      </c>
      <c r="D37" s="1">
        <v>0</v>
      </c>
      <c r="E37" s="1">
        <v>1</v>
      </c>
      <c r="F37" s="1">
        <v>0</v>
      </c>
      <c r="G37" s="3">
        <v>0</v>
      </c>
      <c r="H37" s="2">
        <v>0</v>
      </c>
      <c r="I37" s="1">
        <v>0</v>
      </c>
      <c r="J37" s="1">
        <v>0</v>
      </c>
      <c r="K37" s="1">
        <v>3</v>
      </c>
      <c r="L37" s="1">
        <v>0</v>
      </c>
      <c r="M37" s="3">
        <v>0</v>
      </c>
      <c r="N37" s="2">
        <v>0</v>
      </c>
      <c r="O37" s="1">
        <v>0</v>
      </c>
      <c r="P37" s="1">
        <v>0</v>
      </c>
      <c r="Q37" s="1">
        <v>5</v>
      </c>
      <c r="R37" s="1">
        <v>0</v>
      </c>
      <c r="S37" s="3">
        <v>0</v>
      </c>
      <c r="T37" s="2">
        <v>0</v>
      </c>
      <c r="U37" s="1">
        <v>0</v>
      </c>
      <c r="V37" s="1">
        <v>0</v>
      </c>
      <c r="W37" s="1">
        <v>1048</v>
      </c>
      <c r="X37" s="1">
        <v>6</v>
      </c>
      <c r="Y37" s="3">
        <v>0</v>
      </c>
      <c r="Z37" s="2">
        <v>0</v>
      </c>
      <c r="AA37" s="1">
        <v>0</v>
      </c>
      <c r="AB37" s="1">
        <v>0</v>
      </c>
      <c r="AC37" s="1">
        <v>484</v>
      </c>
      <c r="AD37" s="1">
        <v>52</v>
      </c>
      <c r="AE37" s="3">
        <v>0</v>
      </c>
      <c r="AF37" s="2">
        <f t="shared" si="2"/>
        <v>0</v>
      </c>
      <c r="AG37" s="1">
        <f t="shared" si="3"/>
        <v>0</v>
      </c>
      <c r="AH37" s="1">
        <f t="shared" si="4"/>
        <v>0</v>
      </c>
      <c r="AI37" s="1">
        <f t="shared" si="5"/>
        <v>1541</v>
      </c>
      <c r="AJ37" s="1">
        <f t="shared" si="6"/>
        <v>58</v>
      </c>
      <c r="AK37" s="3">
        <f t="shared" si="7"/>
        <v>0</v>
      </c>
      <c r="AL37" s="26">
        <f t="shared" si="8"/>
        <v>0</v>
      </c>
      <c r="AM37" s="26">
        <f t="shared" si="9"/>
        <v>0</v>
      </c>
      <c r="AN37" s="26">
        <f t="shared" si="10"/>
        <v>0</v>
      </c>
      <c r="AO37" s="26">
        <f t="shared" si="11"/>
        <v>0.96372732958098817</v>
      </c>
      <c r="AP37" s="26">
        <f t="shared" si="12"/>
        <v>3.6272670419011881E-2</v>
      </c>
      <c r="AQ37" s="26">
        <f t="shared" si="13"/>
        <v>0</v>
      </c>
    </row>
    <row r="38" spans="1:43" x14ac:dyDescent="0.25">
      <c r="A38" s="22">
        <v>18</v>
      </c>
      <c r="B38" s="2" t="s">
        <v>6</v>
      </c>
      <c r="C38" s="1" t="s">
        <v>6</v>
      </c>
      <c r="D38" s="1" t="s">
        <v>6</v>
      </c>
      <c r="G38" s="3"/>
      <c r="H38" s="2" t="s">
        <v>6</v>
      </c>
      <c r="I38" s="1" t="s">
        <v>6</v>
      </c>
      <c r="J38" s="1" t="s">
        <v>6</v>
      </c>
      <c r="M38" s="3"/>
      <c r="N38" s="2" t="s">
        <v>6</v>
      </c>
      <c r="O38" s="1" t="s">
        <v>6</v>
      </c>
      <c r="P38" s="1" t="s">
        <v>6</v>
      </c>
      <c r="Q38" s="1" t="s">
        <v>9</v>
      </c>
      <c r="S38" s="3"/>
      <c r="T38" s="2" t="s">
        <v>6</v>
      </c>
      <c r="U38" s="1" t="s">
        <v>6</v>
      </c>
      <c r="V38" s="1" t="s">
        <v>6</v>
      </c>
      <c r="W38" s="1" t="s">
        <v>8</v>
      </c>
      <c r="Y38" s="3"/>
      <c r="Z38" s="2" t="s">
        <v>6</v>
      </c>
      <c r="AA38" s="1" t="s">
        <v>6</v>
      </c>
      <c r="AB38" s="1" t="s">
        <v>6</v>
      </c>
      <c r="AC38" s="1" t="s">
        <v>8</v>
      </c>
      <c r="AD38" s="1" t="s">
        <v>8</v>
      </c>
      <c r="AE38" s="3"/>
      <c r="AF38" s="2"/>
      <c r="AK38" s="3"/>
      <c r="AL38" s="26"/>
      <c r="AM38" s="26"/>
      <c r="AN38" s="26"/>
      <c r="AO38" s="26"/>
      <c r="AP38" s="26"/>
      <c r="AQ38" s="26"/>
    </row>
    <row r="39" spans="1:43" x14ac:dyDescent="0.25">
      <c r="A39" s="22" t="s">
        <v>26</v>
      </c>
      <c r="B39" s="2">
        <v>2202</v>
      </c>
      <c r="C39" s="1">
        <v>0</v>
      </c>
      <c r="D39" s="1">
        <v>6</v>
      </c>
      <c r="E39" s="1">
        <v>0</v>
      </c>
      <c r="F39" s="1">
        <v>0</v>
      </c>
      <c r="G39" s="3">
        <v>0</v>
      </c>
      <c r="H39" s="2">
        <v>1603</v>
      </c>
      <c r="I39" s="1">
        <v>0</v>
      </c>
      <c r="J39" s="1">
        <v>363</v>
      </c>
      <c r="K39" s="1">
        <v>0</v>
      </c>
      <c r="L39" s="1">
        <v>0</v>
      </c>
      <c r="M39" s="3">
        <v>0</v>
      </c>
      <c r="N39" s="2">
        <v>1020</v>
      </c>
      <c r="O39" s="1">
        <v>0</v>
      </c>
      <c r="P39" s="1">
        <v>625</v>
      </c>
      <c r="Q39" s="1">
        <v>1</v>
      </c>
      <c r="R39" s="1">
        <v>0</v>
      </c>
      <c r="S39" s="3">
        <v>0</v>
      </c>
      <c r="T39" s="2">
        <v>500</v>
      </c>
      <c r="U39" s="1">
        <v>0</v>
      </c>
      <c r="V39" s="1">
        <v>910</v>
      </c>
      <c r="W39" s="1">
        <v>9</v>
      </c>
      <c r="X39" s="1">
        <v>0</v>
      </c>
      <c r="Y39" s="3">
        <v>0</v>
      </c>
      <c r="Z39" s="2">
        <v>764</v>
      </c>
      <c r="AA39" s="1">
        <v>0</v>
      </c>
      <c r="AB39" s="1">
        <v>499</v>
      </c>
      <c r="AC39" s="1">
        <v>16</v>
      </c>
      <c r="AD39" s="1">
        <v>0</v>
      </c>
      <c r="AE39" s="3">
        <v>0</v>
      </c>
      <c r="AF39" s="2">
        <f t="shared" si="2"/>
        <v>6089</v>
      </c>
      <c r="AG39" s="1">
        <f t="shared" si="3"/>
        <v>0</v>
      </c>
      <c r="AH39" s="1">
        <f t="shared" si="4"/>
        <v>2403</v>
      </c>
      <c r="AI39" s="1">
        <f t="shared" si="5"/>
        <v>26</v>
      </c>
      <c r="AJ39" s="1">
        <f t="shared" si="6"/>
        <v>0</v>
      </c>
      <c r="AK39" s="3">
        <f t="shared" si="7"/>
        <v>0</v>
      </c>
      <c r="AL39" s="26">
        <f t="shared" si="8"/>
        <v>0.71483916412303361</v>
      </c>
      <c r="AM39" s="26">
        <f t="shared" si="9"/>
        <v>0</v>
      </c>
      <c r="AN39" s="26">
        <f t="shared" si="10"/>
        <v>0.28210847616811457</v>
      </c>
      <c r="AO39" s="26">
        <f t="shared" si="11"/>
        <v>3.0523597088518433E-3</v>
      </c>
      <c r="AP39" s="26">
        <f t="shared" si="12"/>
        <v>0</v>
      </c>
      <c r="AQ39" s="26">
        <f t="shared" si="13"/>
        <v>0</v>
      </c>
    </row>
    <row r="40" spans="1:43" x14ac:dyDescent="0.25">
      <c r="A40" s="22">
        <v>19</v>
      </c>
      <c r="B40" s="2" t="s">
        <v>6</v>
      </c>
      <c r="C40" s="1" t="s">
        <v>6</v>
      </c>
      <c r="G40" s="3"/>
      <c r="H40" s="2" t="s">
        <v>6</v>
      </c>
      <c r="I40" s="1" t="s">
        <v>6</v>
      </c>
      <c r="M40" s="3"/>
      <c r="N40" s="2" t="s">
        <v>8</v>
      </c>
      <c r="O40" s="1" t="s">
        <v>6</v>
      </c>
      <c r="P40" s="1" t="s">
        <v>8</v>
      </c>
      <c r="Q40" s="1" t="s">
        <v>9</v>
      </c>
      <c r="S40" s="3"/>
      <c r="T40" s="2" t="s">
        <v>8</v>
      </c>
      <c r="U40" s="1" t="s">
        <v>6</v>
      </c>
      <c r="V40" s="1" t="s">
        <v>8</v>
      </c>
      <c r="W40" s="1" t="s">
        <v>8</v>
      </c>
      <c r="Y40" s="3"/>
      <c r="Z40" s="2" t="s">
        <v>8</v>
      </c>
      <c r="AA40" s="1" t="s">
        <v>6</v>
      </c>
      <c r="AB40" s="1" t="s">
        <v>8</v>
      </c>
      <c r="AC40" s="1" t="s">
        <v>8</v>
      </c>
      <c r="AE40" s="3"/>
      <c r="AF40" s="2"/>
      <c r="AK40" s="3"/>
      <c r="AL40" s="26"/>
      <c r="AM40" s="26"/>
      <c r="AN40" s="26"/>
      <c r="AO40" s="26"/>
      <c r="AP40" s="26"/>
      <c r="AQ40" s="26"/>
    </row>
    <row r="41" spans="1:43" x14ac:dyDescent="0.25">
      <c r="A41" s="22" t="s">
        <v>27</v>
      </c>
      <c r="B41" s="2">
        <v>0</v>
      </c>
      <c r="C41" s="1">
        <v>0</v>
      </c>
      <c r="D41" s="1">
        <v>5</v>
      </c>
      <c r="E41" s="1">
        <v>0</v>
      </c>
      <c r="F41" s="1">
        <v>0</v>
      </c>
      <c r="G41" s="3">
        <v>0</v>
      </c>
      <c r="H41" s="2">
        <v>0</v>
      </c>
      <c r="I41" s="1">
        <v>0</v>
      </c>
      <c r="J41" s="1">
        <v>8</v>
      </c>
      <c r="K41" s="1">
        <v>0</v>
      </c>
      <c r="L41" s="1">
        <v>0</v>
      </c>
      <c r="M41" s="3">
        <v>0</v>
      </c>
      <c r="N41" s="2">
        <v>0</v>
      </c>
      <c r="O41" s="1">
        <v>0</v>
      </c>
      <c r="P41" s="1">
        <v>2889</v>
      </c>
      <c r="Q41" s="1">
        <v>0</v>
      </c>
      <c r="R41" s="1">
        <v>0</v>
      </c>
      <c r="S41" s="3">
        <v>0</v>
      </c>
      <c r="T41" s="2">
        <v>0</v>
      </c>
      <c r="U41" s="1">
        <v>0</v>
      </c>
      <c r="V41" s="1">
        <v>10411</v>
      </c>
      <c r="W41" s="1">
        <v>95</v>
      </c>
      <c r="X41" s="1">
        <v>0</v>
      </c>
      <c r="Y41" s="3">
        <v>0</v>
      </c>
      <c r="Z41" s="2">
        <v>0</v>
      </c>
      <c r="AA41" s="1">
        <v>0</v>
      </c>
      <c r="AB41" s="1">
        <v>2741</v>
      </c>
      <c r="AC41" s="1">
        <v>48</v>
      </c>
      <c r="AD41" s="1">
        <v>0</v>
      </c>
      <c r="AE41" s="3">
        <v>0</v>
      </c>
      <c r="AF41" s="2">
        <f t="shared" si="2"/>
        <v>0</v>
      </c>
      <c r="AG41" s="1">
        <f t="shared" si="3"/>
        <v>0</v>
      </c>
      <c r="AH41" s="1">
        <f t="shared" si="4"/>
        <v>16054</v>
      </c>
      <c r="AI41" s="1">
        <f t="shared" si="5"/>
        <v>143</v>
      </c>
      <c r="AJ41" s="1">
        <f t="shared" si="6"/>
        <v>0</v>
      </c>
      <c r="AK41" s="3">
        <f t="shared" si="7"/>
        <v>0</v>
      </c>
      <c r="AL41" s="26">
        <f t="shared" si="8"/>
        <v>0</v>
      </c>
      <c r="AM41" s="26">
        <f t="shared" si="9"/>
        <v>0</v>
      </c>
      <c r="AN41" s="26">
        <f t="shared" si="10"/>
        <v>0.99117120454405139</v>
      </c>
      <c r="AO41" s="26">
        <f t="shared" si="11"/>
        <v>8.8287954559486317E-3</v>
      </c>
      <c r="AP41" s="26">
        <f t="shared" si="12"/>
        <v>0</v>
      </c>
      <c r="AQ41" s="26">
        <f t="shared" si="13"/>
        <v>0</v>
      </c>
    </row>
    <row r="42" spans="1:43" x14ac:dyDescent="0.25">
      <c r="A42" s="22">
        <v>20</v>
      </c>
      <c r="B42" s="2" t="s">
        <v>6</v>
      </c>
      <c r="C42" s="1" t="s">
        <v>6</v>
      </c>
      <c r="G42" s="3"/>
      <c r="H42" s="2" t="s">
        <v>6</v>
      </c>
      <c r="I42" s="1" t="s">
        <v>6</v>
      </c>
      <c r="J42" s="1" t="s">
        <v>9</v>
      </c>
      <c r="M42" s="3"/>
      <c r="N42" s="2" t="s">
        <v>6</v>
      </c>
      <c r="O42" s="1" t="s">
        <v>6</v>
      </c>
      <c r="P42" s="1" t="s">
        <v>9</v>
      </c>
      <c r="Q42" s="1" t="s">
        <v>9</v>
      </c>
      <c r="S42" s="3"/>
      <c r="T42" s="2" t="s">
        <v>6</v>
      </c>
      <c r="U42" s="1" t="s">
        <v>6</v>
      </c>
      <c r="V42" s="1" t="s">
        <v>8</v>
      </c>
      <c r="W42" s="1" t="s">
        <v>8</v>
      </c>
      <c r="Y42" s="3"/>
      <c r="Z42" s="2" t="s">
        <v>6</v>
      </c>
      <c r="AA42" s="1" t="s">
        <v>6</v>
      </c>
      <c r="AB42" s="1" t="s">
        <v>8</v>
      </c>
      <c r="AC42" s="1" t="s">
        <v>8</v>
      </c>
      <c r="AE42" s="3"/>
      <c r="AF42" s="2"/>
      <c r="AK42" s="3"/>
      <c r="AL42" s="26"/>
      <c r="AM42" s="26"/>
      <c r="AN42" s="26"/>
      <c r="AO42" s="26"/>
      <c r="AP42" s="26"/>
      <c r="AQ42" s="26"/>
    </row>
    <row r="43" spans="1:43" x14ac:dyDescent="0.25">
      <c r="A43" s="22" t="s">
        <v>28</v>
      </c>
      <c r="B43" s="2">
        <v>0</v>
      </c>
      <c r="C43" s="1">
        <v>0</v>
      </c>
      <c r="D43" s="1">
        <v>4</v>
      </c>
      <c r="E43" s="1">
        <v>0</v>
      </c>
      <c r="F43" s="1">
        <v>0</v>
      </c>
      <c r="G43" s="3">
        <v>0</v>
      </c>
      <c r="H43" s="2">
        <v>0</v>
      </c>
      <c r="I43" s="1">
        <v>0</v>
      </c>
      <c r="J43" s="1">
        <v>241</v>
      </c>
      <c r="K43" s="1">
        <v>0</v>
      </c>
      <c r="L43" s="1">
        <v>0</v>
      </c>
      <c r="M43" s="3">
        <v>0</v>
      </c>
      <c r="N43" s="2">
        <v>0</v>
      </c>
      <c r="O43" s="1">
        <v>0</v>
      </c>
      <c r="P43" s="1">
        <v>1310</v>
      </c>
      <c r="Q43" s="1">
        <v>2</v>
      </c>
      <c r="R43" s="1">
        <v>0</v>
      </c>
      <c r="S43" s="3">
        <v>0</v>
      </c>
      <c r="T43" s="2">
        <v>0</v>
      </c>
      <c r="U43" s="1">
        <v>0</v>
      </c>
      <c r="V43" s="1">
        <v>2830</v>
      </c>
      <c r="W43" s="1">
        <v>543</v>
      </c>
      <c r="X43" s="1">
        <v>0</v>
      </c>
      <c r="Y43" s="3">
        <v>0</v>
      </c>
      <c r="Z43" s="2">
        <v>0</v>
      </c>
      <c r="AA43" s="1">
        <v>0</v>
      </c>
      <c r="AB43" s="1">
        <v>1449</v>
      </c>
      <c r="AC43" s="1">
        <v>327</v>
      </c>
      <c r="AD43" s="1">
        <v>0</v>
      </c>
      <c r="AE43" s="3">
        <v>0</v>
      </c>
      <c r="AF43" s="2">
        <f t="shared" si="2"/>
        <v>0</v>
      </c>
      <c r="AG43" s="1">
        <f t="shared" si="3"/>
        <v>0</v>
      </c>
      <c r="AH43" s="1">
        <f t="shared" si="4"/>
        <v>5834</v>
      </c>
      <c r="AI43" s="1">
        <f t="shared" si="5"/>
        <v>872</v>
      </c>
      <c r="AJ43" s="1">
        <f t="shared" si="6"/>
        <v>0</v>
      </c>
      <c r="AK43" s="3">
        <f t="shared" si="7"/>
        <v>0</v>
      </c>
      <c r="AL43" s="26">
        <f t="shared" si="8"/>
        <v>0</v>
      </c>
      <c r="AM43" s="26">
        <f t="shared" si="9"/>
        <v>0</v>
      </c>
      <c r="AN43" s="26">
        <f t="shared" si="10"/>
        <v>0.86996719355800778</v>
      </c>
      <c r="AO43" s="26">
        <f t="shared" si="11"/>
        <v>0.13003280644199225</v>
      </c>
      <c r="AP43" s="26">
        <f t="shared" si="12"/>
        <v>0</v>
      </c>
      <c r="AQ43" s="26">
        <f t="shared" si="13"/>
        <v>0</v>
      </c>
    </row>
    <row r="44" spans="1:43" x14ac:dyDescent="0.25">
      <c r="A44" s="22">
        <v>21</v>
      </c>
      <c r="B44" s="2" t="s">
        <v>6</v>
      </c>
      <c r="C44" s="1" t="s">
        <v>6</v>
      </c>
      <c r="G44" s="3"/>
      <c r="H44" s="2" t="s">
        <v>6</v>
      </c>
      <c r="I44" s="1" t="s">
        <v>6</v>
      </c>
      <c r="M44" s="3"/>
      <c r="N44" s="2" t="s">
        <v>6</v>
      </c>
      <c r="O44" s="1" t="s">
        <v>6</v>
      </c>
      <c r="P44" s="1" t="s">
        <v>8</v>
      </c>
      <c r="Q44" s="1" t="s">
        <v>9</v>
      </c>
      <c r="S44" s="3"/>
      <c r="T44" s="2" t="s">
        <v>6</v>
      </c>
      <c r="U44" s="1" t="s">
        <v>6</v>
      </c>
      <c r="V44" s="1" t="s">
        <v>8</v>
      </c>
      <c r="W44" s="1" t="s">
        <v>8</v>
      </c>
      <c r="Y44" s="3"/>
      <c r="Z44" s="2" t="s">
        <v>6</v>
      </c>
      <c r="AA44" s="1" t="s">
        <v>6</v>
      </c>
      <c r="AB44" s="1" t="s">
        <v>8</v>
      </c>
      <c r="AC44" s="1" t="s">
        <v>8</v>
      </c>
      <c r="AE44" s="3"/>
      <c r="AF44" s="2"/>
      <c r="AK44" s="3"/>
      <c r="AL44" s="26"/>
      <c r="AM44" s="26"/>
      <c r="AN44" s="26"/>
      <c r="AO44" s="26"/>
      <c r="AP44" s="26"/>
      <c r="AQ44" s="26"/>
    </row>
    <row r="45" spans="1:43" x14ac:dyDescent="0.25">
      <c r="A45" s="22" t="s">
        <v>29</v>
      </c>
      <c r="B45" s="2">
        <v>0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2">
        <v>0</v>
      </c>
      <c r="I45" s="1">
        <v>0</v>
      </c>
      <c r="J45" s="1">
        <v>0</v>
      </c>
      <c r="K45" s="1">
        <v>0</v>
      </c>
      <c r="L45" s="1">
        <v>0</v>
      </c>
      <c r="M45" s="3">
        <v>0</v>
      </c>
      <c r="N45" s="2">
        <v>0</v>
      </c>
      <c r="O45" s="1">
        <v>0</v>
      </c>
      <c r="P45" s="1">
        <v>0</v>
      </c>
      <c r="Q45" s="1">
        <v>0</v>
      </c>
      <c r="R45" s="1">
        <v>0</v>
      </c>
      <c r="S45" s="3">
        <v>0</v>
      </c>
      <c r="T45" s="2">
        <v>0</v>
      </c>
      <c r="U45" s="1">
        <v>0</v>
      </c>
      <c r="V45" s="1">
        <v>0</v>
      </c>
      <c r="W45" s="1">
        <v>0</v>
      </c>
      <c r="X45" s="1">
        <v>0</v>
      </c>
      <c r="Y45" s="3">
        <v>0</v>
      </c>
      <c r="Z45" s="2">
        <v>0</v>
      </c>
      <c r="AA45" s="1">
        <v>0</v>
      </c>
      <c r="AB45" s="1">
        <v>0</v>
      </c>
      <c r="AC45" s="1">
        <v>0</v>
      </c>
      <c r="AD45" s="1">
        <v>0</v>
      </c>
      <c r="AE45" s="3">
        <v>0</v>
      </c>
      <c r="AF45" s="2">
        <f t="shared" si="2"/>
        <v>0</v>
      </c>
      <c r="AG45" s="1">
        <f t="shared" si="3"/>
        <v>0</v>
      </c>
      <c r="AH45" s="1">
        <f t="shared" si="4"/>
        <v>0</v>
      </c>
      <c r="AI45" s="1">
        <f t="shared" si="5"/>
        <v>0</v>
      </c>
      <c r="AJ45" s="1">
        <f t="shared" si="6"/>
        <v>0</v>
      </c>
      <c r="AK45" s="3">
        <f t="shared" si="7"/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</row>
    <row r="46" spans="1:43" x14ac:dyDescent="0.25">
      <c r="A46" s="22">
        <v>22</v>
      </c>
      <c r="B46" s="2" t="s">
        <v>6</v>
      </c>
      <c r="C46" s="1" t="s">
        <v>6</v>
      </c>
      <c r="G46" s="3"/>
      <c r="H46" s="2" t="s">
        <v>6</v>
      </c>
      <c r="I46" s="1" t="s">
        <v>6</v>
      </c>
      <c r="M46" s="3"/>
      <c r="N46" s="2" t="s">
        <v>6</v>
      </c>
      <c r="O46" s="1" t="s">
        <v>6</v>
      </c>
      <c r="P46" s="1" t="s">
        <v>6</v>
      </c>
      <c r="Q46" s="1" t="s">
        <v>6</v>
      </c>
      <c r="S46" s="3"/>
      <c r="T46" s="2" t="s">
        <v>6</v>
      </c>
      <c r="U46" s="1" t="s">
        <v>6</v>
      </c>
      <c r="V46" s="1" t="s">
        <v>6</v>
      </c>
      <c r="W46" s="1" t="s">
        <v>6</v>
      </c>
      <c r="Y46" s="3"/>
      <c r="Z46" s="2" t="s">
        <v>6</v>
      </c>
      <c r="AA46" s="1" t="s">
        <v>6</v>
      </c>
      <c r="AB46" s="1" t="s">
        <v>6</v>
      </c>
      <c r="AC46" s="1" t="s">
        <v>6</v>
      </c>
      <c r="AE46" s="3"/>
      <c r="AF46" s="2"/>
      <c r="AK46" s="3"/>
      <c r="AL46" s="26"/>
      <c r="AM46" s="26"/>
      <c r="AN46" s="26"/>
      <c r="AO46" s="26"/>
      <c r="AP46" s="26"/>
      <c r="AQ46" s="26"/>
    </row>
    <row r="47" spans="1:43" x14ac:dyDescent="0.25">
      <c r="A47" s="22" t="s">
        <v>30</v>
      </c>
      <c r="B47" s="2">
        <v>0</v>
      </c>
      <c r="C47" s="1">
        <v>0</v>
      </c>
      <c r="D47" s="1">
        <v>1</v>
      </c>
      <c r="E47" s="1">
        <v>0</v>
      </c>
      <c r="F47" s="1">
        <v>0</v>
      </c>
      <c r="G47" s="3">
        <v>0</v>
      </c>
      <c r="H47" s="2">
        <v>0</v>
      </c>
      <c r="I47" s="1">
        <v>0</v>
      </c>
      <c r="J47" s="1">
        <v>4</v>
      </c>
      <c r="K47" s="1">
        <v>0</v>
      </c>
      <c r="L47" s="1">
        <v>0</v>
      </c>
      <c r="M47" s="3">
        <v>0</v>
      </c>
      <c r="N47" s="2">
        <v>0</v>
      </c>
      <c r="O47" s="1">
        <v>0</v>
      </c>
      <c r="P47" s="1">
        <v>5</v>
      </c>
      <c r="Q47" s="1">
        <v>0</v>
      </c>
      <c r="R47" s="1">
        <v>0</v>
      </c>
      <c r="S47" s="3">
        <v>0</v>
      </c>
      <c r="T47" s="2">
        <v>0</v>
      </c>
      <c r="U47" s="1">
        <v>0</v>
      </c>
      <c r="V47" s="1">
        <v>2</v>
      </c>
      <c r="W47" s="1">
        <v>0</v>
      </c>
      <c r="X47" s="1">
        <v>0</v>
      </c>
      <c r="Y47" s="3">
        <v>0</v>
      </c>
      <c r="Z47" s="2">
        <v>0</v>
      </c>
      <c r="AA47" s="1">
        <v>0</v>
      </c>
      <c r="AB47" s="1">
        <v>1</v>
      </c>
      <c r="AC47" s="1">
        <v>0</v>
      </c>
      <c r="AD47" s="1">
        <v>0</v>
      </c>
      <c r="AE47" s="3">
        <v>0</v>
      </c>
      <c r="AF47" s="2">
        <f t="shared" si="2"/>
        <v>0</v>
      </c>
      <c r="AG47" s="1">
        <f t="shared" si="3"/>
        <v>0</v>
      </c>
      <c r="AH47" s="1">
        <f t="shared" si="4"/>
        <v>13</v>
      </c>
      <c r="AI47" s="1">
        <f t="shared" si="5"/>
        <v>0</v>
      </c>
      <c r="AJ47" s="1">
        <f t="shared" si="6"/>
        <v>0</v>
      </c>
      <c r="AK47" s="3">
        <f t="shared" si="7"/>
        <v>0</v>
      </c>
      <c r="AL47" s="26">
        <f t="shared" si="8"/>
        <v>0</v>
      </c>
      <c r="AM47" s="26">
        <f t="shared" si="9"/>
        <v>0</v>
      </c>
      <c r="AN47" s="26">
        <f t="shared" si="10"/>
        <v>1</v>
      </c>
      <c r="AO47" s="26">
        <f t="shared" si="11"/>
        <v>0</v>
      </c>
      <c r="AP47" s="26">
        <f t="shared" si="12"/>
        <v>0</v>
      </c>
      <c r="AQ47" s="26">
        <f t="shared" si="13"/>
        <v>0</v>
      </c>
    </row>
    <row r="48" spans="1:43" x14ac:dyDescent="0.25">
      <c r="A48" s="22">
        <v>23</v>
      </c>
      <c r="B48" s="2" t="s">
        <v>6</v>
      </c>
      <c r="C48" s="1" t="s">
        <v>6</v>
      </c>
      <c r="G48" s="3"/>
      <c r="H48" s="2" t="s">
        <v>6</v>
      </c>
      <c r="I48" s="1" t="s">
        <v>6</v>
      </c>
      <c r="J48" s="1" t="s">
        <v>6</v>
      </c>
      <c r="M48" s="3"/>
      <c r="N48" s="2" t="s">
        <v>6</v>
      </c>
      <c r="O48" s="1" t="s">
        <v>6</v>
      </c>
      <c r="P48" s="1" t="s">
        <v>8</v>
      </c>
      <c r="S48" s="3"/>
      <c r="T48" s="2" t="s">
        <v>6</v>
      </c>
      <c r="U48" s="1" t="s">
        <v>6</v>
      </c>
      <c r="V48" s="1" t="s">
        <v>8</v>
      </c>
      <c r="W48" s="1" t="s">
        <v>8</v>
      </c>
      <c r="Y48" s="3"/>
      <c r="Z48" s="2" t="s">
        <v>6</v>
      </c>
      <c r="AA48" s="1" t="s">
        <v>6</v>
      </c>
      <c r="AB48" s="1" t="s">
        <v>8</v>
      </c>
      <c r="AC48" s="1" t="s">
        <v>8</v>
      </c>
      <c r="AE48" s="3"/>
      <c r="AF48" s="2"/>
      <c r="AK48" s="3"/>
      <c r="AL48" s="26"/>
      <c r="AM48" s="26"/>
      <c r="AN48" s="26"/>
      <c r="AO48" s="26"/>
      <c r="AP48" s="26"/>
      <c r="AQ48" s="26"/>
    </row>
    <row r="49" spans="1:43" x14ac:dyDescent="0.25">
      <c r="A49" s="22" t="s">
        <v>31</v>
      </c>
      <c r="B49" s="2">
        <v>0</v>
      </c>
      <c r="C49" s="1">
        <v>293</v>
      </c>
      <c r="D49" s="1">
        <v>99</v>
      </c>
      <c r="E49" s="1">
        <v>0</v>
      </c>
      <c r="F49" s="1">
        <v>0</v>
      </c>
      <c r="G49" s="3">
        <v>0</v>
      </c>
      <c r="H49" s="2">
        <v>0</v>
      </c>
      <c r="I49" s="1">
        <v>670</v>
      </c>
      <c r="J49" s="1">
        <v>161</v>
      </c>
      <c r="K49" s="1">
        <v>0</v>
      </c>
      <c r="L49" s="1">
        <v>0</v>
      </c>
      <c r="M49" s="3">
        <v>0</v>
      </c>
      <c r="N49" s="2">
        <v>0</v>
      </c>
      <c r="O49" s="1">
        <v>1126</v>
      </c>
      <c r="P49" s="1">
        <v>158</v>
      </c>
      <c r="Q49" s="1">
        <v>0</v>
      </c>
      <c r="R49" s="1">
        <v>0</v>
      </c>
      <c r="S49" s="3">
        <v>0</v>
      </c>
      <c r="T49" s="2">
        <v>0</v>
      </c>
      <c r="U49" s="1">
        <v>612</v>
      </c>
      <c r="V49" s="1">
        <v>128</v>
      </c>
      <c r="W49" s="1">
        <v>0</v>
      </c>
      <c r="X49" s="1">
        <v>0</v>
      </c>
      <c r="Y49" s="3">
        <v>0</v>
      </c>
      <c r="Z49" s="2">
        <v>0</v>
      </c>
      <c r="AA49" s="1">
        <v>490</v>
      </c>
      <c r="AB49" s="1">
        <v>173</v>
      </c>
      <c r="AC49" s="1">
        <v>0</v>
      </c>
      <c r="AD49" s="1">
        <v>0</v>
      </c>
      <c r="AE49" s="3">
        <v>0</v>
      </c>
      <c r="AF49" s="2">
        <f t="shared" si="2"/>
        <v>0</v>
      </c>
      <c r="AG49" s="1">
        <f t="shared" si="3"/>
        <v>3191</v>
      </c>
      <c r="AH49" s="1">
        <f t="shared" si="4"/>
        <v>719</v>
      </c>
      <c r="AI49" s="1">
        <f t="shared" si="5"/>
        <v>0</v>
      </c>
      <c r="AJ49" s="1">
        <f t="shared" si="6"/>
        <v>0</v>
      </c>
      <c r="AK49" s="3">
        <f t="shared" si="7"/>
        <v>0</v>
      </c>
      <c r="AL49" s="26">
        <f t="shared" si="8"/>
        <v>0</v>
      </c>
      <c r="AM49" s="26">
        <f t="shared" si="9"/>
        <v>0.81611253196930944</v>
      </c>
      <c r="AN49" s="26">
        <f t="shared" si="10"/>
        <v>0.18388746803069053</v>
      </c>
      <c r="AO49" s="26">
        <f t="shared" si="11"/>
        <v>0</v>
      </c>
      <c r="AP49" s="26">
        <f t="shared" si="12"/>
        <v>0</v>
      </c>
      <c r="AQ49" s="26">
        <f t="shared" si="13"/>
        <v>0</v>
      </c>
    </row>
    <row r="50" spans="1:43" x14ac:dyDescent="0.25">
      <c r="A50" s="22">
        <v>24</v>
      </c>
      <c r="B50" s="2" t="s">
        <v>6</v>
      </c>
      <c r="E50" s="1" t="s">
        <v>6</v>
      </c>
      <c r="G50" s="3"/>
      <c r="H50" s="2" t="s">
        <v>6</v>
      </c>
      <c r="I50" s="1" t="s">
        <v>8</v>
      </c>
      <c r="J50" s="1" t="s">
        <v>9</v>
      </c>
      <c r="K50" s="1" t="s">
        <v>6</v>
      </c>
      <c r="M50" s="3"/>
      <c r="N50" s="2" t="s">
        <v>6</v>
      </c>
      <c r="O50" s="1" t="s">
        <v>8</v>
      </c>
      <c r="P50" s="1" t="s">
        <v>8</v>
      </c>
      <c r="Q50" s="1" t="s">
        <v>6</v>
      </c>
      <c r="S50" s="3"/>
      <c r="T50" s="2" t="s">
        <v>6</v>
      </c>
      <c r="U50" s="1" t="s">
        <v>8</v>
      </c>
      <c r="V50" s="1" t="s">
        <v>8</v>
      </c>
      <c r="W50" s="1" t="s">
        <v>6</v>
      </c>
      <c r="Y50" s="3"/>
      <c r="Z50" s="2" t="s">
        <v>6</v>
      </c>
      <c r="AA50" s="1" t="s">
        <v>8</v>
      </c>
      <c r="AB50" s="1" t="s">
        <v>8</v>
      </c>
      <c r="AC50" s="1" t="s">
        <v>6</v>
      </c>
      <c r="AE50" s="3"/>
      <c r="AF50" s="2"/>
      <c r="AK50" s="3"/>
      <c r="AL50" s="26"/>
      <c r="AM50" s="26"/>
      <c r="AN50" s="26"/>
      <c r="AO50" s="26"/>
      <c r="AP50" s="26"/>
      <c r="AQ50" s="26"/>
    </row>
    <row r="51" spans="1:43" x14ac:dyDescent="0.25">
      <c r="A51" s="22" t="s">
        <v>32</v>
      </c>
      <c r="B51" s="2">
        <v>0</v>
      </c>
      <c r="C51" s="1">
        <v>4160</v>
      </c>
      <c r="D51" s="1">
        <v>0</v>
      </c>
      <c r="E51" s="1">
        <v>0</v>
      </c>
      <c r="F51" s="1">
        <v>0</v>
      </c>
      <c r="G51" s="3">
        <v>0</v>
      </c>
      <c r="H51" s="2">
        <v>0</v>
      </c>
      <c r="I51" s="1">
        <v>6735</v>
      </c>
      <c r="J51" s="1">
        <v>3</v>
      </c>
      <c r="K51" s="1">
        <v>0</v>
      </c>
      <c r="L51" s="1">
        <v>0</v>
      </c>
      <c r="M51" s="3">
        <v>0</v>
      </c>
      <c r="N51" s="2">
        <v>0</v>
      </c>
      <c r="O51" s="1">
        <v>3382</v>
      </c>
      <c r="P51" s="1">
        <v>4</v>
      </c>
      <c r="Q51" s="1">
        <v>0</v>
      </c>
      <c r="R51" s="1">
        <v>0</v>
      </c>
      <c r="S51" s="3">
        <v>0</v>
      </c>
      <c r="T51" s="2">
        <v>0</v>
      </c>
      <c r="U51" s="1">
        <v>1665</v>
      </c>
      <c r="V51" s="1">
        <v>1</v>
      </c>
      <c r="W51" s="1">
        <v>0</v>
      </c>
      <c r="X51" s="1">
        <v>0</v>
      </c>
      <c r="Y51" s="3">
        <v>0</v>
      </c>
      <c r="Z51" s="2">
        <v>0</v>
      </c>
      <c r="AA51" s="1">
        <v>1414</v>
      </c>
      <c r="AB51" s="1">
        <v>2</v>
      </c>
      <c r="AC51" s="1">
        <v>0</v>
      </c>
      <c r="AD51" s="1">
        <v>0</v>
      </c>
      <c r="AE51" s="3">
        <v>0</v>
      </c>
      <c r="AF51" s="2">
        <f t="shared" si="2"/>
        <v>0</v>
      </c>
      <c r="AG51" s="1">
        <f t="shared" si="3"/>
        <v>17356</v>
      </c>
      <c r="AH51" s="1">
        <f t="shared" si="4"/>
        <v>10</v>
      </c>
      <c r="AI51" s="1">
        <f t="shared" si="5"/>
        <v>0</v>
      </c>
      <c r="AJ51" s="1">
        <f t="shared" si="6"/>
        <v>0</v>
      </c>
      <c r="AK51" s="3">
        <f t="shared" si="7"/>
        <v>0</v>
      </c>
      <c r="AL51" s="26">
        <f t="shared" si="8"/>
        <v>0</v>
      </c>
      <c r="AM51" s="26">
        <f t="shared" si="9"/>
        <v>0.99942416215593688</v>
      </c>
      <c r="AN51" s="26">
        <f t="shared" si="10"/>
        <v>5.7583784406311188E-4</v>
      </c>
      <c r="AO51" s="26">
        <f t="shared" si="11"/>
        <v>0</v>
      </c>
      <c r="AP51" s="26">
        <f t="shared" si="12"/>
        <v>0</v>
      </c>
      <c r="AQ51" s="26">
        <f t="shared" si="13"/>
        <v>0</v>
      </c>
    </row>
    <row r="52" spans="1:43" x14ac:dyDescent="0.25">
      <c r="A52" s="22">
        <v>25</v>
      </c>
      <c r="B52" s="2" t="s">
        <v>6</v>
      </c>
      <c r="C52" s="1" t="s">
        <v>6</v>
      </c>
      <c r="G52" s="3"/>
      <c r="H52" s="2" t="s">
        <v>6</v>
      </c>
      <c r="I52" s="1" t="s">
        <v>8</v>
      </c>
      <c r="J52" s="1" t="s">
        <v>9</v>
      </c>
      <c r="M52" s="3"/>
      <c r="N52" s="2" t="s">
        <v>6</v>
      </c>
      <c r="O52" s="1" t="s">
        <v>8</v>
      </c>
      <c r="P52" s="1" t="s">
        <v>8</v>
      </c>
      <c r="Q52" s="1" t="s">
        <v>9</v>
      </c>
      <c r="S52" s="3"/>
      <c r="T52" s="2" t="s">
        <v>6</v>
      </c>
      <c r="U52" s="1" t="s">
        <v>8</v>
      </c>
      <c r="V52" s="1" t="s">
        <v>8</v>
      </c>
      <c r="W52" s="1" t="s">
        <v>8</v>
      </c>
      <c r="Y52" s="3"/>
      <c r="Z52" s="2" t="s">
        <v>6</v>
      </c>
      <c r="AA52" s="1" t="s">
        <v>8</v>
      </c>
      <c r="AB52" s="1" t="s">
        <v>8</v>
      </c>
      <c r="AC52" s="1" t="s">
        <v>8</v>
      </c>
      <c r="AE52" s="3"/>
      <c r="AF52" s="2"/>
      <c r="AK52" s="3"/>
      <c r="AL52" s="26"/>
      <c r="AM52" s="26"/>
      <c r="AN52" s="26"/>
      <c r="AO52" s="26"/>
      <c r="AP52" s="26"/>
      <c r="AQ52" s="26"/>
    </row>
    <row r="53" spans="1:43" x14ac:dyDescent="0.25">
      <c r="A53" s="22" t="s">
        <v>33</v>
      </c>
      <c r="B53" s="2">
        <v>0</v>
      </c>
      <c r="C53" s="1">
        <v>13025</v>
      </c>
      <c r="D53" s="1">
        <v>1</v>
      </c>
      <c r="E53" s="1">
        <v>0</v>
      </c>
      <c r="F53" s="1">
        <v>0</v>
      </c>
      <c r="G53" s="3">
        <v>0</v>
      </c>
      <c r="H53" s="2">
        <v>0</v>
      </c>
      <c r="I53" s="1">
        <v>20584</v>
      </c>
      <c r="J53" s="1">
        <v>0</v>
      </c>
      <c r="K53" s="1">
        <v>0</v>
      </c>
      <c r="L53" s="1">
        <v>0</v>
      </c>
      <c r="M53" s="3">
        <v>0</v>
      </c>
      <c r="N53" s="2">
        <v>0</v>
      </c>
      <c r="O53" s="1">
        <v>10352</v>
      </c>
      <c r="P53" s="1">
        <v>0</v>
      </c>
      <c r="Q53" s="1">
        <v>0</v>
      </c>
      <c r="R53" s="1">
        <v>0</v>
      </c>
      <c r="S53" s="3">
        <v>0</v>
      </c>
      <c r="T53" s="2">
        <v>0</v>
      </c>
      <c r="U53" s="1">
        <v>8654</v>
      </c>
      <c r="V53" s="1">
        <v>1</v>
      </c>
      <c r="W53" s="1">
        <v>1</v>
      </c>
      <c r="X53" s="1">
        <v>0</v>
      </c>
      <c r="Y53" s="3">
        <v>0</v>
      </c>
      <c r="Z53" s="2">
        <v>0</v>
      </c>
      <c r="AA53" s="1">
        <v>4742</v>
      </c>
      <c r="AB53" s="1">
        <v>0</v>
      </c>
      <c r="AC53" s="1">
        <v>0</v>
      </c>
      <c r="AD53" s="1">
        <v>0</v>
      </c>
      <c r="AE53" s="3">
        <v>0</v>
      </c>
      <c r="AF53" s="2">
        <f t="shared" si="2"/>
        <v>0</v>
      </c>
      <c r="AG53" s="1">
        <f t="shared" si="3"/>
        <v>57357</v>
      </c>
      <c r="AH53" s="1">
        <f t="shared" si="4"/>
        <v>2</v>
      </c>
      <c r="AI53" s="1">
        <f t="shared" si="5"/>
        <v>1</v>
      </c>
      <c r="AJ53" s="1">
        <f t="shared" si="6"/>
        <v>0</v>
      </c>
      <c r="AK53" s="3">
        <f t="shared" si="7"/>
        <v>0</v>
      </c>
      <c r="AL53" s="26">
        <f t="shared" si="8"/>
        <v>0</v>
      </c>
      <c r="AM53" s="26">
        <f t="shared" si="9"/>
        <v>0.99994769874476985</v>
      </c>
      <c r="AN53" s="26">
        <f t="shared" si="10"/>
        <v>3.4867503486750349E-5</v>
      </c>
      <c r="AO53" s="26">
        <f t="shared" si="11"/>
        <v>1.7433751743375174E-5</v>
      </c>
      <c r="AP53" s="26">
        <f t="shared" si="12"/>
        <v>0</v>
      </c>
      <c r="AQ53" s="26">
        <f t="shared" si="13"/>
        <v>0</v>
      </c>
    </row>
    <row r="54" spans="1:43" x14ac:dyDescent="0.25">
      <c r="A54" s="22">
        <v>26</v>
      </c>
      <c r="B54" s="2" t="s">
        <v>6</v>
      </c>
      <c r="C54" s="1" t="s">
        <v>6</v>
      </c>
      <c r="G54" s="3"/>
      <c r="H54" s="2" t="s">
        <v>6</v>
      </c>
      <c r="I54" s="1" t="s">
        <v>8</v>
      </c>
      <c r="J54" s="1" t="s">
        <v>9</v>
      </c>
      <c r="M54" s="3"/>
      <c r="N54" s="2" t="s">
        <v>6</v>
      </c>
      <c r="O54" s="1" t="s">
        <v>8</v>
      </c>
      <c r="P54" s="1" t="s">
        <v>8</v>
      </c>
      <c r="Q54" s="1" t="s">
        <v>9</v>
      </c>
      <c r="S54" s="3"/>
      <c r="T54" s="2" t="s">
        <v>6</v>
      </c>
      <c r="U54" s="1" t="s">
        <v>8</v>
      </c>
      <c r="V54" s="1" t="s">
        <v>8</v>
      </c>
      <c r="W54" s="1" t="s">
        <v>8</v>
      </c>
      <c r="X54" s="1" t="s">
        <v>9</v>
      </c>
      <c r="Y54" s="3"/>
      <c r="Z54" s="2" t="s">
        <v>6</v>
      </c>
      <c r="AA54" s="1" t="s">
        <v>8</v>
      </c>
      <c r="AB54" s="1" t="s">
        <v>8</v>
      </c>
      <c r="AC54" s="1" t="s">
        <v>8</v>
      </c>
      <c r="AD54" s="1" t="s">
        <v>8</v>
      </c>
      <c r="AE54" s="3"/>
      <c r="AF54" s="2"/>
      <c r="AK54" s="3"/>
      <c r="AL54" s="26"/>
      <c r="AM54" s="26"/>
      <c r="AN54" s="26"/>
      <c r="AO54" s="26"/>
      <c r="AP54" s="26"/>
      <c r="AQ54" s="26"/>
    </row>
    <row r="55" spans="1:43" x14ac:dyDescent="0.25">
      <c r="A55" s="22" t="s">
        <v>34</v>
      </c>
      <c r="B55" s="2">
        <v>0</v>
      </c>
      <c r="C55" s="1">
        <v>4845</v>
      </c>
      <c r="D55" s="1">
        <v>154</v>
      </c>
      <c r="E55" s="1">
        <v>0</v>
      </c>
      <c r="F55" s="1">
        <v>0</v>
      </c>
      <c r="G55" s="3">
        <v>0</v>
      </c>
      <c r="H55" s="2">
        <v>0</v>
      </c>
      <c r="I55" s="1">
        <v>9359</v>
      </c>
      <c r="J55" s="1">
        <v>533</v>
      </c>
      <c r="K55" s="1">
        <v>4</v>
      </c>
      <c r="L55" s="1">
        <v>0</v>
      </c>
      <c r="M55" s="3">
        <v>0</v>
      </c>
      <c r="N55" s="2">
        <v>0</v>
      </c>
      <c r="O55" s="1">
        <v>5261</v>
      </c>
      <c r="P55" s="1">
        <v>695</v>
      </c>
      <c r="Q55" s="1">
        <v>5</v>
      </c>
      <c r="R55" s="1">
        <v>0</v>
      </c>
      <c r="S55" s="3">
        <v>0</v>
      </c>
      <c r="T55" s="2">
        <v>0</v>
      </c>
      <c r="U55" s="1">
        <v>4929</v>
      </c>
      <c r="V55" s="1">
        <v>738</v>
      </c>
      <c r="W55" s="1">
        <v>9</v>
      </c>
      <c r="X55" s="1">
        <v>0</v>
      </c>
      <c r="Y55" s="3">
        <v>0</v>
      </c>
      <c r="Z55" s="2">
        <v>0</v>
      </c>
      <c r="AA55" s="1">
        <v>7006</v>
      </c>
      <c r="AB55" s="1">
        <v>2002</v>
      </c>
      <c r="AC55" s="1">
        <v>20</v>
      </c>
      <c r="AD55" s="1">
        <v>9</v>
      </c>
      <c r="AE55" s="3">
        <v>0</v>
      </c>
      <c r="AF55" s="2">
        <f t="shared" si="2"/>
        <v>0</v>
      </c>
      <c r="AG55" s="1">
        <f t="shared" si="3"/>
        <v>31400</v>
      </c>
      <c r="AH55" s="1">
        <f t="shared" si="4"/>
        <v>4122</v>
      </c>
      <c r="AI55" s="1">
        <f t="shared" si="5"/>
        <v>38</v>
      </c>
      <c r="AJ55" s="1">
        <f t="shared" si="6"/>
        <v>9</v>
      </c>
      <c r="AK55" s="3">
        <f t="shared" si="7"/>
        <v>0</v>
      </c>
      <c r="AL55" s="26">
        <f t="shared" si="8"/>
        <v>0</v>
      </c>
      <c r="AM55" s="26">
        <f t="shared" si="9"/>
        <v>0.88279119457954958</v>
      </c>
      <c r="AN55" s="26">
        <f t="shared" si="10"/>
        <v>0.11588743006550647</v>
      </c>
      <c r="AO55" s="26">
        <f t="shared" si="11"/>
        <v>1.0683460316567798E-3</v>
      </c>
      <c r="AP55" s="26">
        <f t="shared" si="12"/>
        <v>2.5302932328713203E-4</v>
      </c>
      <c r="AQ55" s="26">
        <f t="shared" si="13"/>
        <v>0</v>
      </c>
    </row>
    <row r="56" spans="1:43" x14ac:dyDescent="0.25">
      <c r="A56" s="22">
        <v>27</v>
      </c>
      <c r="B56" s="2" t="s">
        <v>6</v>
      </c>
      <c r="C56" s="1" t="s">
        <v>6</v>
      </c>
      <c r="G56" s="3"/>
      <c r="H56" s="2" t="s">
        <v>6</v>
      </c>
      <c r="I56" s="1" t="s">
        <v>8</v>
      </c>
      <c r="J56" s="1" t="s">
        <v>9</v>
      </c>
      <c r="M56" s="3"/>
      <c r="N56" s="2" t="s">
        <v>6</v>
      </c>
      <c r="O56" s="1" t="s">
        <v>8</v>
      </c>
      <c r="P56" s="1" t="s">
        <v>8</v>
      </c>
      <c r="Q56" s="1" t="s">
        <v>9</v>
      </c>
      <c r="S56" s="3"/>
      <c r="T56" s="2" t="s">
        <v>6</v>
      </c>
      <c r="U56" s="1" t="s">
        <v>8</v>
      </c>
      <c r="V56" s="1" t="s">
        <v>8</v>
      </c>
      <c r="W56" s="1" t="s">
        <v>8</v>
      </c>
      <c r="X56" s="1" t="s">
        <v>9</v>
      </c>
      <c r="Y56" s="3"/>
      <c r="Z56" s="2" t="s">
        <v>6</v>
      </c>
      <c r="AA56" s="1" t="s">
        <v>8</v>
      </c>
      <c r="AB56" s="1" t="s">
        <v>8</v>
      </c>
      <c r="AC56" s="1" t="s">
        <v>8</v>
      </c>
      <c r="AD56" s="1" t="s">
        <v>9</v>
      </c>
      <c r="AE56" s="3"/>
      <c r="AF56" s="2"/>
      <c r="AK56" s="3"/>
      <c r="AL56" s="26"/>
      <c r="AM56" s="26"/>
      <c r="AN56" s="26"/>
      <c r="AO56" s="26"/>
      <c r="AP56" s="26"/>
      <c r="AQ56" s="26"/>
    </row>
    <row r="57" spans="1:43" x14ac:dyDescent="0.25">
      <c r="A57" s="22" t="s">
        <v>35</v>
      </c>
      <c r="B57" s="2">
        <v>4479</v>
      </c>
      <c r="C57" s="1">
        <v>4852</v>
      </c>
      <c r="D57" s="1">
        <v>513</v>
      </c>
      <c r="E57" s="1">
        <v>1</v>
      </c>
      <c r="F57" s="1">
        <v>0</v>
      </c>
      <c r="G57" s="3">
        <v>0</v>
      </c>
      <c r="H57" s="2">
        <v>10266</v>
      </c>
      <c r="I57" s="1">
        <v>8643</v>
      </c>
      <c r="J57" s="1">
        <v>1101</v>
      </c>
      <c r="K57" s="1">
        <v>1</v>
      </c>
      <c r="L57" s="1">
        <v>0</v>
      </c>
      <c r="M57" s="3">
        <v>0</v>
      </c>
      <c r="N57" s="2">
        <v>6689</v>
      </c>
      <c r="O57" s="1">
        <v>4873</v>
      </c>
      <c r="P57" s="1">
        <v>1255</v>
      </c>
      <c r="Q57" s="1">
        <v>0</v>
      </c>
      <c r="R57" s="1">
        <v>0</v>
      </c>
      <c r="S57" s="3">
        <v>0</v>
      </c>
      <c r="T57" s="2">
        <v>2565</v>
      </c>
      <c r="U57" s="1">
        <v>2273</v>
      </c>
      <c r="V57" s="1">
        <v>584</v>
      </c>
      <c r="W57" s="1">
        <v>1</v>
      </c>
      <c r="X57" s="1">
        <v>0</v>
      </c>
      <c r="Y57" s="3">
        <v>0</v>
      </c>
      <c r="Z57" s="2">
        <v>2917</v>
      </c>
      <c r="AA57" s="1">
        <v>1479</v>
      </c>
      <c r="AB57" s="1">
        <v>465</v>
      </c>
      <c r="AC57" s="1">
        <v>0</v>
      </c>
      <c r="AD57" s="1">
        <v>0</v>
      </c>
      <c r="AE57" s="3">
        <v>0</v>
      </c>
      <c r="AF57" s="2">
        <f t="shared" si="2"/>
        <v>26916</v>
      </c>
      <c r="AG57" s="1">
        <f t="shared" si="3"/>
        <v>22120</v>
      </c>
      <c r="AH57" s="1">
        <f t="shared" si="4"/>
        <v>3918</v>
      </c>
      <c r="AI57" s="1">
        <f t="shared" si="5"/>
        <v>3</v>
      </c>
      <c r="AJ57" s="1">
        <f t="shared" si="6"/>
        <v>0</v>
      </c>
      <c r="AK57" s="3">
        <f t="shared" si="7"/>
        <v>0</v>
      </c>
      <c r="AL57" s="26">
        <f t="shared" si="8"/>
        <v>0.50826141964235139</v>
      </c>
      <c r="AM57" s="26">
        <f t="shared" si="9"/>
        <v>0.41769737711728383</v>
      </c>
      <c r="AN57" s="26">
        <f t="shared" si="10"/>
        <v>7.3984553505674414E-2</v>
      </c>
      <c r="AO57" s="26">
        <f t="shared" si="11"/>
        <v>5.6649734690409197E-5</v>
      </c>
      <c r="AP57" s="26">
        <f t="shared" si="12"/>
        <v>0</v>
      </c>
      <c r="AQ57" s="26">
        <f t="shared" si="13"/>
        <v>0</v>
      </c>
    </row>
    <row r="58" spans="1:43" x14ac:dyDescent="0.25">
      <c r="A58" s="22">
        <v>28</v>
      </c>
      <c r="B58" s="2" t="s">
        <v>6</v>
      </c>
      <c r="C58" s="1" t="s">
        <v>6</v>
      </c>
      <c r="G58" s="3"/>
      <c r="H58" s="2" t="s">
        <v>8</v>
      </c>
      <c r="I58" s="1" t="s">
        <v>8</v>
      </c>
      <c r="J58" s="1" t="s">
        <v>9</v>
      </c>
      <c r="M58" s="3"/>
      <c r="N58" s="2" t="s">
        <v>8</v>
      </c>
      <c r="O58" s="1" t="s">
        <v>8</v>
      </c>
      <c r="P58" s="1" t="s">
        <v>8</v>
      </c>
      <c r="Q58" s="1" t="s">
        <v>9</v>
      </c>
      <c r="S58" s="3"/>
      <c r="T58" s="2" t="s">
        <v>8</v>
      </c>
      <c r="U58" s="1" t="s">
        <v>8</v>
      </c>
      <c r="V58" s="1" t="s">
        <v>8</v>
      </c>
      <c r="W58" s="1" t="s">
        <v>8</v>
      </c>
      <c r="X58" s="1" t="s">
        <v>9</v>
      </c>
      <c r="Y58" s="3"/>
      <c r="Z58" s="2" t="s">
        <v>8</v>
      </c>
      <c r="AA58" s="1" t="s">
        <v>8</v>
      </c>
      <c r="AB58" s="1" t="s">
        <v>8</v>
      </c>
      <c r="AC58" s="1" t="s">
        <v>8</v>
      </c>
      <c r="AD58" s="1" t="s">
        <v>8</v>
      </c>
      <c r="AE58" s="3"/>
      <c r="AF58" s="2"/>
      <c r="AK58" s="3"/>
      <c r="AL58" s="26"/>
      <c r="AM58" s="26"/>
      <c r="AN58" s="26"/>
      <c r="AO58" s="26"/>
      <c r="AP58" s="26"/>
      <c r="AQ58" s="26"/>
    </row>
    <row r="59" spans="1:43" x14ac:dyDescent="0.25">
      <c r="A59" s="22" t="s">
        <v>36</v>
      </c>
      <c r="B59" s="2">
        <v>0</v>
      </c>
      <c r="C59" s="1">
        <v>962</v>
      </c>
      <c r="D59" s="1">
        <v>0</v>
      </c>
      <c r="E59" s="1">
        <v>1</v>
      </c>
      <c r="F59" s="1">
        <v>0</v>
      </c>
      <c r="G59" s="3">
        <v>0</v>
      </c>
      <c r="H59" s="2">
        <v>0</v>
      </c>
      <c r="I59" s="1">
        <v>1633</v>
      </c>
      <c r="J59" s="1">
        <v>0</v>
      </c>
      <c r="K59" s="1">
        <v>0</v>
      </c>
      <c r="L59" s="1">
        <v>0</v>
      </c>
      <c r="M59" s="3">
        <v>0</v>
      </c>
      <c r="N59" s="2">
        <v>0</v>
      </c>
      <c r="O59" s="1">
        <v>4458</v>
      </c>
      <c r="P59" s="1">
        <v>42</v>
      </c>
      <c r="Q59" s="1">
        <v>498</v>
      </c>
      <c r="R59" s="1">
        <v>0</v>
      </c>
      <c r="S59" s="3">
        <v>0</v>
      </c>
      <c r="T59" s="2">
        <v>0</v>
      </c>
      <c r="U59" s="1">
        <v>379</v>
      </c>
      <c r="V59" s="1">
        <v>0</v>
      </c>
      <c r="W59" s="1">
        <v>1</v>
      </c>
      <c r="X59" s="1">
        <v>0</v>
      </c>
      <c r="Y59" s="3">
        <v>0</v>
      </c>
      <c r="Z59" s="2">
        <v>0</v>
      </c>
      <c r="AA59" s="1">
        <v>375</v>
      </c>
      <c r="AB59" s="1">
        <v>0</v>
      </c>
      <c r="AC59" s="1">
        <v>0</v>
      </c>
      <c r="AD59" s="1">
        <v>0</v>
      </c>
      <c r="AE59" s="3">
        <v>0</v>
      </c>
      <c r="AF59" s="2">
        <f t="shared" si="2"/>
        <v>0</v>
      </c>
      <c r="AG59" s="1">
        <f t="shared" si="3"/>
        <v>7807</v>
      </c>
      <c r="AH59" s="1">
        <f t="shared" si="4"/>
        <v>42</v>
      </c>
      <c r="AI59" s="1">
        <f t="shared" si="5"/>
        <v>500</v>
      </c>
      <c r="AJ59" s="1">
        <f t="shared" si="6"/>
        <v>0</v>
      </c>
      <c r="AK59" s="3">
        <f t="shared" si="7"/>
        <v>0</v>
      </c>
      <c r="AL59" s="26">
        <f t="shared" si="8"/>
        <v>0</v>
      </c>
      <c r="AM59" s="26">
        <f t="shared" si="9"/>
        <v>0.93508204575398246</v>
      </c>
      <c r="AN59" s="26">
        <f t="shared" si="10"/>
        <v>5.0305425799496949E-3</v>
      </c>
      <c r="AO59" s="26">
        <f t="shared" si="11"/>
        <v>5.9887411666067793E-2</v>
      </c>
      <c r="AP59" s="26">
        <f t="shared" si="12"/>
        <v>0</v>
      </c>
      <c r="AQ59" s="26">
        <f t="shared" si="13"/>
        <v>0</v>
      </c>
    </row>
    <row r="60" spans="1:43" x14ac:dyDescent="0.25">
      <c r="A60" s="22">
        <v>29</v>
      </c>
      <c r="B60" s="2" t="s">
        <v>6</v>
      </c>
      <c r="C60" s="1" t="s">
        <v>6</v>
      </c>
      <c r="G60" s="3"/>
      <c r="H60" s="2" t="s">
        <v>6</v>
      </c>
      <c r="I60" s="1" t="s">
        <v>8</v>
      </c>
      <c r="J60" s="1" t="s">
        <v>9</v>
      </c>
      <c r="M60" s="3"/>
      <c r="N60" s="2" t="s">
        <v>6</v>
      </c>
      <c r="O60" s="1" t="s">
        <v>8</v>
      </c>
      <c r="P60" s="1" t="s">
        <v>8</v>
      </c>
      <c r="Q60" s="1" t="s">
        <v>9</v>
      </c>
      <c r="S60" s="3"/>
      <c r="T60" s="2" t="s">
        <v>6</v>
      </c>
      <c r="U60" s="1" t="s">
        <v>8</v>
      </c>
      <c r="V60" s="1" t="s">
        <v>8</v>
      </c>
      <c r="W60" s="1" t="s">
        <v>8</v>
      </c>
      <c r="Y60" s="3"/>
      <c r="Z60" s="2" t="s">
        <v>6</v>
      </c>
      <c r="AA60" s="1" t="s">
        <v>8</v>
      </c>
      <c r="AB60" s="1" t="s">
        <v>8</v>
      </c>
      <c r="AC60" s="1" t="s">
        <v>8</v>
      </c>
      <c r="AE60" s="3"/>
      <c r="AF60" s="2"/>
      <c r="AK60" s="3"/>
      <c r="AL60" s="26"/>
      <c r="AM60" s="26"/>
      <c r="AN60" s="26"/>
      <c r="AO60" s="26"/>
      <c r="AP60" s="26"/>
      <c r="AQ60" s="26"/>
    </row>
    <row r="61" spans="1:43" x14ac:dyDescent="0.25">
      <c r="A61" s="22" t="s">
        <v>37</v>
      </c>
      <c r="B61" s="2">
        <v>484</v>
      </c>
      <c r="C61" s="1">
        <v>2266</v>
      </c>
      <c r="D61" s="1">
        <v>176</v>
      </c>
      <c r="E61" s="1">
        <v>0</v>
      </c>
      <c r="F61" s="1">
        <v>0</v>
      </c>
      <c r="G61" s="3">
        <v>0</v>
      </c>
      <c r="H61" s="2">
        <v>568</v>
      </c>
      <c r="I61" s="1">
        <v>4370</v>
      </c>
      <c r="J61" s="1">
        <v>145</v>
      </c>
      <c r="K61" s="1">
        <v>0</v>
      </c>
      <c r="L61" s="1">
        <v>0</v>
      </c>
      <c r="M61" s="3">
        <v>0</v>
      </c>
      <c r="N61" s="2">
        <v>343</v>
      </c>
      <c r="O61" s="1">
        <v>2438</v>
      </c>
      <c r="P61" s="1">
        <v>63</v>
      </c>
      <c r="Q61" s="1">
        <v>3</v>
      </c>
      <c r="R61" s="1">
        <v>0</v>
      </c>
      <c r="S61" s="3">
        <v>0</v>
      </c>
      <c r="T61" s="2">
        <v>339</v>
      </c>
      <c r="U61" s="1">
        <v>757</v>
      </c>
      <c r="V61" s="1">
        <v>58</v>
      </c>
      <c r="W61" s="1">
        <v>2</v>
      </c>
      <c r="X61" s="1">
        <v>0</v>
      </c>
      <c r="Y61" s="3">
        <v>0</v>
      </c>
      <c r="Z61" s="2">
        <v>160</v>
      </c>
      <c r="AA61" s="1">
        <v>1165</v>
      </c>
      <c r="AB61" s="1">
        <v>47</v>
      </c>
      <c r="AC61" s="1">
        <v>5</v>
      </c>
      <c r="AD61" s="1">
        <v>0</v>
      </c>
      <c r="AE61" s="3">
        <v>0</v>
      </c>
      <c r="AF61" s="2">
        <f t="shared" si="2"/>
        <v>1894</v>
      </c>
      <c r="AG61" s="1">
        <f t="shared" si="3"/>
        <v>10996</v>
      </c>
      <c r="AH61" s="1">
        <f t="shared" si="4"/>
        <v>489</v>
      </c>
      <c r="AI61" s="1">
        <f t="shared" si="5"/>
        <v>10</v>
      </c>
      <c r="AJ61" s="1">
        <f t="shared" si="6"/>
        <v>0</v>
      </c>
      <c r="AK61" s="3">
        <f t="shared" si="7"/>
        <v>0</v>
      </c>
      <c r="AL61" s="26">
        <f t="shared" si="8"/>
        <v>0.14145940697587572</v>
      </c>
      <c r="AM61" s="26">
        <f t="shared" si="9"/>
        <v>0.82127119277018445</v>
      </c>
      <c r="AN61" s="26">
        <f t="shared" si="10"/>
        <v>3.6522518485323771E-2</v>
      </c>
      <c r="AO61" s="26">
        <f t="shared" si="11"/>
        <v>7.4688176861602805E-4</v>
      </c>
      <c r="AP61" s="26">
        <f t="shared" si="12"/>
        <v>0</v>
      </c>
      <c r="AQ61" s="26">
        <f t="shared" si="13"/>
        <v>0</v>
      </c>
    </row>
    <row r="62" spans="1:43" x14ac:dyDescent="0.25">
      <c r="A62" s="22">
        <v>30</v>
      </c>
      <c r="B62" s="2" t="s">
        <v>8</v>
      </c>
      <c r="G62" s="3"/>
      <c r="H62" s="2" t="s">
        <v>8</v>
      </c>
      <c r="I62" s="1" t="s">
        <v>9</v>
      </c>
      <c r="J62" s="1" t="s">
        <v>9</v>
      </c>
      <c r="M62" s="3"/>
      <c r="N62" s="2" t="s">
        <v>8</v>
      </c>
      <c r="O62" s="1" t="s">
        <v>8</v>
      </c>
      <c r="P62" s="1" t="s">
        <v>8</v>
      </c>
      <c r="Q62" s="1" t="s">
        <v>9</v>
      </c>
      <c r="S62" s="3"/>
      <c r="T62" s="2" t="s">
        <v>8</v>
      </c>
      <c r="U62" s="1" t="s">
        <v>8</v>
      </c>
      <c r="V62" s="1" t="s">
        <v>8</v>
      </c>
      <c r="W62" s="1" t="s">
        <v>8</v>
      </c>
      <c r="Y62" s="3"/>
      <c r="Z62" s="2" t="s">
        <v>8</v>
      </c>
      <c r="AA62" s="1" t="s">
        <v>8</v>
      </c>
      <c r="AB62" s="1" t="s">
        <v>8</v>
      </c>
      <c r="AC62" s="1" t="s">
        <v>8</v>
      </c>
      <c r="AE62" s="3"/>
      <c r="AF62" s="2"/>
      <c r="AK62" s="3"/>
      <c r="AL62" s="26"/>
      <c r="AM62" s="26"/>
      <c r="AN62" s="26"/>
      <c r="AO62" s="26"/>
      <c r="AP62" s="26"/>
      <c r="AQ62" s="26"/>
    </row>
    <row r="63" spans="1:43" x14ac:dyDescent="0.25">
      <c r="A63" s="22" t="s">
        <v>38</v>
      </c>
      <c r="B63" s="2">
        <v>0</v>
      </c>
      <c r="C63" s="1">
        <v>143</v>
      </c>
      <c r="D63" s="1">
        <v>0</v>
      </c>
      <c r="E63" s="1">
        <v>0</v>
      </c>
      <c r="F63" s="1">
        <v>0</v>
      </c>
      <c r="G63" s="3">
        <v>0</v>
      </c>
      <c r="H63" s="2">
        <v>0</v>
      </c>
      <c r="I63" s="1">
        <v>276</v>
      </c>
      <c r="J63" s="1">
        <v>0</v>
      </c>
      <c r="K63" s="1">
        <v>0</v>
      </c>
      <c r="L63" s="1">
        <v>0</v>
      </c>
      <c r="M63" s="3">
        <v>0</v>
      </c>
      <c r="N63" s="2">
        <v>0</v>
      </c>
      <c r="O63" s="1">
        <v>173</v>
      </c>
      <c r="P63" s="1">
        <v>0</v>
      </c>
      <c r="Q63" s="1">
        <v>0</v>
      </c>
      <c r="R63" s="1">
        <v>0</v>
      </c>
      <c r="S63" s="3">
        <v>0</v>
      </c>
      <c r="T63" s="2">
        <v>0</v>
      </c>
      <c r="U63" s="1">
        <v>311</v>
      </c>
      <c r="V63" s="1">
        <v>0</v>
      </c>
      <c r="W63" s="1">
        <v>0</v>
      </c>
      <c r="X63" s="1">
        <v>0</v>
      </c>
      <c r="Y63" s="3">
        <v>0</v>
      </c>
      <c r="Z63" s="2">
        <v>0</v>
      </c>
      <c r="AA63" s="1">
        <v>1565</v>
      </c>
      <c r="AB63" s="1">
        <v>0</v>
      </c>
      <c r="AC63" s="1">
        <v>0</v>
      </c>
      <c r="AD63" s="1">
        <v>0</v>
      </c>
      <c r="AE63" s="3">
        <v>0</v>
      </c>
      <c r="AF63" s="2">
        <f t="shared" si="2"/>
        <v>0</v>
      </c>
      <c r="AG63" s="1">
        <f t="shared" si="3"/>
        <v>2468</v>
      </c>
      <c r="AH63" s="1">
        <f t="shared" si="4"/>
        <v>0</v>
      </c>
      <c r="AI63" s="1">
        <f t="shared" si="5"/>
        <v>0</v>
      </c>
      <c r="AJ63" s="1">
        <f t="shared" si="6"/>
        <v>0</v>
      </c>
      <c r="AK63" s="3">
        <f t="shared" si="7"/>
        <v>0</v>
      </c>
      <c r="AL63" s="26">
        <f t="shared" si="8"/>
        <v>0</v>
      </c>
      <c r="AM63" s="26">
        <f t="shared" si="9"/>
        <v>1</v>
      </c>
      <c r="AN63" s="26">
        <f t="shared" si="10"/>
        <v>0</v>
      </c>
      <c r="AO63" s="26">
        <f t="shared" si="11"/>
        <v>0</v>
      </c>
      <c r="AP63" s="26">
        <f t="shared" si="12"/>
        <v>0</v>
      </c>
      <c r="AQ63" s="26">
        <f t="shared" si="13"/>
        <v>0</v>
      </c>
    </row>
    <row r="64" spans="1:43" x14ac:dyDescent="0.25">
      <c r="A64" s="22">
        <v>31</v>
      </c>
      <c r="B64" s="2" t="s">
        <v>6</v>
      </c>
      <c r="C64" s="1" t="s">
        <v>6</v>
      </c>
      <c r="G64" s="3"/>
      <c r="H64" s="2" t="s">
        <v>6</v>
      </c>
      <c r="I64" s="1" t="s">
        <v>9</v>
      </c>
      <c r="J64" s="1" t="s">
        <v>9</v>
      </c>
      <c r="M64" s="3"/>
      <c r="N64" s="2" t="s">
        <v>6</v>
      </c>
      <c r="O64" s="1" t="s">
        <v>8</v>
      </c>
      <c r="P64" s="1" t="s">
        <v>8</v>
      </c>
      <c r="S64" s="3"/>
      <c r="T64" s="2" t="s">
        <v>6</v>
      </c>
      <c r="U64" s="1" t="s">
        <v>8</v>
      </c>
      <c r="V64" s="1" t="s">
        <v>8</v>
      </c>
      <c r="X64" s="1" t="s">
        <v>9</v>
      </c>
      <c r="Y64" s="3"/>
      <c r="Z64" s="2" t="s">
        <v>6</v>
      </c>
      <c r="AA64" s="1" t="s">
        <v>8</v>
      </c>
      <c r="AB64" s="1" t="s">
        <v>8</v>
      </c>
      <c r="AD64" s="1" t="s">
        <v>9</v>
      </c>
      <c r="AE64" s="3"/>
      <c r="AF64" s="2"/>
      <c r="AK64" s="3"/>
      <c r="AL64" s="26"/>
      <c r="AM64" s="26"/>
      <c r="AN64" s="26"/>
      <c r="AO64" s="26"/>
      <c r="AP64" s="26"/>
      <c r="AQ64" s="26"/>
    </row>
    <row r="65" spans="1:43" x14ac:dyDescent="0.25">
      <c r="A65" s="22" t="s">
        <v>39</v>
      </c>
      <c r="B65" s="2">
        <v>0</v>
      </c>
      <c r="C65" s="1">
        <v>138</v>
      </c>
      <c r="D65" s="1">
        <v>204</v>
      </c>
      <c r="E65" s="1">
        <v>52</v>
      </c>
      <c r="F65" s="1">
        <v>0</v>
      </c>
      <c r="G65" s="3">
        <v>0</v>
      </c>
      <c r="H65" s="2">
        <v>0</v>
      </c>
      <c r="I65" s="1">
        <v>337</v>
      </c>
      <c r="J65" s="1">
        <v>635</v>
      </c>
      <c r="K65" s="1">
        <v>151</v>
      </c>
      <c r="L65" s="1">
        <v>0</v>
      </c>
      <c r="M65" s="3">
        <v>0</v>
      </c>
      <c r="N65" s="2">
        <v>0</v>
      </c>
      <c r="O65" s="1">
        <v>161</v>
      </c>
      <c r="P65" s="1">
        <v>1690</v>
      </c>
      <c r="Q65" s="1">
        <v>175</v>
      </c>
      <c r="R65" s="1">
        <v>0</v>
      </c>
      <c r="S65" s="3">
        <v>0</v>
      </c>
      <c r="T65" s="2">
        <v>0</v>
      </c>
      <c r="U65" s="1">
        <v>188</v>
      </c>
      <c r="V65" s="1">
        <v>960</v>
      </c>
      <c r="W65" s="1">
        <v>97</v>
      </c>
      <c r="X65" s="1">
        <v>0</v>
      </c>
      <c r="Y65" s="3">
        <v>0</v>
      </c>
      <c r="Z65" s="2">
        <v>0</v>
      </c>
      <c r="AA65" s="1">
        <v>226</v>
      </c>
      <c r="AB65" s="1">
        <v>1493</v>
      </c>
      <c r="AC65" s="1">
        <v>376</v>
      </c>
      <c r="AD65" s="1">
        <v>57</v>
      </c>
      <c r="AE65" s="3">
        <v>0</v>
      </c>
      <c r="AF65" s="2">
        <f t="shared" si="2"/>
        <v>0</v>
      </c>
      <c r="AG65" s="1">
        <f t="shared" si="3"/>
        <v>1050</v>
      </c>
      <c r="AH65" s="1">
        <f t="shared" si="4"/>
        <v>4982</v>
      </c>
      <c r="AI65" s="1">
        <f t="shared" si="5"/>
        <v>851</v>
      </c>
      <c r="AJ65" s="1">
        <f t="shared" si="6"/>
        <v>57</v>
      </c>
      <c r="AK65" s="3">
        <f t="shared" si="7"/>
        <v>0</v>
      </c>
      <c r="AL65" s="26">
        <f t="shared" si="8"/>
        <v>0</v>
      </c>
      <c r="AM65" s="26">
        <f t="shared" si="9"/>
        <v>0.15129682997118155</v>
      </c>
      <c r="AN65" s="26">
        <f t="shared" si="10"/>
        <v>0.71786743515850149</v>
      </c>
      <c r="AO65" s="26">
        <f t="shared" si="11"/>
        <v>0.12262247838616715</v>
      </c>
      <c r="AP65" s="26">
        <f t="shared" si="12"/>
        <v>8.213256484149856E-3</v>
      </c>
      <c r="AQ65" s="26">
        <f t="shared" si="13"/>
        <v>0</v>
      </c>
    </row>
    <row r="66" spans="1:43" x14ac:dyDescent="0.25">
      <c r="A66" s="22">
        <v>32</v>
      </c>
      <c r="B66" s="2" t="s">
        <v>6</v>
      </c>
      <c r="C66" s="1" t="s">
        <v>6</v>
      </c>
      <c r="G66" s="3"/>
      <c r="H66" s="2" t="s">
        <v>6</v>
      </c>
      <c r="I66" s="1" t="s">
        <v>8</v>
      </c>
      <c r="J66" s="1" t="s">
        <v>9</v>
      </c>
      <c r="M66" s="3"/>
      <c r="N66" s="2" t="s">
        <v>6</v>
      </c>
      <c r="O66" s="1" t="s">
        <v>8</v>
      </c>
      <c r="P66" s="1" t="s">
        <v>8</v>
      </c>
      <c r="Q66" s="1" t="s">
        <v>9</v>
      </c>
      <c r="S66" s="3"/>
      <c r="T66" s="2" t="s">
        <v>6</v>
      </c>
      <c r="U66" s="1" t="s">
        <v>8</v>
      </c>
      <c r="V66" s="1" t="s">
        <v>8</v>
      </c>
      <c r="W66" s="1" t="s">
        <v>8</v>
      </c>
      <c r="X66" s="1" t="s">
        <v>9</v>
      </c>
      <c r="Y66" s="3"/>
      <c r="Z66" s="2" t="s">
        <v>6</v>
      </c>
      <c r="AA66" s="1" t="s">
        <v>8</v>
      </c>
      <c r="AB66" s="1" t="s">
        <v>8</v>
      </c>
      <c r="AC66" s="1" t="s">
        <v>8</v>
      </c>
      <c r="AD66" s="1" t="s">
        <v>8</v>
      </c>
      <c r="AE66" s="3"/>
      <c r="AF66" s="2"/>
      <c r="AK66" s="3"/>
      <c r="AL66" s="26"/>
      <c r="AM66" s="26"/>
      <c r="AN66" s="26"/>
      <c r="AO66" s="26"/>
      <c r="AP66" s="26"/>
      <c r="AQ66" s="26"/>
    </row>
    <row r="67" spans="1:43" x14ac:dyDescent="0.25">
      <c r="A67" s="22" t="s">
        <v>40</v>
      </c>
      <c r="B67" s="2">
        <v>0</v>
      </c>
      <c r="C67" s="1">
        <v>1030</v>
      </c>
      <c r="D67" s="1">
        <v>2</v>
      </c>
      <c r="E67" s="1">
        <v>0</v>
      </c>
      <c r="F67" s="1">
        <v>0</v>
      </c>
      <c r="G67" s="3">
        <v>0</v>
      </c>
      <c r="H67" s="2">
        <v>0</v>
      </c>
      <c r="I67" s="1">
        <v>2122</v>
      </c>
      <c r="J67" s="1">
        <v>11</v>
      </c>
      <c r="K67" s="1">
        <v>0</v>
      </c>
      <c r="L67" s="1">
        <v>0</v>
      </c>
      <c r="M67" s="3">
        <v>0</v>
      </c>
      <c r="N67" s="2">
        <v>0</v>
      </c>
      <c r="O67" s="1">
        <v>1884</v>
      </c>
      <c r="P67" s="1">
        <v>24</v>
      </c>
      <c r="Q67" s="1">
        <v>0</v>
      </c>
      <c r="R67" s="1">
        <v>1</v>
      </c>
      <c r="S67" s="3">
        <v>0</v>
      </c>
      <c r="T67" s="2">
        <v>0</v>
      </c>
      <c r="U67" s="1">
        <v>602</v>
      </c>
      <c r="V67" s="1">
        <v>10</v>
      </c>
      <c r="W67" s="1">
        <v>0</v>
      </c>
      <c r="X67" s="1">
        <v>0</v>
      </c>
      <c r="Y67" s="3">
        <v>0</v>
      </c>
      <c r="Z67" s="2">
        <v>0</v>
      </c>
      <c r="AA67" s="1">
        <v>609</v>
      </c>
      <c r="AB67" s="1">
        <v>22</v>
      </c>
      <c r="AC67" s="1">
        <v>0</v>
      </c>
      <c r="AD67" s="1">
        <v>0</v>
      </c>
      <c r="AE67" s="3">
        <v>0</v>
      </c>
      <c r="AF67" s="2">
        <f t="shared" si="2"/>
        <v>0</v>
      </c>
      <c r="AG67" s="1">
        <f t="shared" si="3"/>
        <v>6247</v>
      </c>
      <c r="AH67" s="1">
        <f t="shared" si="4"/>
        <v>69</v>
      </c>
      <c r="AI67" s="1">
        <f t="shared" si="5"/>
        <v>0</v>
      </c>
      <c r="AJ67" s="1">
        <f t="shared" si="6"/>
        <v>1</v>
      </c>
      <c r="AK67" s="3">
        <f t="shared" si="7"/>
        <v>0</v>
      </c>
      <c r="AL67" s="26">
        <f t="shared" si="8"/>
        <v>0</v>
      </c>
      <c r="AM67" s="26">
        <f t="shared" si="9"/>
        <v>0.98891879056514165</v>
      </c>
      <c r="AN67" s="26">
        <f t="shared" si="10"/>
        <v>1.0922906442931771E-2</v>
      </c>
      <c r="AO67" s="26">
        <f t="shared" si="11"/>
        <v>0</v>
      </c>
      <c r="AP67" s="26">
        <f t="shared" si="12"/>
        <v>1.5830299192654741E-4</v>
      </c>
      <c r="AQ67" s="26">
        <f t="shared" si="13"/>
        <v>0</v>
      </c>
    </row>
    <row r="68" spans="1:43" x14ac:dyDescent="0.25">
      <c r="A68" s="22">
        <v>33</v>
      </c>
      <c r="B68" s="2" t="s">
        <v>6</v>
      </c>
      <c r="G68" s="3"/>
      <c r="H68" s="2" t="s">
        <v>6</v>
      </c>
      <c r="I68" s="1" t="s">
        <v>9</v>
      </c>
      <c r="J68" s="1" t="s">
        <v>9</v>
      </c>
      <c r="M68" s="3"/>
      <c r="N68" s="2" t="s">
        <v>6</v>
      </c>
      <c r="O68" s="1" t="s">
        <v>8</v>
      </c>
      <c r="P68" s="1" t="s">
        <v>9</v>
      </c>
      <c r="S68" s="3"/>
      <c r="T68" s="2" t="s">
        <v>6</v>
      </c>
      <c r="U68" s="1" t="s">
        <v>8</v>
      </c>
      <c r="V68" s="1" t="s">
        <v>8</v>
      </c>
      <c r="Y68" s="3"/>
      <c r="Z68" s="2" t="s">
        <v>6</v>
      </c>
      <c r="AA68" s="1" t="s">
        <v>8</v>
      </c>
      <c r="AB68" s="1" t="s">
        <v>8</v>
      </c>
      <c r="AD68" s="1" t="s">
        <v>9</v>
      </c>
      <c r="AE68" s="3"/>
      <c r="AF68" s="2"/>
      <c r="AK68" s="3"/>
      <c r="AL68" s="26"/>
      <c r="AM68" s="26"/>
      <c r="AN68" s="26"/>
      <c r="AO68" s="26"/>
      <c r="AP68" s="26"/>
      <c r="AQ68" s="26"/>
    </row>
    <row r="69" spans="1:43" x14ac:dyDescent="0.25">
      <c r="A69" s="22" t="s">
        <v>41</v>
      </c>
      <c r="B69" s="2">
        <v>0</v>
      </c>
      <c r="C69" s="1">
        <v>0</v>
      </c>
      <c r="D69" s="1">
        <v>316</v>
      </c>
      <c r="E69" s="1">
        <v>0</v>
      </c>
      <c r="F69" s="1">
        <v>0</v>
      </c>
      <c r="G69" s="3">
        <v>0</v>
      </c>
      <c r="H69" s="2">
        <v>0</v>
      </c>
      <c r="I69" s="1">
        <v>0</v>
      </c>
      <c r="J69" s="1">
        <v>1599</v>
      </c>
      <c r="K69" s="1">
        <v>0</v>
      </c>
      <c r="L69" s="1">
        <v>0</v>
      </c>
      <c r="M69" s="3">
        <v>0</v>
      </c>
      <c r="N69" s="2">
        <v>0</v>
      </c>
      <c r="O69" s="1">
        <v>0</v>
      </c>
      <c r="P69" s="1">
        <v>1796</v>
      </c>
      <c r="Q69" s="1">
        <v>0</v>
      </c>
      <c r="R69" s="1">
        <v>0</v>
      </c>
      <c r="S69" s="3">
        <v>0</v>
      </c>
      <c r="T69" s="2">
        <v>0</v>
      </c>
      <c r="U69" s="1">
        <v>0</v>
      </c>
      <c r="V69" s="1">
        <v>800</v>
      </c>
      <c r="W69" s="1">
        <v>0</v>
      </c>
      <c r="X69" s="1">
        <v>0</v>
      </c>
      <c r="Y69" s="3">
        <v>0</v>
      </c>
      <c r="Z69" s="2">
        <v>0</v>
      </c>
      <c r="AA69" s="1">
        <v>0</v>
      </c>
      <c r="AB69" s="1">
        <v>383</v>
      </c>
      <c r="AC69" s="1">
        <v>0</v>
      </c>
      <c r="AD69" s="1">
        <v>0</v>
      </c>
      <c r="AE69" s="3">
        <v>0</v>
      </c>
      <c r="AF69" s="2">
        <f t="shared" ref="AF69:AF131" si="14">SUM(Z69,T69,N69,H69,B69)</f>
        <v>0</v>
      </c>
      <c r="AG69" s="1">
        <f t="shared" ref="AG69:AG131" si="15">SUM(AA69,U69,O69,I69,C69)</f>
        <v>0</v>
      </c>
      <c r="AH69" s="1">
        <f t="shared" ref="AH69:AH131" si="16">SUM(AB69,V69,P69,J69,D69)</f>
        <v>4894</v>
      </c>
      <c r="AI69" s="1">
        <f t="shared" ref="AI69:AI131" si="17">SUM(AC69,W69,Q69,K69,E69)</f>
        <v>0</v>
      </c>
      <c r="AJ69" s="1">
        <f t="shared" ref="AJ69:AJ131" si="18">SUM(AD69,X69,R69,L69,F69)</f>
        <v>0</v>
      </c>
      <c r="AK69" s="3">
        <f t="shared" ref="AK69:AK131" si="19">SUM(AE69,Y69,S69,M69,G69)</f>
        <v>0</v>
      </c>
      <c r="AL69" s="26">
        <f t="shared" ref="AL69:AL131" si="20">AF69/SUM($AF69:$AK69)</f>
        <v>0</v>
      </c>
      <c r="AM69" s="26">
        <f t="shared" ref="AM69:AM131" si="21">AG69/SUM($AF69:$AK69)</f>
        <v>0</v>
      </c>
      <c r="AN69" s="26">
        <f t="shared" ref="AN69:AN131" si="22">AH69/SUM($AF69:$AK69)</f>
        <v>1</v>
      </c>
      <c r="AO69" s="26">
        <f t="shared" ref="AO69:AO131" si="23">AI69/SUM($AF69:$AK69)</f>
        <v>0</v>
      </c>
      <c r="AP69" s="26">
        <f t="shared" ref="AP69:AP131" si="24">AJ69/SUM($AF69:$AK69)</f>
        <v>0</v>
      </c>
      <c r="AQ69" s="26">
        <f t="shared" ref="AQ69:AQ131" si="25">AK69/SUM($AF69:$AK69)</f>
        <v>0</v>
      </c>
    </row>
    <row r="70" spans="1:43" x14ac:dyDescent="0.25">
      <c r="A70" s="22">
        <v>34</v>
      </c>
      <c r="B70" s="2" t="s">
        <v>6</v>
      </c>
      <c r="C70" s="1" t="s">
        <v>6</v>
      </c>
      <c r="G70" s="3"/>
      <c r="H70" s="2" t="s">
        <v>6</v>
      </c>
      <c r="I70" s="1" t="s">
        <v>6</v>
      </c>
      <c r="J70" s="1" t="s">
        <v>9</v>
      </c>
      <c r="M70" s="3"/>
      <c r="N70" s="2" t="s">
        <v>6</v>
      </c>
      <c r="O70" s="1" t="s">
        <v>6</v>
      </c>
      <c r="P70" s="1" t="s">
        <v>9</v>
      </c>
      <c r="S70" s="3"/>
      <c r="T70" s="2" t="s">
        <v>6</v>
      </c>
      <c r="U70" s="1" t="s">
        <v>6</v>
      </c>
      <c r="V70" s="1" t="s">
        <v>8</v>
      </c>
      <c r="Y70" s="3"/>
      <c r="Z70" s="2" t="s">
        <v>6</v>
      </c>
      <c r="AA70" s="1" t="s">
        <v>6</v>
      </c>
      <c r="AB70" s="1" t="s">
        <v>8</v>
      </c>
      <c r="AE70" s="3"/>
      <c r="AF70" s="2"/>
      <c r="AK70" s="3"/>
      <c r="AL70" s="26"/>
      <c r="AM70" s="26"/>
      <c r="AN70" s="26"/>
      <c r="AO70" s="26"/>
      <c r="AP70" s="26"/>
      <c r="AQ70" s="26"/>
    </row>
    <row r="71" spans="1:43" x14ac:dyDescent="0.25">
      <c r="A71" s="22" t="s">
        <v>42</v>
      </c>
      <c r="B71" s="2">
        <v>0</v>
      </c>
      <c r="C71" s="1">
        <v>21</v>
      </c>
      <c r="D71" s="1">
        <v>0</v>
      </c>
      <c r="E71" s="1">
        <v>3</v>
      </c>
      <c r="F71" s="1">
        <v>0</v>
      </c>
      <c r="G71" s="3">
        <v>0</v>
      </c>
      <c r="H71" s="2">
        <v>0</v>
      </c>
      <c r="I71" s="1">
        <v>40</v>
      </c>
      <c r="J71" s="1">
        <v>0</v>
      </c>
      <c r="K71" s="1">
        <v>3</v>
      </c>
      <c r="L71" s="1">
        <v>0</v>
      </c>
      <c r="M71" s="3">
        <v>0</v>
      </c>
      <c r="N71" s="2">
        <v>0</v>
      </c>
      <c r="O71" s="1">
        <v>26</v>
      </c>
      <c r="P71" s="1">
        <v>5</v>
      </c>
      <c r="Q71" s="1">
        <v>10</v>
      </c>
      <c r="R71" s="1">
        <v>0</v>
      </c>
      <c r="S71" s="3">
        <v>0</v>
      </c>
      <c r="T71" s="2">
        <v>0</v>
      </c>
      <c r="U71" s="1">
        <v>7</v>
      </c>
      <c r="V71" s="1">
        <v>0</v>
      </c>
      <c r="W71" s="1">
        <v>0</v>
      </c>
      <c r="X71" s="1">
        <v>0</v>
      </c>
      <c r="Y71" s="3">
        <v>0</v>
      </c>
      <c r="Z71" s="2">
        <v>0</v>
      </c>
      <c r="AA71" s="1">
        <v>18</v>
      </c>
      <c r="AB71" s="1">
        <v>1</v>
      </c>
      <c r="AC71" s="1">
        <v>6</v>
      </c>
      <c r="AD71" s="1">
        <v>0</v>
      </c>
      <c r="AE71" s="3">
        <v>0</v>
      </c>
      <c r="AF71" s="2">
        <f t="shared" si="14"/>
        <v>0</v>
      </c>
      <c r="AG71" s="1">
        <f t="shared" si="15"/>
        <v>112</v>
      </c>
      <c r="AH71" s="1">
        <f t="shared" si="16"/>
        <v>6</v>
      </c>
      <c r="AI71" s="1">
        <f t="shared" si="17"/>
        <v>22</v>
      </c>
      <c r="AJ71" s="1">
        <f t="shared" si="18"/>
        <v>0</v>
      </c>
      <c r="AK71" s="3">
        <f t="shared" si="19"/>
        <v>0</v>
      </c>
      <c r="AL71" s="26">
        <f t="shared" si="20"/>
        <v>0</v>
      </c>
      <c r="AM71" s="26">
        <f t="shared" si="21"/>
        <v>0.8</v>
      </c>
      <c r="AN71" s="26">
        <f t="shared" si="22"/>
        <v>4.2857142857142858E-2</v>
      </c>
      <c r="AO71" s="26">
        <f t="shared" si="23"/>
        <v>0.15714285714285714</v>
      </c>
      <c r="AP71" s="26">
        <f t="shared" si="24"/>
        <v>0</v>
      </c>
      <c r="AQ71" s="26">
        <f t="shared" si="25"/>
        <v>0</v>
      </c>
    </row>
    <row r="72" spans="1:43" x14ac:dyDescent="0.25">
      <c r="A72" s="22">
        <v>35</v>
      </c>
      <c r="B72" s="2" t="s">
        <v>6</v>
      </c>
      <c r="C72" s="1" t="s">
        <v>6</v>
      </c>
      <c r="G72" s="3"/>
      <c r="H72" s="2" t="s">
        <v>6</v>
      </c>
      <c r="I72" s="1" t="s">
        <v>8</v>
      </c>
      <c r="J72" s="1" t="s">
        <v>9</v>
      </c>
      <c r="M72" s="3"/>
      <c r="N72" s="2" t="s">
        <v>6</v>
      </c>
      <c r="O72" s="1" t="s">
        <v>8</v>
      </c>
      <c r="P72" s="1" t="s">
        <v>8</v>
      </c>
      <c r="Q72" s="1" t="s">
        <v>9</v>
      </c>
      <c r="S72" s="3"/>
      <c r="T72" s="2" t="s">
        <v>6</v>
      </c>
      <c r="U72" s="1" t="s">
        <v>8</v>
      </c>
      <c r="V72" s="1" t="s">
        <v>8</v>
      </c>
      <c r="W72" s="1" t="s">
        <v>8</v>
      </c>
      <c r="Y72" s="3"/>
      <c r="Z72" s="2" t="s">
        <v>6</v>
      </c>
      <c r="AA72" s="1" t="s">
        <v>8</v>
      </c>
      <c r="AB72" s="1" t="s">
        <v>8</v>
      </c>
      <c r="AC72" s="1" t="s">
        <v>8</v>
      </c>
      <c r="AE72" s="3"/>
      <c r="AF72" s="2"/>
      <c r="AK72" s="3"/>
      <c r="AL72" s="26"/>
      <c r="AM72" s="26"/>
      <c r="AN72" s="26"/>
      <c r="AO72" s="26"/>
      <c r="AP72" s="26"/>
      <c r="AQ72" s="26"/>
    </row>
    <row r="73" spans="1:43" x14ac:dyDescent="0.25">
      <c r="A73" s="22" t="s">
        <v>43</v>
      </c>
      <c r="B73" s="2">
        <v>0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2">
        <v>0</v>
      </c>
      <c r="I73" s="1">
        <v>0</v>
      </c>
      <c r="J73" s="1">
        <v>0</v>
      </c>
      <c r="K73" s="1">
        <v>0</v>
      </c>
      <c r="L73" s="1">
        <v>0</v>
      </c>
      <c r="M73" s="3">
        <v>0</v>
      </c>
      <c r="N73" s="2">
        <v>0</v>
      </c>
      <c r="O73" s="1">
        <v>0</v>
      </c>
      <c r="P73" s="1">
        <v>0</v>
      </c>
      <c r="Q73" s="1">
        <v>0</v>
      </c>
      <c r="R73" s="1">
        <v>0</v>
      </c>
      <c r="S73" s="3">
        <v>0</v>
      </c>
      <c r="T73" s="2">
        <v>0</v>
      </c>
      <c r="U73" s="1">
        <v>0</v>
      </c>
      <c r="V73" s="1">
        <v>0</v>
      </c>
      <c r="W73" s="1">
        <v>0</v>
      </c>
      <c r="X73" s="1">
        <v>0</v>
      </c>
      <c r="Y73" s="3">
        <v>0</v>
      </c>
      <c r="Z73" s="2">
        <v>0</v>
      </c>
      <c r="AA73" s="1">
        <v>0</v>
      </c>
      <c r="AB73" s="1">
        <v>0</v>
      </c>
      <c r="AC73" s="1">
        <v>0</v>
      </c>
      <c r="AD73" s="1">
        <v>0</v>
      </c>
      <c r="AE73" s="3">
        <v>0</v>
      </c>
      <c r="AF73" s="2">
        <f t="shared" si="14"/>
        <v>0</v>
      </c>
      <c r="AG73" s="1">
        <f t="shared" si="15"/>
        <v>0</v>
      </c>
      <c r="AH73" s="1">
        <f t="shared" si="16"/>
        <v>0</v>
      </c>
      <c r="AI73" s="1">
        <f t="shared" si="17"/>
        <v>0</v>
      </c>
      <c r="AJ73" s="1">
        <f t="shared" si="18"/>
        <v>0</v>
      </c>
      <c r="AK73" s="3">
        <f t="shared" si="19"/>
        <v>0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</row>
    <row r="74" spans="1:43" x14ac:dyDescent="0.25">
      <c r="A74" s="22">
        <v>36</v>
      </c>
      <c r="B74" s="2" t="s">
        <v>6</v>
      </c>
      <c r="C74" s="1" t="s">
        <v>6</v>
      </c>
      <c r="G74" s="3"/>
      <c r="H74" s="2" t="s">
        <v>6</v>
      </c>
      <c r="I74" s="1" t="s">
        <v>6</v>
      </c>
      <c r="M74" s="3"/>
      <c r="N74" s="2" t="s">
        <v>6</v>
      </c>
      <c r="O74" s="1" t="s">
        <v>6</v>
      </c>
      <c r="Q74" s="1" t="s">
        <v>6</v>
      </c>
      <c r="S74" s="3"/>
      <c r="T74" s="2" t="s">
        <v>6</v>
      </c>
      <c r="U74" s="1" t="s">
        <v>6</v>
      </c>
      <c r="W74" s="1" t="s">
        <v>6</v>
      </c>
      <c r="Y74" s="3"/>
      <c r="Z74" s="2" t="s">
        <v>6</v>
      </c>
      <c r="AA74" s="1" t="s">
        <v>6</v>
      </c>
      <c r="AC74" s="1" t="s">
        <v>6</v>
      </c>
      <c r="AE74" s="3"/>
      <c r="AF74" s="2"/>
      <c r="AK74" s="3"/>
      <c r="AL74" s="26"/>
      <c r="AM74" s="26"/>
      <c r="AN74" s="26"/>
      <c r="AO74" s="26"/>
      <c r="AP74" s="26"/>
      <c r="AQ74" s="26"/>
    </row>
    <row r="75" spans="1:43" x14ac:dyDescent="0.25">
      <c r="A75" s="22" t="s">
        <v>44</v>
      </c>
      <c r="B75" s="2">
        <v>0</v>
      </c>
      <c r="C75" s="1">
        <v>16950</v>
      </c>
      <c r="D75" s="1">
        <v>0</v>
      </c>
      <c r="E75" s="1">
        <v>0</v>
      </c>
      <c r="F75" s="1">
        <v>0</v>
      </c>
      <c r="G75" s="3">
        <v>0</v>
      </c>
      <c r="H75" s="2">
        <v>0</v>
      </c>
      <c r="I75" s="1">
        <v>27251</v>
      </c>
      <c r="J75" s="1">
        <v>21</v>
      </c>
      <c r="K75" s="1">
        <v>0</v>
      </c>
      <c r="L75" s="1">
        <v>0</v>
      </c>
      <c r="M75" s="3">
        <v>0</v>
      </c>
      <c r="N75" s="2">
        <v>0</v>
      </c>
      <c r="O75" s="1">
        <v>11001</v>
      </c>
      <c r="P75" s="1">
        <v>16</v>
      </c>
      <c r="Q75" s="1">
        <v>0</v>
      </c>
      <c r="R75" s="1">
        <v>0</v>
      </c>
      <c r="S75" s="3">
        <v>0</v>
      </c>
      <c r="T75" s="2">
        <v>0</v>
      </c>
      <c r="U75" s="1">
        <v>7457</v>
      </c>
      <c r="V75" s="1">
        <v>18</v>
      </c>
      <c r="W75" s="1">
        <v>0</v>
      </c>
      <c r="X75" s="1">
        <v>0</v>
      </c>
      <c r="Y75" s="3">
        <v>0</v>
      </c>
      <c r="Z75" s="2">
        <v>0</v>
      </c>
      <c r="AA75" s="1">
        <v>3789</v>
      </c>
      <c r="AB75" s="1">
        <v>31</v>
      </c>
      <c r="AC75" s="1">
        <v>0</v>
      </c>
      <c r="AD75" s="1">
        <v>0</v>
      </c>
      <c r="AE75" s="3">
        <v>0</v>
      </c>
      <c r="AF75" s="2">
        <f t="shared" si="14"/>
        <v>0</v>
      </c>
      <c r="AG75" s="1">
        <f t="shared" si="15"/>
        <v>66448</v>
      </c>
      <c r="AH75" s="1">
        <f t="shared" si="16"/>
        <v>86</v>
      </c>
      <c r="AI75" s="1">
        <f t="shared" si="17"/>
        <v>0</v>
      </c>
      <c r="AJ75" s="1">
        <f t="shared" si="18"/>
        <v>0</v>
      </c>
      <c r="AK75" s="3">
        <f t="shared" si="19"/>
        <v>0</v>
      </c>
      <c r="AL75" s="26">
        <f t="shared" si="20"/>
        <v>0</v>
      </c>
      <c r="AM75" s="26">
        <f t="shared" si="21"/>
        <v>0.99870742778128474</v>
      </c>
      <c r="AN75" s="26">
        <f t="shared" si="22"/>
        <v>1.2925722187152433E-3</v>
      </c>
      <c r="AO75" s="26">
        <f t="shared" si="23"/>
        <v>0</v>
      </c>
      <c r="AP75" s="26">
        <f t="shared" si="24"/>
        <v>0</v>
      </c>
      <c r="AQ75" s="26">
        <f t="shared" si="25"/>
        <v>0</v>
      </c>
    </row>
    <row r="76" spans="1:43" x14ac:dyDescent="0.25">
      <c r="A76" s="22">
        <v>37</v>
      </c>
      <c r="B76" s="2" t="s">
        <v>6</v>
      </c>
      <c r="C76" s="1" t="s">
        <v>6</v>
      </c>
      <c r="G76" s="3"/>
      <c r="H76" s="2" t="s">
        <v>6</v>
      </c>
      <c r="I76" s="1" t="s">
        <v>8</v>
      </c>
      <c r="J76" s="1" t="s">
        <v>9</v>
      </c>
      <c r="M76" s="3"/>
      <c r="N76" s="2" t="s">
        <v>6</v>
      </c>
      <c r="O76" s="1" t="s">
        <v>8</v>
      </c>
      <c r="P76" s="1" t="s">
        <v>8</v>
      </c>
      <c r="S76" s="3"/>
      <c r="T76" s="2" t="s">
        <v>6</v>
      </c>
      <c r="U76" s="1" t="s">
        <v>8</v>
      </c>
      <c r="V76" s="1" t="s">
        <v>8</v>
      </c>
      <c r="Y76" s="3"/>
      <c r="Z76" s="2" t="s">
        <v>6</v>
      </c>
      <c r="AA76" s="1" t="s">
        <v>8</v>
      </c>
      <c r="AB76" s="1" t="s">
        <v>8</v>
      </c>
      <c r="AE76" s="3"/>
      <c r="AF76" s="2"/>
      <c r="AK76" s="3"/>
      <c r="AL76" s="26"/>
      <c r="AM76" s="26"/>
      <c r="AN76" s="26"/>
      <c r="AO76" s="26"/>
      <c r="AP76" s="26"/>
      <c r="AQ76" s="26"/>
    </row>
    <row r="77" spans="1:43" x14ac:dyDescent="0.25">
      <c r="A77" s="22" t="s">
        <v>45</v>
      </c>
      <c r="B77" s="2">
        <v>0</v>
      </c>
      <c r="C77" s="1">
        <v>11999</v>
      </c>
      <c r="D77" s="1">
        <v>0</v>
      </c>
      <c r="E77" s="1">
        <v>7</v>
      </c>
      <c r="F77" s="1">
        <v>0</v>
      </c>
      <c r="G77" s="3">
        <v>0</v>
      </c>
      <c r="H77" s="2">
        <v>0</v>
      </c>
      <c r="I77" s="1">
        <v>6769</v>
      </c>
      <c r="J77" s="1">
        <v>0</v>
      </c>
      <c r="K77" s="1">
        <v>7</v>
      </c>
      <c r="L77" s="1">
        <v>0</v>
      </c>
      <c r="M77" s="3">
        <v>0</v>
      </c>
      <c r="N77" s="2">
        <v>0</v>
      </c>
      <c r="O77" s="1">
        <v>6198</v>
      </c>
      <c r="P77" s="1">
        <v>0</v>
      </c>
      <c r="Q77" s="1">
        <v>2</v>
      </c>
      <c r="R77" s="1">
        <v>0</v>
      </c>
      <c r="S77" s="3">
        <v>0</v>
      </c>
      <c r="T77" s="2">
        <v>0</v>
      </c>
      <c r="U77" s="1">
        <v>2725</v>
      </c>
      <c r="V77" s="1">
        <v>0</v>
      </c>
      <c r="W77" s="1">
        <v>5</v>
      </c>
      <c r="X77" s="1">
        <v>0</v>
      </c>
      <c r="Y77" s="3">
        <v>0</v>
      </c>
      <c r="Z77" s="2">
        <v>0</v>
      </c>
      <c r="AA77" s="1">
        <v>2141</v>
      </c>
      <c r="AB77" s="1">
        <v>0</v>
      </c>
      <c r="AC77" s="1">
        <v>1</v>
      </c>
      <c r="AD77" s="1">
        <v>0</v>
      </c>
      <c r="AE77" s="3">
        <v>0</v>
      </c>
      <c r="AF77" s="2">
        <f t="shared" si="14"/>
        <v>0</v>
      </c>
      <c r="AG77" s="1">
        <f t="shared" si="15"/>
        <v>29832</v>
      </c>
      <c r="AH77" s="1">
        <f t="shared" si="16"/>
        <v>0</v>
      </c>
      <c r="AI77" s="1">
        <f t="shared" si="17"/>
        <v>22</v>
      </c>
      <c r="AJ77" s="1">
        <f t="shared" si="18"/>
        <v>0</v>
      </c>
      <c r="AK77" s="3">
        <f t="shared" si="19"/>
        <v>0</v>
      </c>
      <c r="AL77" s="26">
        <f t="shared" si="20"/>
        <v>0</v>
      </c>
      <c r="AM77" s="26">
        <f t="shared" si="21"/>
        <v>0.99926308032424471</v>
      </c>
      <c r="AN77" s="26">
        <f t="shared" si="22"/>
        <v>0</v>
      </c>
      <c r="AO77" s="26">
        <f t="shared" si="23"/>
        <v>7.3691967575534268E-4</v>
      </c>
      <c r="AP77" s="26">
        <f t="shared" si="24"/>
        <v>0</v>
      </c>
      <c r="AQ77" s="26">
        <f t="shared" si="25"/>
        <v>0</v>
      </c>
    </row>
    <row r="78" spans="1:43" x14ac:dyDescent="0.25">
      <c r="A78" s="22">
        <v>38</v>
      </c>
      <c r="B78" s="2" t="s">
        <v>6</v>
      </c>
      <c r="C78" s="1" t="s">
        <v>6</v>
      </c>
      <c r="D78" s="1" t="s">
        <v>6</v>
      </c>
      <c r="E78" s="1" t="s">
        <v>6</v>
      </c>
      <c r="G78" s="3"/>
      <c r="H78" s="2" t="s">
        <v>6</v>
      </c>
      <c r="I78" s="1" t="s">
        <v>9</v>
      </c>
      <c r="J78" s="1" t="s">
        <v>6</v>
      </c>
      <c r="M78" s="3"/>
      <c r="N78" s="2" t="s">
        <v>6</v>
      </c>
      <c r="O78" s="1" t="s">
        <v>8</v>
      </c>
      <c r="P78" s="1" t="s">
        <v>6</v>
      </c>
      <c r="Q78" s="1" t="s">
        <v>9</v>
      </c>
      <c r="S78" s="3"/>
      <c r="T78" s="2" t="s">
        <v>6</v>
      </c>
      <c r="U78" s="1" t="s">
        <v>8</v>
      </c>
      <c r="V78" s="1" t="s">
        <v>6</v>
      </c>
      <c r="W78" s="1" t="s">
        <v>8</v>
      </c>
      <c r="Y78" s="3"/>
      <c r="Z78" s="2" t="s">
        <v>6</v>
      </c>
      <c r="AA78" s="1" t="s">
        <v>8</v>
      </c>
      <c r="AB78" s="1" t="s">
        <v>6</v>
      </c>
      <c r="AC78" s="1" t="s">
        <v>8</v>
      </c>
      <c r="AE78" s="3"/>
      <c r="AF78" s="2"/>
      <c r="AK78" s="3"/>
      <c r="AL78" s="26"/>
      <c r="AM78" s="26"/>
      <c r="AN78" s="26"/>
      <c r="AO78" s="26"/>
      <c r="AP78" s="26"/>
      <c r="AQ78" s="26"/>
    </row>
    <row r="79" spans="1:43" x14ac:dyDescent="0.25">
      <c r="A79" s="22" t="s">
        <v>46</v>
      </c>
      <c r="B79" s="2">
        <v>0</v>
      </c>
      <c r="C79" s="1">
        <v>0</v>
      </c>
      <c r="D79" s="1">
        <v>19</v>
      </c>
      <c r="E79" s="1">
        <v>0</v>
      </c>
      <c r="F79" s="1">
        <v>0</v>
      </c>
      <c r="G79" s="3">
        <v>0</v>
      </c>
      <c r="H79" s="2">
        <v>0</v>
      </c>
      <c r="I79" s="1">
        <v>0</v>
      </c>
      <c r="J79" s="1">
        <v>54</v>
      </c>
      <c r="K79" s="1">
        <v>0</v>
      </c>
      <c r="L79" s="1">
        <v>0</v>
      </c>
      <c r="M79" s="3">
        <v>0</v>
      </c>
      <c r="N79" s="2">
        <v>0</v>
      </c>
      <c r="O79" s="1">
        <v>0</v>
      </c>
      <c r="P79" s="1">
        <v>214</v>
      </c>
      <c r="Q79" s="1">
        <v>0</v>
      </c>
      <c r="R79" s="1">
        <v>0</v>
      </c>
      <c r="S79" s="3">
        <v>0</v>
      </c>
      <c r="T79" s="2">
        <v>0</v>
      </c>
      <c r="U79" s="1">
        <v>0</v>
      </c>
      <c r="V79" s="1">
        <v>110</v>
      </c>
      <c r="W79" s="1">
        <v>0</v>
      </c>
      <c r="X79" s="1">
        <v>0</v>
      </c>
      <c r="Y79" s="3">
        <v>0</v>
      </c>
      <c r="Z79" s="2">
        <v>0</v>
      </c>
      <c r="AA79" s="1">
        <v>0</v>
      </c>
      <c r="AB79" s="1">
        <v>454</v>
      </c>
      <c r="AC79" s="1">
        <v>0</v>
      </c>
      <c r="AD79" s="1">
        <v>0</v>
      </c>
      <c r="AE79" s="3">
        <v>0</v>
      </c>
      <c r="AF79" s="2">
        <f t="shared" si="14"/>
        <v>0</v>
      </c>
      <c r="AG79" s="1">
        <f t="shared" si="15"/>
        <v>0</v>
      </c>
      <c r="AH79" s="1">
        <f t="shared" si="16"/>
        <v>851</v>
      </c>
      <c r="AI79" s="1">
        <f t="shared" si="17"/>
        <v>0</v>
      </c>
      <c r="AJ79" s="1">
        <f t="shared" si="18"/>
        <v>0</v>
      </c>
      <c r="AK79" s="3">
        <f t="shared" si="19"/>
        <v>0</v>
      </c>
      <c r="AL79" s="26">
        <f t="shared" si="20"/>
        <v>0</v>
      </c>
      <c r="AM79" s="26">
        <f t="shared" si="21"/>
        <v>0</v>
      </c>
      <c r="AN79" s="26">
        <f t="shared" si="22"/>
        <v>1</v>
      </c>
      <c r="AO79" s="26">
        <f t="shared" si="23"/>
        <v>0</v>
      </c>
      <c r="AP79" s="26">
        <f t="shared" si="24"/>
        <v>0</v>
      </c>
      <c r="AQ79" s="26">
        <f t="shared" si="25"/>
        <v>0</v>
      </c>
    </row>
    <row r="80" spans="1:43" x14ac:dyDescent="0.25">
      <c r="A80" s="22">
        <v>39</v>
      </c>
      <c r="B80" s="2"/>
      <c r="C80" s="1" t="s">
        <v>6</v>
      </c>
      <c r="G80" s="3"/>
      <c r="H80" s="2"/>
      <c r="I80" s="1" t="s">
        <v>6</v>
      </c>
      <c r="M80" s="3"/>
      <c r="N80" s="2"/>
      <c r="O80" s="1" t="s">
        <v>6</v>
      </c>
      <c r="P80" s="1" t="s">
        <v>9</v>
      </c>
      <c r="S80" s="3"/>
      <c r="T80" s="2"/>
      <c r="U80" s="1" t="s">
        <v>6</v>
      </c>
      <c r="V80" s="1" t="s">
        <v>9</v>
      </c>
      <c r="Y80" s="3"/>
      <c r="Z80" s="2"/>
      <c r="AA80" s="1" t="s">
        <v>6</v>
      </c>
      <c r="AB80" s="1" t="s">
        <v>9</v>
      </c>
      <c r="AE80" s="3"/>
      <c r="AF80" s="2"/>
      <c r="AK80" s="3"/>
      <c r="AL80" s="26"/>
      <c r="AM80" s="26"/>
      <c r="AN80" s="26"/>
      <c r="AO80" s="26"/>
      <c r="AP80" s="26"/>
      <c r="AQ80" s="26"/>
    </row>
    <row r="81" spans="1:43" x14ac:dyDescent="0.25">
      <c r="A81" s="22" t="s">
        <v>47</v>
      </c>
      <c r="B81" s="2">
        <v>0</v>
      </c>
      <c r="C81" s="1">
        <v>3201</v>
      </c>
      <c r="D81" s="1">
        <v>1</v>
      </c>
      <c r="E81" s="1">
        <v>2</v>
      </c>
      <c r="F81" s="1">
        <v>0</v>
      </c>
      <c r="G81" s="3">
        <v>0</v>
      </c>
      <c r="H81" s="2">
        <v>0</v>
      </c>
      <c r="I81" s="1">
        <v>6463</v>
      </c>
      <c r="J81" s="1">
        <v>12</v>
      </c>
      <c r="K81" s="1">
        <v>5</v>
      </c>
      <c r="L81" s="1">
        <v>0</v>
      </c>
      <c r="M81" s="3">
        <v>0</v>
      </c>
      <c r="N81" s="2">
        <v>0</v>
      </c>
      <c r="O81" s="1">
        <v>7621</v>
      </c>
      <c r="P81" s="1">
        <v>5</v>
      </c>
      <c r="Q81" s="1">
        <v>6</v>
      </c>
      <c r="R81" s="1">
        <v>1</v>
      </c>
      <c r="S81" s="3">
        <v>0</v>
      </c>
      <c r="T81" s="2">
        <v>0</v>
      </c>
      <c r="U81" s="1">
        <v>5003</v>
      </c>
      <c r="V81" s="1">
        <v>3</v>
      </c>
      <c r="W81" s="1">
        <v>2</v>
      </c>
      <c r="X81" s="1">
        <v>0</v>
      </c>
      <c r="Y81" s="3">
        <v>0</v>
      </c>
      <c r="Z81" s="2">
        <v>0</v>
      </c>
      <c r="AA81" s="1">
        <v>5021</v>
      </c>
      <c r="AB81" s="1">
        <v>21</v>
      </c>
      <c r="AC81" s="1">
        <v>8</v>
      </c>
      <c r="AD81" s="1">
        <v>0</v>
      </c>
      <c r="AE81" s="3">
        <v>0</v>
      </c>
      <c r="AF81" s="2">
        <f t="shared" si="14"/>
        <v>0</v>
      </c>
      <c r="AG81" s="1">
        <f t="shared" si="15"/>
        <v>27309</v>
      </c>
      <c r="AH81" s="1">
        <f t="shared" si="16"/>
        <v>42</v>
      </c>
      <c r="AI81" s="1">
        <f t="shared" si="17"/>
        <v>23</v>
      </c>
      <c r="AJ81" s="1">
        <f t="shared" si="18"/>
        <v>1</v>
      </c>
      <c r="AK81" s="3">
        <f t="shared" si="19"/>
        <v>0</v>
      </c>
      <c r="AL81" s="26">
        <f t="shared" si="20"/>
        <v>0</v>
      </c>
      <c r="AM81" s="26">
        <f t="shared" si="21"/>
        <v>0.99758904109589042</v>
      </c>
      <c r="AN81" s="26">
        <f t="shared" si="22"/>
        <v>1.5342465753424657E-3</v>
      </c>
      <c r="AO81" s="26">
        <f t="shared" si="23"/>
        <v>8.4018264840182645E-4</v>
      </c>
      <c r="AP81" s="26">
        <f t="shared" si="24"/>
        <v>3.6529680365296805E-5</v>
      </c>
      <c r="AQ81" s="26">
        <f t="shared" si="25"/>
        <v>0</v>
      </c>
    </row>
    <row r="82" spans="1:43" x14ac:dyDescent="0.25">
      <c r="A82" s="22">
        <v>40</v>
      </c>
      <c r="B82" s="2" t="s">
        <v>6</v>
      </c>
      <c r="G82" s="3"/>
      <c r="H82" s="2" t="s">
        <v>6</v>
      </c>
      <c r="I82" s="1" t="s">
        <v>9</v>
      </c>
      <c r="J82" s="1" t="s">
        <v>9</v>
      </c>
      <c r="M82" s="3"/>
      <c r="N82" s="2" t="s">
        <v>6</v>
      </c>
      <c r="O82" s="1" t="s">
        <v>9</v>
      </c>
      <c r="P82" s="1" t="s">
        <v>9</v>
      </c>
      <c r="Q82" s="1" t="s">
        <v>9</v>
      </c>
      <c r="S82" s="3"/>
      <c r="T82" s="2" t="s">
        <v>6</v>
      </c>
      <c r="U82" s="1" t="s">
        <v>8</v>
      </c>
      <c r="V82" s="1" t="s">
        <v>8</v>
      </c>
      <c r="W82" s="1" t="s">
        <v>8</v>
      </c>
      <c r="Y82" s="3"/>
      <c r="Z82" s="2" t="s">
        <v>6</v>
      </c>
      <c r="AA82" s="1" t="s">
        <v>8</v>
      </c>
      <c r="AB82" s="1" t="s">
        <v>8</v>
      </c>
      <c r="AC82" s="1" t="s">
        <v>8</v>
      </c>
      <c r="AD82" s="1" t="s">
        <v>8</v>
      </c>
      <c r="AE82" s="3"/>
      <c r="AF82" s="2"/>
      <c r="AK82" s="3"/>
      <c r="AL82" s="26"/>
      <c r="AM82" s="26"/>
      <c r="AN82" s="26"/>
      <c r="AO82" s="26"/>
      <c r="AP82" s="26"/>
      <c r="AQ82" s="26"/>
    </row>
    <row r="83" spans="1:43" x14ac:dyDescent="0.25">
      <c r="A83" s="22" t="s">
        <v>48</v>
      </c>
      <c r="B83" s="2">
        <v>0</v>
      </c>
      <c r="C83" s="1">
        <v>0</v>
      </c>
      <c r="D83" s="1">
        <v>26</v>
      </c>
      <c r="E83" s="1">
        <v>0</v>
      </c>
      <c r="F83" s="1">
        <v>0</v>
      </c>
      <c r="G83" s="3">
        <v>0</v>
      </c>
      <c r="H83" s="2">
        <v>0</v>
      </c>
      <c r="I83" s="1">
        <v>0</v>
      </c>
      <c r="J83" s="1">
        <v>531</v>
      </c>
      <c r="K83" s="1">
        <v>0</v>
      </c>
      <c r="L83" s="1">
        <v>0</v>
      </c>
      <c r="M83" s="3">
        <v>0</v>
      </c>
      <c r="N83" s="2">
        <v>0</v>
      </c>
      <c r="O83" s="1">
        <v>0</v>
      </c>
      <c r="P83" s="1">
        <v>1117</v>
      </c>
      <c r="Q83" s="1">
        <v>0</v>
      </c>
      <c r="R83" s="1">
        <v>0</v>
      </c>
      <c r="S83" s="3">
        <v>0</v>
      </c>
      <c r="T83" s="2">
        <v>0</v>
      </c>
      <c r="U83" s="1">
        <v>0</v>
      </c>
      <c r="V83" s="1">
        <v>1004</v>
      </c>
      <c r="W83" s="1">
        <v>5</v>
      </c>
      <c r="X83" s="1">
        <v>0</v>
      </c>
      <c r="Y83" s="3">
        <v>0</v>
      </c>
      <c r="Z83" s="2">
        <v>0</v>
      </c>
      <c r="AA83" s="1">
        <v>0</v>
      </c>
      <c r="AB83" s="1">
        <v>665</v>
      </c>
      <c r="AC83" s="1">
        <v>100</v>
      </c>
      <c r="AD83" s="1">
        <v>0</v>
      </c>
      <c r="AE83" s="3">
        <v>0</v>
      </c>
      <c r="AF83" s="2">
        <f t="shared" si="14"/>
        <v>0</v>
      </c>
      <c r="AG83" s="1">
        <f t="shared" si="15"/>
        <v>0</v>
      </c>
      <c r="AH83" s="1">
        <f t="shared" si="16"/>
        <v>3343</v>
      </c>
      <c r="AI83" s="1">
        <f t="shared" si="17"/>
        <v>105</v>
      </c>
      <c r="AJ83" s="1">
        <f t="shared" si="18"/>
        <v>0</v>
      </c>
      <c r="AK83" s="3">
        <f t="shared" si="19"/>
        <v>0</v>
      </c>
      <c r="AL83" s="26">
        <f t="shared" si="20"/>
        <v>0</v>
      </c>
      <c r="AM83" s="26">
        <f t="shared" si="21"/>
        <v>0</v>
      </c>
      <c r="AN83" s="26">
        <f t="shared" si="22"/>
        <v>0.96954756380510443</v>
      </c>
      <c r="AO83" s="26">
        <f t="shared" si="23"/>
        <v>3.0452436194895592E-2</v>
      </c>
      <c r="AP83" s="26">
        <f t="shared" si="24"/>
        <v>0</v>
      </c>
      <c r="AQ83" s="26">
        <f t="shared" si="25"/>
        <v>0</v>
      </c>
    </row>
    <row r="84" spans="1:43" x14ac:dyDescent="0.25">
      <c r="A84" s="22">
        <v>41</v>
      </c>
      <c r="B84" s="2"/>
      <c r="G84" s="3"/>
      <c r="H84" s="2"/>
      <c r="J84" s="1" t="s">
        <v>9</v>
      </c>
      <c r="M84" s="3"/>
      <c r="N84" s="2"/>
      <c r="P84" s="1" t="s">
        <v>9</v>
      </c>
      <c r="Q84" s="1" t="s">
        <v>9</v>
      </c>
      <c r="S84" s="3"/>
      <c r="T84" s="2"/>
      <c r="V84" s="1" t="s">
        <v>8</v>
      </c>
      <c r="W84" s="1" t="s">
        <v>9</v>
      </c>
      <c r="Y84" s="3"/>
      <c r="Z84" s="2"/>
      <c r="AB84" s="1" t="s">
        <v>8</v>
      </c>
      <c r="AC84" s="1" t="s">
        <v>8</v>
      </c>
      <c r="AE84" s="3"/>
      <c r="AF84" s="2"/>
      <c r="AK84" s="3"/>
      <c r="AL84" s="26"/>
      <c r="AM84" s="26"/>
      <c r="AN84" s="26"/>
      <c r="AO84" s="26"/>
      <c r="AP84" s="26"/>
      <c r="AQ84" s="26"/>
    </row>
    <row r="85" spans="1:43" x14ac:dyDescent="0.25">
      <c r="A85" s="22" t="s">
        <v>49</v>
      </c>
      <c r="B85" s="2">
        <v>0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2">
        <v>0</v>
      </c>
      <c r="I85" s="1">
        <v>0</v>
      </c>
      <c r="J85" s="1">
        <v>0</v>
      </c>
      <c r="K85" s="1">
        <v>0</v>
      </c>
      <c r="L85" s="1">
        <v>0</v>
      </c>
      <c r="M85" s="3">
        <v>0</v>
      </c>
      <c r="N85" s="2">
        <v>0</v>
      </c>
      <c r="O85" s="1">
        <v>0</v>
      </c>
      <c r="P85" s="1">
        <v>0</v>
      </c>
      <c r="Q85" s="1">
        <v>157</v>
      </c>
      <c r="R85" s="1">
        <v>0</v>
      </c>
      <c r="S85" s="3">
        <v>0</v>
      </c>
      <c r="T85" s="2">
        <v>0</v>
      </c>
      <c r="U85" s="1">
        <v>0</v>
      </c>
      <c r="V85" s="1">
        <v>0</v>
      </c>
      <c r="W85" s="1">
        <v>217</v>
      </c>
      <c r="X85" s="1">
        <v>0</v>
      </c>
      <c r="Y85" s="3">
        <v>0</v>
      </c>
      <c r="Z85" s="2">
        <v>0</v>
      </c>
      <c r="AA85" s="1">
        <v>0</v>
      </c>
      <c r="AB85" s="1">
        <v>0</v>
      </c>
      <c r="AC85" s="1">
        <v>512</v>
      </c>
      <c r="AD85" s="1">
        <v>0</v>
      </c>
      <c r="AE85" s="3">
        <v>0</v>
      </c>
      <c r="AF85" s="2">
        <f t="shared" si="14"/>
        <v>0</v>
      </c>
      <c r="AG85" s="1">
        <f t="shared" si="15"/>
        <v>0</v>
      </c>
      <c r="AH85" s="1">
        <f t="shared" si="16"/>
        <v>0</v>
      </c>
      <c r="AI85" s="1">
        <f t="shared" si="17"/>
        <v>886</v>
      </c>
      <c r="AJ85" s="1">
        <f t="shared" si="18"/>
        <v>0</v>
      </c>
      <c r="AK85" s="3">
        <f t="shared" si="19"/>
        <v>0</v>
      </c>
      <c r="AL85" s="26">
        <f t="shared" si="20"/>
        <v>0</v>
      </c>
      <c r="AM85" s="26">
        <f t="shared" si="21"/>
        <v>0</v>
      </c>
      <c r="AN85" s="26">
        <f t="shared" si="22"/>
        <v>0</v>
      </c>
      <c r="AO85" s="26">
        <f t="shared" si="23"/>
        <v>1</v>
      </c>
      <c r="AP85" s="26">
        <f t="shared" si="24"/>
        <v>0</v>
      </c>
      <c r="AQ85" s="26">
        <f t="shared" si="25"/>
        <v>0</v>
      </c>
    </row>
    <row r="86" spans="1:43" x14ac:dyDescent="0.25">
      <c r="A86" s="22">
        <v>42</v>
      </c>
      <c r="B86" s="2"/>
      <c r="G86" s="3"/>
      <c r="H86" s="2"/>
      <c r="M86" s="3"/>
      <c r="N86" s="2"/>
      <c r="Q86" s="1" t="s">
        <v>9</v>
      </c>
      <c r="S86" s="3"/>
      <c r="T86" s="2"/>
      <c r="W86" s="1" t="s">
        <v>9</v>
      </c>
      <c r="Y86" s="3"/>
      <c r="Z86" s="2"/>
      <c r="AC86" s="1" t="s">
        <v>8</v>
      </c>
      <c r="AE86" s="3"/>
      <c r="AF86" s="2"/>
      <c r="AK86" s="3"/>
      <c r="AL86" s="26"/>
      <c r="AM86" s="26"/>
      <c r="AN86" s="26"/>
      <c r="AO86" s="26"/>
      <c r="AP86" s="26"/>
      <c r="AQ86" s="26"/>
    </row>
    <row r="87" spans="1:43" x14ac:dyDescent="0.25">
      <c r="A87" s="22" t="s">
        <v>50</v>
      </c>
      <c r="B87" s="2">
        <v>0</v>
      </c>
      <c r="C87" s="1">
        <v>0</v>
      </c>
      <c r="D87" s="1">
        <v>26</v>
      </c>
      <c r="E87" s="1">
        <v>0</v>
      </c>
      <c r="F87" s="1">
        <v>0</v>
      </c>
      <c r="G87" s="3">
        <v>0</v>
      </c>
      <c r="H87" s="2">
        <v>0</v>
      </c>
      <c r="I87" s="1">
        <v>0</v>
      </c>
      <c r="J87" s="1">
        <v>432</v>
      </c>
      <c r="K87" s="1">
        <v>0</v>
      </c>
      <c r="L87" s="1">
        <v>0</v>
      </c>
      <c r="M87" s="3">
        <v>0</v>
      </c>
      <c r="N87" s="2">
        <v>0</v>
      </c>
      <c r="O87" s="1">
        <v>0</v>
      </c>
      <c r="P87" s="1">
        <v>133</v>
      </c>
      <c r="Q87" s="1">
        <v>0</v>
      </c>
      <c r="R87" s="1">
        <v>0</v>
      </c>
      <c r="S87" s="3">
        <v>0</v>
      </c>
      <c r="T87" s="2">
        <v>0</v>
      </c>
      <c r="U87" s="1">
        <v>0</v>
      </c>
      <c r="V87" s="1">
        <v>570</v>
      </c>
      <c r="W87" s="1">
        <v>0</v>
      </c>
      <c r="X87" s="1">
        <v>0</v>
      </c>
      <c r="Y87" s="3">
        <v>0</v>
      </c>
      <c r="Z87" s="2">
        <v>0</v>
      </c>
      <c r="AA87" s="1">
        <v>0</v>
      </c>
      <c r="AB87" s="1">
        <v>395</v>
      </c>
      <c r="AC87" s="1">
        <v>0</v>
      </c>
      <c r="AD87" s="1">
        <v>0</v>
      </c>
      <c r="AE87" s="3">
        <v>0</v>
      </c>
      <c r="AF87" s="2">
        <f t="shared" si="14"/>
        <v>0</v>
      </c>
      <c r="AG87" s="1">
        <f t="shared" si="15"/>
        <v>0</v>
      </c>
      <c r="AH87" s="1">
        <f t="shared" si="16"/>
        <v>1556</v>
      </c>
      <c r="AI87" s="1">
        <f t="shared" si="17"/>
        <v>0</v>
      </c>
      <c r="AJ87" s="1">
        <f t="shared" si="18"/>
        <v>0</v>
      </c>
      <c r="AK87" s="3">
        <f t="shared" si="19"/>
        <v>0</v>
      </c>
      <c r="AL87" s="26">
        <f t="shared" si="20"/>
        <v>0</v>
      </c>
      <c r="AM87" s="26">
        <f t="shared" si="21"/>
        <v>0</v>
      </c>
      <c r="AN87" s="26">
        <f t="shared" si="22"/>
        <v>1</v>
      </c>
      <c r="AO87" s="26">
        <f t="shared" si="23"/>
        <v>0</v>
      </c>
      <c r="AP87" s="26">
        <f t="shared" si="24"/>
        <v>0</v>
      </c>
      <c r="AQ87" s="26">
        <f t="shared" si="25"/>
        <v>0</v>
      </c>
    </row>
    <row r="88" spans="1:43" x14ac:dyDescent="0.25">
      <c r="A88" s="22">
        <v>43</v>
      </c>
      <c r="B88" s="2" t="s">
        <v>6</v>
      </c>
      <c r="C88" s="1" t="s">
        <v>6</v>
      </c>
      <c r="D88" s="1" t="s">
        <v>9</v>
      </c>
      <c r="G88" s="3"/>
      <c r="H88" s="2" t="s">
        <v>6</v>
      </c>
      <c r="I88" s="1" t="s">
        <v>9</v>
      </c>
      <c r="J88" s="1" t="s">
        <v>9</v>
      </c>
      <c r="M88" s="3"/>
      <c r="N88" s="2" t="s">
        <v>6</v>
      </c>
      <c r="O88" s="1" t="s">
        <v>6</v>
      </c>
      <c r="P88" s="1" t="s">
        <v>8</v>
      </c>
      <c r="S88" s="3"/>
      <c r="T88" s="2" t="s">
        <v>6</v>
      </c>
      <c r="U88" s="1" t="s">
        <v>6</v>
      </c>
      <c r="V88" s="1" t="s">
        <v>8</v>
      </c>
      <c r="Y88" s="3"/>
      <c r="Z88" s="2" t="s">
        <v>6</v>
      </c>
      <c r="AA88" s="1" t="s">
        <v>6</v>
      </c>
      <c r="AB88" s="1" t="s">
        <v>8</v>
      </c>
      <c r="AE88" s="3"/>
      <c r="AF88" s="2"/>
      <c r="AK88" s="3"/>
      <c r="AL88" s="26"/>
      <c r="AM88" s="26"/>
      <c r="AN88" s="26"/>
      <c r="AO88" s="26"/>
      <c r="AP88" s="26"/>
      <c r="AQ88" s="26"/>
    </row>
    <row r="89" spans="1:43" x14ac:dyDescent="0.25">
      <c r="A89" s="22" t="s">
        <v>51</v>
      </c>
      <c r="B89" s="2">
        <v>0</v>
      </c>
      <c r="C89" s="1">
        <v>319</v>
      </c>
      <c r="D89" s="1">
        <v>130</v>
      </c>
      <c r="E89" s="1">
        <v>3</v>
      </c>
      <c r="F89" s="1">
        <v>0</v>
      </c>
      <c r="G89" s="3">
        <v>0</v>
      </c>
      <c r="H89" s="2">
        <v>0</v>
      </c>
      <c r="I89" s="1">
        <v>834</v>
      </c>
      <c r="J89" s="1">
        <v>674</v>
      </c>
      <c r="K89" s="1">
        <v>12</v>
      </c>
      <c r="L89" s="1">
        <v>0</v>
      </c>
      <c r="M89" s="3">
        <v>0</v>
      </c>
      <c r="N89" s="2">
        <v>0</v>
      </c>
      <c r="O89" s="1">
        <v>579</v>
      </c>
      <c r="P89" s="1">
        <v>1181</v>
      </c>
      <c r="Q89" s="1">
        <v>94</v>
      </c>
      <c r="R89" s="1">
        <v>0</v>
      </c>
      <c r="S89" s="3">
        <v>0</v>
      </c>
      <c r="T89" s="2">
        <v>0</v>
      </c>
      <c r="U89" s="1">
        <v>357</v>
      </c>
      <c r="V89" s="1">
        <v>731</v>
      </c>
      <c r="W89" s="1">
        <v>78</v>
      </c>
      <c r="X89" s="1">
        <v>0</v>
      </c>
      <c r="Y89" s="3">
        <v>0</v>
      </c>
      <c r="Z89" s="2">
        <v>0</v>
      </c>
      <c r="AA89" s="1">
        <v>390</v>
      </c>
      <c r="AB89" s="1">
        <v>1128</v>
      </c>
      <c r="AC89" s="1">
        <v>229</v>
      </c>
      <c r="AD89" s="1">
        <v>0</v>
      </c>
      <c r="AE89" s="3">
        <v>0</v>
      </c>
      <c r="AF89" s="2">
        <f t="shared" si="14"/>
        <v>0</v>
      </c>
      <c r="AG89" s="1">
        <f t="shared" si="15"/>
        <v>2479</v>
      </c>
      <c r="AH89" s="1">
        <f t="shared" si="16"/>
        <v>3844</v>
      </c>
      <c r="AI89" s="1">
        <f t="shared" si="17"/>
        <v>416</v>
      </c>
      <c r="AJ89" s="1">
        <f t="shared" si="18"/>
        <v>0</v>
      </c>
      <c r="AK89" s="3">
        <f t="shared" si="19"/>
        <v>0</v>
      </c>
      <c r="AL89" s="26">
        <f t="shared" si="20"/>
        <v>0</v>
      </c>
      <c r="AM89" s="26">
        <f t="shared" si="21"/>
        <v>0.36785873274966613</v>
      </c>
      <c r="AN89" s="26">
        <f t="shared" si="22"/>
        <v>0.57041104021368161</v>
      </c>
      <c r="AO89" s="26">
        <f t="shared" si="23"/>
        <v>6.1730227036652326E-2</v>
      </c>
      <c r="AP89" s="26">
        <f t="shared" si="24"/>
        <v>0</v>
      </c>
      <c r="AQ89" s="26">
        <f t="shared" si="25"/>
        <v>0</v>
      </c>
    </row>
    <row r="90" spans="1:43" x14ac:dyDescent="0.25">
      <c r="A90" s="22">
        <v>44</v>
      </c>
      <c r="B90" s="2" t="s">
        <v>6</v>
      </c>
      <c r="C90" s="1" t="s">
        <v>6</v>
      </c>
      <c r="G90" s="3"/>
      <c r="H90" s="2" t="s">
        <v>6</v>
      </c>
      <c r="I90" s="1" t="s">
        <v>6</v>
      </c>
      <c r="J90" s="1" t="s">
        <v>6</v>
      </c>
      <c r="M90" s="3"/>
      <c r="N90" s="2" t="s">
        <v>6</v>
      </c>
      <c r="O90" s="1" t="s">
        <v>6</v>
      </c>
      <c r="P90" s="1" t="s">
        <v>6</v>
      </c>
      <c r="Q90" s="1" t="s">
        <v>6</v>
      </c>
      <c r="S90" s="3"/>
      <c r="T90" s="2" t="s">
        <v>6</v>
      </c>
      <c r="U90" s="1" t="s">
        <v>6</v>
      </c>
      <c r="V90" s="1" t="s">
        <v>6</v>
      </c>
      <c r="W90" s="1" t="s">
        <v>6</v>
      </c>
      <c r="Y90" s="3"/>
      <c r="Z90" s="2" t="s">
        <v>6</v>
      </c>
      <c r="AA90" s="1" t="s">
        <v>6</v>
      </c>
      <c r="AB90" s="1" t="s">
        <v>6</v>
      </c>
      <c r="AC90" s="1" t="s">
        <v>6</v>
      </c>
      <c r="AE90" s="3"/>
      <c r="AF90" s="2"/>
      <c r="AK90" s="3"/>
      <c r="AL90" s="26"/>
      <c r="AM90" s="26"/>
      <c r="AN90" s="26"/>
      <c r="AO90" s="26"/>
      <c r="AP90" s="26"/>
      <c r="AQ90" s="26"/>
    </row>
    <row r="91" spans="1:43" x14ac:dyDescent="0.25">
      <c r="A91" s="22" t="s">
        <v>52</v>
      </c>
      <c r="B91" s="2">
        <v>0</v>
      </c>
      <c r="C91" s="1">
        <v>0</v>
      </c>
      <c r="D91" s="1">
        <v>286</v>
      </c>
      <c r="E91" s="1">
        <v>1</v>
      </c>
      <c r="F91" s="1">
        <v>0</v>
      </c>
      <c r="G91" s="3">
        <v>0</v>
      </c>
      <c r="H91" s="2">
        <v>0</v>
      </c>
      <c r="I91" s="1">
        <v>0</v>
      </c>
      <c r="J91" s="1">
        <v>1010</v>
      </c>
      <c r="K91" s="1">
        <v>2</v>
      </c>
      <c r="L91" s="1">
        <v>0</v>
      </c>
      <c r="M91" s="3">
        <v>0</v>
      </c>
      <c r="N91" s="2">
        <v>0</v>
      </c>
      <c r="O91" s="1">
        <v>0</v>
      </c>
      <c r="P91" s="1">
        <v>68</v>
      </c>
      <c r="Q91" s="1">
        <v>4</v>
      </c>
      <c r="R91" s="1">
        <v>0</v>
      </c>
      <c r="S91" s="3">
        <v>0</v>
      </c>
      <c r="T91" s="2">
        <v>0</v>
      </c>
      <c r="U91" s="1">
        <v>0</v>
      </c>
      <c r="V91" s="1">
        <v>131</v>
      </c>
      <c r="W91" s="1">
        <v>7</v>
      </c>
      <c r="X91" s="1">
        <v>0</v>
      </c>
      <c r="Y91" s="3">
        <v>0</v>
      </c>
      <c r="Z91" s="2">
        <v>0</v>
      </c>
      <c r="AA91" s="1">
        <v>0</v>
      </c>
      <c r="AB91" s="1">
        <v>455</v>
      </c>
      <c r="AC91" s="1">
        <v>0</v>
      </c>
      <c r="AD91" s="1">
        <v>0</v>
      </c>
      <c r="AE91" s="3">
        <v>0</v>
      </c>
      <c r="AF91" s="2">
        <f t="shared" si="14"/>
        <v>0</v>
      </c>
      <c r="AG91" s="1">
        <f t="shared" si="15"/>
        <v>0</v>
      </c>
      <c r="AH91" s="1">
        <f t="shared" si="16"/>
        <v>1950</v>
      </c>
      <c r="AI91" s="1">
        <f t="shared" si="17"/>
        <v>14</v>
      </c>
      <c r="AJ91" s="1">
        <f t="shared" si="18"/>
        <v>0</v>
      </c>
      <c r="AK91" s="3">
        <f t="shared" si="19"/>
        <v>0</v>
      </c>
      <c r="AL91" s="26">
        <f t="shared" si="20"/>
        <v>0</v>
      </c>
      <c r="AM91" s="26">
        <f t="shared" si="21"/>
        <v>0</v>
      </c>
      <c r="AN91" s="26">
        <f t="shared" si="22"/>
        <v>0.99287169042769863</v>
      </c>
      <c r="AO91" s="26">
        <f t="shared" si="23"/>
        <v>7.1283095723014261E-3</v>
      </c>
      <c r="AP91" s="26">
        <f t="shared" si="24"/>
        <v>0</v>
      </c>
      <c r="AQ91" s="26">
        <f t="shared" si="25"/>
        <v>0</v>
      </c>
    </row>
    <row r="92" spans="1:43" x14ac:dyDescent="0.25">
      <c r="A92" s="22">
        <v>45</v>
      </c>
      <c r="B92" s="2" t="s">
        <v>6</v>
      </c>
      <c r="C92" s="1" t="s">
        <v>6</v>
      </c>
      <c r="G92" s="3"/>
      <c r="H92" s="2" t="s">
        <v>6</v>
      </c>
      <c r="I92" s="1" t="s">
        <v>6</v>
      </c>
      <c r="J92" s="1" t="s">
        <v>6</v>
      </c>
      <c r="M92" s="3"/>
      <c r="N92" s="2" t="s">
        <v>6</v>
      </c>
      <c r="O92" s="1" t="s">
        <v>6</v>
      </c>
      <c r="P92" s="1" t="s">
        <v>6</v>
      </c>
      <c r="Q92" s="1" t="s">
        <v>6</v>
      </c>
      <c r="S92" s="3"/>
      <c r="T92" s="2" t="s">
        <v>6</v>
      </c>
      <c r="U92" s="1" t="s">
        <v>6</v>
      </c>
      <c r="V92" s="1" t="s">
        <v>6</v>
      </c>
      <c r="W92" s="1" t="s">
        <v>6</v>
      </c>
      <c r="Y92" s="3"/>
      <c r="Z92" s="2" t="s">
        <v>6</v>
      </c>
      <c r="AA92" s="1" t="s">
        <v>6</v>
      </c>
      <c r="AB92" s="1" t="s">
        <v>6</v>
      </c>
      <c r="AC92" s="1" t="s">
        <v>6</v>
      </c>
      <c r="AE92" s="3"/>
      <c r="AF92" s="2"/>
      <c r="AK92" s="3"/>
      <c r="AL92" s="26"/>
      <c r="AM92" s="26"/>
      <c r="AN92" s="26"/>
      <c r="AO92" s="26"/>
      <c r="AP92" s="26"/>
      <c r="AQ92" s="26"/>
    </row>
    <row r="93" spans="1:43" x14ac:dyDescent="0.25">
      <c r="A93" s="22" t="s">
        <v>53</v>
      </c>
      <c r="B93" s="2">
        <v>0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2">
        <v>0</v>
      </c>
      <c r="I93" s="1">
        <v>0</v>
      </c>
      <c r="J93" s="1">
        <v>0</v>
      </c>
      <c r="K93" s="1">
        <v>0</v>
      </c>
      <c r="L93" s="1">
        <v>0</v>
      </c>
      <c r="M93" s="3">
        <v>0</v>
      </c>
      <c r="N93" s="2">
        <v>0</v>
      </c>
      <c r="O93" s="1">
        <v>0</v>
      </c>
      <c r="P93" s="1">
        <v>0</v>
      </c>
      <c r="Q93" s="1">
        <v>0</v>
      </c>
      <c r="R93" s="1">
        <v>0</v>
      </c>
      <c r="S93" s="3">
        <v>0</v>
      </c>
      <c r="T93" s="2">
        <v>0</v>
      </c>
      <c r="U93" s="1">
        <v>0</v>
      </c>
      <c r="V93" s="1">
        <v>0</v>
      </c>
      <c r="W93" s="1">
        <v>0</v>
      </c>
      <c r="X93" s="1">
        <v>0</v>
      </c>
      <c r="Y93" s="3">
        <v>0</v>
      </c>
      <c r="Z93" s="2">
        <v>0</v>
      </c>
      <c r="AA93" s="1">
        <v>0</v>
      </c>
      <c r="AB93" s="1">
        <v>0</v>
      </c>
      <c r="AC93" s="1">
        <v>0</v>
      </c>
      <c r="AD93" s="1">
        <v>0</v>
      </c>
      <c r="AE93" s="3">
        <v>0</v>
      </c>
      <c r="AF93" s="2">
        <f t="shared" si="14"/>
        <v>0</v>
      </c>
      <c r="AG93" s="1">
        <f t="shared" si="15"/>
        <v>0</v>
      </c>
      <c r="AH93" s="1">
        <f t="shared" si="16"/>
        <v>0</v>
      </c>
      <c r="AI93" s="1">
        <f t="shared" si="17"/>
        <v>0</v>
      </c>
      <c r="AJ93" s="1">
        <f t="shared" si="18"/>
        <v>0</v>
      </c>
      <c r="AK93" s="3">
        <f t="shared" si="19"/>
        <v>0</v>
      </c>
      <c r="AL93" s="26">
        <v>0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</row>
    <row r="94" spans="1:43" x14ac:dyDescent="0.25">
      <c r="A94" s="22">
        <v>46</v>
      </c>
      <c r="B94" s="2" t="s">
        <v>6</v>
      </c>
      <c r="G94" s="3"/>
      <c r="H94" s="2" t="s">
        <v>6</v>
      </c>
      <c r="M94" s="3"/>
      <c r="N94" s="2" t="s">
        <v>6</v>
      </c>
      <c r="S94" s="3"/>
      <c r="T94" s="2" t="s">
        <v>6</v>
      </c>
      <c r="Y94" s="3"/>
      <c r="Z94" s="2" t="s">
        <v>6</v>
      </c>
      <c r="AE94" s="3"/>
      <c r="AF94" s="2"/>
      <c r="AK94" s="3"/>
      <c r="AL94" s="26"/>
      <c r="AM94" s="26"/>
      <c r="AN94" s="26"/>
      <c r="AO94" s="26"/>
      <c r="AP94" s="26"/>
      <c r="AQ94" s="26"/>
    </row>
    <row r="95" spans="1:43" x14ac:dyDescent="0.25">
      <c r="A95" s="22" t="s">
        <v>54</v>
      </c>
      <c r="B95" s="2">
        <v>0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2">
        <v>0</v>
      </c>
      <c r="I95" s="1">
        <v>0</v>
      </c>
      <c r="J95" s="1">
        <v>0</v>
      </c>
      <c r="K95" s="1">
        <v>0</v>
      </c>
      <c r="L95" s="1">
        <v>0</v>
      </c>
      <c r="M95" s="3">
        <v>0</v>
      </c>
      <c r="N95" s="2">
        <v>0</v>
      </c>
      <c r="O95" s="1">
        <v>0</v>
      </c>
      <c r="P95" s="1">
        <v>0</v>
      </c>
      <c r="Q95" s="1">
        <v>0</v>
      </c>
      <c r="R95" s="1">
        <v>0</v>
      </c>
      <c r="S95" s="3">
        <v>0</v>
      </c>
      <c r="T95" s="2">
        <v>0</v>
      </c>
      <c r="U95" s="1">
        <v>0</v>
      </c>
      <c r="V95" s="1">
        <v>0</v>
      </c>
      <c r="W95" s="1">
        <v>0</v>
      </c>
      <c r="X95" s="1">
        <v>0</v>
      </c>
      <c r="Y95" s="3">
        <v>0</v>
      </c>
      <c r="Z95" s="2">
        <v>0</v>
      </c>
      <c r="AA95" s="1">
        <v>0</v>
      </c>
      <c r="AB95" s="1">
        <v>0</v>
      </c>
      <c r="AC95" s="1">
        <v>0</v>
      </c>
      <c r="AD95" s="1">
        <v>0</v>
      </c>
      <c r="AE95" s="3">
        <v>0</v>
      </c>
      <c r="AF95" s="2">
        <f t="shared" si="14"/>
        <v>0</v>
      </c>
      <c r="AG95" s="1">
        <f t="shared" si="15"/>
        <v>0</v>
      </c>
      <c r="AH95" s="1">
        <f t="shared" si="16"/>
        <v>0</v>
      </c>
      <c r="AI95" s="1">
        <f t="shared" si="17"/>
        <v>0</v>
      </c>
      <c r="AJ95" s="1">
        <f t="shared" si="18"/>
        <v>0</v>
      </c>
      <c r="AK95" s="3">
        <f t="shared" si="19"/>
        <v>0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</row>
    <row r="96" spans="1:43" x14ac:dyDescent="0.25">
      <c r="A96" s="22">
        <v>47</v>
      </c>
      <c r="B96" s="2" t="s">
        <v>6</v>
      </c>
      <c r="C96" s="1" t="s">
        <v>6</v>
      </c>
      <c r="D96" s="1" t="s">
        <v>6</v>
      </c>
      <c r="E96" s="1" t="s">
        <v>6</v>
      </c>
      <c r="G96" s="3"/>
      <c r="H96" s="2" t="s">
        <v>6</v>
      </c>
      <c r="I96" s="1" t="s">
        <v>6</v>
      </c>
      <c r="J96" s="1" t="s">
        <v>6</v>
      </c>
      <c r="K96" s="1" t="s">
        <v>6</v>
      </c>
      <c r="M96" s="3"/>
      <c r="N96" s="2" t="s">
        <v>6</v>
      </c>
      <c r="O96" s="1" t="s">
        <v>6</v>
      </c>
      <c r="P96" s="1" t="s">
        <v>6</v>
      </c>
      <c r="Q96" s="1" t="s">
        <v>6</v>
      </c>
      <c r="S96" s="3"/>
      <c r="T96" s="2" t="s">
        <v>6</v>
      </c>
      <c r="U96" s="1" t="s">
        <v>6</v>
      </c>
      <c r="V96" s="1" t="s">
        <v>6</v>
      </c>
      <c r="W96" s="1" t="s">
        <v>6</v>
      </c>
      <c r="Y96" s="3"/>
      <c r="Z96" s="2" t="s">
        <v>6</v>
      </c>
      <c r="AA96" s="1" t="s">
        <v>6</v>
      </c>
      <c r="AB96" s="1" t="s">
        <v>6</v>
      </c>
      <c r="AC96" s="1" t="s">
        <v>6</v>
      </c>
      <c r="AE96" s="3"/>
      <c r="AF96" s="2"/>
      <c r="AK96" s="3"/>
      <c r="AL96" s="26"/>
      <c r="AM96" s="26"/>
      <c r="AN96" s="26"/>
      <c r="AO96" s="26"/>
      <c r="AP96" s="26"/>
      <c r="AQ96" s="26"/>
    </row>
    <row r="97" spans="1:43" x14ac:dyDescent="0.25">
      <c r="A97" s="22" t="s">
        <v>55</v>
      </c>
      <c r="B97" s="2">
        <v>0</v>
      </c>
      <c r="C97" s="1">
        <v>6967</v>
      </c>
      <c r="D97" s="1">
        <v>0</v>
      </c>
      <c r="E97" s="1">
        <v>0</v>
      </c>
      <c r="F97" s="1">
        <v>0</v>
      </c>
      <c r="G97" s="3">
        <v>0</v>
      </c>
      <c r="H97" s="2">
        <v>0</v>
      </c>
      <c r="I97" s="1">
        <v>21639</v>
      </c>
      <c r="J97" s="1">
        <v>0</v>
      </c>
      <c r="K97" s="1">
        <v>0</v>
      </c>
      <c r="L97" s="1">
        <v>0</v>
      </c>
      <c r="M97" s="3">
        <v>0</v>
      </c>
      <c r="N97" s="2">
        <v>0</v>
      </c>
      <c r="O97" s="1">
        <v>10290</v>
      </c>
      <c r="P97" s="1">
        <v>0</v>
      </c>
      <c r="Q97" s="1">
        <v>0</v>
      </c>
      <c r="R97" s="1">
        <v>0</v>
      </c>
      <c r="S97" s="3">
        <v>0</v>
      </c>
      <c r="T97" s="2">
        <v>0</v>
      </c>
      <c r="U97" s="1">
        <v>3377</v>
      </c>
      <c r="V97" s="1">
        <v>0</v>
      </c>
      <c r="W97" s="1">
        <v>0</v>
      </c>
      <c r="X97" s="1">
        <v>0</v>
      </c>
      <c r="Y97" s="3">
        <v>0</v>
      </c>
      <c r="Z97" s="2">
        <v>0</v>
      </c>
      <c r="AA97" s="1">
        <v>5797</v>
      </c>
      <c r="AB97" s="1">
        <v>0</v>
      </c>
      <c r="AC97" s="1">
        <v>0</v>
      </c>
      <c r="AD97" s="1">
        <v>0</v>
      </c>
      <c r="AE97" s="3">
        <v>0</v>
      </c>
      <c r="AF97" s="2">
        <f t="shared" si="14"/>
        <v>0</v>
      </c>
      <c r="AG97" s="1">
        <f t="shared" si="15"/>
        <v>48070</v>
      </c>
      <c r="AH97" s="1">
        <f t="shared" si="16"/>
        <v>0</v>
      </c>
      <c r="AI97" s="1">
        <f t="shared" si="17"/>
        <v>0</v>
      </c>
      <c r="AJ97" s="1">
        <f t="shared" si="18"/>
        <v>0</v>
      </c>
      <c r="AK97" s="3">
        <f t="shared" si="19"/>
        <v>0</v>
      </c>
      <c r="AL97" s="26">
        <f t="shared" si="20"/>
        <v>0</v>
      </c>
      <c r="AM97" s="26">
        <f t="shared" si="21"/>
        <v>1</v>
      </c>
      <c r="AN97" s="26">
        <f t="shared" si="22"/>
        <v>0</v>
      </c>
      <c r="AO97" s="26">
        <f t="shared" si="23"/>
        <v>0</v>
      </c>
      <c r="AP97" s="26">
        <f t="shared" si="24"/>
        <v>0</v>
      </c>
      <c r="AQ97" s="26">
        <f t="shared" si="25"/>
        <v>0</v>
      </c>
    </row>
    <row r="98" spans="1:43" x14ac:dyDescent="0.25">
      <c r="A98" s="22">
        <v>48</v>
      </c>
      <c r="B98" s="2"/>
      <c r="C98" s="1" t="s">
        <v>6</v>
      </c>
      <c r="G98" s="3"/>
      <c r="H98" s="2"/>
      <c r="I98" s="1" t="s">
        <v>8</v>
      </c>
      <c r="M98" s="3"/>
      <c r="N98" s="2"/>
      <c r="O98" s="1" t="s">
        <v>8</v>
      </c>
      <c r="S98" s="3"/>
      <c r="T98" s="2"/>
      <c r="U98" s="1" t="s">
        <v>8</v>
      </c>
      <c r="Y98" s="3"/>
      <c r="Z98" s="2"/>
      <c r="AA98" s="1" t="s">
        <v>8</v>
      </c>
      <c r="AE98" s="3"/>
      <c r="AF98" s="2"/>
      <c r="AK98" s="3"/>
      <c r="AL98" s="26"/>
      <c r="AM98" s="26"/>
      <c r="AN98" s="26"/>
      <c r="AO98" s="26"/>
      <c r="AP98" s="26"/>
      <c r="AQ98" s="26"/>
    </row>
    <row r="99" spans="1:43" x14ac:dyDescent="0.25">
      <c r="A99" s="22" t="s">
        <v>56</v>
      </c>
      <c r="B99" s="2">
        <v>0</v>
      </c>
      <c r="C99" s="1">
        <v>0</v>
      </c>
      <c r="D99" s="1">
        <v>193</v>
      </c>
      <c r="E99" s="1">
        <v>15</v>
      </c>
      <c r="F99" s="1">
        <v>0</v>
      </c>
      <c r="G99" s="3">
        <v>0</v>
      </c>
      <c r="H99" s="2">
        <v>0</v>
      </c>
      <c r="I99" s="1">
        <v>0</v>
      </c>
      <c r="J99" s="1">
        <v>889</v>
      </c>
      <c r="K99" s="1">
        <v>155</v>
      </c>
      <c r="L99" s="1">
        <v>0</v>
      </c>
      <c r="M99" s="3">
        <v>0</v>
      </c>
      <c r="N99" s="2">
        <v>0</v>
      </c>
      <c r="O99" s="1">
        <v>0</v>
      </c>
      <c r="P99" s="1">
        <v>789</v>
      </c>
      <c r="Q99" s="1">
        <v>316</v>
      </c>
      <c r="R99" s="1">
        <v>0</v>
      </c>
      <c r="S99" s="3">
        <v>0</v>
      </c>
      <c r="T99" s="2">
        <v>0</v>
      </c>
      <c r="U99" s="1">
        <v>0</v>
      </c>
      <c r="V99" s="1">
        <v>375</v>
      </c>
      <c r="W99" s="1">
        <v>328</v>
      </c>
      <c r="X99" s="1">
        <v>0</v>
      </c>
      <c r="Y99" s="3">
        <v>0</v>
      </c>
      <c r="Z99" s="2">
        <v>0</v>
      </c>
      <c r="AA99" s="1">
        <v>0</v>
      </c>
      <c r="AB99" s="1">
        <v>522</v>
      </c>
      <c r="AC99" s="1">
        <v>398</v>
      </c>
      <c r="AD99" s="1">
        <v>0</v>
      </c>
      <c r="AE99" s="3">
        <v>1</v>
      </c>
      <c r="AF99" s="2">
        <f t="shared" si="14"/>
        <v>0</v>
      </c>
      <c r="AG99" s="1">
        <f t="shared" si="15"/>
        <v>0</v>
      </c>
      <c r="AH99" s="1">
        <f t="shared" si="16"/>
        <v>2768</v>
      </c>
      <c r="AI99" s="1">
        <f t="shared" si="17"/>
        <v>1212</v>
      </c>
      <c r="AJ99" s="1">
        <f t="shared" si="18"/>
        <v>0</v>
      </c>
      <c r="AK99" s="3">
        <f t="shared" si="19"/>
        <v>1</v>
      </c>
      <c r="AL99" s="26">
        <f t="shared" si="20"/>
        <v>0</v>
      </c>
      <c r="AM99" s="26">
        <f t="shared" si="21"/>
        <v>0</v>
      </c>
      <c r="AN99" s="26">
        <f t="shared" si="22"/>
        <v>0.69530268776689275</v>
      </c>
      <c r="AO99" s="26">
        <f t="shared" si="23"/>
        <v>0.3044461190655614</v>
      </c>
      <c r="AP99" s="26">
        <f t="shared" si="24"/>
        <v>0</v>
      </c>
      <c r="AQ99" s="26">
        <f t="shared" si="25"/>
        <v>2.5119316754584274E-4</v>
      </c>
    </row>
    <row r="100" spans="1:43" x14ac:dyDescent="0.25">
      <c r="A100" s="22">
        <v>49</v>
      </c>
      <c r="B100" s="2"/>
      <c r="G100" s="3"/>
      <c r="H100" s="2"/>
      <c r="J100" s="1" t="s">
        <v>9</v>
      </c>
      <c r="K100" s="1" t="s">
        <v>9</v>
      </c>
      <c r="M100" s="3"/>
      <c r="N100" s="2"/>
      <c r="P100" s="1" t="s">
        <v>8</v>
      </c>
      <c r="Q100" s="1" t="s">
        <v>9</v>
      </c>
      <c r="S100" s="3"/>
      <c r="T100" s="2"/>
      <c r="V100" s="1" t="s">
        <v>8</v>
      </c>
      <c r="W100" s="1" t="s">
        <v>8</v>
      </c>
      <c r="Y100" s="3"/>
      <c r="Z100" s="2"/>
      <c r="AB100" s="1" t="s">
        <v>8</v>
      </c>
      <c r="AC100" s="1" t="s">
        <v>8</v>
      </c>
      <c r="AE100" s="3"/>
      <c r="AF100" s="2"/>
      <c r="AK100" s="3"/>
      <c r="AL100" s="26"/>
      <c r="AM100" s="26"/>
      <c r="AN100" s="26"/>
      <c r="AO100" s="26"/>
      <c r="AP100" s="26"/>
      <c r="AQ100" s="26"/>
    </row>
    <row r="101" spans="1:43" x14ac:dyDescent="0.25">
      <c r="A101" s="22" t="s">
        <v>57</v>
      </c>
      <c r="B101" s="2">
        <v>0</v>
      </c>
      <c r="C101" s="1">
        <v>175</v>
      </c>
      <c r="D101" s="1">
        <v>4</v>
      </c>
      <c r="E101" s="1">
        <v>12</v>
      </c>
      <c r="F101" s="1">
        <v>0</v>
      </c>
      <c r="G101" s="3">
        <v>0</v>
      </c>
      <c r="H101" s="2">
        <v>0</v>
      </c>
      <c r="I101" s="1">
        <v>224</v>
      </c>
      <c r="J101" s="1">
        <v>8</v>
      </c>
      <c r="K101" s="1">
        <v>1173</v>
      </c>
      <c r="L101" s="1">
        <v>0</v>
      </c>
      <c r="M101" s="3">
        <v>0</v>
      </c>
      <c r="N101" s="2">
        <v>0</v>
      </c>
      <c r="O101" s="1">
        <v>405</v>
      </c>
      <c r="P101" s="1">
        <v>20</v>
      </c>
      <c r="Q101" s="1">
        <v>1225</v>
      </c>
      <c r="R101" s="1">
        <v>0</v>
      </c>
      <c r="S101" s="3">
        <v>0</v>
      </c>
      <c r="T101" s="2">
        <v>0</v>
      </c>
      <c r="U101" s="1">
        <v>29</v>
      </c>
      <c r="V101" s="1">
        <v>10</v>
      </c>
      <c r="W101" s="1">
        <v>210</v>
      </c>
      <c r="X101" s="1">
        <v>0</v>
      </c>
      <c r="Y101" s="3">
        <v>0</v>
      </c>
      <c r="Z101" s="2">
        <v>0</v>
      </c>
      <c r="AA101" s="1">
        <v>224</v>
      </c>
      <c r="AB101" s="1">
        <v>106</v>
      </c>
      <c r="AC101" s="1">
        <v>629</v>
      </c>
      <c r="AD101" s="1">
        <v>2</v>
      </c>
      <c r="AE101" s="3">
        <v>0</v>
      </c>
      <c r="AF101" s="2">
        <f t="shared" si="14"/>
        <v>0</v>
      </c>
      <c r="AG101" s="1">
        <f t="shared" si="15"/>
        <v>1057</v>
      </c>
      <c r="AH101" s="1">
        <f t="shared" si="16"/>
        <v>148</v>
      </c>
      <c r="AI101" s="1">
        <f t="shared" si="17"/>
        <v>3249</v>
      </c>
      <c r="AJ101" s="1">
        <f t="shared" si="18"/>
        <v>2</v>
      </c>
      <c r="AK101" s="3">
        <f t="shared" si="19"/>
        <v>0</v>
      </c>
      <c r="AL101" s="26">
        <f t="shared" si="20"/>
        <v>0</v>
      </c>
      <c r="AM101" s="26">
        <f t="shared" si="21"/>
        <v>0.23720825852782765</v>
      </c>
      <c r="AN101" s="26">
        <f t="shared" si="22"/>
        <v>3.3213644524236981E-2</v>
      </c>
      <c r="AO101" s="26">
        <f t="shared" si="23"/>
        <v>0.72912926391382404</v>
      </c>
      <c r="AP101" s="26">
        <f t="shared" si="24"/>
        <v>4.4883303411131061E-4</v>
      </c>
      <c r="AQ101" s="26">
        <f t="shared" si="25"/>
        <v>0</v>
      </c>
    </row>
    <row r="102" spans="1:43" x14ac:dyDescent="0.25">
      <c r="A102" s="22">
        <v>50</v>
      </c>
      <c r="B102" s="2" t="s">
        <v>6</v>
      </c>
      <c r="C102" s="1" t="s">
        <v>6</v>
      </c>
      <c r="G102" s="3"/>
      <c r="H102" s="2" t="s">
        <v>6</v>
      </c>
      <c r="I102" s="1" t="s">
        <v>6</v>
      </c>
      <c r="J102" s="1" t="s">
        <v>6</v>
      </c>
      <c r="M102" s="3"/>
      <c r="N102" s="2" t="s">
        <v>6</v>
      </c>
      <c r="O102" s="1" t="s">
        <v>6</v>
      </c>
      <c r="P102" s="1" t="s">
        <v>6</v>
      </c>
      <c r="Q102" s="1" t="s">
        <v>6</v>
      </c>
      <c r="S102" s="3"/>
      <c r="T102" s="2" t="s">
        <v>6</v>
      </c>
      <c r="U102" s="1" t="s">
        <v>6</v>
      </c>
      <c r="V102" s="1" t="s">
        <v>6</v>
      </c>
      <c r="W102" s="1" t="s">
        <v>6</v>
      </c>
      <c r="X102" s="1" t="s">
        <v>6</v>
      </c>
      <c r="Y102" s="3"/>
      <c r="Z102" s="2" t="s">
        <v>6</v>
      </c>
      <c r="AA102" s="1" t="s">
        <v>6</v>
      </c>
      <c r="AB102" s="1" t="s">
        <v>6</v>
      </c>
      <c r="AC102" s="1" t="s">
        <v>6</v>
      </c>
      <c r="AD102" s="1" t="s">
        <v>6</v>
      </c>
      <c r="AE102" s="3"/>
      <c r="AF102" s="2"/>
      <c r="AK102" s="3"/>
      <c r="AL102" s="26"/>
      <c r="AM102" s="26"/>
      <c r="AN102" s="26"/>
      <c r="AO102" s="26"/>
      <c r="AP102" s="26"/>
      <c r="AQ102" s="26"/>
    </row>
    <row r="103" spans="1:43" x14ac:dyDescent="0.25">
      <c r="A103" s="22" t="s">
        <v>58</v>
      </c>
      <c r="B103" s="2">
        <v>61</v>
      </c>
      <c r="C103" s="1">
        <v>406</v>
      </c>
      <c r="D103" s="1">
        <v>43</v>
      </c>
      <c r="E103" s="1">
        <v>41</v>
      </c>
      <c r="F103" s="1">
        <v>0</v>
      </c>
      <c r="G103" s="3">
        <v>0</v>
      </c>
      <c r="H103" s="2">
        <v>70</v>
      </c>
      <c r="I103" s="1">
        <v>761</v>
      </c>
      <c r="J103" s="1">
        <v>133</v>
      </c>
      <c r="K103" s="1">
        <v>151</v>
      </c>
      <c r="L103" s="1">
        <v>0</v>
      </c>
      <c r="M103" s="3">
        <v>0</v>
      </c>
      <c r="N103" s="2">
        <v>130</v>
      </c>
      <c r="O103" s="1">
        <v>655</v>
      </c>
      <c r="P103" s="1">
        <v>260</v>
      </c>
      <c r="Q103" s="1">
        <v>506</v>
      </c>
      <c r="R103" s="1">
        <v>0</v>
      </c>
      <c r="S103" s="3">
        <v>0</v>
      </c>
      <c r="T103" s="2">
        <v>49</v>
      </c>
      <c r="U103" s="1">
        <v>260</v>
      </c>
      <c r="V103" s="1">
        <v>114</v>
      </c>
      <c r="W103" s="1">
        <v>309</v>
      </c>
      <c r="X103" s="1">
        <v>0</v>
      </c>
      <c r="Y103" s="3">
        <v>0</v>
      </c>
      <c r="Z103" s="2">
        <v>68</v>
      </c>
      <c r="AA103" s="1">
        <v>526</v>
      </c>
      <c r="AB103" s="1">
        <v>317</v>
      </c>
      <c r="AC103" s="1">
        <v>743</v>
      </c>
      <c r="AD103" s="1">
        <v>0</v>
      </c>
      <c r="AE103" s="3">
        <v>0</v>
      </c>
      <c r="AF103" s="2">
        <f t="shared" si="14"/>
        <v>378</v>
      </c>
      <c r="AG103" s="1">
        <f t="shared" si="15"/>
        <v>2608</v>
      </c>
      <c r="AH103" s="1">
        <f t="shared" si="16"/>
        <v>867</v>
      </c>
      <c r="AI103" s="1">
        <f t="shared" si="17"/>
        <v>1750</v>
      </c>
      <c r="AJ103" s="1">
        <f t="shared" si="18"/>
        <v>0</v>
      </c>
      <c r="AK103" s="3">
        <f t="shared" si="19"/>
        <v>0</v>
      </c>
      <c r="AL103" s="26">
        <f t="shared" si="20"/>
        <v>6.7463858647153305E-2</v>
      </c>
      <c r="AM103" s="26">
        <f t="shared" si="21"/>
        <v>0.46546492950205248</v>
      </c>
      <c r="AN103" s="26">
        <f t="shared" si="22"/>
        <v>0.15473853292878814</v>
      </c>
      <c r="AO103" s="26">
        <f t="shared" si="23"/>
        <v>0.31233267892200606</v>
      </c>
      <c r="AP103" s="26">
        <f t="shared" si="24"/>
        <v>0</v>
      </c>
      <c r="AQ103" s="26">
        <f t="shared" si="25"/>
        <v>0</v>
      </c>
    </row>
    <row r="104" spans="1:43" x14ac:dyDescent="0.25">
      <c r="A104" s="22">
        <v>51</v>
      </c>
      <c r="B104" s="2" t="s">
        <v>6</v>
      </c>
      <c r="C104" s="1" t="s">
        <v>6</v>
      </c>
      <c r="G104" s="3"/>
      <c r="H104" s="2" t="s">
        <v>8</v>
      </c>
      <c r="I104" s="1" t="s">
        <v>8</v>
      </c>
      <c r="J104" s="1" t="s">
        <v>9</v>
      </c>
      <c r="M104" s="3"/>
      <c r="N104" s="2" t="s">
        <v>8</v>
      </c>
      <c r="O104" s="1" t="s">
        <v>8</v>
      </c>
      <c r="P104" s="1" t="s">
        <v>8</v>
      </c>
      <c r="Q104" s="1" t="s">
        <v>9</v>
      </c>
      <c r="S104" s="3"/>
      <c r="T104" s="2" t="s">
        <v>8</v>
      </c>
      <c r="U104" s="1" t="s">
        <v>8</v>
      </c>
      <c r="V104" s="1" t="s">
        <v>8</v>
      </c>
      <c r="W104" s="1" t="s">
        <v>8</v>
      </c>
      <c r="X104" s="1" t="s">
        <v>9</v>
      </c>
      <c r="Y104" s="3"/>
      <c r="Z104" s="2" t="s">
        <v>8</v>
      </c>
      <c r="AA104" s="1" t="s">
        <v>8</v>
      </c>
      <c r="AB104" s="1" t="s">
        <v>8</v>
      </c>
      <c r="AC104" s="1" t="s">
        <v>8</v>
      </c>
      <c r="AD104" s="1" t="s">
        <v>8</v>
      </c>
      <c r="AE104" s="3"/>
      <c r="AF104" s="2"/>
      <c r="AK104" s="3"/>
      <c r="AL104" s="26"/>
      <c r="AM104" s="26"/>
      <c r="AN104" s="26"/>
      <c r="AO104" s="26"/>
      <c r="AP104" s="26"/>
      <c r="AQ104" s="26"/>
    </row>
    <row r="105" spans="1:43" x14ac:dyDescent="0.25">
      <c r="A105" s="22" t="s">
        <v>59</v>
      </c>
      <c r="B105" s="2">
        <v>0</v>
      </c>
      <c r="C105" s="1">
        <v>655</v>
      </c>
      <c r="D105" s="1">
        <v>60</v>
      </c>
      <c r="E105" s="1">
        <v>21</v>
      </c>
      <c r="F105" s="1">
        <v>0</v>
      </c>
      <c r="G105" s="3">
        <v>0</v>
      </c>
      <c r="H105" s="2">
        <v>0</v>
      </c>
      <c r="I105" s="1">
        <v>2252</v>
      </c>
      <c r="J105" s="1">
        <v>198</v>
      </c>
      <c r="K105" s="1">
        <v>45</v>
      </c>
      <c r="L105" s="1">
        <v>0</v>
      </c>
      <c r="M105" s="3">
        <v>0</v>
      </c>
      <c r="N105" s="2">
        <v>0</v>
      </c>
      <c r="O105" s="1">
        <v>1102</v>
      </c>
      <c r="P105" s="1">
        <v>192</v>
      </c>
      <c r="Q105" s="1">
        <v>58</v>
      </c>
      <c r="R105" s="1">
        <v>0</v>
      </c>
      <c r="S105" s="3">
        <v>0</v>
      </c>
      <c r="T105" s="2">
        <v>0</v>
      </c>
      <c r="U105" s="1">
        <v>304</v>
      </c>
      <c r="V105" s="1">
        <v>79</v>
      </c>
      <c r="W105" s="1">
        <v>28</v>
      </c>
      <c r="X105" s="1">
        <v>0</v>
      </c>
      <c r="Y105" s="3">
        <v>0</v>
      </c>
      <c r="Z105" s="2">
        <v>0</v>
      </c>
      <c r="AA105" s="1">
        <v>2132</v>
      </c>
      <c r="AB105" s="1">
        <v>301</v>
      </c>
      <c r="AC105" s="1">
        <v>147</v>
      </c>
      <c r="AD105" s="1">
        <v>0</v>
      </c>
      <c r="AE105" s="3">
        <v>0</v>
      </c>
      <c r="AF105" s="2">
        <f t="shared" si="14"/>
        <v>0</v>
      </c>
      <c r="AG105" s="1">
        <f t="shared" si="15"/>
        <v>6445</v>
      </c>
      <c r="AH105" s="1">
        <f t="shared" si="16"/>
        <v>830</v>
      </c>
      <c r="AI105" s="1">
        <f t="shared" si="17"/>
        <v>299</v>
      </c>
      <c r="AJ105" s="1">
        <f t="shared" si="18"/>
        <v>0</v>
      </c>
      <c r="AK105" s="3">
        <f t="shared" si="19"/>
        <v>0</v>
      </c>
      <c r="AL105" s="26">
        <f t="shared" si="20"/>
        <v>0</v>
      </c>
      <c r="AM105" s="26">
        <f t="shared" si="21"/>
        <v>0.85093741748085561</v>
      </c>
      <c r="AN105" s="26">
        <f t="shared" si="22"/>
        <v>0.10958542381832585</v>
      </c>
      <c r="AO105" s="26">
        <f t="shared" si="23"/>
        <v>3.9477158700818589E-2</v>
      </c>
      <c r="AP105" s="26">
        <f t="shared" si="24"/>
        <v>0</v>
      </c>
      <c r="AQ105" s="26">
        <f t="shared" si="25"/>
        <v>0</v>
      </c>
    </row>
    <row r="106" spans="1:43" x14ac:dyDescent="0.25">
      <c r="A106" s="22">
        <v>52</v>
      </c>
      <c r="B106" s="2" t="s">
        <v>6</v>
      </c>
      <c r="C106" s="1" t="s">
        <v>6</v>
      </c>
      <c r="G106" s="3"/>
      <c r="H106" s="2" t="s">
        <v>6</v>
      </c>
      <c r="I106" s="1" t="s">
        <v>6</v>
      </c>
      <c r="J106" s="1" t="s">
        <v>6</v>
      </c>
      <c r="M106" s="3"/>
      <c r="N106" s="2" t="s">
        <v>6</v>
      </c>
      <c r="O106" s="1" t="s">
        <v>6</v>
      </c>
      <c r="P106" s="1" t="s">
        <v>6</v>
      </c>
      <c r="Q106" s="1" t="s">
        <v>6</v>
      </c>
      <c r="S106" s="3"/>
      <c r="T106" s="2" t="s">
        <v>6</v>
      </c>
      <c r="U106" s="1" t="s">
        <v>6</v>
      </c>
      <c r="V106" s="1" t="s">
        <v>6</v>
      </c>
      <c r="W106" s="1" t="s">
        <v>6</v>
      </c>
      <c r="X106" s="1" t="s">
        <v>6</v>
      </c>
      <c r="Y106" s="3"/>
      <c r="Z106" s="2" t="s">
        <v>6</v>
      </c>
      <c r="AA106" s="1" t="s">
        <v>6</v>
      </c>
      <c r="AB106" s="1" t="s">
        <v>6</v>
      </c>
      <c r="AC106" s="1" t="s">
        <v>6</v>
      </c>
      <c r="AD106" s="1" t="s">
        <v>6</v>
      </c>
      <c r="AE106" s="3"/>
      <c r="AF106" s="2"/>
      <c r="AK106" s="3"/>
      <c r="AL106" s="26"/>
      <c r="AM106" s="26"/>
      <c r="AN106" s="26"/>
      <c r="AO106" s="26"/>
      <c r="AP106" s="26"/>
      <c r="AQ106" s="26"/>
    </row>
    <row r="107" spans="1:43" x14ac:dyDescent="0.25">
      <c r="A107" s="22" t="s">
        <v>60</v>
      </c>
      <c r="B107" s="2">
        <v>457</v>
      </c>
      <c r="C107" s="1">
        <v>0</v>
      </c>
      <c r="D107" s="1">
        <v>62</v>
      </c>
      <c r="E107" s="1">
        <v>2</v>
      </c>
      <c r="F107" s="1">
        <v>0</v>
      </c>
      <c r="G107" s="3">
        <v>0</v>
      </c>
      <c r="H107" s="2">
        <v>3128</v>
      </c>
      <c r="I107" s="1">
        <v>0</v>
      </c>
      <c r="J107" s="1">
        <v>208</v>
      </c>
      <c r="K107" s="1">
        <v>9</v>
      </c>
      <c r="L107" s="1">
        <v>0</v>
      </c>
      <c r="M107" s="3">
        <v>0</v>
      </c>
      <c r="N107" s="2">
        <v>3550</v>
      </c>
      <c r="O107" s="1">
        <v>0</v>
      </c>
      <c r="P107" s="1">
        <v>234</v>
      </c>
      <c r="Q107" s="1">
        <v>34</v>
      </c>
      <c r="R107" s="1">
        <v>0</v>
      </c>
      <c r="S107" s="3">
        <v>0</v>
      </c>
      <c r="T107" s="2">
        <v>1527</v>
      </c>
      <c r="U107" s="1">
        <v>0</v>
      </c>
      <c r="V107" s="1">
        <v>138</v>
      </c>
      <c r="W107" s="1">
        <v>40</v>
      </c>
      <c r="X107" s="1">
        <v>0</v>
      </c>
      <c r="Y107" s="3">
        <v>0</v>
      </c>
      <c r="Z107" s="2">
        <v>1832</v>
      </c>
      <c r="AA107" s="1">
        <v>0</v>
      </c>
      <c r="AB107" s="1">
        <v>356</v>
      </c>
      <c r="AC107" s="1">
        <v>99</v>
      </c>
      <c r="AD107" s="1">
        <v>0</v>
      </c>
      <c r="AE107" s="3">
        <v>0</v>
      </c>
      <c r="AF107" s="2">
        <f t="shared" si="14"/>
        <v>10494</v>
      </c>
      <c r="AG107" s="1">
        <f t="shared" si="15"/>
        <v>0</v>
      </c>
      <c r="AH107" s="1">
        <f t="shared" si="16"/>
        <v>998</v>
      </c>
      <c r="AI107" s="1">
        <f t="shared" si="17"/>
        <v>184</v>
      </c>
      <c r="AJ107" s="1">
        <f t="shared" si="18"/>
        <v>0</v>
      </c>
      <c r="AK107" s="3">
        <f t="shared" si="19"/>
        <v>0</v>
      </c>
      <c r="AL107" s="26">
        <f t="shared" si="20"/>
        <v>0.89876670092497435</v>
      </c>
      <c r="AM107" s="26">
        <f t="shared" si="21"/>
        <v>0</v>
      </c>
      <c r="AN107" s="26">
        <f t="shared" si="22"/>
        <v>8.547447756080849E-2</v>
      </c>
      <c r="AO107" s="26">
        <f t="shared" si="23"/>
        <v>1.5758821514217199E-2</v>
      </c>
      <c r="AP107" s="26">
        <f t="shared" si="24"/>
        <v>0</v>
      </c>
      <c r="AQ107" s="26">
        <f t="shared" si="25"/>
        <v>0</v>
      </c>
    </row>
    <row r="108" spans="1:43" x14ac:dyDescent="0.25">
      <c r="A108" s="22">
        <v>53</v>
      </c>
      <c r="B108" s="2" t="s">
        <v>6</v>
      </c>
      <c r="C108" s="1" t="s">
        <v>6</v>
      </c>
      <c r="G108" s="3"/>
      <c r="H108" s="2" t="s">
        <v>6</v>
      </c>
      <c r="I108" s="1" t="s">
        <v>6</v>
      </c>
      <c r="J108" s="1" t="s">
        <v>6</v>
      </c>
      <c r="M108" s="3"/>
      <c r="N108" s="2" t="s">
        <v>6</v>
      </c>
      <c r="O108" s="1" t="s">
        <v>6</v>
      </c>
      <c r="P108" s="1" t="s">
        <v>6</v>
      </c>
      <c r="Q108" s="1" t="s">
        <v>6</v>
      </c>
      <c r="S108" s="3"/>
      <c r="T108" s="2" t="s">
        <v>6</v>
      </c>
      <c r="U108" s="1" t="s">
        <v>6</v>
      </c>
      <c r="V108" s="1" t="s">
        <v>6</v>
      </c>
      <c r="W108" s="1" t="s">
        <v>6</v>
      </c>
      <c r="X108" s="1" t="s">
        <v>6</v>
      </c>
      <c r="Y108" s="3"/>
      <c r="Z108" s="2" t="s">
        <v>6</v>
      </c>
      <c r="AA108" s="1" t="s">
        <v>6</v>
      </c>
      <c r="AB108" s="1" t="s">
        <v>6</v>
      </c>
      <c r="AC108" s="1" t="s">
        <v>6</v>
      </c>
      <c r="AD108" s="1" t="s">
        <v>6</v>
      </c>
      <c r="AE108" s="3"/>
      <c r="AF108" s="2"/>
      <c r="AK108" s="3"/>
      <c r="AL108" s="26"/>
      <c r="AM108" s="26"/>
      <c r="AN108" s="26"/>
      <c r="AO108" s="26"/>
      <c r="AP108" s="26"/>
      <c r="AQ108" s="26"/>
    </row>
    <row r="109" spans="1:43" x14ac:dyDescent="0.25">
      <c r="A109" s="22" t="s">
        <v>61</v>
      </c>
      <c r="B109" s="2">
        <v>0</v>
      </c>
      <c r="C109" s="1">
        <v>0</v>
      </c>
      <c r="D109" s="1">
        <v>92</v>
      </c>
      <c r="E109" s="1">
        <v>1</v>
      </c>
      <c r="F109" s="1">
        <v>0</v>
      </c>
      <c r="G109" s="3">
        <v>0</v>
      </c>
      <c r="H109" s="2">
        <v>0</v>
      </c>
      <c r="I109" s="1">
        <v>0</v>
      </c>
      <c r="J109" s="1">
        <v>234</v>
      </c>
      <c r="K109" s="1">
        <v>2</v>
      </c>
      <c r="L109" s="1">
        <v>0</v>
      </c>
      <c r="M109" s="3">
        <v>0</v>
      </c>
      <c r="N109" s="2">
        <v>0</v>
      </c>
      <c r="O109" s="1">
        <v>0</v>
      </c>
      <c r="P109" s="1">
        <v>410</v>
      </c>
      <c r="Q109" s="1">
        <v>81</v>
      </c>
      <c r="R109" s="1">
        <v>0</v>
      </c>
      <c r="S109" s="3">
        <v>0</v>
      </c>
      <c r="T109" s="2">
        <v>0</v>
      </c>
      <c r="U109" s="1">
        <v>0</v>
      </c>
      <c r="V109" s="1">
        <v>297</v>
      </c>
      <c r="W109" s="1">
        <v>62</v>
      </c>
      <c r="X109" s="1">
        <v>0</v>
      </c>
      <c r="Y109" s="3">
        <v>0</v>
      </c>
      <c r="Z109" s="2">
        <v>0</v>
      </c>
      <c r="AA109" s="1">
        <v>0</v>
      </c>
      <c r="AB109" s="1">
        <v>208</v>
      </c>
      <c r="AC109" s="1">
        <v>71</v>
      </c>
      <c r="AD109" s="1">
        <v>0</v>
      </c>
      <c r="AE109" s="3">
        <v>0</v>
      </c>
      <c r="AF109" s="2">
        <f t="shared" si="14"/>
        <v>0</v>
      </c>
      <c r="AG109" s="1">
        <f t="shared" si="15"/>
        <v>0</v>
      </c>
      <c r="AH109" s="1">
        <f t="shared" si="16"/>
        <v>1241</v>
      </c>
      <c r="AI109" s="1">
        <f t="shared" si="17"/>
        <v>217</v>
      </c>
      <c r="AJ109" s="1">
        <f t="shared" si="18"/>
        <v>0</v>
      </c>
      <c r="AK109" s="3">
        <f t="shared" si="19"/>
        <v>0</v>
      </c>
      <c r="AL109" s="26">
        <f t="shared" si="20"/>
        <v>0</v>
      </c>
      <c r="AM109" s="26">
        <f t="shared" si="21"/>
        <v>0</v>
      </c>
      <c r="AN109" s="26">
        <f t="shared" si="22"/>
        <v>0.85116598079561046</v>
      </c>
      <c r="AO109" s="26">
        <f t="shared" si="23"/>
        <v>0.14883401920438957</v>
      </c>
      <c r="AP109" s="26">
        <f t="shared" si="24"/>
        <v>0</v>
      </c>
      <c r="AQ109" s="26">
        <f t="shared" si="25"/>
        <v>0</v>
      </c>
    </row>
    <row r="110" spans="1:43" x14ac:dyDescent="0.25">
      <c r="A110" s="22">
        <v>54</v>
      </c>
      <c r="B110" s="2" t="s">
        <v>6</v>
      </c>
      <c r="C110" s="1" t="s">
        <v>6</v>
      </c>
      <c r="G110" s="3"/>
      <c r="H110" s="2" t="s">
        <v>6</v>
      </c>
      <c r="I110" s="1" t="s">
        <v>6</v>
      </c>
      <c r="M110" s="3"/>
      <c r="N110" s="2" t="s">
        <v>6</v>
      </c>
      <c r="O110" s="1" t="s">
        <v>6</v>
      </c>
      <c r="P110" s="1" t="s">
        <v>6</v>
      </c>
      <c r="Q110" s="1" t="s">
        <v>6</v>
      </c>
      <c r="R110" s="1" t="s">
        <v>6</v>
      </c>
      <c r="S110" s="3"/>
      <c r="T110" s="2" t="s">
        <v>6</v>
      </c>
      <c r="U110" s="1" t="s">
        <v>6</v>
      </c>
      <c r="V110" s="1" t="s">
        <v>6</v>
      </c>
      <c r="W110" s="1" t="s">
        <v>6</v>
      </c>
      <c r="X110" s="1" t="s">
        <v>6</v>
      </c>
      <c r="Y110" s="3"/>
      <c r="Z110" s="2" t="s">
        <v>6</v>
      </c>
      <c r="AA110" s="1" t="s">
        <v>6</v>
      </c>
      <c r="AB110" s="1" t="s">
        <v>6</v>
      </c>
      <c r="AC110" s="1" t="s">
        <v>6</v>
      </c>
      <c r="AD110" s="1" t="s">
        <v>6</v>
      </c>
      <c r="AE110" s="3"/>
      <c r="AF110" s="2"/>
      <c r="AK110" s="3"/>
      <c r="AL110" s="26"/>
      <c r="AM110" s="26"/>
      <c r="AN110" s="26"/>
      <c r="AO110" s="26"/>
      <c r="AP110" s="26"/>
      <c r="AQ110" s="26"/>
    </row>
    <row r="111" spans="1:43" x14ac:dyDescent="0.25">
      <c r="A111" s="22" t="s">
        <v>62</v>
      </c>
      <c r="B111" s="2">
        <v>0</v>
      </c>
      <c r="C111" s="1">
        <v>0</v>
      </c>
      <c r="D111" s="1">
        <v>2</v>
      </c>
      <c r="E111" s="1">
        <v>0</v>
      </c>
      <c r="F111" s="1">
        <v>0</v>
      </c>
      <c r="G111" s="3">
        <v>0</v>
      </c>
      <c r="H111" s="2">
        <v>0</v>
      </c>
      <c r="I111" s="1">
        <v>0</v>
      </c>
      <c r="J111" s="1">
        <v>9</v>
      </c>
      <c r="K111" s="1">
        <v>0</v>
      </c>
      <c r="L111" s="1">
        <v>0</v>
      </c>
      <c r="M111" s="3">
        <v>0</v>
      </c>
      <c r="N111" s="2">
        <v>0</v>
      </c>
      <c r="O111" s="1">
        <v>0</v>
      </c>
      <c r="P111" s="1">
        <v>26</v>
      </c>
      <c r="Q111" s="1">
        <v>0</v>
      </c>
      <c r="R111" s="1">
        <v>0</v>
      </c>
      <c r="S111" s="3">
        <v>0</v>
      </c>
      <c r="T111" s="2">
        <v>0</v>
      </c>
      <c r="U111" s="1">
        <v>0</v>
      </c>
      <c r="V111" s="1">
        <v>0</v>
      </c>
      <c r="W111" s="1">
        <v>0</v>
      </c>
      <c r="X111" s="1">
        <v>0</v>
      </c>
      <c r="Y111" s="3">
        <v>0</v>
      </c>
      <c r="Z111" s="2">
        <v>0</v>
      </c>
      <c r="AA111" s="1">
        <v>0</v>
      </c>
      <c r="AB111" s="1">
        <v>2</v>
      </c>
      <c r="AC111" s="1">
        <v>0</v>
      </c>
      <c r="AD111" s="1">
        <v>0</v>
      </c>
      <c r="AE111" s="3">
        <v>0</v>
      </c>
      <c r="AF111" s="2">
        <f t="shared" si="14"/>
        <v>0</v>
      </c>
      <c r="AG111" s="1">
        <f t="shared" si="15"/>
        <v>0</v>
      </c>
      <c r="AH111" s="1">
        <f t="shared" si="16"/>
        <v>39</v>
      </c>
      <c r="AI111" s="1">
        <f t="shared" si="17"/>
        <v>0</v>
      </c>
      <c r="AJ111" s="1">
        <f t="shared" si="18"/>
        <v>0</v>
      </c>
      <c r="AK111" s="3">
        <f t="shared" si="19"/>
        <v>0</v>
      </c>
      <c r="AL111" s="26">
        <f t="shared" si="20"/>
        <v>0</v>
      </c>
      <c r="AM111" s="26">
        <f t="shared" si="21"/>
        <v>0</v>
      </c>
      <c r="AN111" s="26">
        <f t="shared" si="22"/>
        <v>1</v>
      </c>
      <c r="AO111" s="26">
        <f t="shared" si="23"/>
        <v>0</v>
      </c>
      <c r="AP111" s="26">
        <f t="shared" si="24"/>
        <v>0</v>
      </c>
      <c r="AQ111" s="26">
        <f t="shared" si="25"/>
        <v>0</v>
      </c>
    </row>
    <row r="112" spans="1:43" x14ac:dyDescent="0.25">
      <c r="A112" s="22">
        <v>55</v>
      </c>
      <c r="B112" s="2" t="s">
        <v>6</v>
      </c>
      <c r="C112" s="1" t="s">
        <v>6</v>
      </c>
      <c r="G112" s="3"/>
      <c r="H112" s="2" t="s">
        <v>6</v>
      </c>
      <c r="I112" s="1" t="s">
        <v>6</v>
      </c>
      <c r="M112" s="3"/>
      <c r="N112" s="2" t="s">
        <v>6</v>
      </c>
      <c r="O112" s="1" t="s">
        <v>6</v>
      </c>
      <c r="P112" s="1" t="s">
        <v>6</v>
      </c>
      <c r="S112" s="3"/>
      <c r="T112" s="2" t="s">
        <v>6</v>
      </c>
      <c r="U112" s="1" t="s">
        <v>6</v>
      </c>
      <c r="V112" s="1" t="s">
        <v>6</v>
      </c>
      <c r="W112" s="1" t="s">
        <v>6</v>
      </c>
      <c r="Y112" s="3"/>
      <c r="Z112" s="2" t="s">
        <v>6</v>
      </c>
      <c r="AA112" s="1" t="s">
        <v>6</v>
      </c>
      <c r="AB112" s="1" t="s">
        <v>6</v>
      </c>
      <c r="AC112" s="1" t="s">
        <v>6</v>
      </c>
      <c r="AE112" s="3"/>
      <c r="AF112" s="2"/>
      <c r="AK112" s="3"/>
      <c r="AL112" s="26"/>
      <c r="AM112" s="26"/>
      <c r="AN112" s="26"/>
      <c r="AO112" s="26"/>
      <c r="AP112" s="26"/>
      <c r="AQ112" s="26"/>
    </row>
    <row r="113" spans="1:43" x14ac:dyDescent="0.25">
      <c r="A113" s="22" t="s">
        <v>63</v>
      </c>
      <c r="B113" s="2">
        <v>19</v>
      </c>
      <c r="C113" s="1">
        <v>172</v>
      </c>
      <c r="D113" s="1">
        <v>9</v>
      </c>
      <c r="E113" s="1">
        <v>5</v>
      </c>
      <c r="F113" s="1">
        <v>1</v>
      </c>
      <c r="G113" s="3">
        <v>0</v>
      </c>
      <c r="H113" s="2">
        <v>30</v>
      </c>
      <c r="I113" s="1">
        <v>490</v>
      </c>
      <c r="J113" s="1">
        <v>47</v>
      </c>
      <c r="K113" s="1">
        <v>1</v>
      </c>
      <c r="L113" s="1">
        <v>12</v>
      </c>
      <c r="M113" s="3">
        <v>0</v>
      </c>
      <c r="N113" s="2">
        <v>12</v>
      </c>
      <c r="O113" s="1">
        <v>309</v>
      </c>
      <c r="P113" s="1">
        <v>76</v>
      </c>
      <c r="Q113" s="1">
        <v>42</v>
      </c>
      <c r="R113" s="1">
        <v>10</v>
      </c>
      <c r="S113" s="3">
        <v>0</v>
      </c>
      <c r="T113" s="2">
        <v>4</v>
      </c>
      <c r="U113" s="1">
        <v>153</v>
      </c>
      <c r="V113" s="1">
        <v>63</v>
      </c>
      <c r="W113" s="1">
        <v>32</v>
      </c>
      <c r="X113" s="1">
        <v>1</v>
      </c>
      <c r="Y113" s="3">
        <v>0</v>
      </c>
      <c r="Z113" s="2">
        <v>5</v>
      </c>
      <c r="AA113" s="1">
        <v>368</v>
      </c>
      <c r="AB113" s="1">
        <v>166</v>
      </c>
      <c r="AC113" s="1">
        <v>38</v>
      </c>
      <c r="AD113" s="1">
        <v>53</v>
      </c>
      <c r="AE113" s="3">
        <v>0</v>
      </c>
      <c r="AF113" s="2">
        <f t="shared" si="14"/>
        <v>70</v>
      </c>
      <c r="AG113" s="1">
        <f t="shared" si="15"/>
        <v>1492</v>
      </c>
      <c r="AH113" s="1">
        <f t="shared" si="16"/>
        <v>361</v>
      </c>
      <c r="AI113" s="1">
        <f t="shared" si="17"/>
        <v>118</v>
      </c>
      <c r="AJ113" s="1">
        <f t="shared" si="18"/>
        <v>77</v>
      </c>
      <c r="AK113" s="3">
        <f t="shared" si="19"/>
        <v>0</v>
      </c>
      <c r="AL113" s="26">
        <f t="shared" si="20"/>
        <v>3.3050047214353166E-2</v>
      </c>
      <c r="AM113" s="26">
        <f t="shared" si="21"/>
        <v>0.70443814919735603</v>
      </c>
      <c r="AN113" s="26">
        <f t="shared" si="22"/>
        <v>0.17044381491973559</v>
      </c>
      <c r="AO113" s="26">
        <f t="shared" si="23"/>
        <v>5.5712936732766762E-2</v>
      </c>
      <c r="AP113" s="26">
        <f t="shared" si="24"/>
        <v>3.6355051935788481E-2</v>
      </c>
      <c r="AQ113" s="26">
        <f t="shared" si="25"/>
        <v>0</v>
      </c>
    </row>
    <row r="114" spans="1:43" x14ac:dyDescent="0.25">
      <c r="A114" s="22">
        <v>56</v>
      </c>
      <c r="B114" s="2" t="s">
        <v>6</v>
      </c>
      <c r="C114" s="1" t="s">
        <v>6</v>
      </c>
      <c r="G114" s="3"/>
      <c r="H114" s="2" t="s">
        <v>6</v>
      </c>
      <c r="I114" s="1" t="s">
        <v>6</v>
      </c>
      <c r="J114" s="1" t="s">
        <v>6</v>
      </c>
      <c r="M114" s="3"/>
      <c r="N114" s="2" t="s">
        <v>6</v>
      </c>
      <c r="O114" s="1" t="s">
        <v>6</v>
      </c>
      <c r="P114" s="1" t="s">
        <v>6</v>
      </c>
      <c r="Q114" s="1" t="s">
        <v>6</v>
      </c>
      <c r="S114" s="3"/>
      <c r="T114" s="2" t="s">
        <v>6</v>
      </c>
      <c r="U114" s="1" t="s">
        <v>6</v>
      </c>
      <c r="V114" s="1" t="s">
        <v>6</v>
      </c>
      <c r="W114" s="1" t="s">
        <v>6</v>
      </c>
      <c r="X114" s="1" t="s">
        <v>6</v>
      </c>
      <c r="Y114" s="3"/>
      <c r="Z114" s="2" t="s">
        <v>6</v>
      </c>
      <c r="AA114" s="1" t="s">
        <v>6</v>
      </c>
      <c r="AB114" s="1" t="s">
        <v>6</v>
      </c>
      <c r="AC114" s="1" t="s">
        <v>6</v>
      </c>
      <c r="AD114" s="1" t="s">
        <v>6</v>
      </c>
      <c r="AE114" s="3"/>
      <c r="AF114" s="2"/>
      <c r="AK114" s="3"/>
      <c r="AL114" s="26"/>
      <c r="AM114" s="26"/>
      <c r="AN114" s="26"/>
      <c r="AO114" s="26"/>
      <c r="AP114" s="26"/>
      <c r="AQ114" s="26"/>
    </row>
    <row r="115" spans="1:43" x14ac:dyDescent="0.25">
      <c r="A115" s="22" t="s">
        <v>64</v>
      </c>
      <c r="B115" s="2">
        <v>0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2">
        <v>0</v>
      </c>
      <c r="I115" s="1">
        <v>1</v>
      </c>
      <c r="J115" s="1">
        <v>0</v>
      </c>
      <c r="K115" s="1">
        <v>0</v>
      </c>
      <c r="L115" s="1">
        <v>0</v>
      </c>
      <c r="M115" s="3">
        <v>0</v>
      </c>
      <c r="N115" s="2">
        <v>0</v>
      </c>
      <c r="O115" s="1">
        <v>47</v>
      </c>
      <c r="P115" s="1">
        <v>11</v>
      </c>
      <c r="Q115" s="1">
        <v>2</v>
      </c>
      <c r="R115" s="1">
        <v>0</v>
      </c>
      <c r="S115" s="3">
        <v>0</v>
      </c>
      <c r="T115" s="2">
        <v>0</v>
      </c>
      <c r="U115" s="1">
        <v>4</v>
      </c>
      <c r="V115" s="1">
        <v>9</v>
      </c>
      <c r="W115" s="1">
        <v>1</v>
      </c>
      <c r="X115" s="1">
        <v>2</v>
      </c>
      <c r="Y115" s="3">
        <v>0</v>
      </c>
      <c r="Z115" s="2">
        <v>3</v>
      </c>
      <c r="AA115" s="1">
        <v>2</v>
      </c>
      <c r="AB115" s="1">
        <v>9</v>
      </c>
      <c r="AC115" s="1">
        <v>6</v>
      </c>
      <c r="AD115" s="1">
        <v>7</v>
      </c>
      <c r="AE115" s="3">
        <v>0</v>
      </c>
      <c r="AF115" s="2">
        <f t="shared" si="14"/>
        <v>3</v>
      </c>
      <c r="AG115" s="1">
        <f t="shared" si="15"/>
        <v>54</v>
      </c>
      <c r="AH115" s="1">
        <f t="shared" si="16"/>
        <v>29</v>
      </c>
      <c r="AI115" s="1">
        <f t="shared" si="17"/>
        <v>9</v>
      </c>
      <c r="AJ115" s="1">
        <f t="shared" si="18"/>
        <v>9</v>
      </c>
      <c r="AK115" s="3">
        <f t="shared" si="19"/>
        <v>0</v>
      </c>
      <c r="AL115" s="26">
        <f t="shared" si="20"/>
        <v>2.8846153846153848E-2</v>
      </c>
      <c r="AM115" s="26">
        <f t="shared" si="21"/>
        <v>0.51923076923076927</v>
      </c>
      <c r="AN115" s="26">
        <f t="shared" si="22"/>
        <v>0.27884615384615385</v>
      </c>
      <c r="AO115" s="26">
        <f t="shared" si="23"/>
        <v>8.6538461538461536E-2</v>
      </c>
      <c r="AP115" s="26">
        <f t="shared" si="24"/>
        <v>8.6538461538461536E-2</v>
      </c>
      <c r="AQ115" s="26">
        <f t="shared" si="25"/>
        <v>0</v>
      </c>
    </row>
    <row r="116" spans="1:43" x14ac:dyDescent="0.25">
      <c r="A116" s="22">
        <v>57</v>
      </c>
      <c r="B116" s="2" t="s">
        <v>6</v>
      </c>
      <c r="G116" s="3"/>
      <c r="H116" s="2" t="s">
        <v>6</v>
      </c>
      <c r="I116" s="1" t="s">
        <v>6</v>
      </c>
      <c r="J116" s="1" t="s">
        <v>6</v>
      </c>
      <c r="M116" s="3"/>
      <c r="N116" s="2" t="s">
        <v>6</v>
      </c>
      <c r="O116" s="1" t="s">
        <v>6</v>
      </c>
      <c r="P116" s="1" t="s">
        <v>6</v>
      </c>
      <c r="Q116" s="1" t="s">
        <v>6</v>
      </c>
      <c r="S116" s="3"/>
      <c r="T116" s="2" t="s">
        <v>6</v>
      </c>
      <c r="U116" s="1" t="s">
        <v>6</v>
      </c>
      <c r="V116" s="1" t="s">
        <v>6</v>
      </c>
      <c r="W116" s="1" t="s">
        <v>6</v>
      </c>
      <c r="X116" s="1" t="s">
        <v>6</v>
      </c>
      <c r="Y116" s="3"/>
      <c r="Z116" s="2" t="s">
        <v>6</v>
      </c>
      <c r="AA116" s="1" t="s">
        <v>6</v>
      </c>
      <c r="AB116" s="1" t="s">
        <v>6</v>
      </c>
      <c r="AC116" s="1" t="s">
        <v>6</v>
      </c>
      <c r="AD116" s="1" t="s">
        <v>6</v>
      </c>
      <c r="AE116" s="3"/>
      <c r="AF116" s="2"/>
      <c r="AK116" s="3"/>
      <c r="AL116" s="26"/>
      <c r="AM116" s="26"/>
      <c r="AN116" s="26"/>
      <c r="AO116" s="26"/>
      <c r="AP116" s="26"/>
      <c r="AQ116" s="26"/>
    </row>
    <row r="117" spans="1:43" x14ac:dyDescent="0.25">
      <c r="A117" s="22" t="s">
        <v>65</v>
      </c>
      <c r="B117" s="2">
        <v>0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2">
        <v>0</v>
      </c>
      <c r="I117" s="1">
        <v>0</v>
      </c>
      <c r="J117" s="1">
        <v>0</v>
      </c>
      <c r="K117" s="1">
        <v>0</v>
      </c>
      <c r="L117" s="1">
        <v>0</v>
      </c>
      <c r="M117" s="3">
        <v>0</v>
      </c>
      <c r="N117" s="2">
        <v>0</v>
      </c>
      <c r="O117" s="1">
        <v>0</v>
      </c>
      <c r="P117" s="1">
        <v>0</v>
      </c>
      <c r="Q117" s="1">
        <v>0</v>
      </c>
      <c r="R117" s="1">
        <v>0</v>
      </c>
      <c r="S117" s="3">
        <v>0</v>
      </c>
      <c r="T117" s="2">
        <v>0</v>
      </c>
      <c r="U117" s="1">
        <v>0</v>
      </c>
      <c r="V117" s="1">
        <v>0</v>
      </c>
      <c r="W117" s="1">
        <v>2</v>
      </c>
      <c r="X117" s="1">
        <v>1</v>
      </c>
      <c r="Y117" s="3">
        <v>0</v>
      </c>
      <c r="Z117" s="2">
        <v>0</v>
      </c>
      <c r="AA117" s="1">
        <v>0</v>
      </c>
      <c r="AB117" s="1">
        <v>0</v>
      </c>
      <c r="AC117" s="1">
        <v>0</v>
      </c>
      <c r="AD117" s="1">
        <v>4</v>
      </c>
      <c r="AE117" s="3">
        <v>0</v>
      </c>
      <c r="AF117" s="2">
        <f t="shared" si="14"/>
        <v>0</v>
      </c>
      <c r="AG117" s="1">
        <f t="shared" si="15"/>
        <v>0</v>
      </c>
      <c r="AH117" s="1">
        <f t="shared" si="16"/>
        <v>0</v>
      </c>
      <c r="AI117" s="1">
        <f t="shared" si="17"/>
        <v>2</v>
      </c>
      <c r="AJ117" s="1">
        <f t="shared" si="18"/>
        <v>5</v>
      </c>
      <c r="AK117" s="3">
        <f t="shared" si="19"/>
        <v>0</v>
      </c>
      <c r="AL117" s="26">
        <f t="shared" si="20"/>
        <v>0</v>
      </c>
      <c r="AM117" s="26">
        <f t="shared" si="21"/>
        <v>0</v>
      </c>
      <c r="AN117" s="26">
        <f t="shared" si="22"/>
        <v>0</v>
      </c>
      <c r="AO117" s="26">
        <f t="shared" si="23"/>
        <v>0.2857142857142857</v>
      </c>
      <c r="AP117" s="26">
        <f t="shared" si="24"/>
        <v>0.7142857142857143</v>
      </c>
      <c r="AQ117" s="26">
        <f t="shared" si="25"/>
        <v>0</v>
      </c>
    </row>
    <row r="118" spans="1:43" x14ac:dyDescent="0.25">
      <c r="A118" s="22">
        <v>58</v>
      </c>
      <c r="B118" s="2" t="s">
        <v>6</v>
      </c>
      <c r="C118" s="1" t="s">
        <v>6</v>
      </c>
      <c r="D118" s="1" t="s">
        <v>6</v>
      </c>
      <c r="G118" s="3"/>
      <c r="H118" s="2" t="s">
        <v>6</v>
      </c>
      <c r="I118" s="1" t="s">
        <v>6</v>
      </c>
      <c r="J118" s="1" t="s">
        <v>6</v>
      </c>
      <c r="M118" s="3"/>
      <c r="N118" s="2" t="s">
        <v>6</v>
      </c>
      <c r="O118" s="1" t="s">
        <v>6</v>
      </c>
      <c r="P118" s="1" t="s">
        <v>6</v>
      </c>
      <c r="Q118" s="1" t="s">
        <v>6</v>
      </c>
      <c r="S118" s="3"/>
      <c r="T118" s="2" t="s">
        <v>6</v>
      </c>
      <c r="U118" s="1" t="s">
        <v>6</v>
      </c>
      <c r="V118" s="1" t="s">
        <v>6</v>
      </c>
      <c r="W118" s="1" t="s">
        <v>6</v>
      </c>
      <c r="X118" s="1" t="s">
        <v>6</v>
      </c>
      <c r="Y118" s="3"/>
      <c r="Z118" s="2" t="s">
        <v>6</v>
      </c>
      <c r="AA118" s="1" t="s">
        <v>6</v>
      </c>
      <c r="AB118" s="1" t="s">
        <v>6</v>
      </c>
      <c r="AC118" s="1" t="s">
        <v>6</v>
      </c>
      <c r="AD118" s="1" t="s">
        <v>6</v>
      </c>
      <c r="AE118" s="3"/>
      <c r="AF118" s="2"/>
      <c r="AK118" s="3"/>
      <c r="AL118" s="26"/>
      <c r="AM118" s="26"/>
      <c r="AN118" s="26"/>
      <c r="AO118" s="26"/>
      <c r="AP118" s="26"/>
      <c r="AQ118" s="26"/>
    </row>
    <row r="119" spans="1:43" x14ac:dyDescent="0.25">
      <c r="A119" s="22" t="s">
        <v>66</v>
      </c>
      <c r="B119" s="2">
        <v>97</v>
      </c>
      <c r="C119" s="1">
        <v>22</v>
      </c>
      <c r="D119" s="1">
        <v>16</v>
      </c>
      <c r="E119" s="1">
        <v>0</v>
      </c>
      <c r="F119" s="1">
        <v>0</v>
      </c>
      <c r="G119" s="3">
        <v>0</v>
      </c>
      <c r="H119" s="2">
        <v>594</v>
      </c>
      <c r="I119" s="1">
        <v>89</v>
      </c>
      <c r="J119" s="1">
        <v>180</v>
      </c>
      <c r="K119" s="1">
        <v>24</v>
      </c>
      <c r="L119" s="1">
        <v>15</v>
      </c>
      <c r="M119" s="3">
        <v>0</v>
      </c>
      <c r="N119" s="2">
        <v>673</v>
      </c>
      <c r="O119" s="1">
        <v>118</v>
      </c>
      <c r="P119" s="1">
        <v>177</v>
      </c>
      <c r="Q119" s="1">
        <v>8</v>
      </c>
      <c r="R119" s="1">
        <v>1</v>
      </c>
      <c r="S119" s="3">
        <v>0</v>
      </c>
      <c r="T119" s="2">
        <v>36</v>
      </c>
      <c r="U119" s="1">
        <v>9</v>
      </c>
      <c r="V119" s="1">
        <v>63</v>
      </c>
      <c r="W119" s="1">
        <v>7</v>
      </c>
      <c r="X119" s="1">
        <v>6</v>
      </c>
      <c r="Y119" s="3">
        <v>0</v>
      </c>
      <c r="Z119" s="2">
        <v>967</v>
      </c>
      <c r="AA119" s="1">
        <v>89</v>
      </c>
      <c r="AB119" s="1">
        <v>413</v>
      </c>
      <c r="AC119" s="1">
        <v>26</v>
      </c>
      <c r="AD119" s="1">
        <v>18</v>
      </c>
      <c r="AE119" s="3">
        <v>0</v>
      </c>
      <c r="AF119" s="2">
        <f t="shared" si="14"/>
        <v>2367</v>
      </c>
      <c r="AG119" s="1">
        <f t="shared" si="15"/>
        <v>327</v>
      </c>
      <c r="AH119" s="1">
        <f t="shared" si="16"/>
        <v>849</v>
      </c>
      <c r="AI119" s="1">
        <f t="shared" si="17"/>
        <v>65</v>
      </c>
      <c r="AJ119" s="1">
        <f t="shared" si="18"/>
        <v>40</v>
      </c>
      <c r="AK119" s="3">
        <f t="shared" si="19"/>
        <v>0</v>
      </c>
      <c r="AL119" s="26">
        <f t="shared" si="20"/>
        <v>0.64884868421052633</v>
      </c>
      <c r="AM119" s="26">
        <f t="shared" si="21"/>
        <v>8.9638157894736836E-2</v>
      </c>
      <c r="AN119" s="26">
        <f t="shared" si="22"/>
        <v>0.23273026315789475</v>
      </c>
      <c r="AO119" s="26">
        <f t="shared" si="23"/>
        <v>1.7817982456140351E-2</v>
      </c>
      <c r="AP119" s="26">
        <f t="shared" si="24"/>
        <v>1.0964912280701754E-2</v>
      </c>
      <c r="AQ119" s="26">
        <f t="shared" si="25"/>
        <v>0</v>
      </c>
    </row>
    <row r="120" spans="1:43" x14ac:dyDescent="0.25">
      <c r="A120" s="22">
        <v>59</v>
      </c>
      <c r="B120" s="2" t="s">
        <v>6</v>
      </c>
      <c r="G120" s="3"/>
      <c r="H120" s="2" t="s">
        <v>6</v>
      </c>
      <c r="I120" s="1" t="s">
        <v>6</v>
      </c>
      <c r="J120" s="1" t="s">
        <v>6</v>
      </c>
      <c r="M120" s="3"/>
      <c r="N120" s="2" t="s">
        <v>6</v>
      </c>
      <c r="O120" s="1" t="s">
        <v>6</v>
      </c>
      <c r="P120" s="1" t="s">
        <v>6</v>
      </c>
      <c r="Q120" s="1" t="s">
        <v>6</v>
      </c>
      <c r="S120" s="3"/>
      <c r="T120" s="2" t="s">
        <v>6</v>
      </c>
      <c r="U120" s="1" t="s">
        <v>6</v>
      </c>
      <c r="V120" s="1" t="s">
        <v>6</v>
      </c>
      <c r="W120" s="1" t="s">
        <v>6</v>
      </c>
      <c r="X120" s="1" t="s">
        <v>6</v>
      </c>
      <c r="Y120" s="3"/>
      <c r="Z120" s="2" t="s">
        <v>6</v>
      </c>
      <c r="AA120" s="1" t="s">
        <v>6</v>
      </c>
      <c r="AB120" s="1" t="s">
        <v>6</v>
      </c>
      <c r="AC120" s="1" t="s">
        <v>6</v>
      </c>
      <c r="AD120" s="1" t="s">
        <v>6</v>
      </c>
      <c r="AE120" s="3"/>
      <c r="AF120" s="2"/>
      <c r="AK120" s="3"/>
      <c r="AL120" s="26"/>
      <c r="AM120" s="26"/>
      <c r="AN120" s="26"/>
      <c r="AO120" s="26"/>
      <c r="AP120" s="26"/>
      <c r="AQ120" s="26"/>
    </row>
    <row r="121" spans="1:43" x14ac:dyDescent="0.25">
      <c r="A121" s="22" t="s">
        <v>67</v>
      </c>
      <c r="B121" s="2">
        <v>62</v>
      </c>
      <c r="C121" s="1">
        <v>57</v>
      </c>
      <c r="D121" s="1">
        <v>0</v>
      </c>
      <c r="E121" s="1">
        <v>2</v>
      </c>
      <c r="F121" s="1">
        <v>0</v>
      </c>
      <c r="G121" s="3">
        <v>0</v>
      </c>
      <c r="H121" s="2">
        <v>148</v>
      </c>
      <c r="I121" s="1">
        <v>75</v>
      </c>
      <c r="J121" s="1">
        <v>0</v>
      </c>
      <c r="K121" s="1">
        <v>3</v>
      </c>
      <c r="L121" s="1">
        <v>0</v>
      </c>
      <c r="M121" s="3">
        <v>0</v>
      </c>
      <c r="N121" s="2">
        <v>64</v>
      </c>
      <c r="O121" s="1">
        <v>73</v>
      </c>
      <c r="P121" s="1">
        <v>0</v>
      </c>
      <c r="Q121" s="1">
        <v>8</v>
      </c>
      <c r="R121" s="1">
        <v>0</v>
      </c>
      <c r="S121" s="3">
        <v>0</v>
      </c>
      <c r="T121" s="2">
        <v>34</v>
      </c>
      <c r="U121" s="1">
        <v>14</v>
      </c>
      <c r="V121" s="1">
        <v>0</v>
      </c>
      <c r="W121" s="1">
        <v>2</v>
      </c>
      <c r="X121" s="1">
        <v>0</v>
      </c>
      <c r="Y121" s="3">
        <v>0</v>
      </c>
      <c r="Z121" s="2">
        <v>30</v>
      </c>
      <c r="AA121" s="1">
        <v>28</v>
      </c>
      <c r="AB121" s="1">
        <v>2</v>
      </c>
      <c r="AC121" s="1">
        <v>13</v>
      </c>
      <c r="AD121" s="1">
        <v>0</v>
      </c>
      <c r="AE121" s="3">
        <v>0</v>
      </c>
      <c r="AF121" s="2">
        <f t="shared" si="14"/>
        <v>338</v>
      </c>
      <c r="AG121" s="1">
        <f t="shared" si="15"/>
        <v>247</v>
      </c>
      <c r="AH121" s="1">
        <f t="shared" si="16"/>
        <v>2</v>
      </c>
      <c r="AI121" s="1">
        <f t="shared" si="17"/>
        <v>28</v>
      </c>
      <c r="AJ121" s="1">
        <f t="shared" si="18"/>
        <v>0</v>
      </c>
      <c r="AK121" s="3">
        <f t="shared" si="19"/>
        <v>0</v>
      </c>
      <c r="AL121" s="26">
        <f t="shared" si="20"/>
        <v>0.54959349593495932</v>
      </c>
      <c r="AM121" s="26">
        <f t="shared" si="21"/>
        <v>0.40162601626016259</v>
      </c>
      <c r="AN121" s="26">
        <f t="shared" si="22"/>
        <v>3.2520325203252032E-3</v>
      </c>
      <c r="AO121" s="26">
        <f t="shared" si="23"/>
        <v>4.5528455284552849E-2</v>
      </c>
      <c r="AP121" s="26">
        <f t="shared" si="24"/>
        <v>0</v>
      </c>
      <c r="AQ121" s="26">
        <f t="shared" si="25"/>
        <v>0</v>
      </c>
    </row>
    <row r="122" spans="1:43" x14ac:dyDescent="0.25">
      <c r="A122" s="22">
        <v>60</v>
      </c>
      <c r="B122" s="2" t="s">
        <v>6</v>
      </c>
      <c r="C122" s="1" t="s">
        <v>6</v>
      </c>
      <c r="G122" s="3"/>
      <c r="H122" s="2" t="s">
        <v>6</v>
      </c>
      <c r="I122" s="1" t="s">
        <v>6</v>
      </c>
      <c r="J122" s="1" t="s">
        <v>6</v>
      </c>
      <c r="M122" s="3"/>
      <c r="N122" s="2" t="s">
        <v>6</v>
      </c>
      <c r="O122" s="1" t="s">
        <v>6</v>
      </c>
      <c r="P122" s="1" t="s">
        <v>6</v>
      </c>
      <c r="Q122" s="1" t="s">
        <v>6</v>
      </c>
      <c r="S122" s="3"/>
      <c r="T122" s="2" t="s">
        <v>6</v>
      </c>
      <c r="U122" s="1" t="s">
        <v>6</v>
      </c>
      <c r="V122" s="1" t="s">
        <v>6</v>
      </c>
      <c r="W122" s="1" t="s">
        <v>6</v>
      </c>
      <c r="Y122" s="3"/>
      <c r="Z122" s="2" t="s">
        <v>6</v>
      </c>
      <c r="AA122" s="1" t="s">
        <v>6</v>
      </c>
      <c r="AB122" s="1" t="s">
        <v>6</v>
      </c>
      <c r="AC122" s="1" t="s">
        <v>6</v>
      </c>
      <c r="AE122" s="3"/>
      <c r="AF122" s="2"/>
      <c r="AK122" s="3"/>
      <c r="AL122" s="26"/>
      <c r="AM122" s="26"/>
      <c r="AN122" s="26"/>
      <c r="AO122" s="26"/>
      <c r="AP122" s="26"/>
      <c r="AQ122" s="26"/>
    </row>
    <row r="123" spans="1:43" x14ac:dyDescent="0.25">
      <c r="A123" s="22" t="s">
        <v>68</v>
      </c>
      <c r="B123" s="2">
        <v>0</v>
      </c>
      <c r="C123" s="1">
        <v>0</v>
      </c>
      <c r="D123" s="1">
        <v>0</v>
      </c>
      <c r="E123" s="1">
        <v>355</v>
      </c>
      <c r="F123" s="1">
        <v>0</v>
      </c>
      <c r="G123" s="3">
        <v>0</v>
      </c>
      <c r="H123" s="2">
        <v>0</v>
      </c>
      <c r="I123" s="1">
        <v>0</v>
      </c>
      <c r="J123" s="1">
        <v>0</v>
      </c>
      <c r="K123" s="1">
        <v>811</v>
      </c>
      <c r="L123" s="1">
        <v>0</v>
      </c>
      <c r="M123" s="3">
        <v>0</v>
      </c>
      <c r="N123" s="2">
        <v>0</v>
      </c>
      <c r="O123" s="1">
        <v>0</v>
      </c>
      <c r="P123" s="1">
        <v>0</v>
      </c>
      <c r="Q123" s="1">
        <v>520</v>
      </c>
      <c r="R123" s="1">
        <v>0</v>
      </c>
      <c r="S123" s="3">
        <v>0</v>
      </c>
      <c r="T123" s="2">
        <v>0</v>
      </c>
      <c r="U123" s="1">
        <v>0</v>
      </c>
      <c r="V123" s="1">
        <v>0</v>
      </c>
      <c r="W123" s="1">
        <v>193</v>
      </c>
      <c r="X123" s="1">
        <v>0</v>
      </c>
      <c r="Y123" s="3">
        <v>0</v>
      </c>
      <c r="Z123" s="2">
        <v>0</v>
      </c>
      <c r="AA123" s="1">
        <v>0</v>
      </c>
      <c r="AB123" s="1">
        <v>0</v>
      </c>
      <c r="AC123" s="1">
        <v>717</v>
      </c>
      <c r="AD123" s="1">
        <v>0</v>
      </c>
      <c r="AE123" s="3">
        <v>0</v>
      </c>
      <c r="AF123" s="2">
        <f t="shared" si="14"/>
        <v>0</v>
      </c>
      <c r="AG123" s="1">
        <f t="shared" si="15"/>
        <v>0</v>
      </c>
      <c r="AH123" s="1">
        <f t="shared" si="16"/>
        <v>0</v>
      </c>
      <c r="AI123" s="1">
        <f t="shared" si="17"/>
        <v>2596</v>
      </c>
      <c r="AJ123" s="1">
        <f t="shared" si="18"/>
        <v>0</v>
      </c>
      <c r="AK123" s="3">
        <f t="shared" si="19"/>
        <v>0</v>
      </c>
      <c r="AL123" s="26">
        <f t="shared" si="20"/>
        <v>0</v>
      </c>
      <c r="AM123" s="26">
        <f t="shared" si="21"/>
        <v>0</v>
      </c>
      <c r="AN123" s="26">
        <f t="shared" si="22"/>
        <v>0</v>
      </c>
      <c r="AO123" s="26">
        <f t="shared" si="23"/>
        <v>1</v>
      </c>
      <c r="AP123" s="26">
        <f t="shared" si="24"/>
        <v>0</v>
      </c>
      <c r="AQ123" s="26">
        <f t="shared" si="25"/>
        <v>0</v>
      </c>
    </row>
    <row r="124" spans="1:43" x14ac:dyDescent="0.25">
      <c r="A124" s="22">
        <v>61</v>
      </c>
      <c r="B124" s="2" t="s">
        <v>6</v>
      </c>
      <c r="C124" s="1" t="s">
        <v>6</v>
      </c>
      <c r="D124" s="1" t="s">
        <v>6</v>
      </c>
      <c r="G124" s="3"/>
      <c r="H124" s="2" t="s">
        <v>6</v>
      </c>
      <c r="I124" s="1" t="s">
        <v>6</v>
      </c>
      <c r="J124" s="1" t="s">
        <v>6</v>
      </c>
      <c r="M124" s="3"/>
      <c r="N124" s="2" t="s">
        <v>6</v>
      </c>
      <c r="O124" s="1" t="s">
        <v>6</v>
      </c>
      <c r="P124" s="1" t="s">
        <v>6</v>
      </c>
      <c r="Q124" s="1" t="s">
        <v>6</v>
      </c>
      <c r="S124" s="3"/>
      <c r="T124" s="2" t="s">
        <v>6</v>
      </c>
      <c r="U124" s="1" t="s">
        <v>6</v>
      </c>
      <c r="V124" s="1" t="s">
        <v>6</v>
      </c>
      <c r="W124" s="1" t="s">
        <v>6</v>
      </c>
      <c r="Y124" s="3"/>
      <c r="Z124" s="2" t="s">
        <v>6</v>
      </c>
      <c r="AA124" s="1" t="s">
        <v>6</v>
      </c>
      <c r="AB124" s="1" t="s">
        <v>6</v>
      </c>
      <c r="AC124" s="1" t="s">
        <v>6</v>
      </c>
      <c r="AE124" s="3"/>
      <c r="AF124" s="2"/>
      <c r="AK124" s="3"/>
      <c r="AL124" s="26"/>
      <c r="AM124" s="26"/>
      <c r="AN124" s="26"/>
      <c r="AO124" s="26"/>
      <c r="AP124" s="26"/>
      <c r="AQ124" s="26"/>
    </row>
    <row r="125" spans="1:43" x14ac:dyDescent="0.25">
      <c r="A125" s="22" t="s">
        <v>69</v>
      </c>
      <c r="B125" s="2">
        <v>19</v>
      </c>
      <c r="C125" s="1">
        <v>0</v>
      </c>
      <c r="D125" s="1">
        <v>15</v>
      </c>
      <c r="E125" s="1">
        <v>45</v>
      </c>
      <c r="F125" s="1">
        <v>1</v>
      </c>
      <c r="G125" s="3">
        <v>0</v>
      </c>
      <c r="H125" s="2">
        <v>8</v>
      </c>
      <c r="I125" s="1">
        <v>0</v>
      </c>
      <c r="J125" s="1">
        <v>44</v>
      </c>
      <c r="K125" s="1">
        <v>85</v>
      </c>
      <c r="L125" s="1">
        <v>3</v>
      </c>
      <c r="M125" s="3">
        <v>0</v>
      </c>
      <c r="N125" s="2">
        <v>123</v>
      </c>
      <c r="O125" s="1">
        <v>0</v>
      </c>
      <c r="P125" s="1">
        <v>69</v>
      </c>
      <c r="Q125" s="1">
        <v>103</v>
      </c>
      <c r="R125" s="1">
        <v>7</v>
      </c>
      <c r="S125" s="3">
        <v>0</v>
      </c>
      <c r="T125" s="2">
        <v>52</v>
      </c>
      <c r="U125" s="1">
        <v>0</v>
      </c>
      <c r="V125" s="1">
        <v>59</v>
      </c>
      <c r="W125" s="1">
        <v>63</v>
      </c>
      <c r="X125" s="1">
        <v>3</v>
      </c>
      <c r="Y125" s="3">
        <v>0</v>
      </c>
      <c r="Z125" s="2">
        <v>293</v>
      </c>
      <c r="AA125" s="1">
        <v>0</v>
      </c>
      <c r="AB125" s="1">
        <v>277</v>
      </c>
      <c r="AC125" s="1">
        <v>516</v>
      </c>
      <c r="AD125" s="1">
        <v>175</v>
      </c>
      <c r="AE125" s="3">
        <v>0</v>
      </c>
      <c r="AF125" s="2">
        <f t="shared" si="14"/>
        <v>495</v>
      </c>
      <c r="AG125" s="1">
        <f t="shared" si="15"/>
        <v>0</v>
      </c>
      <c r="AH125" s="1">
        <f t="shared" si="16"/>
        <v>464</v>
      </c>
      <c r="AI125" s="1">
        <f t="shared" si="17"/>
        <v>812</v>
      </c>
      <c r="AJ125" s="1">
        <f t="shared" si="18"/>
        <v>189</v>
      </c>
      <c r="AK125" s="3">
        <f t="shared" si="19"/>
        <v>0</v>
      </c>
      <c r="AL125" s="26">
        <f t="shared" si="20"/>
        <v>0.25255102040816324</v>
      </c>
      <c r="AM125" s="26">
        <f t="shared" si="21"/>
        <v>0</v>
      </c>
      <c r="AN125" s="26">
        <f t="shared" si="22"/>
        <v>0.23673469387755103</v>
      </c>
      <c r="AO125" s="26">
        <f t="shared" si="23"/>
        <v>0.41428571428571431</v>
      </c>
      <c r="AP125" s="26">
        <f t="shared" si="24"/>
        <v>9.6428571428571433E-2</v>
      </c>
      <c r="AQ125" s="26">
        <f t="shared" si="25"/>
        <v>0</v>
      </c>
    </row>
    <row r="126" spans="1:43" x14ac:dyDescent="0.25">
      <c r="A126" s="22">
        <v>62</v>
      </c>
      <c r="B126" s="2" t="s">
        <v>6</v>
      </c>
      <c r="C126" s="1" t="s">
        <v>6</v>
      </c>
      <c r="G126" s="3"/>
      <c r="H126" s="2" t="s">
        <v>6</v>
      </c>
      <c r="I126" s="1" t="s">
        <v>6</v>
      </c>
      <c r="J126" s="1" t="s">
        <v>9</v>
      </c>
      <c r="M126" s="3"/>
      <c r="N126" s="2" t="s">
        <v>8</v>
      </c>
      <c r="O126" s="1" t="s">
        <v>6</v>
      </c>
      <c r="P126" s="1" t="s">
        <v>8</v>
      </c>
      <c r="Q126" s="1" t="s">
        <v>9</v>
      </c>
      <c r="S126" s="3"/>
      <c r="T126" s="2" t="s">
        <v>8</v>
      </c>
      <c r="U126" s="1" t="s">
        <v>6</v>
      </c>
      <c r="V126" s="1" t="s">
        <v>8</v>
      </c>
      <c r="W126" s="1" t="s">
        <v>8</v>
      </c>
      <c r="X126" s="1" t="s">
        <v>9</v>
      </c>
      <c r="Y126" s="3"/>
      <c r="Z126" s="2" t="s">
        <v>8</v>
      </c>
      <c r="AA126" s="1" t="s">
        <v>6</v>
      </c>
      <c r="AB126" s="1" t="s">
        <v>8</v>
      </c>
      <c r="AC126" s="1" t="s">
        <v>8</v>
      </c>
      <c r="AD126" s="1" t="s">
        <v>8</v>
      </c>
      <c r="AE126" s="3"/>
      <c r="AF126" s="2"/>
      <c r="AK126" s="3"/>
      <c r="AL126" s="26"/>
      <c r="AM126" s="26"/>
      <c r="AN126" s="26"/>
      <c r="AO126" s="26"/>
      <c r="AP126" s="26"/>
      <c r="AQ126" s="26"/>
    </row>
    <row r="127" spans="1:43" x14ac:dyDescent="0.25">
      <c r="A127" s="22" t="s">
        <v>70</v>
      </c>
      <c r="B127" s="2">
        <v>0</v>
      </c>
      <c r="C127" s="1">
        <v>3914</v>
      </c>
      <c r="D127" s="1">
        <v>512</v>
      </c>
      <c r="E127" s="1">
        <v>8</v>
      </c>
      <c r="F127" s="1">
        <v>0</v>
      </c>
      <c r="G127" s="3">
        <v>0</v>
      </c>
      <c r="H127" s="2">
        <v>0</v>
      </c>
      <c r="I127" s="1">
        <v>8399</v>
      </c>
      <c r="J127" s="1">
        <v>954</v>
      </c>
      <c r="K127" s="1">
        <v>13</v>
      </c>
      <c r="L127" s="1">
        <v>0</v>
      </c>
      <c r="M127" s="3">
        <v>0</v>
      </c>
      <c r="N127" s="2">
        <v>0</v>
      </c>
      <c r="O127" s="1">
        <v>3556</v>
      </c>
      <c r="P127" s="1">
        <v>467</v>
      </c>
      <c r="Q127" s="1">
        <v>10</v>
      </c>
      <c r="R127" s="1">
        <v>0</v>
      </c>
      <c r="S127" s="3">
        <v>0</v>
      </c>
      <c r="T127" s="2">
        <v>0</v>
      </c>
      <c r="U127" s="1">
        <v>1214</v>
      </c>
      <c r="V127" s="1">
        <v>132</v>
      </c>
      <c r="W127" s="1">
        <v>2</v>
      </c>
      <c r="X127" s="1">
        <v>0</v>
      </c>
      <c r="Y127" s="3">
        <v>0</v>
      </c>
      <c r="Z127" s="2">
        <v>0</v>
      </c>
      <c r="AA127" s="1">
        <v>1365</v>
      </c>
      <c r="AB127" s="1">
        <v>260</v>
      </c>
      <c r="AC127" s="1">
        <v>22</v>
      </c>
      <c r="AD127" s="1">
        <v>0</v>
      </c>
      <c r="AE127" s="3">
        <v>0</v>
      </c>
      <c r="AF127" s="2">
        <f t="shared" si="14"/>
        <v>0</v>
      </c>
      <c r="AG127" s="1">
        <f t="shared" si="15"/>
        <v>18448</v>
      </c>
      <c r="AH127" s="1">
        <f t="shared" si="16"/>
        <v>2325</v>
      </c>
      <c r="AI127" s="1">
        <f t="shared" si="17"/>
        <v>55</v>
      </c>
      <c r="AJ127" s="1">
        <f t="shared" si="18"/>
        <v>0</v>
      </c>
      <c r="AK127" s="3">
        <f t="shared" si="19"/>
        <v>0</v>
      </c>
      <c r="AL127" s="26">
        <f t="shared" si="20"/>
        <v>0</v>
      </c>
      <c r="AM127" s="26">
        <f t="shared" si="21"/>
        <v>0.88573074707125021</v>
      </c>
      <c r="AN127" s="26">
        <f t="shared" si="22"/>
        <v>0.11162857691569042</v>
      </c>
      <c r="AO127" s="26">
        <f t="shared" si="23"/>
        <v>2.6406760130593433E-3</v>
      </c>
      <c r="AP127" s="26">
        <f t="shared" si="24"/>
        <v>0</v>
      </c>
      <c r="AQ127" s="26">
        <f t="shared" si="25"/>
        <v>0</v>
      </c>
    </row>
    <row r="128" spans="1:43" x14ac:dyDescent="0.25">
      <c r="A128" s="22">
        <v>63</v>
      </c>
      <c r="B128" s="2" t="s">
        <v>6</v>
      </c>
      <c r="C128" s="1" t="s">
        <v>6</v>
      </c>
      <c r="G128" s="3"/>
      <c r="H128" s="2" t="s">
        <v>6</v>
      </c>
      <c r="I128" s="1" t="s">
        <v>8</v>
      </c>
      <c r="J128" s="1" t="s">
        <v>9</v>
      </c>
      <c r="M128" s="3"/>
      <c r="N128" s="2" t="s">
        <v>6</v>
      </c>
      <c r="O128" s="1" t="s">
        <v>8</v>
      </c>
      <c r="P128" s="1" t="s">
        <v>8</v>
      </c>
      <c r="Q128" s="1" t="s">
        <v>9</v>
      </c>
      <c r="S128" s="3"/>
      <c r="T128" s="2" t="s">
        <v>6</v>
      </c>
      <c r="U128" s="1" t="s">
        <v>8</v>
      </c>
      <c r="V128" s="1" t="s">
        <v>8</v>
      </c>
      <c r="W128" s="1" t="s">
        <v>8</v>
      </c>
      <c r="Y128" s="3"/>
      <c r="Z128" s="2" t="s">
        <v>6</v>
      </c>
      <c r="AA128" s="1" t="s">
        <v>8</v>
      </c>
      <c r="AB128" s="1" t="s">
        <v>8</v>
      </c>
      <c r="AC128" s="1" t="s">
        <v>8</v>
      </c>
      <c r="AE128" s="3"/>
      <c r="AF128" s="2"/>
      <c r="AK128" s="3"/>
      <c r="AL128" s="26"/>
      <c r="AM128" s="26"/>
      <c r="AN128" s="26"/>
      <c r="AO128" s="26"/>
      <c r="AP128" s="26"/>
      <c r="AQ128" s="26"/>
    </row>
    <row r="129" spans="1:43" x14ac:dyDescent="0.25">
      <c r="A129" s="22" t="s">
        <v>71</v>
      </c>
      <c r="B129" s="2">
        <v>0</v>
      </c>
      <c r="C129" s="1">
        <v>426</v>
      </c>
      <c r="D129" s="1">
        <v>6</v>
      </c>
      <c r="E129" s="1">
        <v>0</v>
      </c>
      <c r="F129" s="1">
        <v>0</v>
      </c>
      <c r="G129" s="3">
        <v>0</v>
      </c>
      <c r="H129" s="2">
        <v>0</v>
      </c>
      <c r="I129" s="1">
        <v>695</v>
      </c>
      <c r="J129" s="1">
        <v>7</v>
      </c>
      <c r="K129" s="1">
        <v>0</v>
      </c>
      <c r="L129" s="1">
        <v>1</v>
      </c>
      <c r="M129" s="3">
        <v>0</v>
      </c>
      <c r="N129" s="2">
        <v>0</v>
      </c>
      <c r="O129" s="1">
        <v>392</v>
      </c>
      <c r="P129" s="1">
        <v>4</v>
      </c>
      <c r="Q129" s="1">
        <v>1</v>
      </c>
      <c r="R129" s="1">
        <v>1</v>
      </c>
      <c r="S129" s="3">
        <v>0</v>
      </c>
      <c r="T129" s="2">
        <v>0</v>
      </c>
      <c r="U129" s="1">
        <v>79</v>
      </c>
      <c r="V129" s="1">
        <v>2</v>
      </c>
      <c r="W129" s="1">
        <v>1</v>
      </c>
      <c r="X129" s="1">
        <v>0</v>
      </c>
      <c r="Y129" s="3">
        <v>0</v>
      </c>
      <c r="Z129" s="2">
        <v>0</v>
      </c>
      <c r="AA129" s="1">
        <v>502</v>
      </c>
      <c r="AB129" s="1">
        <v>22</v>
      </c>
      <c r="AC129" s="1">
        <v>120</v>
      </c>
      <c r="AD129" s="1">
        <v>133</v>
      </c>
      <c r="AE129" s="3">
        <v>0</v>
      </c>
      <c r="AF129" s="2">
        <f t="shared" si="14"/>
        <v>0</v>
      </c>
      <c r="AG129" s="1">
        <f t="shared" si="15"/>
        <v>2094</v>
      </c>
      <c r="AH129" s="1">
        <f t="shared" si="16"/>
        <v>41</v>
      </c>
      <c r="AI129" s="1">
        <f t="shared" si="17"/>
        <v>122</v>
      </c>
      <c r="AJ129" s="1">
        <f t="shared" si="18"/>
        <v>135</v>
      </c>
      <c r="AK129" s="3">
        <f t="shared" si="19"/>
        <v>0</v>
      </c>
      <c r="AL129" s="26">
        <f t="shared" si="20"/>
        <v>0</v>
      </c>
      <c r="AM129" s="26">
        <f t="shared" si="21"/>
        <v>0.87541806020066892</v>
      </c>
      <c r="AN129" s="26">
        <f t="shared" si="22"/>
        <v>1.7140468227424748E-2</v>
      </c>
      <c r="AO129" s="26">
        <f t="shared" si="23"/>
        <v>5.1003344481605352E-2</v>
      </c>
      <c r="AP129" s="26">
        <f t="shared" si="24"/>
        <v>5.6438127090301E-2</v>
      </c>
      <c r="AQ129" s="26">
        <f t="shared" si="25"/>
        <v>0</v>
      </c>
    </row>
    <row r="130" spans="1:43" x14ac:dyDescent="0.25">
      <c r="A130" s="22">
        <v>64</v>
      </c>
      <c r="B130" s="2" t="s">
        <v>6</v>
      </c>
      <c r="G130" s="3"/>
      <c r="H130" s="2" t="s">
        <v>6</v>
      </c>
      <c r="I130" s="1" t="s">
        <v>8</v>
      </c>
      <c r="J130" s="1" t="s">
        <v>9</v>
      </c>
      <c r="M130" s="3"/>
      <c r="N130" s="2" t="s">
        <v>6</v>
      </c>
      <c r="O130" s="1" t="s">
        <v>8</v>
      </c>
      <c r="P130" s="1" t="s">
        <v>8</v>
      </c>
      <c r="Q130" s="1" t="s">
        <v>9</v>
      </c>
      <c r="S130" s="3"/>
      <c r="T130" s="2" t="s">
        <v>6</v>
      </c>
      <c r="U130" s="1" t="s">
        <v>8</v>
      </c>
      <c r="V130" s="1" t="s">
        <v>8</v>
      </c>
      <c r="W130" s="1" t="s">
        <v>9</v>
      </c>
      <c r="Y130" s="3"/>
      <c r="Z130" s="2" t="s">
        <v>6</v>
      </c>
      <c r="AA130" s="1" t="s">
        <v>8</v>
      </c>
      <c r="AB130" s="1" t="s">
        <v>8</v>
      </c>
      <c r="AC130" s="1" t="s">
        <v>8</v>
      </c>
      <c r="AD130" s="1" t="s">
        <v>8</v>
      </c>
      <c r="AE130" s="3"/>
      <c r="AF130" s="2"/>
      <c r="AK130" s="3"/>
      <c r="AL130" s="26"/>
      <c r="AM130" s="26"/>
      <c r="AN130" s="26"/>
      <c r="AO130" s="26"/>
      <c r="AP130" s="26"/>
      <c r="AQ130" s="26"/>
    </row>
    <row r="131" spans="1:43" x14ac:dyDescent="0.25">
      <c r="A131" s="22" t="s">
        <v>72</v>
      </c>
      <c r="B131" s="2">
        <v>0</v>
      </c>
      <c r="C131" s="1">
        <v>2683</v>
      </c>
      <c r="D131" s="1">
        <v>26</v>
      </c>
      <c r="E131" s="1">
        <v>59</v>
      </c>
      <c r="F131" s="1">
        <v>1</v>
      </c>
      <c r="G131" s="3">
        <v>0</v>
      </c>
      <c r="H131" s="2">
        <v>0</v>
      </c>
      <c r="I131" s="1">
        <v>4190</v>
      </c>
      <c r="J131" s="1">
        <v>33</v>
      </c>
      <c r="K131" s="1">
        <v>164</v>
      </c>
      <c r="L131" s="1">
        <v>2</v>
      </c>
      <c r="M131" s="3">
        <v>0</v>
      </c>
      <c r="N131" s="2">
        <v>0</v>
      </c>
      <c r="O131" s="1">
        <v>1761</v>
      </c>
      <c r="P131" s="1">
        <v>4</v>
      </c>
      <c r="Q131" s="1">
        <v>162</v>
      </c>
      <c r="R131" s="1">
        <v>2</v>
      </c>
      <c r="S131" s="3">
        <v>0</v>
      </c>
      <c r="T131" s="2">
        <v>0</v>
      </c>
      <c r="U131" s="1">
        <v>737</v>
      </c>
      <c r="V131" s="1">
        <v>6</v>
      </c>
      <c r="W131" s="1">
        <v>145</v>
      </c>
      <c r="X131" s="1">
        <v>4</v>
      </c>
      <c r="Y131" s="3">
        <v>0</v>
      </c>
      <c r="Z131" s="2">
        <v>0</v>
      </c>
      <c r="AA131" s="1">
        <v>659</v>
      </c>
      <c r="AB131" s="1">
        <v>33</v>
      </c>
      <c r="AC131" s="1">
        <v>947</v>
      </c>
      <c r="AD131" s="1">
        <v>38</v>
      </c>
      <c r="AE131" s="3">
        <v>0</v>
      </c>
      <c r="AF131" s="2">
        <f t="shared" si="14"/>
        <v>0</v>
      </c>
      <c r="AG131" s="1">
        <f t="shared" si="15"/>
        <v>10030</v>
      </c>
      <c r="AH131" s="1">
        <f t="shared" si="16"/>
        <v>102</v>
      </c>
      <c r="AI131" s="1">
        <f t="shared" si="17"/>
        <v>1477</v>
      </c>
      <c r="AJ131" s="1">
        <f t="shared" si="18"/>
        <v>47</v>
      </c>
      <c r="AK131" s="3">
        <f t="shared" si="19"/>
        <v>0</v>
      </c>
      <c r="AL131" s="26">
        <f t="shared" si="20"/>
        <v>0</v>
      </c>
      <c r="AM131" s="26">
        <f t="shared" si="21"/>
        <v>0.86050102951269736</v>
      </c>
      <c r="AN131" s="26">
        <f t="shared" si="22"/>
        <v>8.7508579272477689E-3</v>
      </c>
      <c r="AO131" s="26">
        <f t="shared" si="23"/>
        <v>0.12671585449553877</v>
      </c>
      <c r="AP131" s="26">
        <f t="shared" si="24"/>
        <v>4.0322580645161289E-3</v>
      </c>
      <c r="AQ131" s="26">
        <f t="shared" si="25"/>
        <v>0</v>
      </c>
    </row>
    <row r="132" spans="1:43" x14ac:dyDescent="0.25">
      <c r="A132" s="22">
        <v>65</v>
      </c>
      <c r="B132" s="2" t="s">
        <v>6</v>
      </c>
      <c r="C132" s="1" t="s">
        <v>6</v>
      </c>
      <c r="G132" s="3"/>
      <c r="H132" s="2" t="s">
        <v>6</v>
      </c>
      <c r="I132" s="1" t="s">
        <v>8</v>
      </c>
      <c r="J132" s="1" t="s">
        <v>9</v>
      </c>
      <c r="M132" s="3"/>
      <c r="N132" s="2" t="s">
        <v>6</v>
      </c>
      <c r="O132" s="1" t="s">
        <v>8</v>
      </c>
      <c r="P132" s="1" t="s">
        <v>8</v>
      </c>
      <c r="Q132" s="1" t="s">
        <v>9</v>
      </c>
      <c r="R132" s="1" t="s">
        <v>9</v>
      </c>
      <c r="S132" s="3"/>
      <c r="T132" s="2" t="s">
        <v>6</v>
      </c>
      <c r="U132" s="1" t="s">
        <v>8</v>
      </c>
      <c r="V132" s="1" t="s">
        <v>8</v>
      </c>
      <c r="W132" s="1" t="s">
        <v>8</v>
      </c>
      <c r="X132" s="1" t="s">
        <v>9</v>
      </c>
      <c r="Y132" s="3"/>
      <c r="Z132" s="2" t="s">
        <v>6</v>
      </c>
      <c r="AA132" s="1" t="s">
        <v>8</v>
      </c>
      <c r="AB132" s="1" t="s">
        <v>8</v>
      </c>
      <c r="AC132" s="1" t="s">
        <v>8</v>
      </c>
      <c r="AD132" s="1" t="s">
        <v>8</v>
      </c>
      <c r="AE132" s="3"/>
      <c r="AF132" s="2"/>
      <c r="AK132" s="3"/>
      <c r="AL132" s="26"/>
      <c r="AM132" s="26"/>
      <c r="AN132" s="26"/>
      <c r="AO132" s="26"/>
      <c r="AP132" s="26"/>
      <c r="AQ132" s="26"/>
    </row>
    <row r="133" spans="1:43" x14ac:dyDescent="0.25">
      <c r="A133" s="22" t="s">
        <v>73</v>
      </c>
      <c r="B133" s="2">
        <v>0</v>
      </c>
      <c r="C133" s="1">
        <v>1505</v>
      </c>
      <c r="D133" s="1">
        <v>143</v>
      </c>
      <c r="E133" s="1">
        <v>181</v>
      </c>
      <c r="F133" s="1">
        <v>0</v>
      </c>
      <c r="G133" s="3">
        <v>0</v>
      </c>
      <c r="H133" s="2">
        <v>0</v>
      </c>
      <c r="I133" s="1">
        <v>2939</v>
      </c>
      <c r="J133" s="1">
        <v>556</v>
      </c>
      <c r="K133" s="1">
        <v>269</v>
      </c>
      <c r="L133" s="1">
        <v>0</v>
      </c>
      <c r="M133" s="3">
        <v>0</v>
      </c>
      <c r="N133" s="2">
        <v>0</v>
      </c>
      <c r="O133" s="1">
        <v>1331</v>
      </c>
      <c r="P133" s="1">
        <v>1004</v>
      </c>
      <c r="Q133" s="1">
        <v>121</v>
      </c>
      <c r="R133" s="1">
        <v>0</v>
      </c>
      <c r="S133" s="3">
        <v>0</v>
      </c>
      <c r="T133" s="2">
        <v>0</v>
      </c>
      <c r="U133" s="1">
        <v>179</v>
      </c>
      <c r="V133" s="1">
        <v>835</v>
      </c>
      <c r="W133" s="1">
        <v>82</v>
      </c>
      <c r="X133" s="1">
        <v>0</v>
      </c>
      <c r="Y133" s="3">
        <v>0</v>
      </c>
      <c r="Z133" s="2">
        <v>0</v>
      </c>
      <c r="AA133" s="1">
        <v>391</v>
      </c>
      <c r="AB133" s="1">
        <v>929</v>
      </c>
      <c r="AC133" s="1">
        <v>197</v>
      </c>
      <c r="AD133" s="1">
        <v>0</v>
      </c>
      <c r="AE133" s="3">
        <v>0</v>
      </c>
      <c r="AF133" s="2">
        <f t="shared" ref="AF133:AF159" si="26">SUM(Z133,T133,N133,H133,B133)</f>
        <v>0</v>
      </c>
      <c r="AG133" s="1">
        <f t="shared" ref="AG133:AG159" si="27">SUM(AA133,U133,O133,I133,C133)</f>
        <v>6345</v>
      </c>
      <c r="AH133" s="1">
        <f t="shared" ref="AH133:AH159" si="28">SUM(AB133,V133,P133,J133,D133)</f>
        <v>3467</v>
      </c>
      <c r="AI133" s="1">
        <f t="shared" ref="AI133:AI159" si="29">SUM(AC133,W133,Q133,K133,E133)</f>
        <v>850</v>
      </c>
      <c r="AJ133" s="1">
        <f t="shared" ref="AJ133:AJ159" si="30">SUM(AD133,X133,R133,L133,F133)</f>
        <v>0</v>
      </c>
      <c r="AK133" s="3">
        <f t="shared" ref="AK133:AK159" si="31">SUM(AE133,Y133,S133,M133,G133)</f>
        <v>0</v>
      </c>
      <c r="AL133" s="26">
        <f t="shared" ref="AL133:AL159" si="32">AF133/SUM($AF133:$AK133)</f>
        <v>0</v>
      </c>
      <c r="AM133" s="26">
        <f t="shared" ref="AM133:AM159" si="33">AG133/SUM($AF133:$AK133)</f>
        <v>0.59510410804727065</v>
      </c>
      <c r="AN133" s="26">
        <f t="shared" ref="AN133:AN159" si="34">AH133/SUM($AF133:$AK133)</f>
        <v>0.32517351341211781</v>
      </c>
      <c r="AO133" s="26">
        <f t="shared" ref="AO133:AO159" si="35">AI133/SUM($AF133:$AK133)</f>
        <v>7.9722378540611524E-2</v>
      </c>
      <c r="AP133" s="26">
        <f t="shared" ref="AP133:AP159" si="36">AJ133/SUM($AF133:$AK133)</f>
        <v>0</v>
      </c>
      <c r="AQ133" s="26">
        <f t="shared" ref="AQ133:AQ159" si="37">AK133/SUM($AF133:$AK133)</f>
        <v>0</v>
      </c>
    </row>
    <row r="134" spans="1:43" x14ac:dyDescent="0.25">
      <c r="A134" s="22">
        <v>66</v>
      </c>
      <c r="B134" s="2" t="s">
        <v>6</v>
      </c>
      <c r="C134" s="1" t="s">
        <v>6</v>
      </c>
      <c r="G134" s="3"/>
      <c r="H134" s="2" t="s">
        <v>6</v>
      </c>
      <c r="I134" s="1" t="s">
        <v>8</v>
      </c>
      <c r="J134" s="1" t="s">
        <v>9</v>
      </c>
      <c r="M134" s="3"/>
      <c r="N134" s="2" t="s">
        <v>6</v>
      </c>
      <c r="O134" s="1" t="s">
        <v>8</v>
      </c>
      <c r="P134" s="1" t="s">
        <v>8</v>
      </c>
      <c r="Q134" s="1" t="s">
        <v>9</v>
      </c>
      <c r="S134" s="3"/>
      <c r="T134" s="2" t="s">
        <v>6</v>
      </c>
      <c r="U134" s="1" t="s">
        <v>8</v>
      </c>
      <c r="V134" s="1" t="s">
        <v>8</v>
      </c>
      <c r="W134" s="1" t="s">
        <v>8</v>
      </c>
      <c r="Y134" s="3"/>
      <c r="Z134" s="2" t="s">
        <v>6</v>
      </c>
      <c r="AA134" s="1" t="s">
        <v>8</v>
      </c>
      <c r="AB134" s="1" t="s">
        <v>8</v>
      </c>
      <c r="AC134" s="1" t="s">
        <v>8</v>
      </c>
      <c r="AE134" s="3"/>
      <c r="AF134" s="2"/>
      <c r="AK134" s="3"/>
      <c r="AL134" s="26"/>
      <c r="AM134" s="26"/>
      <c r="AN134" s="26"/>
      <c r="AO134" s="26"/>
      <c r="AP134" s="26"/>
      <c r="AQ134" s="26"/>
    </row>
    <row r="135" spans="1:43" x14ac:dyDescent="0.25">
      <c r="A135" s="22" t="s">
        <v>74</v>
      </c>
      <c r="B135" s="2">
        <v>0</v>
      </c>
      <c r="C135" s="1">
        <v>2</v>
      </c>
      <c r="D135" s="1">
        <v>77</v>
      </c>
      <c r="E135" s="1">
        <v>8</v>
      </c>
      <c r="F135" s="1">
        <v>0</v>
      </c>
      <c r="G135" s="3">
        <v>0</v>
      </c>
      <c r="H135" s="2">
        <v>0</v>
      </c>
      <c r="I135" s="1">
        <v>9</v>
      </c>
      <c r="J135" s="1">
        <v>214</v>
      </c>
      <c r="K135" s="1">
        <v>45</v>
      </c>
      <c r="L135" s="1">
        <v>0</v>
      </c>
      <c r="M135" s="3">
        <v>0</v>
      </c>
      <c r="N135" s="2">
        <v>0</v>
      </c>
      <c r="O135" s="1">
        <v>114</v>
      </c>
      <c r="P135" s="1">
        <v>478</v>
      </c>
      <c r="Q135" s="1">
        <v>260</v>
      </c>
      <c r="R135" s="1">
        <v>0</v>
      </c>
      <c r="S135" s="3">
        <v>0</v>
      </c>
      <c r="T135" s="2">
        <v>0</v>
      </c>
      <c r="U135" s="1">
        <v>1</v>
      </c>
      <c r="V135" s="1">
        <v>122</v>
      </c>
      <c r="W135" s="1">
        <v>68</v>
      </c>
      <c r="X135" s="1">
        <v>0</v>
      </c>
      <c r="Y135" s="3">
        <v>0</v>
      </c>
      <c r="Z135" s="2">
        <v>0</v>
      </c>
      <c r="AA135" s="1">
        <v>10</v>
      </c>
      <c r="AB135" s="1">
        <v>711</v>
      </c>
      <c r="AC135" s="1">
        <v>130</v>
      </c>
      <c r="AD135" s="1">
        <v>0</v>
      </c>
      <c r="AE135" s="3">
        <v>0</v>
      </c>
      <c r="AF135" s="2">
        <f t="shared" si="26"/>
        <v>0</v>
      </c>
      <c r="AG135" s="1">
        <f t="shared" si="27"/>
        <v>136</v>
      </c>
      <c r="AH135" s="1">
        <f t="shared" si="28"/>
        <v>1602</v>
      </c>
      <c r="AI135" s="1">
        <f t="shared" si="29"/>
        <v>511</v>
      </c>
      <c r="AJ135" s="1">
        <f t="shared" si="30"/>
        <v>0</v>
      </c>
      <c r="AK135" s="3">
        <f t="shared" si="31"/>
        <v>0</v>
      </c>
      <c r="AL135" s="26">
        <f t="shared" si="32"/>
        <v>0</v>
      </c>
      <c r="AM135" s="26">
        <f t="shared" si="33"/>
        <v>6.0471320586927522E-2</v>
      </c>
      <c r="AN135" s="26">
        <f t="shared" si="34"/>
        <v>0.71231658514895513</v>
      </c>
      <c r="AO135" s="26">
        <f t="shared" si="35"/>
        <v>0.2272120942641174</v>
      </c>
      <c r="AP135" s="26">
        <f t="shared" si="36"/>
        <v>0</v>
      </c>
      <c r="AQ135" s="26">
        <f t="shared" si="37"/>
        <v>0</v>
      </c>
    </row>
    <row r="136" spans="1:43" x14ac:dyDescent="0.25">
      <c r="A136" s="22">
        <v>67</v>
      </c>
      <c r="B136" s="2" t="s">
        <v>6</v>
      </c>
      <c r="G136" s="3"/>
      <c r="H136" s="2" t="s">
        <v>6</v>
      </c>
      <c r="I136" s="1" t="s">
        <v>8</v>
      </c>
      <c r="J136" s="1" t="s">
        <v>9</v>
      </c>
      <c r="M136" s="3"/>
      <c r="N136" s="2" t="s">
        <v>6</v>
      </c>
      <c r="O136" s="1" t="s">
        <v>8</v>
      </c>
      <c r="P136" s="1" t="s">
        <v>8</v>
      </c>
      <c r="Q136" s="1" t="s">
        <v>9</v>
      </c>
      <c r="S136" s="3"/>
      <c r="T136" s="2" t="s">
        <v>6</v>
      </c>
      <c r="U136" s="1" t="s">
        <v>8</v>
      </c>
      <c r="V136" s="1" t="s">
        <v>8</v>
      </c>
      <c r="W136" s="1" t="s">
        <v>9</v>
      </c>
      <c r="X136" s="1" t="s">
        <v>9</v>
      </c>
      <c r="Y136" s="3"/>
      <c r="Z136" s="2" t="s">
        <v>6</v>
      </c>
      <c r="AA136" s="1" t="s">
        <v>8</v>
      </c>
      <c r="AB136" s="1" t="s">
        <v>8</v>
      </c>
      <c r="AC136" s="1" t="s">
        <v>8</v>
      </c>
      <c r="AD136" s="1" t="s">
        <v>8</v>
      </c>
      <c r="AE136" s="3"/>
      <c r="AF136" s="2"/>
      <c r="AK136" s="3"/>
      <c r="AL136" s="26"/>
      <c r="AM136" s="26"/>
      <c r="AN136" s="26"/>
      <c r="AO136" s="26"/>
      <c r="AP136" s="26"/>
      <c r="AQ136" s="26"/>
    </row>
    <row r="137" spans="1:43" x14ac:dyDescent="0.25">
      <c r="A137" s="22" t="s">
        <v>75</v>
      </c>
      <c r="B137" s="2">
        <v>0</v>
      </c>
      <c r="C137" s="1">
        <v>344</v>
      </c>
      <c r="D137" s="1">
        <v>34</v>
      </c>
      <c r="E137" s="1">
        <v>4</v>
      </c>
      <c r="F137" s="1">
        <v>0</v>
      </c>
      <c r="G137" s="3">
        <v>3</v>
      </c>
      <c r="H137" s="2">
        <v>0</v>
      </c>
      <c r="I137" s="1">
        <v>847</v>
      </c>
      <c r="J137" s="1">
        <v>101</v>
      </c>
      <c r="K137" s="1">
        <v>14</v>
      </c>
      <c r="L137" s="1">
        <v>0</v>
      </c>
      <c r="M137" s="3">
        <v>9</v>
      </c>
      <c r="N137" s="2">
        <v>0</v>
      </c>
      <c r="O137" s="1">
        <v>375</v>
      </c>
      <c r="P137" s="1">
        <v>116</v>
      </c>
      <c r="Q137" s="1">
        <v>9</v>
      </c>
      <c r="R137" s="1">
        <v>0</v>
      </c>
      <c r="S137" s="3">
        <v>16</v>
      </c>
      <c r="T137" s="2">
        <v>0</v>
      </c>
      <c r="U137" s="1">
        <v>148</v>
      </c>
      <c r="V137" s="1">
        <v>50</v>
      </c>
      <c r="W137" s="1">
        <v>18</v>
      </c>
      <c r="X137" s="1">
        <v>0</v>
      </c>
      <c r="Y137" s="3">
        <v>3</v>
      </c>
      <c r="Z137" s="2">
        <v>0</v>
      </c>
      <c r="AA137" s="1">
        <v>321</v>
      </c>
      <c r="AB137" s="1">
        <v>145</v>
      </c>
      <c r="AC137" s="1">
        <v>58</v>
      </c>
      <c r="AD137" s="1">
        <v>0</v>
      </c>
      <c r="AE137" s="3">
        <v>35</v>
      </c>
      <c r="AF137" s="2">
        <f t="shared" si="26"/>
        <v>0</v>
      </c>
      <c r="AG137" s="1">
        <f t="shared" si="27"/>
        <v>2035</v>
      </c>
      <c r="AH137" s="1">
        <f t="shared" si="28"/>
        <v>446</v>
      </c>
      <c r="AI137" s="1">
        <f t="shared" si="29"/>
        <v>103</v>
      </c>
      <c r="AJ137" s="1">
        <f t="shared" si="30"/>
        <v>0</v>
      </c>
      <c r="AK137" s="3">
        <f t="shared" si="31"/>
        <v>66</v>
      </c>
      <c r="AL137" s="26">
        <f t="shared" si="32"/>
        <v>0</v>
      </c>
      <c r="AM137" s="26">
        <f t="shared" si="33"/>
        <v>0.76792452830188684</v>
      </c>
      <c r="AN137" s="26">
        <f t="shared" si="34"/>
        <v>0.16830188679245284</v>
      </c>
      <c r="AO137" s="26">
        <f t="shared" si="35"/>
        <v>3.8867924528301886E-2</v>
      </c>
      <c r="AP137" s="26">
        <f t="shared" si="36"/>
        <v>0</v>
      </c>
      <c r="AQ137" s="26">
        <f t="shared" si="37"/>
        <v>2.4905660377358491E-2</v>
      </c>
    </row>
    <row r="138" spans="1:43" x14ac:dyDescent="0.25">
      <c r="A138" s="22">
        <v>68</v>
      </c>
      <c r="B138" s="2" t="s">
        <v>6</v>
      </c>
      <c r="G138" s="3"/>
      <c r="H138" s="2" t="s">
        <v>6</v>
      </c>
      <c r="I138" s="1" t="s">
        <v>8</v>
      </c>
      <c r="J138" s="1" t="s">
        <v>9</v>
      </c>
      <c r="M138" s="3"/>
      <c r="N138" s="2" t="s">
        <v>6</v>
      </c>
      <c r="O138" s="1" t="s">
        <v>8</v>
      </c>
      <c r="P138" s="1" t="s">
        <v>9</v>
      </c>
      <c r="Q138" s="1" t="s">
        <v>9</v>
      </c>
      <c r="S138" s="3"/>
      <c r="T138" s="2" t="s">
        <v>6</v>
      </c>
      <c r="U138" s="1" t="s">
        <v>8</v>
      </c>
      <c r="V138" s="1" t="s">
        <v>8</v>
      </c>
      <c r="W138" s="1" t="s">
        <v>8</v>
      </c>
      <c r="Y138" s="3"/>
      <c r="Z138" s="2" t="s">
        <v>6</v>
      </c>
      <c r="AA138" s="1" t="s">
        <v>8</v>
      </c>
      <c r="AB138" s="1" t="s">
        <v>8</v>
      </c>
      <c r="AC138" s="1" t="s">
        <v>8</v>
      </c>
      <c r="AE138" s="3"/>
      <c r="AF138" s="2"/>
      <c r="AK138" s="3"/>
      <c r="AL138" s="26"/>
      <c r="AM138" s="26"/>
      <c r="AN138" s="26"/>
      <c r="AO138" s="26"/>
      <c r="AP138" s="26"/>
      <c r="AQ138" s="26"/>
    </row>
    <row r="139" spans="1:43" x14ac:dyDescent="0.25">
      <c r="A139" s="22" t="s">
        <v>76</v>
      </c>
      <c r="B139" s="2">
        <v>0</v>
      </c>
      <c r="C139" s="1">
        <v>0</v>
      </c>
      <c r="D139" s="1">
        <v>112</v>
      </c>
      <c r="E139" s="1">
        <v>2</v>
      </c>
      <c r="F139" s="1">
        <v>0</v>
      </c>
      <c r="G139" s="3">
        <v>0</v>
      </c>
      <c r="H139" s="2">
        <v>0</v>
      </c>
      <c r="I139" s="1">
        <v>0</v>
      </c>
      <c r="J139" s="1">
        <v>269</v>
      </c>
      <c r="K139" s="1">
        <v>10</v>
      </c>
      <c r="L139" s="1">
        <v>0</v>
      </c>
      <c r="M139" s="3">
        <v>0</v>
      </c>
      <c r="N139" s="2">
        <v>0</v>
      </c>
      <c r="O139" s="1">
        <v>0</v>
      </c>
      <c r="P139" s="1">
        <v>183</v>
      </c>
      <c r="Q139" s="1">
        <v>12</v>
      </c>
      <c r="R139" s="1">
        <v>0</v>
      </c>
      <c r="S139" s="3">
        <v>0</v>
      </c>
      <c r="T139" s="2">
        <v>0</v>
      </c>
      <c r="U139" s="1">
        <v>0</v>
      </c>
      <c r="V139" s="1">
        <v>69</v>
      </c>
      <c r="W139" s="1">
        <v>37</v>
      </c>
      <c r="X139" s="1">
        <v>0</v>
      </c>
      <c r="Y139" s="3">
        <v>0</v>
      </c>
      <c r="Z139" s="2">
        <v>0</v>
      </c>
      <c r="AA139" s="1">
        <v>0</v>
      </c>
      <c r="AB139" s="1">
        <v>271</v>
      </c>
      <c r="AC139" s="1">
        <v>43</v>
      </c>
      <c r="AD139" s="1">
        <v>0</v>
      </c>
      <c r="AE139" s="3">
        <v>0</v>
      </c>
      <c r="AF139" s="2">
        <f t="shared" si="26"/>
        <v>0</v>
      </c>
      <c r="AG139" s="1">
        <f t="shared" si="27"/>
        <v>0</v>
      </c>
      <c r="AH139" s="1">
        <f t="shared" si="28"/>
        <v>904</v>
      </c>
      <c r="AI139" s="1">
        <f t="shared" si="29"/>
        <v>104</v>
      </c>
      <c r="AJ139" s="1">
        <f t="shared" si="30"/>
        <v>0</v>
      </c>
      <c r="AK139" s="3">
        <f t="shared" si="31"/>
        <v>0</v>
      </c>
      <c r="AL139" s="26">
        <f t="shared" si="32"/>
        <v>0</v>
      </c>
      <c r="AM139" s="26">
        <f t="shared" si="33"/>
        <v>0</v>
      </c>
      <c r="AN139" s="26">
        <f t="shared" si="34"/>
        <v>0.89682539682539686</v>
      </c>
      <c r="AO139" s="26">
        <f t="shared" si="35"/>
        <v>0.10317460317460317</v>
      </c>
      <c r="AP139" s="26">
        <f t="shared" si="36"/>
        <v>0</v>
      </c>
      <c r="AQ139" s="26">
        <f t="shared" si="37"/>
        <v>0</v>
      </c>
    </row>
    <row r="140" spans="1:43" x14ac:dyDescent="0.25">
      <c r="A140" s="22">
        <v>69</v>
      </c>
      <c r="B140" s="2" t="s">
        <v>6</v>
      </c>
      <c r="C140" s="1" t="s">
        <v>6</v>
      </c>
      <c r="G140" s="3"/>
      <c r="H140" s="2" t="s">
        <v>6</v>
      </c>
      <c r="I140" s="1" t="s">
        <v>6</v>
      </c>
      <c r="M140" s="3"/>
      <c r="N140" s="2" t="s">
        <v>6</v>
      </c>
      <c r="O140" s="1" t="s">
        <v>6</v>
      </c>
      <c r="P140" s="1" t="s">
        <v>8</v>
      </c>
      <c r="Q140" s="1" t="s">
        <v>9</v>
      </c>
      <c r="S140" s="3"/>
      <c r="T140" s="2" t="s">
        <v>6</v>
      </c>
      <c r="U140" s="1" t="s">
        <v>6</v>
      </c>
      <c r="V140" s="1" t="s">
        <v>8</v>
      </c>
      <c r="W140" s="1" t="s">
        <v>8</v>
      </c>
      <c r="Y140" s="3"/>
      <c r="Z140" s="2" t="s">
        <v>6</v>
      </c>
      <c r="AA140" s="1" t="s">
        <v>6</v>
      </c>
      <c r="AB140" s="1" t="s">
        <v>8</v>
      </c>
      <c r="AC140" s="1" t="s">
        <v>8</v>
      </c>
      <c r="AE140" s="3"/>
      <c r="AF140" s="2"/>
      <c r="AK140" s="3"/>
      <c r="AL140" s="26"/>
      <c r="AM140" s="26"/>
      <c r="AN140" s="26"/>
      <c r="AO140" s="26"/>
      <c r="AP140" s="26"/>
      <c r="AQ140" s="26"/>
    </row>
    <row r="141" spans="1:43" x14ac:dyDescent="0.25">
      <c r="A141" s="22" t="s">
        <v>77</v>
      </c>
      <c r="B141" s="2">
        <v>0</v>
      </c>
      <c r="C141" s="1">
        <v>87</v>
      </c>
      <c r="D141" s="1">
        <v>23</v>
      </c>
      <c r="E141" s="1">
        <v>48</v>
      </c>
      <c r="F141" s="1">
        <v>0</v>
      </c>
      <c r="G141" s="3">
        <v>0</v>
      </c>
      <c r="H141" s="2">
        <v>0</v>
      </c>
      <c r="I141" s="1">
        <v>146</v>
      </c>
      <c r="J141" s="1">
        <v>78</v>
      </c>
      <c r="K141" s="1">
        <v>76</v>
      </c>
      <c r="L141" s="1">
        <v>0</v>
      </c>
      <c r="M141" s="3">
        <v>0</v>
      </c>
      <c r="N141" s="2">
        <v>0</v>
      </c>
      <c r="O141" s="1">
        <v>105</v>
      </c>
      <c r="P141" s="1">
        <v>113</v>
      </c>
      <c r="Q141" s="1">
        <v>303</v>
      </c>
      <c r="R141" s="1">
        <v>0</v>
      </c>
      <c r="S141" s="3">
        <v>0</v>
      </c>
      <c r="T141" s="2">
        <v>0</v>
      </c>
      <c r="U141" s="1">
        <v>41</v>
      </c>
      <c r="V141" s="1">
        <v>259</v>
      </c>
      <c r="W141" s="1">
        <v>329</v>
      </c>
      <c r="X141" s="1">
        <v>0</v>
      </c>
      <c r="Y141" s="3">
        <v>0</v>
      </c>
      <c r="Z141" s="2">
        <v>0</v>
      </c>
      <c r="AA141" s="1">
        <v>52</v>
      </c>
      <c r="AB141" s="1">
        <v>446</v>
      </c>
      <c r="AC141" s="1">
        <v>1755</v>
      </c>
      <c r="AD141" s="1">
        <v>20</v>
      </c>
      <c r="AE141" s="3">
        <v>0</v>
      </c>
      <c r="AF141" s="2">
        <f t="shared" si="26"/>
        <v>0</v>
      </c>
      <c r="AG141" s="1">
        <f t="shared" si="27"/>
        <v>431</v>
      </c>
      <c r="AH141" s="1">
        <f t="shared" si="28"/>
        <v>919</v>
      </c>
      <c r="AI141" s="1">
        <f t="shared" si="29"/>
        <v>2511</v>
      </c>
      <c r="AJ141" s="1">
        <f t="shared" si="30"/>
        <v>20</v>
      </c>
      <c r="AK141" s="3">
        <f t="shared" si="31"/>
        <v>0</v>
      </c>
      <c r="AL141" s="26">
        <f t="shared" si="32"/>
        <v>0</v>
      </c>
      <c r="AM141" s="26">
        <f t="shared" si="33"/>
        <v>0.11105385209997423</v>
      </c>
      <c r="AN141" s="26">
        <f t="shared" si="34"/>
        <v>0.23679464055655758</v>
      </c>
      <c r="AO141" s="26">
        <f t="shared" si="35"/>
        <v>0.64699819634114919</v>
      </c>
      <c r="AP141" s="26">
        <f t="shared" si="36"/>
        <v>5.1533110023189903E-3</v>
      </c>
      <c r="AQ141" s="26">
        <f t="shared" si="37"/>
        <v>0</v>
      </c>
    </row>
    <row r="142" spans="1:43" x14ac:dyDescent="0.25">
      <c r="A142" s="22">
        <v>70</v>
      </c>
      <c r="B142" s="2" t="s">
        <v>6</v>
      </c>
      <c r="G142" s="3"/>
      <c r="H142" s="2" t="s">
        <v>6</v>
      </c>
      <c r="I142" s="1" t="s">
        <v>8</v>
      </c>
      <c r="J142" s="1" t="s">
        <v>9</v>
      </c>
      <c r="M142" s="3"/>
      <c r="N142" s="2" t="s">
        <v>6</v>
      </c>
      <c r="O142" s="1" t="s">
        <v>8</v>
      </c>
      <c r="P142" s="1" t="s">
        <v>9</v>
      </c>
      <c r="S142" s="3"/>
      <c r="T142" s="2" t="s">
        <v>6</v>
      </c>
      <c r="U142" s="1" t="s">
        <v>8</v>
      </c>
      <c r="V142" s="1" t="s">
        <v>8</v>
      </c>
      <c r="W142" s="1" t="s">
        <v>8</v>
      </c>
      <c r="Y142" s="3"/>
      <c r="Z142" s="2" t="s">
        <v>6</v>
      </c>
      <c r="AA142" s="1" t="s">
        <v>8</v>
      </c>
      <c r="AB142" s="1" t="s">
        <v>8</v>
      </c>
      <c r="AC142" s="1" t="s">
        <v>8</v>
      </c>
      <c r="AD142" s="1" t="s">
        <v>8</v>
      </c>
      <c r="AE142" s="3"/>
      <c r="AF142" s="2"/>
      <c r="AK142" s="3"/>
      <c r="AL142" s="26"/>
      <c r="AM142" s="26"/>
      <c r="AN142" s="26"/>
      <c r="AO142" s="26"/>
      <c r="AP142" s="26"/>
      <c r="AQ142" s="26"/>
    </row>
    <row r="143" spans="1:43" x14ac:dyDescent="0.25">
      <c r="A143" s="22" t="s">
        <v>78</v>
      </c>
      <c r="B143" s="2">
        <v>0</v>
      </c>
      <c r="C143" s="1">
        <v>415</v>
      </c>
      <c r="D143" s="1">
        <v>1</v>
      </c>
      <c r="E143" s="1">
        <v>0</v>
      </c>
      <c r="F143" s="1">
        <v>0</v>
      </c>
      <c r="G143" s="3">
        <v>0</v>
      </c>
      <c r="H143" s="2">
        <v>0</v>
      </c>
      <c r="I143" s="1">
        <v>920</v>
      </c>
      <c r="J143" s="1">
        <v>4</v>
      </c>
      <c r="K143" s="1">
        <v>0</v>
      </c>
      <c r="L143" s="1">
        <v>0</v>
      </c>
      <c r="M143" s="3">
        <v>0</v>
      </c>
      <c r="N143" s="2">
        <v>0</v>
      </c>
      <c r="O143" s="1">
        <v>486</v>
      </c>
      <c r="P143" s="1">
        <v>5</v>
      </c>
      <c r="Q143" s="1">
        <v>0</v>
      </c>
      <c r="R143" s="1">
        <v>0</v>
      </c>
      <c r="S143" s="3">
        <v>0</v>
      </c>
      <c r="T143" s="2">
        <v>0</v>
      </c>
      <c r="U143" s="1">
        <v>170</v>
      </c>
      <c r="V143" s="1">
        <v>1</v>
      </c>
      <c r="W143" s="1">
        <v>0</v>
      </c>
      <c r="X143" s="1">
        <v>0</v>
      </c>
      <c r="Y143" s="3">
        <v>0</v>
      </c>
      <c r="Z143" s="2">
        <v>0</v>
      </c>
      <c r="AA143" s="1">
        <v>373</v>
      </c>
      <c r="AB143" s="1">
        <v>1</v>
      </c>
      <c r="AC143" s="1">
        <v>0</v>
      </c>
      <c r="AD143" s="1">
        <v>0</v>
      </c>
      <c r="AE143" s="3">
        <v>0</v>
      </c>
      <c r="AF143" s="2">
        <f t="shared" si="26"/>
        <v>0</v>
      </c>
      <c r="AG143" s="1">
        <f t="shared" si="27"/>
        <v>2364</v>
      </c>
      <c r="AH143" s="1">
        <f t="shared" si="28"/>
        <v>12</v>
      </c>
      <c r="AI143" s="1">
        <f t="shared" si="29"/>
        <v>0</v>
      </c>
      <c r="AJ143" s="1">
        <f t="shared" si="30"/>
        <v>0</v>
      </c>
      <c r="AK143" s="3">
        <f t="shared" si="31"/>
        <v>0</v>
      </c>
      <c r="AL143" s="26">
        <f t="shared" si="32"/>
        <v>0</v>
      </c>
      <c r="AM143" s="26">
        <f t="shared" si="33"/>
        <v>0.99494949494949492</v>
      </c>
      <c r="AN143" s="26">
        <f t="shared" si="34"/>
        <v>5.0505050505050509E-3</v>
      </c>
      <c r="AO143" s="26">
        <f t="shared" si="35"/>
        <v>0</v>
      </c>
      <c r="AP143" s="26">
        <f t="shared" si="36"/>
        <v>0</v>
      </c>
      <c r="AQ143" s="26">
        <f t="shared" si="37"/>
        <v>0</v>
      </c>
    </row>
    <row r="144" spans="1:43" x14ac:dyDescent="0.25">
      <c r="A144" s="22">
        <v>71</v>
      </c>
      <c r="B144" s="2" t="s">
        <v>6</v>
      </c>
      <c r="E144" s="1" t="s">
        <v>6</v>
      </c>
      <c r="G144" s="3"/>
      <c r="H144" s="2" t="s">
        <v>6</v>
      </c>
      <c r="I144" s="1" t="s">
        <v>9</v>
      </c>
      <c r="J144" s="1" t="s">
        <v>9</v>
      </c>
      <c r="K144" s="1" t="s">
        <v>6</v>
      </c>
      <c r="M144" s="3"/>
      <c r="N144" s="2" t="s">
        <v>6</v>
      </c>
      <c r="O144" s="1" t="s">
        <v>8</v>
      </c>
      <c r="P144" s="1" t="s">
        <v>9</v>
      </c>
      <c r="Q144" s="1" t="s">
        <v>6</v>
      </c>
      <c r="S144" s="3"/>
      <c r="T144" s="2" t="s">
        <v>6</v>
      </c>
      <c r="U144" s="1" t="s">
        <v>8</v>
      </c>
      <c r="V144" s="1" t="s">
        <v>8</v>
      </c>
      <c r="W144" s="1" t="s">
        <v>6</v>
      </c>
      <c r="Y144" s="3"/>
      <c r="Z144" s="2" t="s">
        <v>6</v>
      </c>
      <c r="AA144" s="1" t="s">
        <v>8</v>
      </c>
      <c r="AB144" s="1" t="s">
        <v>8</v>
      </c>
      <c r="AC144" s="1" t="s">
        <v>6</v>
      </c>
      <c r="AD144" s="1" t="s">
        <v>9</v>
      </c>
      <c r="AE144" s="3"/>
      <c r="AF144" s="2"/>
      <c r="AK144" s="3"/>
      <c r="AL144" s="26"/>
      <c r="AM144" s="26"/>
      <c r="AN144" s="26"/>
      <c r="AO144" s="26"/>
      <c r="AP144" s="26"/>
      <c r="AQ144" s="26"/>
    </row>
    <row r="145" spans="1:43" x14ac:dyDescent="0.25">
      <c r="A145" s="22" t="s">
        <v>79</v>
      </c>
      <c r="B145" s="2">
        <v>0</v>
      </c>
      <c r="C145" s="1">
        <v>0</v>
      </c>
      <c r="D145" s="1">
        <v>1</v>
      </c>
      <c r="E145" s="1">
        <v>5</v>
      </c>
      <c r="F145" s="1">
        <v>0</v>
      </c>
      <c r="G145" s="3">
        <v>0</v>
      </c>
      <c r="H145" s="2">
        <v>0</v>
      </c>
      <c r="I145" s="1">
        <v>0</v>
      </c>
      <c r="J145" s="1">
        <v>1</v>
      </c>
      <c r="K145" s="1">
        <v>12</v>
      </c>
      <c r="L145" s="1">
        <v>0</v>
      </c>
      <c r="M145" s="3">
        <v>0</v>
      </c>
      <c r="N145" s="2">
        <v>0</v>
      </c>
      <c r="O145" s="1">
        <v>0</v>
      </c>
      <c r="P145" s="1">
        <v>3</v>
      </c>
      <c r="Q145" s="1">
        <v>19</v>
      </c>
      <c r="R145" s="1">
        <v>0</v>
      </c>
      <c r="S145" s="3">
        <v>0</v>
      </c>
      <c r="T145" s="2">
        <v>0</v>
      </c>
      <c r="U145" s="1">
        <v>2</v>
      </c>
      <c r="V145" s="1">
        <v>20</v>
      </c>
      <c r="W145" s="1">
        <v>19</v>
      </c>
      <c r="X145" s="1">
        <v>0</v>
      </c>
      <c r="Y145" s="3">
        <v>0</v>
      </c>
      <c r="Z145" s="2">
        <v>0</v>
      </c>
      <c r="AA145" s="1">
        <v>3</v>
      </c>
      <c r="AB145" s="1">
        <v>12</v>
      </c>
      <c r="AC145" s="1">
        <v>3</v>
      </c>
      <c r="AD145" s="1">
        <v>0</v>
      </c>
      <c r="AE145" s="3">
        <v>0</v>
      </c>
      <c r="AF145" s="2">
        <f t="shared" si="26"/>
        <v>0</v>
      </c>
      <c r="AG145" s="1">
        <f t="shared" si="27"/>
        <v>5</v>
      </c>
      <c r="AH145" s="1">
        <f t="shared" si="28"/>
        <v>37</v>
      </c>
      <c r="AI145" s="1">
        <f t="shared" si="29"/>
        <v>58</v>
      </c>
      <c r="AJ145" s="1">
        <f t="shared" si="30"/>
        <v>0</v>
      </c>
      <c r="AK145" s="3">
        <f t="shared" si="31"/>
        <v>0</v>
      </c>
      <c r="AL145" s="26">
        <f t="shared" si="32"/>
        <v>0</v>
      </c>
      <c r="AM145" s="26">
        <f t="shared" si="33"/>
        <v>0.05</v>
      </c>
      <c r="AN145" s="26">
        <f t="shared" si="34"/>
        <v>0.37</v>
      </c>
      <c r="AO145" s="26">
        <f t="shared" si="35"/>
        <v>0.57999999999999996</v>
      </c>
      <c r="AP145" s="26">
        <f t="shared" si="36"/>
        <v>0</v>
      </c>
      <c r="AQ145" s="26">
        <f t="shared" si="37"/>
        <v>0</v>
      </c>
    </row>
    <row r="146" spans="1:43" x14ac:dyDescent="0.25">
      <c r="A146" s="22">
        <v>72</v>
      </c>
      <c r="B146" s="2" t="s">
        <v>6</v>
      </c>
      <c r="G146" s="3"/>
      <c r="H146" s="2" t="s">
        <v>6</v>
      </c>
      <c r="I146" s="1" t="s">
        <v>8</v>
      </c>
      <c r="J146" s="1" t="s">
        <v>9</v>
      </c>
      <c r="M146" s="3"/>
      <c r="N146" s="2" t="s">
        <v>6</v>
      </c>
      <c r="O146" s="1" t="s">
        <v>8</v>
      </c>
      <c r="P146" s="1" t="s">
        <v>8</v>
      </c>
      <c r="Q146" s="1" t="s">
        <v>9</v>
      </c>
      <c r="S146" s="3"/>
      <c r="T146" s="2" t="s">
        <v>6</v>
      </c>
      <c r="U146" s="1" t="s">
        <v>8</v>
      </c>
      <c r="V146" s="1" t="s">
        <v>8</v>
      </c>
      <c r="W146" s="1" t="s">
        <v>9</v>
      </c>
      <c r="Y146" s="3"/>
      <c r="Z146" s="2" t="s">
        <v>6</v>
      </c>
      <c r="AA146" s="1" t="s">
        <v>8</v>
      </c>
      <c r="AB146" s="1" t="s">
        <v>8</v>
      </c>
      <c r="AC146" s="1" t="s">
        <v>8</v>
      </c>
      <c r="AE146" s="3"/>
      <c r="AF146" s="2"/>
      <c r="AK146" s="3"/>
      <c r="AL146" s="26"/>
      <c r="AM146" s="26"/>
      <c r="AN146" s="26"/>
      <c r="AO146" s="26"/>
      <c r="AP146" s="26"/>
      <c r="AQ146" s="26"/>
    </row>
    <row r="147" spans="1:43" x14ac:dyDescent="0.25">
      <c r="A147" s="22" t="s">
        <v>80</v>
      </c>
      <c r="B147" s="2">
        <v>0</v>
      </c>
      <c r="C147" s="1">
        <v>1150</v>
      </c>
      <c r="D147" s="1">
        <v>0</v>
      </c>
      <c r="E147" s="1">
        <v>0</v>
      </c>
      <c r="F147" s="1">
        <v>0</v>
      </c>
      <c r="G147" s="3">
        <v>0</v>
      </c>
      <c r="H147" s="2">
        <v>0</v>
      </c>
      <c r="I147" s="1">
        <v>1417</v>
      </c>
      <c r="J147" s="1">
        <v>0</v>
      </c>
      <c r="K147" s="1">
        <v>2</v>
      </c>
      <c r="L147" s="1">
        <v>0</v>
      </c>
      <c r="M147" s="3">
        <v>0</v>
      </c>
      <c r="N147" s="2">
        <v>0</v>
      </c>
      <c r="O147" s="1">
        <v>904</v>
      </c>
      <c r="P147" s="1">
        <v>0</v>
      </c>
      <c r="Q147" s="1">
        <v>7</v>
      </c>
      <c r="R147" s="1">
        <v>0</v>
      </c>
      <c r="S147" s="3">
        <v>0</v>
      </c>
      <c r="T147" s="2">
        <v>0</v>
      </c>
      <c r="U147" s="1">
        <v>500</v>
      </c>
      <c r="V147" s="1">
        <v>0</v>
      </c>
      <c r="W147" s="1">
        <v>42</v>
      </c>
      <c r="X147" s="1">
        <v>0</v>
      </c>
      <c r="Y147" s="3">
        <v>0</v>
      </c>
      <c r="Z147" s="2">
        <v>0</v>
      </c>
      <c r="AA147" s="1">
        <v>1061</v>
      </c>
      <c r="AB147" s="1">
        <v>0</v>
      </c>
      <c r="AC147" s="1">
        <v>120</v>
      </c>
      <c r="AD147" s="1">
        <v>0</v>
      </c>
      <c r="AE147" s="3">
        <v>0</v>
      </c>
      <c r="AF147" s="2">
        <f t="shared" si="26"/>
        <v>0</v>
      </c>
      <c r="AG147" s="1">
        <f t="shared" si="27"/>
        <v>5032</v>
      </c>
      <c r="AH147" s="1">
        <f t="shared" si="28"/>
        <v>0</v>
      </c>
      <c r="AI147" s="1">
        <f t="shared" si="29"/>
        <v>171</v>
      </c>
      <c r="AJ147" s="1">
        <f t="shared" si="30"/>
        <v>0</v>
      </c>
      <c r="AK147" s="3">
        <f t="shared" si="31"/>
        <v>0</v>
      </c>
      <c r="AL147" s="26">
        <f t="shared" si="32"/>
        <v>0</v>
      </c>
      <c r="AM147" s="26">
        <f t="shared" si="33"/>
        <v>0.96713434556986355</v>
      </c>
      <c r="AN147" s="26">
        <f t="shared" si="34"/>
        <v>0</v>
      </c>
      <c r="AO147" s="26">
        <f t="shared" si="35"/>
        <v>3.2865654430136462E-2</v>
      </c>
      <c r="AP147" s="26">
        <f t="shared" si="36"/>
        <v>0</v>
      </c>
      <c r="AQ147" s="26">
        <f t="shared" si="37"/>
        <v>0</v>
      </c>
    </row>
    <row r="148" spans="1:43" x14ac:dyDescent="0.25">
      <c r="A148" s="22">
        <v>73</v>
      </c>
      <c r="B148" s="2" t="s">
        <v>9</v>
      </c>
      <c r="C148" s="1" t="s">
        <v>6</v>
      </c>
      <c r="G148" s="3"/>
      <c r="H148" s="2" t="s">
        <v>8</v>
      </c>
      <c r="I148" s="1" t="s">
        <v>8</v>
      </c>
      <c r="J148" s="1" t="s">
        <v>9</v>
      </c>
      <c r="M148" s="3"/>
      <c r="N148" s="2" t="s">
        <v>8</v>
      </c>
      <c r="O148" s="1" t="s">
        <v>8</v>
      </c>
      <c r="P148" s="1" t="s">
        <v>8</v>
      </c>
      <c r="Q148" s="1" t="s">
        <v>9</v>
      </c>
      <c r="S148" s="3"/>
      <c r="T148" s="2" t="s">
        <v>8</v>
      </c>
      <c r="U148" s="1" t="s">
        <v>8</v>
      </c>
      <c r="V148" s="1" t="s">
        <v>8</v>
      </c>
      <c r="W148" s="1" t="s">
        <v>8</v>
      </c>
      <c r="X148" s="1" t="s">
        <v>9</v>
      </c>
      <c r="Y148" s="3"/>
      <c r="Z148" s="2" t="s">
        <v>8</v>
      </c>
      <c r="AA148" s="1" t="s">
        <v>8</v>
      </c>
      <c r="AB148" s="1" t="s">
        <v>8</v>
      </c>
      <c r="AC148" s="1" t="s">
        <v>8</v>
      </c>
      <c r="AD148" s="1" t="s">
        <v>8</v>
      </c>
      <c r="AE148" s="3"/>
      <c r="AF148" s="2"/>
      <c r="AK148" s="3"/>
      <c r="AL148" s="26"/>
      <c r="AM148" s="26"/>
      <c r="AN148" s="26"/>
      <c r="AO148" s="26"/>
      <c r="AP148" s="26"/>
      <c r="AQ148" s="26"/>
    </row>
    <row r="149" spans="1:43" x14ac:dyDescent="0.25">
      <c r="A149" s="22" t="s">
        <v>81</v>
      </c>
      <c r="B149" s="2">
        <v>0</v>
      </c>
      <c r="C149" s="1">
        <v>0</v>
      </c>
      <c r="D149" s="1">
        <v>526</v>
      </c>
      <c r="E149" s="1">
        <v>0</v>
      </c>
      <c r="F149" s="1">
        <v>0</v>
      </c>
      <c r="G149" s="3">
        <v>0</v>
      </c>
      <c r="H149" s="2">
        <v>0</v>
      </c>
      <c r="I149" s="1">
        <v>0</v>
      </c>
      <c r="J149" s="1">
        <v>380</v>
      </c>
      <c r="K149" s="1">
        <v>0</v>
      </c>
      <c r="L149" s="1">
        <v>0</v>
      </c>
      <c r="M149" s="3">
        <v>0</v>
      </c>
      <c r="N149" s="2">
        <v>0</v>
      </c>
      <c r="O149" s="1">
        <v>0</v>
      </c>
      <c r="P149" s="1">
        <v>1025</v>
      </c>
      <c r="Q149" s="1">
        <v>0</v>
      </c>
      <c r="R149" s="1">
        <v>0</v>
      </c>
      <c r="S149" s="3">
        <v>0</v>
      </c>
      <c r="T149" s="2">
        <v>0</v>
      </c>
      <c r="U149" s="1">
        <v>0</v>
      </c>
      <c r="V149" s="1">
        <v>164</v>
      </c>
      <c r="W149" s="1">
        <v>0</v>
      </c>
      <c r="X149" s="1">
        <v>0</v>
      </c>
      <c r="Y149" s="3">
        <v>0</v>
      </c>
      <c r="Z149" s="2">
        <v>0</v>
      </c>
      <c r="AA149" s="1">
        <v>0</v>
      </c>
      <c r="AB149" s="1">
        <v>536</v>
      </c>
      <c r="AC149" s="1">
        <v>0</v>
      </c>
      <c r="AD149" s="1">
        <v>0</v>
      </c>
      <c r="AE149" s="3">
        <v>0</v>
      </c>
      <c r="AF149" s="2">
        <f t="shared" si="26"/>
        <v>0</v>
      </c>
      <c r="AG149" s="1">
        <f t="shared" si="27"/>
        <v>0</v>
      </c>
      <c r="AH149" s="1">
        <f t="shared" si="28"/>
        <v>2631</v>
      </c>
      <c r="AI149" s="1">
        <f t="shared" si="29"/>
        <v>0</v>
      </c>
      <c r="AJ149" s="1">
        <f t="shared" si="30"/>
        <v>0</v>
      </c>
      <c r="AK149" s="3">
        <f t="shared" si="31"/>
        <v>0</v>
      </c>
      <c r="AL149" s="26">
        <f t="shared" si="32"/>
        <v>0</v>
      </c>
      <c r="AM149" s="26">
        <f t="shared" si="33"/>
        <v>0</v>
      </c>
      <c r="AN149" s="26">
        <f t="shared" si="34"/>
        <v>1</v>
      </c>
      <c r="AO149" s="26">
        <f t="shared" si="35"/>
        <v>0</v>
      </c>
      <c r="AP149" s="26">
        <f t="shared" si="36"/>
        <v>0</v>
      </c>
      <c r="AQ149" s="26">
        <f t="shared" si="37"/>
        <v>0</v>
      </c>
    </row>
    <row r="150" spans="1:43" x14ac:dyDescent="0.25">
      <c r="A150" s="22">
        <v>74</v>
      </c>
      <c r="B150" s="2" t="s">
        <v>6</v>
      </c>
      <c r="C150" s="1" t="s">
        <v>6</v>
      </c>
      <c r="D150" s="1" t="s">
        <v>6</v>
      </c>
      <c r="E150" s="1" t="s">
        <v>6</v>
      </c>
      <c r="G150" s="3"/>
      <c r="H150" s="2" t="s">
        <v>6</v>
      </c>
      <c r="I150" s="1" t="s">
        <v>6</v>
      </c>
      <c r="J150" s="1" t="s">
        <v>6</v>
      </c>
      <c r="K150" s="1" t="s">
        <v>6</v>
      </c>
      <c r="M150" s="3"/>
      <c r="N150" s="2" t="s">
        <v>6</v>
      </c>
      <c r="O150" s="1" t="s">
        <v>6</v>
      </c>
      <c r="P150" s="1" t="s">
        <v>9</v>
      </c>
      <c r="Q150" s="1" t="s">
        <v>6</v>
      </c>
      <c r="S150" s="3"/>
      <c r="T150" s="2" t="s">
        <v>6</v>
      </c>
      <c r="U150" s="1" t="s">
        <v>6</v>
      </c>
      <c r="V150" s="1" t="s">
        <v>9</v>
      </c>
      <c r="W150" s="1" t="s">
        <v>6</v>
      </c>
      <c r="Y150" s="3"/>
      <c r="Z150" s="2" t="s">
        <v>6</v>
      </c>
      <c r="AA150" s="1" t="s">
        <v>6</v>
      </c>
      <c r="AB150" s="1" t="s">
        <v>8</v>
      </c>
      <c r="AC150" s="1" t="s">
        <v>6</v>
      </c>
      <c r="AE150" s="3"/>
      <c r="AF150" s="2"/>
      <c r="AK150" s="3"/>
      <c r="AL150" s="26"/>
      <c r="AM150" s="26"/>
      <c r="AN150" s="26"/>
      <c r="AO150" s="26"/>
      <c r="AP150" s="26"/>
      <c r="AQ150" s="26"/>
    </row>
    <row r="151" spans="1:43" x14ac:dyDescent="0.25">
      <c r="A151" s="22" t="s">
        <v>82</v>
      </c>
      <c r="B151" s="2">
        <v>0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2">
        <v>0</v>
      </c>
      <c r="I151" s="1">
        <v>0</v>
      </c>
      <c r="J151" s="1">
        <v>0</v>
      </c>
      <c r="K151" s="1">
        <v>0</v>
      </c>
      <c r="L151" s="1">
        <v>0</v>
      </c>
      <c r="M151" s="3">
        <v>0</v>
      </c>
      <c r="N151" s="2">
        <v>0</v>
      </c>
      <c r="O151" s="1">
        <v>0</v>
      </c>
      <c r="P151" s="1">
        <v>0</v>
      </c>
      <c r="Q151" s="1">
        <v>159</v>
      </c>
      <c r="R151" s="1">
        <v>0</v>
      </c>
      <c r="S151" s="3">
        <v>0</v>
      </c>
      <c r="T151" s="2">
        <v>0</v>
      </c>
      <c r="U151" s="1">
        <v>0</v>
      </c>
      <c r="V151" s="1">
        <v>0</v>
      </c>
      <c r="W151" s="1">
        <v>1</v>
      </c>
      <c r="X151" s="1">
        <v>0</v>
      </c>
      <c r="Y151" s="3">
        <v>0</v>
      </c>
      <c r="Z151" s="2">
        <v>0</v>
      </c>
      <c r="AA151" s="1">
        <v>0</v>
      </c>
      <c r="AB151" s="1">
        <v>0</v>
      </c>
      <c r="AC151" s="1">
        <v>65</v>
      </c>
      <c r="AD151" s="1">
        <v>0</v>
      </c>
      <c r="AE151" s="3">
        <v>0</v>
      </c>
      <c r="AF151" s="2">
        <f t="shared" si="26"/>
        <v>0</v>
      </c>
      <c r="AG151" s="1">
        <f t="shared" si="27"/>
        <v>0</v>
      </c>
      <c r="AH151" s="1">
        <f t="shared" si="28"/>
        <v>0</v>
      </c>
      <c r="AI151" s="1">
        <f t="shared" si="29"/>
        <v>225</v>
      </c>
      <c r="AJ151" s="1">
        <f t="shared" si="30"/>
        <v>0</v>
      </c>
      <c r="AK151" s="3">
        <f t="shared" si="31"/>
        <v>0</v>
      </c>
      <c r="AL151" s="26">
        <f t="shared" si="32"/>
        <v>0</v>
      </c>
      <c r="AM151" s="26">
        <f t="shared" si="33"/>
        <v>0</v>
      </c>
      <c r="AN151" s="26">
        <f t="shared" si="34"/>
        <v>0</v>
      </c>
      <c r="AO151" s="26">
        <f t="shared" si="35"/>
        <v>1</v>
      </c>
      <c r="AP151" s="26">
        <f t="shared" si="36"/>
        <v>0</v>
      </c>
      <c r="AQ151" s="26">
        <f t="shared" si="37"/>
        <v>0</v>
      </c>
    </row>
    <row r="152" spans="1:43" x14ac:dyDescent="0.25">
      <c r="A152" s="22">
        <v>75</v>
      </c>
      <c r="B152" s="2"/>
      <c r="G152" s="3"/>
      <c r="H152" s="2"/>
      <c r="M152" s="3"/>
      <c r="N152" s="2"/>
      <c r="Q152" s="1" t="s">
        <v>9</v>
      </c>
      <c r="S152" s="3"/>
      <c r="T152" s="2"/>
      <c r="W152" s="1" t="s">
        <v>9</v>
      </c>
      <c r="Y152" s="3"/>
      <c r="Z152" s="2"/>
      <c r="AC152" s="1" t="s">
        <v>8</v>
      </c>
      <c r="AE152" s="3"/>
      <c r="AF152" s="2"/>
      <c r="AK152" s="3"/>
      <c r="AL152" s="26"/>
      <c r="AM152" s="26"/>
      <c r="AN152" s="26"/>
      <c r="AO152" s="26"/>
      <c r="AP152" s="26"/>
      <c r="AQ152" s="26"/>
    </row>
    <row r="153" spans="1:43" x14ac:dyDescent="0.25">
      <c r="A153" s="22" t="s">
        <v>83</v>
      </c>
      <c r="B153" s="2">
        <v>0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2">
        <v>0</v>
      </c>
      <c r="I153" s="1">
        <v>0</v>
      </c>
      <c r="J153" s="1">
        <v>1</v>
      </c>
      <c r="K153" s="1">
        <v>0</v>
      </c>
      <c r="L153" s="1">
        <v>0</v>
      </c>
      <c r="M153" s="3">
        <v>0</v>
      </c>
      <c r="N153" s="2">
        <v>0</v>
      </c>
      <c r="O153" s="1">
        <v>0</v>
      </c>
      <c r="P153" s="1">
        <v>0</v>
      </c>
      <c r="Q153" s="1">
        <v>0</v>
      </c>
      <c r="R153" s="1">
        <v>0</v>
      </c>
      <c r="S153" s="3">
        <v>0</v>
      </c>
      <c r="T153" s="2">
        <v>0</v>
      </c>
      <c r="U153" s="1">
        <v>0</v>
      </c>
      <c r="V153" s="1">
        <v>1</v>
      </c>
      <c r="W153" s="1">
        <v>0</v>
      </c>
      <c r="X153" s="1">
        <v>0</v>
      </c>
      <c r="Y153" s="3">
        <v>0</v>
      </c>
      <c r="Z153" s="2">
        <v>0</v>
      </c>
      <c r="AA153" s="1">
        <v>0</v>
      </c>
      <c r="AB153" s="1">
        <v>5</v>
      </c>
      <c r="AC153" s="1">
        <v>0</v>
      </c>
      <c r="AD153" s="1">
        <v>0</v>
      </c>
      <c r="AE153" s="3">
        <v>0</v>
      </c>
      <c r="AF153" s="2">
        <f t="shared" si="26"/>
        <v>0</v>
      </c>
      <c r="AG153" s="1">
        <f t="shared" si="27"/>
        <v>0</v>
      </c>
      <c r="AH153" s="1">
        <f t="shared" si="28"/>
        <v>7</v>
      </c>
      <c r="AI153" s="1">
        <f t="shared" si="29"/>
        <v>0</v>
      </c>
      <c r="AJ153" s="1">
        <f t="shared" si="30"/>
        <v>0</v>
      </c>
      <c r="AK153" s="3">
        <f t="shared" si="31"/>
        <v>0</v>
      </c>
      <c r="AL153" s="26">
        <f t="shared" si="32"/>
        <v>0</v>
      </c>
      <c r="AM153" s="26">
        <f t="shared" si="33"/>
        <v>0</v>
      </c>
      <c r="AN153" s="26">
        <f t="shared" si="34"/>
        <v>1</v>
      </c>
      <c r="AO153" s="26">
        <f t="shared" si="35"/>
        <v>0</v>
      </c>
      <c r="AP153" s="26">
        <f t="shared" si="36"/>
        <v>0</v>
      </c>
      <c r="AQ153" s="26">
        <f t="shared" si="37"/>
        <v>0</v>
      </c>
    </row>
    <row r="154" spans="1:43" x14ac:dyDescent="0.25">
      <c r="A154" s="22">
        <v>76</v>
      </c>
      <c r="B154" s="2" t="s">
        <v>6</v>
      </c>
      <c r="C154" s="1" t="s">
        <v>6</v>
      </c>
      <c r="D154" s="1" t="s">
        <v>9</v>
      </c>
      <c r="G154" s="3"/>
      <c r="H154" s="2" t="s">
        <v>6</v>
      </c>
      <c r="I154" s="1" t="s">
        <v>6</v>
      </c>
      <c r="J154" s="1" t="s">
        <v>9</v>
      </c>
      <c r="M154" s="3"/>
      <c r="N154" s="2" t="s">
        <v>6</v>
      </c>
      <c r="O154" s="1" t="s">
        <v>6</v>
      </c>
      <c r="P154" s="1" t="s">
        <v>8</v>
      </c>
      <c r="Q154" s="1" t="s">
        <v>9</v>
      </c>
      <c r="S154" s="3"/>
      <c r="T154" s="2" t="s">
        <v>6</v>
      </c>
      <c r="U154" s="1" t="s">
        <v>6</v>
      </c>
      <c r="V154" s="1" t="s">
        <v>6</v>
      </c>
      <c r="W154" s="1" t="s">
        <v>8</v>
      </c>
      <c r="Y154" s="3"/>
      <c r="Z154" s="2" t="s">
        <v>6</v>
      </c>
      <c r="AA154" s="1" t="s">
        <v>6</v>
      </c>
      <c r="AB154" s="1" t="s">
        <v>6</v>
      </c>
      <c r="AC154" s="1" t="s">
        <v>8</v>
      </c>
      <c r="AE154" s="3"/>
      <c r="AF154" s="2"/>
      <c r="AK154" s="3"/>
      <c r="AL154" s="26"/>
      <c r="AM154" s="26"/>
      <c r="AN154" s="26"/>
      <c r="AO154" s="26"/>
      <c r="AP154" s="26"/>
      <c r="AQ154" s="26"/>
    </row>
    <row r="155" spans="1:43" x14ac:dyDescent="0.25">
      <c r="A155" s="22" t="s">
        <v>84</v>
      </c>
      <c r="B155" s="2">
        <v>0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2">
        <v>0</v>
      </c>
      <c r="I155" s="1">
        <v>0</v>
      </c>
      <c r="J155" s="1">
        <v>0</v>
      </c>
      <c r="K155" s="1">
        <v>0</v>
      </c>
      <c r="L155" s="1">
        <v>0</v>
      </c>
      <c r="M155" s="3">
        <v>0</v>
      </c>
      <c r="N155" s="2">
        <v>0</v>
      </c>
      <c r="O155" s="1">
        <v>0</v>
      </c>
      <c r="P155" s="1">
        <v>0</v>
      </c>
      <c r="Q155" s="1">
        <v>0</v>
      </c>
      <c r="R155" s="1">
        <v>0</v>
      </c>
      <c r="S155" s="3">
        <v>0</v>
      </c>
      <c r="T155" s="2">
        <v>0</v>
      </c>
      <c r="U155" s="1">
        <v>0</v>
      </c>
      <c r="V155" s="1">
        <v>0</v>
      </c>
      <c r="W155" s="1">
        <v>0</v>
      </c>
      <c r="X155" s="1">
        <v>0</v>
      </c>
      <c r="Y155" s="3">
        <v>0</v>
      </c>
      <c r="Z155" s="2">
        <v>0</v>
      </c>
      <c r="AA155" s="1">
        <v>0</v>
      </c>
      <c r="AB155" s="1">
        <v>0</v>
      </c>
      <c r="AC155" s="1">
        <v>0</v>
      </c>
      <c r="AD155" s="1">
        <v>0</v>
      </c>
      <c r="AE155" s="3">
        <v>0</v>
      </c>
      <c r="AF155" s="2">
        <f t="shared" si="26"/>
        <v>0</v>
      </c>
      <c r="AG155" s="1">
        <f t="shared" si="27"/>
        <v>0</v>
      </c>
      <c r="AH155" s="1">
        <f t="shared" si="28"/>
        <v>0</v>
      </c>
      <c r="AI155" s="1">
        <f t="shared" si="29"/>
        <v>0</v>
      </c>
      <c r="AJ155" s="1">
        <f t="shared" si="30"/>
        <v>0</v>
      </c>
      <c r="AK155" s="3">
        <f t="shared" si="31"/>
        <v>0</v>
      </c>
      <c r="AL155" s="26">
        <v>0</v>
      </c>
      <c r="AM155" s="26">
        <v>0</v>
      </c>
      <c r="AN155" s="26">
        <v>0</v>
      </c>
      <c r="AO155" s="26">
        <v>0</v>
      </c>
      <c r="AP155" s="26">
        <v>0</v>
      </c>
      <c r="AQ155" s="26">
        <v>0</v>
      </c>
    </row>
    <row r="156" spans="1:43" x14ac:dyDescent="0.25">
      <c r="A156" s="22">
        <v>77</v>
      </c>
      <c r="B156" s="2" t="s">
        <v>6</v>
      </c>
      <c r="C156" s="1" t="s">
        <v>6</v>
      </c>
      <c r="E156" s="1" t="s">
        <v>6</v>
      </c>
      <c r="G156" s="3"/>
      <c r="H156" s="2" t="s">
        <v>6</v>
      </c>
      <c r="I156" s="1" t="s">
        <v>6</v>
      </c>
      <c r="K156" s="1" t="s">
        <v>6</v>
      </c>
      <c r="M156" s="3"/>
      <c r="N156" s="2" t="s">
        <v>6</v>
      </c>
      <c r="O156" s="1" t="s">
        <v>6</v>
      </c>
      <c r="Q156" s="1" t="s">
        <v>6</v>
      </c>
      <c r="S156" s="3"/>
      <c r="T156" s="2" t="s">
        <v>6</v>
      </c>
      <c r="U156" s="1" t="s">
        <v>6</v>
      </c>
      <c r="W156" s="1" t="s">
        <v>6</v>
      </c>
      <c r="Y156" s="3"/>
      <c r="Z156" s="2" t="s">
        <v>6</v>
      </c>
      <c r="AA156" s="1" t="s">
        <v>6</v>
      </c>
      <c r="AC156" s="1" t="s">
        <v>6</v>
      </c>
      <c r="AE156" s="3"/>
      <c r="AF156" s="2"/>
      <c r="AK156" s="3"/>
      <c r="AL156" s="26"/>
      <c r="AM156" s="26"/>
      <c r="AN156" s="26"/>
      <c r="AO156" s="26"/>
      <c r="AP156" s="26"/>
      <c r="AQ156" s="26"/>
    </row>
    <row r="157" spans="1:43" x14ac:dyDescent="0.25">
      <c r="A157" s="22" t="s">
        <v>85</v>
      </c>
      <c r="B157" s="2">
        <v>0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2">
        <v>918</v>
      </c>
      <c r="I157" s="1">
        <v>0</v>
      </c>
      <c r="J157" s="1">
        <v>0</v>
      </c>
      <c r="K157" s="1">
        <v>0</v>
      </c>
      <c r="L157" s="1">
        <v>0</v>
      </c>
      <c r="M157" s="3">
        <v>0</v>
      </c>
      <c r="N157" s="2">
        <v>1</v>
      </c>
      <c r="O157" s="1">
        <v>0</v>
      </c>
      <c r="P157" s="1">
        <v>0</v>
      </c>
      <c r="Q157" s="1">
        <v>0</v>
      </c>
      <c r="R157" s="1">
        <v>0</v>
      </c>
      <c r="S157" s="3">
        <v>0</v>
      </c>
      <c r="T157" s="2">
        <v>0</v>
      </c>
      <c r="U157" s="1">
        <v>0</v>
      </c>
      <c r="V157" s="1">
        <v>0</v>
      </c>
      <c r="W157" s="1">
        <v>0</v>
      </c>
      <c r="X157" s="1">
        <v>0</v>
      </c>
      <c r="Y157" s="3">
        <v>0</v>
      </c>
      <c r="Z157" s="2">
        <v>272</v>
      </c>
      <c r="AA157" s="1">
        <v>0</v>
      </c>
      <c r="AB157" s="1">
        <v>0</v>
      </c>
      <c r="AC157" s="1">
        <v>0</v>
      </c>
      <c r="AD157" s="1">
        <v>0</v>
      </c>
      <c r="AE157" s="3">
        <v>0</v>
      </c>
      <c r="AF157" s="2">
        <f t="shared" si="26"/>
        <v>1191</v>
      </c>
      <c r="AG157" s="1">
        <f t="shared" si="27"/>
        <v>0</v>
      </c>
      <c r="AH157" s="1">
        <f t="shared" si="28"/>
        <v>0</v>
      </c>
      <c r="AI157" s="1">
        <f t="shared" si="29"/>
        <v>0</v>
      </c>
      <c r="AJ157" s="1">
        <f t="shared" si="30"/>
        <v>0</v>
      </c>
      <c r="AK157" s="3">
        <f t="shared" si="31"/>
        <v>0</v>
      </c>
      <c r="AL157" s="26">
        <f t="shared" si="32"/>
        <v>1</v>
      </c>
      <c r="AM157" s="26">
        <f t="shared" si="33"/>
        <v>0</v>
      </c>
      <c r="AN157" s="26">
        <f t="shared" si="34"/>
        <v>0</v>
      </c>
      <c r="AO157" s="26">
        <f t="shared" si="35"/>
        <v>0</v>
      </c>
      <c r="AP157" s="26">
        <f t="shared" si="36"/>
        <v>0</v>
      </c>
      <c r="AQ157" s="26">
        <f t="shared" si="37"/>
        <v>0</v>
      </c>
    </row>
    <row r="158" spans="1:43" x14ac:dyDescent="0.25">
      <c r="A158" s="22">
        <v>98</v>
      </c>
      <c r="B158" s="2" t="s">
        <v>6</v>
      </c>
      <c r="G158" s="3"/>
      <c r="H158" s="2" t="s">
        <v>6</v>
      </c>
      <c r="M158" s="3"/>
      <c r="N158" s="2" t="s">
        <v>6</v>
      </c>
      <c r="S158" s="3"/>
      <c r="T158" s="2" t="s">
        <v>6</v>
      </c>
      <c r="Y158" s="3"/>
      <c r="Z158" s="2" t="s">
        <v>6</v>
      </c>
      <c r="AE158" s="3"/>
      <c r="AF158" s="2"/>
      <c r="AK158" s="3"/>
      <c r="AL158" s="26"/>
      <c r="AM158" s="26"/>
      <c r="AN158" s="26"/>
      <c r="AO158" s="26"/>
      <c r="AP158" s="26"/>
      <c r="AQ158" s="26"/>
    </row>
    <row r="159" spans="1:43" x14ac:dyDescent="0.25">
      <c r="A159" s="22" t="s">
        <v>86</v>
      </c>
      <c r="B159" s="2">
        <v>4206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2">
        <v>3427</v>
      </c>
      <c r="I159" s="1">
        <v>0</v>
      </c>
      <c r="J159" s="1">
        <v>0</v>
      </c>
      <c r="K159" s="1">
        <v>0</v>
      </c>
      <c r="L159" s="1">
        <v>0</v>
      </c>
      <c r="M159" s="3">
        <v>0</v>
      </c>
      <c r="N159" s="2">
        <v>2075</v>
      </c>
      <c r="O159" s="1">
        <v>0</v>
      </c>
      <c r="P159" s="1">
        <v>0</v>
      </c>
      <c r="Q159" s="1">
        <v>0</v>
      </c>
      <c r="R159" s="1">
        <v>0</v>
      </c>
      <c r="S159" s="3">
        <v>0</v>
      </c>
      <c r="T159" s="2">
        <v>1452</v>
      </c>
      <c r="U159" s="1">
        <v>0</v>
      </c>
      <c r="V159" s="1">
        <v>0</v>
      </c>
      <c r="W159" s="1">
        <v>0</v>
      </c>
      <c r="X159" s="1">
        <v>0</v>
      </c>
      <c r="Y159" s="3">
        <v>0</v>
      </c>
      <c r="Z159" s="2">
        <v>1167</v>
      </c>
      <c r="AA159" s="1">
        <v>0</v>
      </c>
      <c r="AB159" s="1">
        <v>0</v>
      </c>
      <c r="AC159" s="1">
        <v>0</v>
      </c>
      <c r="AD159" s="1">
        <v>0</v>
      </c>
      <c r="AE159" s="3">
        <v>0</v>
      </c>
      <c r="AF159" s="2">
        <f t="shared" si="26"/>
        <v>12327</v>
      </c>
      <c r="AG159" s="1">
        <f t="shared" si="27"/>
        <v>0</v>
      </c>
      <c r="AH159" s="1">
        <f t="shared" si="28"/>
        <v>0</v>
      </c>
      <c r="AI159" s="1">
        <f t="shared" si="29"/>
        <v>0</v>
      </c>
      <c r="AJ159" s="1">
        <f t="shared" si="30"/>
        <v>0</v>
      </c>
      <c r="AK159" s="3">
        <f t="shared" si="31"/>
        <v>0</v>
      </c>
      <c r="AL159" s="26">
        <f t="shared" si="32"/>
        <v>1</v>
      </c>
      <c r="AM159" s="26">
        <f t="shared" si="33"/>
        <v>0</v>
      </c>
      <c r="AN159" s="26">
        <f t="shared" si="34"/>
        <v>0</v>
      </c>
      <c r="AO159" s="26">
        <f t="shared" si="35"/>
        <v>0</v>
      </c>
      <c r="AP159" s="26">
        <f t="shared" si="36"/>
        <v>0</v>
      </c>
      <c r="AQ159" s="26">
        <f t="shared" si="37"/>
        <v>0</v>
      </c>
    </row>
    <row r="160" spans="1:43" x14ac:dyDescent="0.25">
      <c r="A160" s="23">
        <v>99</v>
      </c>
      <c r="B160" s="4" t="s">
        <v>6</v>
      </c>
      <c r="C160" s="5"/>
      <c r="D160" s="5"/>
      <c r="E160" s="5"/>
      <c r="F160" s="5"/>
      <c r="G160" s="6"/>
      <c r="H160" s="4" t="s">
        <v>6</v>
      </c>
      <c r="I160" s="5"/>
      <c r="J160" s="5"/>
      <c r="K160" s="5"/>
      <c r="L160" s="5"/>
      <c r="M160" s="6"/>
      <c r="N160" s="4" t="s">
        <v>6</v>
      </c>
      <c r="O160" s="5"/>
      <c r="P160" s="5"/>
      <c r="Q160" s="5"/>
      <c r="R160" s="5"/>
      <c r="S160" s="6"/>
      <c r="T160" s="4" t="s">
        <v>6</v>
      </c>
      <c r="U160" s="5"/>
      <c r="V160" s="5"/>
      <c r="W160" s="5"/>
      <c r="X160" s="5"/>
      <c r="Y160" s="6"/>
      <c r="Z160" s="4" t="s">
        <v>6</v>
      </c>
      <c r="AA160" s="5"/>
      <c r="AB160" s="5"/>
      <c r="AC160" s="5"/>
      <c r="AD160" s="5"/>
      <c r="AE160" s="6"/>
      <c r="AF160" s="4"/>
      <c r="AG160" s="5"/>
      <c r="AH160" s="5"/>
      <c r="AI160" s="5"/>
      <c r="AJ160" s="5"/>
      <c r="AK160" s="6"/>
      <c r="AL160" s="26"/>
      <c r="AM160" s="26"/>
      <c r="AN160" s="26"/>
      <c r="AO160" s="26"/>
      <c r="AP160" s="26"/>
      <c r="AQ160" s="26"/>
    </row>
    <row r="161" spans="1:43" x14ac:dyDescent="0.25">
      <c r="A161" s="24" t="s">
        <v>1</v>
      </c>
      <c r="B161" s="8">
        <f>SUM(B3:B160)</f>
        <v>56772</v>
      </c>
      <c r="C161" s="9">
        <f t="shared" ref="C161:AE161" si="38">SUM(C3:C160)</f>
        <v>114074</v>
      </c>
      <c r="D161" s="9">
        <f t="shared" si="38"/>
        <v>6866</v>
      </c>
      <c r="E161" s="9">
        <f t="shared" si="38"/>
        <v>1124</v>
      </c>
      <c r="F161" s="9">
        <f t="shared" si="38"/>
        <v>20</v>
      </c>
      <c r="G161" s="7">
        <f t="shared" si="38"/>
        <v>3</v>
      </c>
      <c r="H161" s="8">
        <f t="shared" si="38"/>
        <v>101518</v>
      </c>
      <c r="I161" s="9">
        <f t="shared" si="38"/>
        <v>215543</v>
      </c>
      <c r="J161" s="9">
        <f t="shared" si="38"/>
        <v>20489</v>
      </c>
      <c r="K161" s="9">
        <f t="shared" si="38"/>
        <v>3955</v>
      </c>
      <c r="L161" s="9">
        <f t="shared" si="38"/>
        <v>108</v>
      </c>
      <c r="M161" s="7">
        <f t="shared" si="38"/>
        <v>10</v>
      </c>
      <c r="N161" s="8">
        <f t="shared" si="38"/>
        <v>101358</v>
      </c>
      <c r="O161" s="9">
        <f t="shared" si="38"/>
        <v>121006</v>
      </c>
      <c r="P161" s="9">
        <f t="shared" si="38"/>
        <v>30761</v>
      </c>
      <c r="Q161" s="9">
        <f t="shared" si="38"/>
        <v>5896</v>
      </c>
      <c r="R161" s="9">
        <f t="shared" si="38"/>
        <v>94</v>
      </c>
      <c r="S161" s="7">
        <f t="shared" si="38"/>
        <v>16</v>
      </c>
      <c r="T161" s="8">
        <f t="shared" si="38"/>
        <v>34107</v>
      </c>
      <c r="U161" s="9">
        <f t="shared" si="38"/>
        <v>60834</v>
      </c>
      <c r="V161" s="9">
        <f t="shared" si="38"/>
        <v>30273</v>
      </c>
      <c r="W161" s="9">
        <f t="shared" si="38"/>
        <v>6809</v>
      </c>
      <c r="X161" s="9">
        <f t="shared" si="38"/>
        <v>36</v>
      </c>
      <c r="Y161" s="7">
        <f t="shared" si="38"/>
        <v>4</v>
      </c>
      <c r="Z161" s="8">
        <f t="shared" si="38"/>
        <v>38188</v>
      </c>
      <c r="AA161" s="9">
        <f t="shared" si="38"/>
        <v>62937</v>
      </c>
      <c r="AB161" s="9">
        <f t="shared" si="38"/>
        <v>25815</v>
      </c>
      <c r="AC161" s="9">
        <f t="shared" si="38"/>
        <v>10033</v>
      </c>
      <c r="AD161" s="9">
        <f t="shared" si="38"/>
        <v>833</v>
      </c>
      <c r="AE161" s="9">
        <f t="shared" si="38"/>
        <v>36</v>
      </c>
      <c r="AF161" s="8">
        <f t="shared" ref="AF161" si="39">SUM(AF3:AF160)</f>
        <v>331943</v>
      </c>
      <c r="AG161" s="9">
        <f t="shared" ref="AG161" si="40">SUM(AG3:AG160)</f>
        <v>574394</v>
      </c>
      <c r="AH161" s="9">
        <f t="shared" ref="AH161" si="41">SUM(AH3:AH160)</f>
        <v>114204</v>
      </c>
      <c r="AI161" s="9">
        <f t="shared" ref="AI161" si="42">SUM(AI3:AI160)</f>
        <v>27817</v>
      </c>
      <c r="AJ161" s="9">
        <f t="shared" ref="AJ161" si="43">SUM(AJ3:AJ160)</f>
        <v>1091</v>
      </c>
      <c r="AK161" s="7">
        <f t="shared" ref="AK161" si="44">SUM(AK3:AK160)</f>
        <v>69</v>
      </c>
      <c r="AL161" s="26"/>
      <c r="AM161" s="26"/>
      <c r="AN161" s="26"/>
      <c r="AO161" s="26"/>
      <c r="AP161" s="26"/>
      <c r="AQ161" s="26"/>
    </row>
    <row r="162" spans="1:43" x14ac:dyDescent="0.25">
      <c r="A162" s="25" t="s">
        <v>2</v>
      </c>
      <c r="B162" s="10">
        <f>B161/SUM($B161:$G161)</f>
        <v>0.31741203965134546</v>
      </c>
      <c r="C162" s="11">
        <f t="shared" ref="C162:G162" si="45">C161/SUM($B161:$G161)</f>
        <v>0.63778730732029143</v>
      </c>
      <c r="D162" s="11">
        <f t="shared" si="45"/>
        <v>3.8387780318574968E-2</v>
      </c>
      <c r="E162" s="11">
        <f t="shared" si="45"/>
        <v>6.2842797958168163E-3</v>
      </c>
      <c r="F162" s="11">
        <f t="shared" si="45"/>
        <v>1.1181992519247005E-4</v>
      </c>
      <c r="G162" s="12">
        <f t="shared" si="45"/>
        <v>1.6772988778870506E-5</v>
      </c>
      <c r="H162" s="10">
        <f>H161/SUM($H161:$M161)</f>
        <v>0.29716383264592838</v>
      </c>
      <c r="I162" s="11">
        <f t="shared" ref="I162:M162" si="46">I161/SUM($H161:$M161)</f>
        <v>0.63093819795505568</v>
      </c>
      <c r="J162" s="11">
        <f t="shared" si="46"/>
        <v>5.9975470035682613E-2</v>
      </c>
      <c r="K162" s="11">
        <f t="shared" si="46"/>
        <v>1.1577089364591963E-2</v>
      </c>
      <c r="L162" s="11">
        <f t="shared" si="46"/>
        <v>3.1613796494966675E-4</v>
      </c>
      <c r="M162" s="12">
        <f t="shared" si="46"/>
        <v>2.9272033791635811E-5</v>
      </c>
      <c r="N162" s="10">
        <f>N161/SUM($N161:$S161)</f>
        <v>0.39114579112495224</v>
      </c>
      <c r="O162" s="11">
        <f t="shared" ref="O162:S162" si="47">O161/SUM($N161:$S161)</f>
        <v>0.46696844453191627</v>
      </c>
      <c r="P162" s="11">
        <f t="shared" si="47"/>
        <v>0.11870829811948397</v>
      </c>
      <c r="Q162" s="11">
        <f t="shared" si="47"/>
        <v>2.2752970505265677E-2</v>
      </c>
      <c r="R162" s="11">
        <f t="shared" si="47"/>
        <v>3.6275088661719363E-4</v>
      </c>
      <c r="S162" s="12">
        <f t="shared" si="47"/>
        <v>6.17448317646287E-5</v>
      </c>
      <c r="T162" s="10">
        <f>T161/SUM($T161:$Y161)</f>
        <v>0.25826310170146066</v>
      </c>
      <c r="U162" s="11">
        <f t="shared" ref="U162:Y162" si="48">U161/SUM($T161:$Y161)</f>
        <v>0.46064378364871311</v>
      </c>
      <c r="V162" s="11">
        <f t="shared" si="48"/>
        <v>0.22923150314622567</v>
      </c>
      <c r="W162" s="11">
        <f t="shared" si="48"/>
        <v>5.1558725759675308E-2</v>
      </c>
      <c r="X162" s="11">
        <f t="shared" si="48"/>
        <v>2.72597169532723E-4</v>
      </c>
      <c r="Y162" s="12">
        <f t="shared" si="48"/>
        <v>3.028857439252478E-5</v>
      </c>
      <c r="Z162" s="11">
        <f t="shared" ref="Z162:AC162" si="49">Z161/SUM($Z161:$AE161)</f>
        <v>0.27704183050158876</v>
      </c>
      <c r="AA162" s="11">
        <f t="shared" si="49"/>
        <v>0.45658797753950175</v>
      </c>
      <c r="AB162" s="11">
        <f t="shared" si="49"/>
        <v>0.187279639006979</v>
      </c>
      <c r="AC162" s="11">
        <f t="shared" si="49"/>
        <v>7.2786233513733117E-2</v>
      </c>
      <c r="AD162" s="11">
        <f>AD161/SUM($Z161:$AE161)</f>
        <v>6.043150853876177E-3</v>
      </c>
      <c r="AE162" s="11">
        <f>AE161/SUM($Z161:$AE161)</f>
        <v>2.6116858432117932E-4</v>
      </c>
      <c r="AF162" s="10">
        <f>AF161/SUM($AF161:$AK161)</f>
        <v>0.3162813786900272</v>
      </c>
      <c r="AG162" s="11">
        <f>AG161/SUM($AF161:$AK161)</f>
        <v>0.5472931383739964</v>
      </c>
      <c r="AH162" s="11">
        <f t="shared" ref="AH162:AK162" si="50">AH161/SUM($AF161:$AK161)</f>
        <v>0.1088156658580415</v>
      </c>
      <c r="AI162" s="11">
        <f t="shared" si="50"/>
        <v>2.6504547801943369E-2</v>
      </c>
      <c r="AJ162" s="11">
        <f t="shared" si="50"/>
        <v>1.039524810436791E-3</v>
      </c>
      <c r="AK162" s="12">
        <f t="shared" si="50"/>
        <v>6.5744465554664141E-5</v>
      </c>
      <c r="AL162" s="26"/>
      <c r="AM162" s="26"/>
      <c r="AN162" s="26"/>
      <c r="AO162" s="26"/>
      <c r="AP162" s="26"/>
      <c r="AQ162" s="26"/>
    </row>
    <row r="163" spans="1:43" x14ac:dyDescent="0.25">
      <c r="A163" s="24" t="s">
        <v>87</v>
      </c>
      <c r="B163" s="8"/>
      <c r="C163" s="9"/>
      <c r="D163" s="9"/>
      <c r="E163" s="9"/>
      <c r="F163" s="9"/>
      <c r="G163" s="7"/>
      <c r="H163" s="8"/>
      <c r="I163" s="9"/>
      <c r="J163" s="9"/>
      <c r="K163" s="9"/>
      <c r="L163" s="9"/>
      <c r="M163" s="7"/>
      <c r="N163" s="8"/>
      <c r="O163" s="9"/>
      <c r="P163" s="9"/>
      <c r="Q163" s="9"/>
      <c r="R163" s="9"/>
      <c r="S163" s="7"/>
      <c r="T163" s="8"/>
      <c r="U163" s="9"/>
      <c r="V163" s="9"/>
      <c r="W163" s="9"/>
      <c r="X163" s="9"/>
      <c r="Y163" s="7"/>
      <c r="Z163" s="8"/>
      <c r="AA163" s="9"/>
      <c r="AB163" s="9"/>
      <c r="AC163" s="9"/>
      <c r="AD163" s="9"/>
      <c r="AE163" s="7"/>
      <c r="AL163" s="26"/>
      <c r="AM163" s="26"/>
      <c r="AN163" s="26"/>
      <c r="AO163" s="26"/>
      <c r="AP163" s="26"/>
      <c r="AQ163" s="26"/>
    </row>
    <row r="164" spans="1:43" x14ac:dyDescent="0.25">
      <c r="A164" s="13" t="s">
        <v>88</v>
      </c>
      <c r="B164" s="2">
        <f>SUM(B61)</f>
        <v>484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2">
        <f>SUM(H147:H148,H103:H104,H61:H62,H57:H58,H21:H24,H17:H18)</f>
        <v>40798</v>
      </c>
      <c r="I164" s="1">
        <f>SUM(I145:I148,I141:I142,I127:I138,I103:I104,I97:I98,I75:I76,I71:I72,I65:I66,I49:I60,I33:I36,I27:I28,I21:I24,I17:I18,I5:I6)</f>
        <v>174780</v>
      </c>
      <c r="J164" s="1">
        <v>0</v>
      </c>
      <c r="K164" s="1">
        <v>0</v>
      </c>
      <c r="L164" s="1">
        <v>0</v>
      </c>
      <c r="M164" s="3">
        <v>0</v>
      </c>
      <c r="N164" s="2">
        <f>SUM(N147:N148,N125:N126,N103:N104,N61:N62,N57:N58,N39:N40,N29:N32,N17:N24,N11:N12)</f>
        <v>41803</v>
      </c>
      <c r="O164" s="1">
        <f>SUM(O141:O148,O127:O138,O103:O104,O97:O98,O75:O78,O71:O72,O49:O68,O27:O36,O17:O24,O5:O6)</f>
        <v>107322</v>
      </c>
      <c r="P164" s="1">
        <f>SUM(P153:P154,P145:P148,P139:P140,P125:P136,P103:P104,P99:P100,P87:P88,P75:P76,P71:P72,P47:P66,P43:P44,P39:P40,P27:P30,P17:P24,P9:P14,P5:P6)</f>
        <v>18216</v>
      </c>
      <c r="Q164" s="1">
        <v>0</v>
      </c>
      <c r="R164" s="1">
        <v>0</v>
      </c>
      <c r="S164" s="3">
        <v>0</v>
      </c>
      <c r="T164" s="2">
        <f>SUM(T147:T148,T125:T126,T103:T104,T57:T58,T61:T62,T39:T40,T29:T32,T17:T24,T11:T12,)</f>
        <v>14902</v>
      </c>
      <c r="U164" s="1">
        <f>SUM(U141:U148,U127:U138,U103:U104,U97:U98,U81:U82,U75:U78,U71:U72,U49:U68,U27:U36,U17:U24,U5:U6,)</f>
        <v>57050</v>
      </c>
      <c r="V164" s="1">
        <f>SUM(V125:V148,V99:V100,V87:V88,V81:V84,V75:V76,V47:V72,V39:V44,V17:V34,V5:V14)</f>
        <v>27385</v>
      </c>
      <c r="W164" s="1">
        <f>SUM(W153:W154,W147:W148,W137:W142,W131:W134,W125:W128,W103:W104,W99:W100,W81:W82,W77:W78,W71:W72,W65:W66,W51:W62,W47:W48,W35:W44,W27:W28,W17:W24,W5:W12)</f>
        <v>4011</v>
      </c>
      <c r="X164" s="1">
        <v>0</v>
      </c>
      <c r="Y164" s="3">
        <v>0</v>
      </c>
      <c r="Z164" s="2">
        <f>SUM(Z147:Z148,Z125:Z126,Z103:Z104,Z61:Z62,Z57:Z58,Z39:Z40,Z29:Z32,Z17:Z24,Z11:Z12)</f>
        <v>14658</v>
      </c>
      <c r="AA164" s="1">
        <f>SUM(AA141:AA148,AA127:AA138,AA103:AA104,AA97:AA98,AA81:AA82,AA75:AA78,AA71:AA72,AA49:AA68,AA27:AA36,AA17:AA24,AA5:AA6)</f>
        <v>56378</v>
      </c>
      <c r="AB164" s="1">
        <f>SUM(AB125:AB150,AB103:AB104,AB99:AB100,AB87:AB88,AB81:AB84,AB75:AB76,AB47:AB72,AB39:AB44,AB5:AB34)</f>
        <v>22141</v>
      </c>
      <c r="AC164" s="1">
        <f>SUM(AC151:AC154,AC145:AC148,AC125:AC142,AC103:AC104,AC99:AC100,AC81:AC86,AC77:AC78,AC71:AC72,AC65:AC66,AC51:AC62,AC47:AC48,AC35:AC44,AC31:AC32,AC27:AC28,AC5:AC24,)</f>
        <v>8007</v>
      </c>
      <c r="AD164" s="1">
        <f>SUM(AD147:AD148,AD141:AD142,AD135:AD136,AD129:AD132,AD125:AD126,AD103:AD104,AD81:AD82,AD65:AD66,AD57:AD58,AD53:AD54,AD31:AD38,AD27:AD28,AD19:AD24,AD15:AD16,AD9:AD10,)</f>
        <v>740</v>
      </c>
      <c r="AE164" s="3">
        <v>0</v>
      </c>
      <c r="AL164" s="26"/>
      <c r="AM164" s="26"/>
      <c r="AN164" s="26"/>
      <c r="AO164" s="26"/>
      <c r="AP164" s="26"/>
      <c r="AQ164" s="26"/>
    </row>
    <row r="165" spans="1:43" x14ac:dyDescent="0.25">
      <c r="A165" s="14" t="s">
        <v>89</v>
      </c>
      <c r="B165" s="2">
        <f>SUM(B23,B147)</f>
        <v>175</v>
      </c>
      <c r="C165" s="1">
        <v>0</v>
      </c>
      <c r="D165" s="1">
        <f>SUM(D153:D154,D87:D88)</f>
        <v>26</v>
      </c>
      <c r="E165" s="1">
        <v>0</v>
      </c>
      <c r="F165" s="1">
        <v>0</v>
      </c>
      <c r="G165" s="3">
        <v>0</v>
      </c>
      <c r="H165" s="2">
        <v>0</v>
      </c>
      <c r="I165" s="1">
        <f>SUM(I143:I144,I87:I88,I81:I82,I77:I78,I67:I68,I61:I64,I29:I32,I19:I20,)</f>
        <v>24165</v>
      </c>
      <c r="J165" s="1">
        <f>SUM(J153:J154,J141:J148,J125:J138,J103:J104,J99:J100,J87:J88,J81:J84,J75:J76,J49:J72,J41:J42,J17:J32,J9:J12,J5:J6,)</f>
        <v>14427</v>
      </c>
      <c r="K165" s="1">
        <f>SUM(K99:K100,K21:K24,)</f>
        <v>176</v>
      </c>
      <c r="L165" s="1">
        <f>SUM(L33:L34)</f>
        <v>61</v>
      </c>
      <c r="M165" s="3">
        <v>0</v>
      </c>
      <c r="N165" s="2">
        <v>0</v>
      </c>
      <c r="O165" s="1">
        <f>SUM(O81:O82)</f>
        <v>7621</v>
      </c>
      <c r="P165" s="1">
        <f>SUM(P149:P150,P141:P144,P137:P138,P79:P84,P67:P70,P41:P42,P31:P34,P25:P26,P15:P16,P7:P8,)</f>
        <v>9327</v>
      </c>
      <c r="Q165" s="1">
        <f>SUM(Q151:Q154,Q145:Q148,Q125:Q140,Q103:Q104,Q99:Q100,Q81:Q86,Q77:Q78,Q65:Q66,Q71:Q72,Q51:Q62,Q35:Q44,Q31:Q32,Q27:Q28,Q17:Q24,Q5:Q14,)</f>
        <v>3484</v>
      </c>
      <c r="R165" s="1">
        <f>SUM(R131:R132,)</f>
        <v>2</v>
      </c>
      <c r="S165" s="3">
        <v>0</v>
      </c>
      <c r="T165" s="2">
        <v>0</v>
      </c>
      <c r="U165" s="1">
        <v>0</v>
      </c>
      <c r="V165" s="1">
        <f>SUM(V149:V150,V79:V80,V15:V16)</f>
        <v>560</v>
      </c>
      <c r="W165" s="1">
        <f>SUM(W151:W152,W145:W146,W135:W136,W129:W130,W83:W86,W31:W32,W13:W16)</f>
        <v>408</v>
      </c>
      <c r="X165" s="1">
        <f>SUM(X147:X148,X135:X136,X131:X132,X125:X126,X103:X104,X63:X66,X53:X58,X31:X36,X19:X24,X15:X16,X9:X10,)</f>
        <v>16</v>
      </c>
      <c r="Y165" s="3">
        <v>0</v>
      </c>
      <c r="Z165" s="2">
        <v>0</v>
      </c>
      <c r="AA165" s="1">
        <v>0</v>
      </c>
      <c r="AB165" s="1">
        <f>SUM(AB79:AB80,)</f>
        <v>454</v>
      </c>
      <c r="AC165" s="1">
        <v>0</v>
      </c>
      <c r="AD165" s="1">
        <f>SUM(AD143:AD144,AD67:AD68,AD63:AD64,AD55:AD56,)</f>
        <v>9</v>
      </c>
      <c r="AE165" s="3">
        <v>0</v>
      </c>
      <c r="AL165" s="26"/>
      <c r="AM165" s="26"/>
      <c r="AN165" s="26"/>
      <c r="AO165" s="26"/>
      <c r="AP165" s="26"/>
      <c r="AQ165" s="26"/>
    </row>
    <row r="166" spans="1:43" x14ac:dyDescent="0.25">
      <c r="A166" s="15" t="s">
        <v>90</v>
      </c>
      <c r="B166" s="2">
        <f>SUM(B153:B159,B149,B101:B145,B87:B96,B81:B82,B63:B78,B25:B60,B3:B22)</f>
        <v>56113</v>
      </c>
      <c r="C166" s="1">
        <f>SUM(C153:C156,C147:C150,C139:C140,C131:C134,C121:C128,C117:C118,C101:C114,C95:C98,C87:C92,C69:C80,C63:C66,C51:C60,C33:C48,C27:C28,C21:C24,C3:C18)</f>
        <v>104443</v>
      </c>
      <c r="D166" s="1">
        <f>SUM(D149:D150,D123:D124,D117:D118,D95:D96,D77:D78,D35:D38,)</f>
        <v>526</v>
      </c>
      <c r="E166" s="1">
        <f>SUM(E155:E156,E149:E150,E143:E144,E95:E96,E77:E78,E49:E50,E33:E34)</f>
        <v>7</v>
      </c>
      <c r="F166" s="1">
        <v>0</v>
      </c>
      <c r="G166" s="3">
        <v>0</v>
      </c>
      <c r="H166" s="2">
        <f>SUM(H153:H160,H149:H150,H105:H146,H101:H102,H87:H96,H81:H82,H63:H78,H59:H60,H25:H56,H19:H20,H3:H16)</f>
        <v>60720</v>
      </c>
      <c r="I166" s="1">
        <f>SUM(I153:I156,I149:I150,I139:I140,I105:I126,I101:I102,I95:I96,I89:I92,I79:I80,I73:I74,I69:I70,I37:I48,I7:I16,I3:I4)</f>
        <v>16598</v>
      </c>
      <c r="J166" s="1">
        <f>SUM(J149:J150,J113:J124,J105:J108,J101:J102,J95:J96,J89:J92,J77:J78,J47:J48,J35:J38,J3:J4)</f>
        <v>2986</v>
      </c>
      <c r="K166" s="1">
        <f>SUM(K155:K156,K149:K150,K143:K144,K95:K96,K49:K50,K33:K34,)</f>
        <v>0</v>
      </c>
      <c r="L166" s="1">
        <v>0</v>
      </c>
      <c r="M166" s="3">
        <v>0</v>
      </c>
      <c r="N166" s="2">
        <f>SUM(N153:N160,N149:N150,N127:N146,N105:N124,N101:N102,N87:N96,N81:N82,N63:N78,N59:N60,N41:N56,N33:N38,N25:N28,N13:N16,N3:N10)</f>
        <v>59555</v>
      </c>
      <c r="O166" s="1">
        <f>SUM(O153:O156,O149:O150,O139:O140,O105:O126,O101:O102,O95:O96,O87:O92,O79:O80,O73:O74,O69:O70,O37:O48,O25:O26,O7:O16,O3:O4)</f>
        <v>6063</v>
      </c>
      <c r="P166" s="1">
        <f>SUM(P105:P124,P101:P102,P95:P96,P89:P92,P77:P78,P45:P46,P35:P38,P3:P4)</f>
        <v>3218</v>
      </c>
      <c r="Q166" s="1">
        <f>SUM(Q155:Q156,Q149:Q150,Q143:Q144,Q113:Q124,Q105:Q110,Q101:Q102,Q95:Q96,Q89:Q92,Q73:Q74,Q49:Q50,Q45:Q46,Q33:Q34,Q25:Q26,Q3:Q4)</f>
        <v>2100</v>
      </c>
      <c r="R166" s="1">
        <f>SUM(R109:R110,R13:R14)</f>
        <v>0</v>
      </c>
      <c r="S166" s="3">
        <v>0</v>
      </c>
      <c r="T166" s="2">
        <f>SUM(T153:T160,T149:T150,T127:T146,T105:T124,T101:T102,T87:T96,T81:T82,T63:T78,T59:T60,T41:T56,T33:T38,T25:T28,T13:T16,T3:T10,)</f>
        <v>19205</v>
      </c>
      <c r="U166" s="1">
        <f>SUM(U153:U156,U149:U150,U139:U140,U105:U126,U101:U102,U95:U96,U87:U92,U79:U80,U73:U74,U69:U70,U37:U48,U25:U26,U7:U16,U3:U4)</f>
        <v>3784</v>
      </c>
      <c r="V166" s="1">
        <f>SUM(V153:V154,V105:V124,V101:V102,V95:V96,V89:V92,V77:V78,V45:V46,V35:V38,V3:V4)</f>
        <v>2214</v>
      </c>
      <c r="W166" s="1">
        <f>SUM(W155:W156,W149:W150,W143:W144,W105:W124,W101:W102,W95:W96,W89:W92,W73:W74,W49:W50,W45:W46,W33:W34,W25:W26,W3:W4)</f>
        <v>2390</v>
      </c>
      <c r="X166" s="1">
        <f>SUM(X113:X120,X105:X110,X101:X102,X13:X14,X3:X4)</f>
        <v>10</v>
      </c>
      <c r="Y166" s="3">
        <v>0</v>
      </c>
      <c r="Z166" s="2">
        <f>SUM(Z153:Z160,Z149:Z150,Z127:Z146,Z105:Z124,Z101:Z102,Z87:Z96,Z81:Z82,Z63:Z78,Z59:Z60,Z41:Z56,Z33:Z38,Z25:Z28,Z13:Z16,Z3:Z10)</f>
        <v>23530</v>
      </c>
      <c r="AA166" s="1">
        <f>SUM(AA153:AA156,AA149:AA150,AA139:AA140,AA105:AA126,AA101:AA102,AA95:AA96,AA87:AA92,AA79:AA80,AA73:AA74,AA69:AA70,AA37:AA48,AA25:AA26,AA7:AA16,AA3:AA4)</f>
        <v>6559</v>
      </c>
      <c r="AB166" s="1">
        <f>SUM(AB153:AB154,AB105:AB124,AB101:AB102,AB95:AB96,AB89:AB92,AB77:AB78,AB45:AB46,AB35:AB38,AB3:AB4)</f>
        <v>3220</v>
      </c>
      <c r="AC166" s="1">
        <f>SUM(AC155:AC156,AC149:AC150,AC143:AC144, AC105:AC124,AC101:AC102,AC95:AC96,AC89:AC92,AC73:AC74,AC49:AC50,AC45:AC46,AC33:AC34,AC25:AC26,AC3:AC4)</f>
        <v>2026</v>
      </c>
      <c r="AD166" s="1">
        <f>SUM(AD113:AD120,AD101:AD110,AD13:AD14,AD3:AD6)</f>
        <v>84</v>
      </c>
      <c r="AE166" s="3">
        <v>0</v>
      </c>
    </row>
    <row r="167" spans="1:43" x14ac:dyDescent="0.25">
      <c r="A167" s="16" t="s">
        <v>91</v>
      </c>
      <c r="B167" s="5">
        <f>B161-SUM(B164:B166)</f>
        <v>0</v>
      </c>
      <c r="C167" s="5">
        <f>C161-SUM(C164:C166)</f>
        <v>9631</v>
      </c>
      <c r="D167" s="5">
        <f t="shared" ref="D167:AE167" si="51">D161-SUM(D164:D166)</f>
        <v>6314</v>
      </c>
      <c r="E167" s="5">
        <f t="shared" si="51"/>
        <v>1117</v>
      </c>
      <c r="F167" s="5">
        <f t="shared" si="51"/>
        <v>20</v>
      </c>
      <c r="G167" s="6">
        <f t="shared" si="51"/>
        <v>3</v>
      </c>
      <c r="H167" s="5">
        <f t="shared" si="51"/>
        <v>0</v>
      </c>
      <c r="I167" s="5">
        <f t="shared" si="51"/>
        <v>0</v>
      </c>
      <c r="J167" s="5">
        <f t="shared" si="51"/>
        <v>3076</v>
      </c>
      <c r="K167" s="5">
        <f t="shared" si="51"/>
        <v>3779</v>
      </c>
      <c r="L167" s="5">
        <f t="shared" si="51"/>
        <v>47</v>
      </c>
      <c r="M167" s="6">
        <f t="shared" si="51"/>
        <v>10</v>
      </c>
      <c r="N167" s="5">
        <f t="shared" si="51"/>
        <v>0</v>
      </c>
      <c r="O167" s="5">
        <f t="shared" si="51"/>
        <v>0</v>
      </c>
      <c r="P167" s="5">
        <f t="shared" si="51"/>
        <v>0</v>
      </c>
      <c r="Q167" s="5">
        <f t="shared" si="51"/>
        <v>312</v>
      </c>
      <c r="R167" s="5">
        <f t="shared" si="51"/>
        <v>92</v>
      </c>
      <c r="S167" s="6">
        <f t="shared" si="51"/>
        <v>16</v>
      </c>
      <c r="T167" s="5">
        <f t="shared" si="51"/>
        <v>0</v>
      </c>
      <c r="U167" s="5">
        <f t="shared" si="51"/>
        <v>0</v>
      </c>
      <c r="V167" s="5">
        <f t="shared" si="51"/>
        <v>114</v>
      </c>
      <c r="W167" s="5">
        <f t="shared" si="51"/>
        <v>0</v>
      </c>
      <c r="X167" s="5">
        <f t="shared" si="51"/>
        <v>10</v>
      </c>
      <c r="Y167" s="6">
        <f t="shared" si="51"/>
        <v>4</v>
      </c>
      <c r="Z167" s="5">
        <f t="shared" si="51"/>
        <v>0</v>
      </c>
      <c r="AA167" s="5">
        <f t="shared" si="51"/>
        <v>0</v>
      </c>
      <c r="AB167" s="5">
        <f t="shared" si="51"/>
        <v>0</v>
      </c>
      <c r="AC167" s="5">
        <f t="shared" si="51"/>
        <v>0</v>
      </c>
      <c r="AD167" s="5">
        <f t="shared" si="51"/>
        <v>0</v>
      </c>
      <c r="AE167" s="6">
        <f t="shared" si="51"/>
        <v>36</v>
      </c>
    </row>
  </sheetData>
  <mergeCells count="7">
    <mergeCell ref="AF1:AK1"/>
    <mergeCell ref="AL1:AQ1"/>
    <mergeCell ref="B1:G1"/>
    <mergeCell ref="H1:M1"/>
    <mergeCell ref="N1:S1"/>
    <mergeCell ref="T1:Y1"/>
    <mergeCell ref="Z1:AE1"/>
  </mergeCells>
  <conditionalFormatting sqref="B3:AE3">
    <cfRule type="colorScale" priority="170">
      <colorScale>
        <cfvo type="min"/>
        <cfvo type="max"/>
        <color rgb="FFFCFCFF"/>
        <color rgb="FF63BE7B"/>
      </colorScale>
    </cfRule>
  </conditionalFormatting>
  <conditionalFormatting sqref="B5:AE5">
    <cfRule type="colorScale" priority="171">
      <colorScale>
        <cfvo type="min"/>
        <cfvo type="max"/>
        <color rgb="FFFCFCFF"/>
        <color rgb="FF63BE7B"/>
      </colorScale>
    </cfRule>
  </conditionalFormatting>
  <conditionalFormatting sqref="B7:AE7">
    <cfRule type="colorScale" priority="169">
      <colorScale>
        <cfvo type="min"/>
        <cfvo type="max"/>
        <color rgb="FFFCFCFF"/>
        <color rgb="FF63BE7B"/>
      </colorScale>
    </cfRule>
  </conditionalFormatting>
  <conditionalFormatting sqref="B9:AE9">
    <cfRule type="colorScale" priority="168">
      <colorScale>
        <cfvo type="min"/>
        <cfvo type="max"/>
        <color rgb="FFFCFCFF"/>
        <color rgb="FF63BE7B"/>
      </colorScale>
    </cfRule>
  </conditionalFormatting>
  <conditionalFormatting sqref="B11:AE11">
    <cfRule type="colorScale" priority="167">
      <colorScale>
        <cfvo type="min"/>
        <cfvo type="max"/>
        <color rgb="FFFCFCFF"/>
        <color rgb="FF63BE7B"/>
      </colorScale>
    </cfRule>
  </conditionalFormatting>
  <conditionalFormatting sqref="B3:AE160">
    <cfRule type="expression" dxfId="3" priority="174">
      <formula>ISBLANK(B3)</formula>
    </cfRule>
    <cfRule type="expression" dxfId="2" priority="175">
      <formula>B3="D"</formula>
    </cfRule>
    <cfRule type="expression" dxfId="1" priority="176">
      <formula>B3="P"</formula>
    </cfRule>
    <cfRule type="expression" dxfId="0" priority="177">
      <formula>B3 ="N"</formula>
    </cfRule>
  </conditionalFormatting>
  <conditionalFormatting sqref="B13:AE13">
    <cfRule type="colorScale" priority="166">
      <colorScale>
        <cfvo type="min"/>
        <cfvo type="max"/>
        <color rgb="FFFCFCFF"/>
        <color rgb="FF63BE7B"/>
      </colorScale>
    </cfRule>
  </conditionalFormatting>
  <conditionalFormatting sqref="B15:AE15">
    <cfRule type="colorScale" priority="165">
      <colorScale>
        <cfvo type="min"/>
        <cfvo type="max"/>
        <color rgb="FFFCFCFF"/>
        <color rgb="FF63BE7B"/>
      </colorScale>
    </cfRule>
  </conditionalFormatting>
  <conditionalFormatting sqref="B17:AE17">
    <cfRule type="colorScale" priority="164">
      <colorScale>
        <cfvo type="min"/>
        <cfvo type="max"/>
        <color rgb="FFFCFCFF"/>
        <color rgb="FF63BE7B"/>
      </colorScale>
    </cfRule>
  </conditionalFormatting>
  <conditionalFormatting sqref="B19:AE19">
    <cfRule type="colorScale" priority="163">
      <colorScale>
        <cfvo type="min"/>
        <cfvo type="max"/>
        <color rgb="FFFCFCFF"/>
        <color rgb="FF63BE7B"/>
      </colorScale>
    </cfRule>
  </conditionalFormatting>
  <conditionalFormatting sqref="B21:AE21">
    <cfRule type="colorScale" priority="162">
      <colorScale>
        <cfvo type="min"/>
        <cfvo type="max"/>
        <color rgb="FFFCFCFF"/>
        <color rgb="FF63BE7B"/>
      </colorScale>
    </cfRule>
  </conditionalFormatting>
  <conditionalFormatting sqref="B23:AE23">
    <cfRule type="colorScale" priority="161">
      <colorScale>
        <cfvo type="min"/>
        <cfvo type="max"/>
        <color rgb="FFFCFCFF"/>
        <color rgb="FF63BE7B"/>
      </colorScale>
    </cfRule>
  </conditionalFormatting>
  <conditionalFormatting sqref="B25:AE25">
    <cfRule type="colorScale" priority="160">
      <colorScale>
        <cfvo type="min"/>
        <cfvo type="max"/>
        <color rgb="FFFCFCFF"/>
        <color rgb="FF63BE7B"/>
      </colorScale>
    </cfRule>
  </conditionalFormatting>
  <conditionalFormatting sqref="B27:AE27">
    <cfRule type="colorScale" priority="159">
      <colorScale>
        <cfvo type="min"/>
        <cfvo type="max"/>
        <color rgb="FFFCFCFF"/>
        <color rgb="FF63BE7B"/>
      </colorScale>
    </cfRule>
  </conditionalFormatting>
  <conditionalFormatting sqref="B29:AE29">
    <cfRule type="colorScale" priority="158">
      <colorScale>
        <cfvo type="min"/>
        <cfvo type="max"/>
        <color rgb="FFFCFCFF"/>
        <color rgb="FF63BE7B"/>
      </colorScale>
    </cfRule>
  </conditionalFormatting>
  <conditionalFormatting sqref="B31:AE31">
    <cfRule type="colorScale" priority="157">
      <colorScale>
        <cfvo type="min"/>
        <cfvo type="max"/>
        <color rgb="FFFCFCFF"/>
        <color rgb="FF63BE7B"/>
      </colorScale>
    </cfRule>
  </conditionalFormatting>
  <conditionalFormatting sqref="B33:AE33">
    <cfRule type="colorScale" priority="156">
      <colorScale>
        <cfvo type="min"/>
        <cfvo type="max"/>
        <color rgb="FFFCFCFF"/>
        <color rgb="FF63BE7B"/>
      </colorScale>
    </cfRule>
  </conditionalFormatting>
  <conditionalFormatting sqref="B35:AE35">
    <cfRule type="colorScale" priority="155">
      <colorScale>
        <cfvo type="min"/>
        <cfvo type="max"/>
        <color rgb="FFFCFCFF"/>
        <color rgb="FF63BE7B"/>
      </colorScale>
    </cfRule>
  </conditionalFormatting>
  <conditionalFormatting sqref="B37:AE37">
    <cfRule type="colorScale" priority="154">
      <colorScale>
        <cfvo type="min"/>
        <cfvo type="max"/>
        <color rgb="FFFCFCFF"/>
        <color rgb="FF63BE7B"/>
      </colorScale>
    </cfRule>
  </conditionalFormatting>
  <conditionalFormatting sqref="B39:AE39">
    <cfRule type="colorScale" priority="153">
      <colorScale>
        <cfvo type="min"/>
        <cfvo type="max"/>
        <color rgb="FFFCFCFF"/>
        <color rgb="FF63BE7B"/>
      </colorScale>
    </cfRule>
  </conditionalFormatting>
  <conditionalFormatting sqref="B41:AE41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43:AE43">
    <cfRule type="colorScale" priority="151">
      <colorScale>
        <cfvo type="min"/>
        <cfvo type="max"/>
        <color rgb="FFFCFCFF"/>
        <color rgb="FF63BE7B"/>
      </colorScale>
    </cfRule>
  </conditionalFormatting>
  <conditionalFormatting sqref="B47:AE47">
    <cfRule type="colorScale" priority="149">
      <colorScale>
        <cfvo type="min"/>
        <cfvo type="max"/>
        <color rgb="FFFCFCFF"/>
        <color rgb="FF63BE7B"/>
      </colorScale>
    </cfRule>
  </conditionalFormatting>
  <conditionalFormatting sqref="B49:AE49">
    <cfRule type="colorScale" priority="148">
      <colorScale>
        <cfvo type="min"/>
        <cfvo type="max"/>
        <color rgb="FFFCFCFF"/>
        <color rgb="FF63BE7B"/>
      </colorScale>
    </cfRule>
  </conditionalFormatting>
  <conditionalFormatting sqref="B51:AE51">
    <cfRule type="colorScale" priority="147">
      <colorScale>
        <cfvo type="min"/>
        <cfvo type="max"/>
        <color rgb="FFFCFCFF"/>
        <color rgb="FF63BE7B"/>
      </colorScale>
    </cfRule>
  </conditionalFormatting>
  <conditionalFormatting sqref="B53:AE53">
    <cfRule type="colorScale" priority="146">
      <colorScale>
        <cfvo type="min"/>
        <cfvo type="max"/>
        <color rgb="FFFCFCFF"/>
        <color rgb="FF63BE7B"/>
      </colorScale>
    </cfRule>
  </conditionalFormatting>
  <conditionalFormatting sqref="B55:AE55">
    <cfRule type="colorScale" priority="145">
      <colorScale>
        <cfvo type="min"/>
        <cfvo type="max"/>
        <color rgb="FFFCFCFF"/>
        <color rgb="FF63BE7B"/>
      </colorScale>
    </cfRule>
  </conditionalFormatting>
  <conditionalFormatting sqref="B57:AE57">
    <cfRule type="colorScale" priority="144">
      <colorScale>
        <cfvo type="min"/>
        <cfvo type="max"/>
        <color rgb="FFFCFCFF"/>
        <color rgb="FF63BE7B"/>
      </colorScale>
    </cfRule>
  </conditionalFormatting>
  <conditionalFormatting sqref="B59:AE59">
    <cfRule type="colorScale" priority="143">
      <colorScale>
        <cfvo type="min"/>
        <cfvo type="max"/>
        <color rgb="FFFCFCFF"/>
        <color rgb="FF63BE7B"/>
      </colorScale>
    </cfRule>
  </conditionalFormatting>
  <conditionalFormatting sqref="B61:AE61">
    <cfRule type="colorScale" priority="142">
      <colorScale>
        <cfvo type="min"/>
        <cfvo type="max"/>
        <color rgb="FFFCFCFF"/>
        <color rgb="FF63BE7B"/>
      </colorScale>
    </cfRule>
  </conditionalFormatting>
  <conditionalFormatting sqref="B63:AE63">
    <cfRule type="colorScale" priority="141">
      <colorScale>
        <cfvo type="min"/>
        <cfvo type="max"/>
        <color rgb="FFFCFCFF"/>
        <color rgb="FF63BE7B"/>
      </colorScale>
    </cfRule>
  </conditionalFormatting>
  <conditionalFormatting sqref="B65:AE65">
    <cfRule type="colorScale" priority="140">
      <colorScale>
        <cfvo type="min"/>
        <cfvo type="max"/>
        <color rgb="FFFCFCFF"/>
        <color rgb="FF63BE7B"/>
      </colorScale>
    </cfRule>
  </conditionalFormatting>
  <conditionalFormatting sqref="B67:AE67">
    <cfRule type="colorScale" priority="139">
      <colorScale>
        <cfvo type="min"/>
        <cfvo type="max"/>
        <color rgb="FFFCFCFF"/>
        <color rgb="FF63BE7B"/>
      </colorScale>
    </cfRule>
  </conditionalFormatting>
  <conditionalFormatting sqref="B69:AE69">
    <cfRule type="colorScale" priority="138">
      <colorScale>
        <cfvo type="min"/>
        <cfvo type="max"/>
        <color rgb="FFFCFCFF"/>
        <color rgb="FF63BE7B"/>
      </colorScale>
    </cfRule>
  </conditionalFormatting>
  <conditionalFormatting sqref="B71:AE71">
    <cfRule type="colorScale" priority="137">
      <colorScale>
        <cfvo type="min"/>
        <cfvo type="max"/>
        <color rgb="FFFCFCFF"/>
        <color rgb="FF63BE7B"/>
      </colorScale>
    </cfRule>
  </conditionalFormatting>
  <conditionalFormatting sqref="B75:AE75">
    <cfRule type="colorScale" priority="135">
      <colorScale>
        <cfvo type="min"/>
        <cfvo type="max"/>
        <color rgb="FFFCFCFF"/>
        <color rgb="FF63BE7B"/>
      </colorScale>
    </cfRule>
  </conditionalFormatting>
  <conditionalFormatting sqref="B77:AE77">
    <cfRule type="colorScale" priority="134">
      <colorScale>
        <cfvo type="min"/>
        <cfvo type="max"/>
        <color rgb="FFFCFCFF"/>
        <color rgb="FF63BE7B"/>
      </colorScale>
    </cfRule>
  </conditionalFormatting>
  <conditionalFormatting sqref="B79:AE79">
    <cfRule type="colorScale" priority="133">
      <colorScale>
        <cfvo type="min"/>
        <cfvo type="max"/>
        <color rgb="FFFCFCFF"/>
        <color rgb="FF63BE7B"/>
      </colorScale>
    </cfRule>
  </conditionalFormatting>
  <conditionalFormatting sqref="B81:AE81">
    <cfRule type="colorScale" priority="132">
      <colorScale>
        <cfvo type="min"/>
        <cfvo type="max"/>
        <color rgb="FFFCFCFF"/>
        <color rgb="FF63BE7B"/>
      </colorScale>
    </cfRule>
  </conditionalFormatting>
  <conditionalFormatting sqref="B83:AE83">
    <cfRule type="colorScale" priority="131">
      <colorScale>
        <cfvo type="min"/>
        <cfvo type="max"/>
        <color rgb="FFFCFCFF"/>
        <color rgb="FF63BE7B"/>
      </colorScale>
    </cfRule>
  </conditionalFormatting>
  <conditionalFormatting sqref="B85:AE85">
    <cfRule type="colorScale" priority="130">
      <colorScale>
        <cfvo type="min"/>
        <cfvo type="max"/>
        <color rgb="FFFCFCFF"/>
        <color rgb="FF63BE7B"/>
      </colorScale>
    </cfRule>
  </conditionalFormatting>
  <conditionalFormatting sqref="B87:AE87">
    <cfRule type="colorScale" priority="129">
      <colorScale>
        <cfvo type="min"/>
        <cfvo type="max"/>
        <color rgb="FFFCFCFF"/>
        <color rgb="FF63BE7B"/>
      </colorScale>
    </cfRule>
  </conditionalFormatting>
  <conditionalFormatting sqref="B89:AE89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91:AE91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97:AE97">
    <cfRule type="colorScale" priority="124">
      <colorScale>
        <cfvo type="min"/>
        <cfvo type="max"/>
        <color rgb="FFFCFCFF"/>
        <color rgb="FF63BE7B"/>
      </colorScale>
    </cfRule>
  </conditionalFormatting>
  <conditionalFormatting sqref="B99:AE99">
    <cfRule type="colorScale" priority="123">
      <colorScale>
        <cfvo type="min"/>
        <cfvo type="max"/>
        <color rgb="FFFCFCFF"/>
        <color rgb="FF63BE7B"/>
      </colorScale>
    </cfRule>
  </conditionalFormatting>
  <conditionalFormatting sqref="B101:AE101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103:AE103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105:AE105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107:AE107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109:AE109">
    <cfRule type="colorScale" priority="118">
      <colorScale>
        <cfvo type="min"/>
        <cfvo type="max"/>
        <color rgb="FFFCFCFF"/>
        <color rgb="FF63BE7B"/>
      </colorScale>
    </cfRule>
  </conditionalFormatting>
  <conditionalFormatting sqref="B111:AE111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113:AE113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115:AE115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117:AE117">
    <cfRule type="colorScale" priority="114">
      <colorScale>
        <cfvo type="min"/>
        <cfvo type="max"/>
        <color rgb="FFFCFCFF"/>
        <color rgb="FF63BE7B"/>
      </colorScale>
    </cfRule>
  </conditionalFormatting>
  <conditionalFormatting sqref="B119:AE119">
    <cfRule type="colorScale" priority="113">
      <colorScale>
        <cfvo type="min"/>
        <cfvo type="max"/>
        <color rgb="FFFCFCFF"/>
        <color rgb="FF63BE7B"/>
      </colorScale>
    </cfRule>
  </conditionalFormatting>
  <conditionalFormatting sqref="B121:AE121">
    <cfRule type="colorScale" priority="112">
      <colorScale>
        <cfvo type="min"/>
        <cfvo type="max"/>
        <color rgb="FFFCFCFF"/>
        <color rgb="FF63BE7B"/>
      </colorScale>
    </cfRule>
  </conditionalFormatting>
  <conditionalFormatting sqref="B123:AE123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125:AE125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127:AE127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129:AE129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131:AE131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133:AE133">
    <cfRule type="colorScale" priority="106">
      <colorScale>
        <cfvo type="min"/>
        <cfvo type="max"/>
        <color rgb="FFFCFCFF"/>
        <color rgb="FF63BE7B"/>
      </colorScale>
    </cfRule>
  </conditionalFormatting>
  <conditionalFormatting sqref="B135:AE135">
    <cfRule type="colorScale" priority="105">
      <colorScale>
        <cfvo type="min"/>
        <cfvo type="max"/>
        <color rgb="FFFCFCFF"/>
        <color rgb="FF63BE7B"/>
      </colorScale>
    </cfRule>
  </conditionalFormatting>
  <conditionalFormatting sqref="B137:AE137">
    <cfRule type="colorScale" priority="104">
      <colorScale>
        <cfvo type="min"/>
        <cfvo type="max"/>
        <color rgb="FFFCFCFF"/>
        <color rgb="FF63BE7B"/>
      </colorScale>
    </cfRule>
  </conditionalFormatting>
  <conditionalFormatting sqref="B139:AE139">
    <cfRule type="colorScale" priority="103">
      <colorScale>
        <cfvo type="min"/>
        <cfvo type="max"/>
        <color rgb="FFFCFCFF"/>
        <color rgb="FF63BE7B"/>
      </colorScale>
    </cfRule>
  </conditionalFormatting>
  <conditionalFormatting sqref="B141:AE141">
    <cfRule type="colorScale" priority="102">
      <colorScale>
        <cfvo type="min"/>
        <cfvo type="max"/>
        <color rgb="FFFCFCFF"/>
        <color rgb="FF63BE7B"/>
      </colorScale>
    </cfRule>
  </conditionalFormatting>
  <conditionalFormatting sqref="B143:AE143">
    <cfRule type="colorScale" priority="101">
      <colorScale>
        <cfvo type="min"/>
        <cfvo type="max"/>
        <color rgb="FFFCFCFF"/>
        <color rgb="FF63BE7B"/>
      </colorScale>
    </cfRule>
  </conditionalFormatting>
  <conditionalFormatting sqref="B145:AE145">
    <cfRule type="colorScale" priority="100">
      <colorScale>
        <cfvo type="min"/>
        <cfvo type="max"/>
        <color rgb="FFFCFCFF"/>
        <color rgb="FF63BE7B"/>
      </colorScale>
    </cfRule>
  </conditionalFormatting>
  <conditionalFormatting sqref="B147:AE147">
    <cfRule type="colorScale" priority="99">
      <colorScale>
        <cfvo type="min"/>
        <cfvo type="max"/>
        <color rgb="FFFCFCFF"/>
        <color rgb="FF63BE7B"/>
      </colorScale>
    </cfRule>
  </conditionalFormatting>
  <conditionalFormatting sqref="B149:AE149">
    <cfRule type="colorScale" priority="98">
      <colorScale>
        <cfvo type="min"/>
        <cfvo type="max"/>
        <color rgb="FFFCFCFF"/>
        <color rgb="FF63BE7B"/>
      </colorScale>
    </cfRule>
  </conditionalFormatting>
  <conditionalFormatting sqref="B151:AE151">
    <cfRule type="colorScale" priority="97">
      <colorScale>
        <cfvo type="min"/>
        <cfvo type="max"/>
        <color rgb="FFFCFCFF"/>
        <color rgb="FF63BE7B"/>
      </colorScale>
    </cfRule>
  </conditionalFormatting>
  <conditionalFormatting sqref="B153:AE153">
    <cfRule type="colorScale" priority="96">
      <colorScale>
        <cfvo type="min"/>
        <cfvo type="max"/>
        <color rgb="FFFCFCFF"/>
        <color rgb="FF63BE7B"/>
      </colorScale>
    </cfRule>
  </conditionalFormatting>
  <conditionalFormatting sqref="B157:AE157">
    <cfRule type="colorScale" priority="94">
      <colorScale>
        <cfvo type="min"/>
        <cfvo type="max"/>
        <color rgb="FFFCFCFF"/>
        <color rgb="FF63BE7B"/>
      </colorScale>
    </cfRule>
  </conditionalFormatting>
  <conditionalFormatting sqref="B159:AE159">
    <cfRule type="colorScale" priority="93">
      <colorScale>
        <cfvo type="min"/>
        <cfvo type="max"/>
        <color rgb="FFFCFCFF"/>
        <color rgb="FF63BE7B"/>
      </colorScale>
    </cfRule>
  </conditionalFormatting>
  <conditionalFormatting sqref="AF3:AK3">
    <cfRule type="colorScale" priority="90">
      <colorScale>
        <cfvo type="min"/>
        <cfvo type="max"/>
        <color rgb="FFFCFCFF"/>
        <color rgb="FF63BE7B"/>
      </colorScale>
    </cfRule>
  </conditionalFormatting>
  <conditionalFormatting sqref="AF5:AK5">
    <cfRule type="colorScale" priority="89">
      <colorScale>
        <cfvo type="min"/>
        <cfvo type="max"/>
        <color rgb="FFFCFCFF"/>
        <color rgb="FF63BE7B"/>
      </colorScale>
    </cfRule>
  </conditionalFormatting>
  <conditionalFormatting sqref="B161:G161">
    <cfRule type="colorScale" priority="88">
      <colorScale>
        <cfvo type="min"/>
        <cfvo type="max"/>
        <color rgb="FFFCFCFF"/>
        <color rgb="FF63BE7B"/>
      </colorScale>
    </cfRule>
  </conditionalFormatting>
  <conditionalFormatting sqref="H161:M161">
    <cfRule type="colorScale" priority="87">
      <colorScale>
        <cfvo type="min"/>
        <cfvo type="max"/>
        <color rgb="FFFCFCFF"/>
        <color rgb="FF63BE7B"/>
      </colorScale>
    </cfRule>
  </conditionalFormatting>
  <conditionalFormatting sqref="N161:S161">
    <cfRule type="colorScale" priority="86">
      <colorScale>
        <cfvo type="min"/>
        <cfvo type="max"/>
        <color rgb="FFFCFCFF"/>
        <color rgb="FF63BE7B"/>
      </colorScale>
    </cfRule>
  </conditionalFormatting>
  <conditionalFormatting sqref="T161:Y161">
    <cfRule type="colorScale" priority="85">
      <colorScale>
        <cfvo type="min"/>
        <cfvo type="max"/>
        <color rgb="FFFCFCFF"/>
        <color rgb="FF63BE7B"/>
      </colorScale>
    </cfRule>
  </conditionalFormatting>
  <conditionalFormatting sqref="Z161:AE161">
    <cfRule type="colorScale" priority="84">
      <colorScale>
        <cfvo type="min"/>
        <cfvo type="max"/>
        <color rgb="FFFCFCFF"/>
        <color rgb="FF63BE7B"/>
      </colorScale>
    </cfRule>
  </conditionalFormatting>
  <conditionalFormatting sqref="AF161:AK161">
    <cfRule type="colorScale" priority="83">
      <colorScale>
        <cfvo type="min"/>
        <cfvo type="max"/>
        <color rgb="FFFCFCFF"/>
        <color rgb="FF63BE7B"/>
      </colorScale>
    </cfRule>
  </conditionalFormatting>
  <conditionalFormatting sqref="AF7:AK7">
    <cfRule type="colorScale" priority="82">
      <colorScale>
        <cfvo type="min"/>
        <cfvo type="max"/>
        <color rgb="FFFCFCFF"/>
        <color rgb="FF63BE7B"/>
      </colorScale>
    </cfRule>
  </conditionalFormatting>
  <conditionalFormatting sqref="AF9:AK9">
    <cfRule type="colorScale" priority="81">
      <colorScale>
        <cfvo type="min"/>
        <cfvo type="max"/>
        <color rgb="FFFCFCFF"/>
        <color rgb="FF63BE7B"/>
      </colorScale>
    </cfRule>
  </conditionalFormatting>
  <conditionalFormatting sqref="AF11:AK11">
    <cfRule type="colorScale" priority="80">
      <colorScale>
        <cfvo type="min"/>
        <cfvo type="max"/>
        <color rgb="FFFCFCFF"/>
        <color rgb="FF63BE7B"/>
      </colorScale>
    </cfRule>
  </conditionalFormatting>
  <conditionalFormatting sqref="AF13:AK13">
    <cfRule type="colorScale" priority="79">
      <colorScale>
        <cfvo type="min"/>
        <cfvo type="max"/>
        <color rgb="FFFCFCFF"/>
        <color rgb="FF63BE7B"/>
      </colorScale>
    </cfRule>
  </conditionalFormatting>
  <conditionalFormatting sqref="AF15:AK15">
    <cfRule type="colorScale" priority="78">
      <colorScale>
        <cfvo type="min"/>
        <cfvo type="max"/>
        <color rgb="FFFCFCFF"/>
        <color rgb="FF63BE7B"/>
      </colorScale>
    </cfRule>
  </conditionalFormatting>
  <conditionalFormatting sqref="AF17:AK17">
    <cfRule type="colorScale" priority="77">
      <colorScale>
        <cfvo type="min"/>
        <cfvo type="max"/>
        <color rgb="FFFCFCFF"/>
        <color rgb="FF63BE7B"/>
      </colorScale>
    </cfRule>
  </conditionalFormatting>
  <conditionalFormatting sqref="AF19:AK19">
    <cfRule type="colorScale" priority="76">
      <colorScale>
        <cfvo type="min"/>
        <cfvo type="max"/>
        <color rgb="FFFCFCFF"/>
        <color rgb="FF63BE7B"/>
      </colorScale>
    </cfRule>
  </conditionalFormatting>
  <conditionalFormatting sqref="AF21:AK21">
    <cfRule type="colorScale" priority="75">
      <colorScale>
        <cfvo type="min"/>
        <cfvo type="max"/>
        <color rgb="FFFCFCFF"/>
        <color rgb="FF63BE7B"/>
      </colorScale>
    </cfRule>
  </conditionalFormatting>
  <conditionalFormatting sqref="AF23:AK23">
    <cfRule type="colorScale" priority="74">
      <colorScale>
        <cfvo type="min"/>
        <cfvo type="max"/>
        <color rgb="FFFCFCFF"/>
        <color rgb="FF63BE7B"/>
      </colorScale>
    </cfRule>
  </conditionalFormatting>
  <conditionalFormatting sqref="AF25:AK25">
    <cfRule type="colorScale" priority="73">
      <colorScale>
        <cfvo type="min"/>
        <cfvo type="max"/>
        <color rgb="FFFCFCFF"/>
        <color rgb="FF63BE7B"/>
      </colorScale>
    </cfRule>
  </conditionalFormatting>
  <conditionalFormatting sqref="AF27:AK27">
    <cfRule type="colorScale" priority="72">
      <colorScale>
        <cfvo type="min"/>
        <cfvo type="max"/>
        <color rgb="FFFCFCFF"/>
        <color rgb="FF63BE7B"/>
      </colorScale>
    </cfRule>
  </conditionalFormatting>
  <conditionalFormatting sqref="AF29:AK29">
    <cfRule type="colorScale" priority="71">
      <colorScale>
        <cfvo type="min"/>
        <cfvo type="max"/>
        <color rgb="FFFCFCFF"/>
        <color rgb="FF63BE7B"/>
      </colorScale>
    </cfRule>
  </conditionalFormatting>
  <conditionalFormatting sqref="AF31:AK31">
    <cfRule type="colorScale" priority="70">
      <colorScale>
        <cfvo type="min"/>
        <cfvo type="max"/>
        <color rgb="FFFCFCFF"/>
        <color rgb="FF63BE7B"/>
      </colorScale>
    </cfRule>
  </conditionalFormatting>
  <conditionalFormatting sqref="AF33:AK33">
    <cfRule type="colorScale" priority="69">
      <colorScale>
        <cfvo type="min"/>
        <cfvo type="max"/>
        <color rgb="FFFCFCFF"/>
        <color rgb="FF63BE7B"/>
      </colorScale>
    </cfRule>
  </conditionalFormatting>
  <conditionalFormatting sqref="AF35:AK35">
    <cfRule type="colorScale" priority="68">
      <colorScale>
        <cfvo type="min"/>
        <cfvo type="max"/>
        <color rgb="FFFCFCFF"/>
        <color rgb="FF63BE7B"/>
      </colorScale>
    </cfRule>
  </conditionalFormatting>
  <conditionalFormatting sqref="AF37:AK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AF39:AK39">
    <cfRule type="colorScale" priority="66">
      <colorScale>
        <cfvo type="min"/>
        <cfvo type="max"/>
        <color rgb="FFFCFCFF"/>
        <color rgb="FF63BE7B"/>
      </colorScale>
    </cfRule>
  </conditionalFormatting>
  <conditionalFormatting sqref="AF41:AK41">
    <cfRule type="colorScale" priority="65">
      <colorScale>
        <cfvo type="min"/>
        <cfvo type="max"/>
        <color rgb="FFFCFCFF"/>
        <color rgb="FF63BE7B"/>
      </colorScale>
    </cfRule>
  </conditionalFormatting>
  <conditionalFormatting sqref="AF43:AK43">
    <cfRule type="colorScale" priority="64">
      <colorScale>
        <cfvo type="min"/>
        <cfvo type="max"/>
        <color rgb="FFFCFCFF"/>
        <color rgb="FF63BE7B"/>
      </colorScale>
    </cfRule>
  </conditionalFormatting>
  <conditionalFormatting sqref="AF47:AK47">
    <cfRule type="colorScale" priority="63">
      <colorScale>
        <cfvo type="min"/>
        <cfvo type="max"/>
        <color rgb="FFFCFCFF"/>
        <color rgb="FF63BE7B"/>
      </colorScale>
    </cfRule>
  </conditionalFormatting>
  <conditionalFormatting sqref="AF49:AK49">
    <cfRule type="colorScale" priority="62">
      <colorScale>
        <cfvo type="min"/>
        <cfvo type="max"/>
        <color rgb="FFFCFCFF"/>
        <color rgb="FF63BE7B"/>
      </colorScale>
    </cfRule>
  </conditionalFormatting>
  <conditionalFormatting sqref="AF51:AK51">
    <cfRule type="colorScale" priority="61">
      <colorScale>
        <cfvo type="min"/>
        <cfvo type="max"/>
        <color rgb="FFFCFCFF"/>
        <color rgb="FF63BE7B"/>
      </colorScale>
    </cfRule>
  </conditionalFormatting>
  <conditionalFormatting sqref="AF53:AK53">
    <cfRule type="colorScale" priority="60">
      <colorScale>
        <cfvo type="min"/>
        <cfvo type="max"/>
        <color rgb="FFFCFCFF"/>
        <color rgb="FF63BE7B"/>
      </colorScale>
    </cfRule>
  </conditionalFormatting>
  <conditionalFormatting sqref="AF55:AK55">
    <cfRule type="colorScale" priority="59">
      <colorScale>
        <cfvo type="min"/>
        <cfvo type="max"/>
        <color rgb="FFFCFCFF"/>
        <color rgb="FF63BE7B"/>
      </colorScale>
    </cfRule>
  </conditionalFormatting>
  <conditionalFormatting sqref="AF57:AK57">
    <cfRule type="colorScale" priority="58">
      <colorScale>
        <cfvo type="min"/>
        <cfvo type="max"/>
        <color rgb="FFFCFCFF"/>
        <color rgb="FF63BE7B"/>
      </colorScale>
    </cfRule>
  </conditionalFormatting>
  <conditionalFormatting sqref="AF59:AK59">
    <cfRule type="colorScale" priority="57">
      <colorScale>
        <cfvo type="min"/>
        <cfvo type="max"/>
        <color rgb="FFFCFCFF"/>
        <color rgb="FF63BE7B"/>
      </colorScale>
    </cfRule>
  </conditionalFormatting>
  <conditionalFormatting sqref="AF61:AK61">
    <cfRule type="colorScale" priority="56">
      <colorScale>
        <cfvo type="min"/>
        <cfvo type="max"/>
        <color rgb="FFFCFCFF"/>
        <color rgb="FF63BE7B"/>
      </colorScale>
    </cfRule>
  </conditionalFormatting>
  <conditionalFormatting sqref="AF63:AK63">
    <cfRule type="colorScale" priority="55">
      <colorScale>
        <cfvo type="min"/>
        <cfvo type="max"/>
        <color rgb="FFFCFCFF"/>
        <color rgb="FF63BE7B"/>
      </colorScale>
    </cfRule>
  </conditionalFormatting>
  <conditionalFormatting sqref="AF65:AK65">
    <cfRule type="colorScale" priority="54">
      <colorScale>
        <cfvo type="min"/>
        <cfvo type="max"/>
        <color rgb="FFFCFCFF"/>
        <color rgb="FF63BE7B"/>
      </colorScale>
    </cfRule>
  </conditionalFormatting>
  <conditionalFormatting sqref="AF67:AK6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F69:AK69">
    <cfRule type="colorScale" priority="52">
      <colorScale>
        <cfvo type="min"/>
        <cfvo type="max"/>
        <color rgb="FFFCFCFF"/>
        <color rgb="FF63BE7B"/>
      </colorScale>
    </cfRule>
  </conditionalFormatting>
  <conditionalFormatting sqref="AF71:AK71">
    <cfRule type="colorScale" priority="51">
      <colorScale>
        <cfvo type="min"/>
        <cfvo type="max"/>
        <color rgb="FFFCFCFF"/>
        <color rgb="FF63BE7B"/>
      </colorScale>
    </cfRule>
  </conditionalFormatting>
  <conditionalFormatting sqref="AF75:AK75">
    <cfRule type="colorScale" priority="50">
      <colorScale>
        <cfvo type="min"/>
        <cfvo type="max"/>
        <color rgb="FFFCFCFF"/>
        <color rgb="FF63BE7B"/>
      </colorScale>
    </cfRule>
  </conditionalFormatting>
  <conditionalFormatting sqref="AF77:AK7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79:AK79">
    <cfRule type="colorScale" priority="48">
      <colorScale>
        <cfvo type="min"/>
        <cfvo type="max"/>
        <color rgb="FFFCFCFF"/>
        <color rgb="FF63BE7B"/>
      </colorScale>
    </cfRule>
  </conditionalFormatting>
  <conditionalFormatting sqref="AF81:AK81">
    <cfRule type="colorScale" priority="47">
      <colorScale>
        <cfvo type="min"/>
        <cfvo type="max"/>
        <color rgb="FFFCFCFF"/>
        <color rgb="FF63BE7B"/>
      </colorScale>
    </cfRule>
  </conditionalFormatting>
  <conditionalFormatting sqref="AF83:AK83">
    <cfRule type="colorScale" priority="46">
      <colorScale>
        <cfvo type="min"/>
        <cfvo type="max"/>
        <color rgb="FFFCFCFF"/>
        <color rgb="FF63BE7B"/>
      </colorScale>
    </cfRule>
  </conditionalFormatting>
  <conditionalFormatting sqref="AF85:AK85">
    <cfRule type="colorScale" priority="45">
      <colorScale>
        <cfvo type="min"/>
        <cfvo type="max"/>
        <color rgb="FFFCFCFF"/>
        <color rgb="FF63BE7B"/>
      </colorScale>
    </cfRule>
  </conditionalFormatting>
  <conditionalFormatting sqref="AF87:AK87">
    <cfRule type="colorScale" priority="44">
      <colorScale>
        <cfvo type="min"/>
        <cfvo type="max"/>
        <color rgb="FFFCFCFF"/>
        <color rgb="FF63BE7B"/>
      </colorScale>
    </cfRule>
  </conditionalFormatting>
  <conditionalFormatting sqref="AF89:AK89">
    <cfRule type="colorScale" priority="43">
      <colorScale>
        <cfvo type="min"/>
        <cfvo type="max"/>
        <color rgb="FFFCFCFF"/>
        <color rgb="FF63BE7B"/>
      </colorScale>
    </cfRule>
  </conditionalFormatting>
  <conditionalFormatting sqref="AF91:AK91">
    <cfRule type="colorScale" priority="42">
      <colorScale>
        <cfvo type="min"/>
        <cfvo type="max"/>
        <color rgb="FFFCFCFF"/>
        <color rgb="FF63BE7B"/>
      </colorScale>
    </cfRule>
  </conditionalFormatting>
  <conditionalFormatting sqref="AF97:AK97">
    <cfRule type="colorScale" priority="41">
      <colorScale>
        <cfvo type="min"/>
        <cfvo type="max"/>
        <color rgb="FFFCFCFF"/>
        <color rgb="FF63BE7B"/>
      </colorScale>
    </cfRule>
  </conditionalFormatting>
  <conditionalFormatting sqref="AF99:AK99">
    <cfRule type="colorScale" priority="40">
      <colorScale>
        <cfvo type="min"/>
        <cfvo type="max"/>
        <color rgb="FFFCFCFF"/>
        <color rgb="FF63BE7B"/>
      </colorScale>
    </cfRule>
  </conditionalFormatting>
  <conditionalFormatting sqref="AF101:AK101">
    <cfRule type="colorScale" priority="39">
      <colorScale>
        <cfvo type="min"/>
        <cfvo type="max"/>
        <color rgb="FFFCFCFF"/>
        <color rgb="FF63BE7B"/>
      </colorScale>
    </cfRule>
  </conditionalFormatting>
  <conditionalFormatting sqref="AF103:AK103">
    <cfRule type="colorScale" priority="38">
      <colorScale>
        <cfvo type="min"/>
        <cfvo type="max"/>
        <color rgb="FFFCFCFF"/>
        <color rgb="FF63BE7B"/>
      </colorScale>
    </cfRule>
  </conditionalFormatting>
  <conditionalFormatting sqref="AF105:AK105">
    <cfRule type="colorScale" priority="37">
      <colorScale>
        <cfvo type="min"/>
        <cfvo type="max"/>
        <color rgb="FFFCFCFF"/>
        <color rgb="FF63BE7B"/>
      </colorScale>
    </cfRule>
  </conditionalFormatting>
  <conditionalFormatting sqref="AF107:AK107">
    <cfRule type="colorScale" priority="36">
      <colorScale>
        <cfvo type="min"/>
        <cfvo type="max"/>
        <color rgb="FFFCFCFF"/>
        <color rgb="FF63BE7B"/>
      </colorScale>
    </cfRule>
  </conditionalFormatting>
  <conditionalFormatting sqref="AF109:AK109">
    <cfRule type="colorScale" priority="35">
      <colorScale>
        <cfvo type="min"/>
        <cfvo type="max"/>
        <color rgb="FFFCFCFF"/>
        <color rgb="FF63BE7B"/>
      </colorScale>
    </cfRule>
  </conditionalFormatting>
  <conditionalFormatting sqref="AF111:AK111">
    <cfRule type="colorScale" priority="34">
      <colorScale>
        <cfvo type="min"/>
        <cfvo type="max"/>
        <color rgb="FFFCFCFF"/>
        <color rgb="FF63BE7B"/>
      </colorScale>
    </cfRule>
  </conditionalFormatting>
  <conditionalFormatting sqref="AF113:AK113">
    <cfRule type="colorScale" priority="33">
      <colorScale>
        <cfvo type="min"/>
        <cfvo type="max"/>
        <color rgb="FFFCFCFF"/>
        <color rgb="FF63BE7B"/>
      </colorScale>
    </cfRule>
  </conditionalFormatting>
  <conditionalFormatting sqref="AF115:AK115">
    <cfRule type="colorScale" priority="32">
      <colorScale>
        <cfvo type="min"/>
        <cfvo type="max"/>
        <color rgb="FFFCFCFF"/>
        <color rgb="FF63BE7B"/>
      </colorScale>
    </cfRule>
  </conditionalFormatting>
  <conditionalFormatting sqref="AF117:AK117">
    <cfRule type="colorScale" priority="31">
      <colorScale>
        <cfvo type="min"/>
        <cfvo type="max"/>
        <color rgb="FFFCFCFF"/>
        <color rgb="FF63BE7B"/>
      </colorScale>
    </cfRule>
  </conditionalFormatting>
  <conditionalFormatting sqref="AF119:AK119">
    <cfRule type="colorScale" priority="30">
      <colorScale>
        <cfvo type="min"/>
        <cfvo type="max"/>
        <color rgb="FFFCFCFF"/>
        <color rgb="FF63BE7B"/>
      </colorScale>
    </cfRule>
  </conditionalFormatting>
  <conditionalFormatting sqref="AF121:AK121">
    <cfRule type="colorScale" priority="29">
      <colorScale>
        <cfvo type="min"/>
        <cfvo type="max"/>
        <color rgb="FFFCFCFF"/>
        <color rgb="FF63BE7B"/>
      </colorScale>
    </cfRule>
  </conditionalFormatting>
  <conditionalFormatting sqref="AF123:AK123">
    <cfRule type="colorScale" priority="28">
      <colorScale>
        <cfvo type="min"/>
        <cfvo type="max"/>
        <color rgb="FFFCFCFF"/>
        <color rgb="FF63BE7B"/>
      </colorScale>
    </cfRule>
  </conditionalFormatting>
  <conditionalFormatting sqref="AF125:AK125">
    <cfRule type="colorScale" priority="27">
      <colorScale>
        <cfvo type="min"/>
        <cfvo type="max"/>
        <color rgb="FFFCFCFF"/>
        <color rgb="FF63BE7B"/>
      </colorScale>
    </cfRule>
  </conditionalFormatting>
  <conditionalFormatting sqref="AF127:AK127">
    <cfRule type="colorScale" priority="26">
      <colorScale>
        <cfvo type="min"/>
        <cfvo type="max"/>
        <color rgb="FFFCFCFF"/>
        <color rgb="FF63BE7B"/>
      </colorScale>
    </cfRule>
  </conditionalFormatting>
  <conditionalFormatting sqref="AF129:AK129">
    <cfRule type="colorScale" priority="25">
      <colorScale>
        <cfvo type="min"/>
        <cfvo type="max"/>
        <color rgb="FFFCFCFF"/>
        <color rgb="FF63BE7B"/>
      </colorScale>
    </cfRule>
  </conditionalFormatting>
  <conditionalFormatting sqref="AF131:AK131">
    <cfRule type="colorScale" priority="24">
      <colorScale>
        <cfvo type="min"/>
        <cfvo type="max"/>
        <color rgb="FFFCFCFF"/>
        <color rgb="FF63BE7B"/>
      </colorScale>
    </cfRule>
  </conditionalFormatting>
  <conditionalFormatting sqref="AF133:AK1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AF135:AK135">
    <cfRule type="colorScale" priority="22">
      <colorScale>
        <cfvo type="min"/>
        <cfvo type="max"/>
        <color rgb="FFFCFCFF"/>
        <color rgb="FF63BE7B"/>
      </colorScale>
    </cfRule>
  </conditionalFormatting>
  <conditionalFormatting sqref="AF137:AK1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AF139:AK139">
    <cfRule type="colorScale" priority="20">
      <colorScale>
        <cfvo type="min"/>
        <cfvo type="max"/>
        <color rgb="FFFCFCFF"/>
        <color rgb="FF63BE7B"/>
      </colorScale>
    </cfRule>
  </conditionalFormatting>
  <conditionalFormatting sqref="AF141:AK141">
    <cfRule type="colorScale" priority="19">
      <colorScale>
        <cfvo type="min"/>
        <cfvo type="max"/>
        <color rgb="FFFCFCFF"/>
        <color rgb="FF63BE7B"/>
      </colorScale>
    </cfRule>
  </conditionalFormatting>
  <conditionalFormatting sqref="AF143:AK143">
    <cfRule type="colorScale" priority="18">
      <colorScale>
        <cfvo type="min"/>
        <cfvo type="max"/>
        <color rgb="FFFCFCFF"/>
        <color rgb="FF63BE7B"/>
      </colorScale>
    </cfRule>
  </conditionalFormatting>
  <conditionalFormatting sqref="AF145:AK145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147:AK14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F149:AK149">
    <cfRule type="colorScale" priority="15">
      <colorScale>
        <cfvo type="min"/>
        <cfvo type="max"/>
        <color rgb="FFFCFCFF"/>
        <color rgb="FF63BE7B"/>
      </colorScale>
    </cfRule>
  </conditionalFormatting>
  <conditionalFormatting sqref="AF151:AK151">
    <cfRule type="colorScale" priority="14">
      <colorScale>
        <cfvo type="min"/>
        <cfvo type="max"/>
        <color rgb="FFFCFCFF"/>
        <color rgb="FF63BE7B"/>
      </colorScale>
    </cfRule>
  </conditionalFormatting>
  <conditionalFormatting sqref="AF153:AK153">
    <cfRule type="colorScale" priority="13">
      <colorScale>
        <cfvo type="min"/>
        <cfvo type="max"/>
        <color rgb="FFFCFCFF"/>
        <color rgb="FF63BE7B"/>
      </colorScale>
    </cfRule>
  </conditionalFormatting>
  <conditionalFormatting sqref="AF157:AK15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159:AK159">
    <cfRule type="colorScale" priority="11">
      <colorScale>
        <cfvo type="min"/>
        <cfvo type="max"/>
        <color rgb="FFFCFCFF"/>
        <color rgb="FF63BE7B"/>
      </colorScale>
    </cfRule>
  </conditionalFormatting>
  <conditionalFormatting sqref="B164:G167 H167:AE167">
    <cfRule type="colorScale" priority="5">
      <colorScale>
        <cfvo type="min"/>
        <cfvo type="max"/>
        <color rgb="FFFCFCFF"/>
        <color rgb="FF63BE7B"/>
      </colorScale>
    </cfRule>
  </conditionalFormatting>
  <conditionalFormatting sqref="H164:M166">
    <cfRule type="colorScale" priority="4">
      <colorScale>
        <cfvo type="min"/>
        <cfvo type="max"/>
        <color rgb="FFFCFCFF"/>
        <color rgb="FF63BE7B"/>
      </colorScale>
    </cfRule>
  </conditionalFormatting>
  <conditionalFormatting sqref="N164:S166">
    <cfRule type="colorScale" priority="3">
      <colorScale>
        <cfvo type="min"/>
        <cfvo type="max"/>
        <color rgb="FFFCFCFF"/>
        <color rgb="FF63BE7B"/>
      </colorScale>
    </cfRule>
  </conditionalFormatting>
  <conditionalFormatting sqref="T164:Y166">
    <cfRule type="colorScale" priority="2">
      <colorScale>
        <cfvo type="min"/>
        <cfvo type="max"/>
        <color rgb="FFFCFCFF"/>
        <color rgb="FF63BE7B"/>
      </colorScale>
    </cfRule>
  </conditionalFormatting>
  <conditionalFormatting sqref="Z164:AE16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54E1FCEBA93549AF9D0C94F315E52B" ma:contentTypeVersion="16" ma:contentTypeDescription="Umožňuje vytvoriť nový dokument." ma:contentTypeScope="" ma:versionID="7a60c8105668d593b1f38f3e7b3dae53">
  <xsd:schema xmlns:xsd="http://www.w3.org/2001/XMLSchema" xmlns:xs="http://www.w3.org/2001/XMLSchema" xmlns:p="http://schemas.microsoft.com/office/2006/metadata/properties" xmlns:ns2="856c868e-d386-4b40-a6b9-c2d94f442fd3" xmlns:ns3="3a0606dd-bf36-4def-9284-cd3cc8bb8967" targetNamespace="http://schemas.microsoft.com/office/2006/metadata/properties" ma:root="true" ma:fieldsID="b5ee7ab0433baf672e6b596044b7c3c9" ns2:_="" ns3:_="">
    <xsd:import namespace="856c868e-d386-4b40-a6b9-c2d94f442fd3"/>
    <xsd:import namespace="3a0606dd-bf36-4def-9284-cd3cc8bb8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c868e-d386-4b40-a6b9-c2d94f442f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Značky obrázka" ma:readOnly="false" ma:fieldId="{5cf76f15-5ced-4ddc-b409-7134ff3c332f}" ma:taxonomyMulti="true" ma:sspId="7a23ec41-69b3-4140-9436-a0cc3b0507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" ma:index="23" nillable="true" ma:displayName="date" ma:format="DateOnly" ma:internalName="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606dd-bf36-4def-9284-cd3cc8bb8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49a3900-6b56-4433-8166-5983561a8c77}" ma:internalName="TaxCatchAll" ma:showField="CatchAllData" ma:web="3a0606dd-bf36-4def-9284-cd3cc8bb89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856c868e-d386-4b40-a6b9-c2d94f442fd3" xsi:nil="true"/>
    <TaxCatchAll xmlns="3a0606dd-bf36-4def-9284-cd3cc8bb8967" xsi:nil="true"/>
    <lcf76f155ced4ddcb4097134ff3c332f xmlns="856c868e-d386-4b40-a6b9-c2d94f442fd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C4DA36-5C45-4E5F-9460-320573BE77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6c868e-d386-4b40-a6b9-c2d94f442fd3"/>
    <ds:schemaRef ds:uri="3a0606dd-bf36-4def-9284-cd3cc8bb8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DE8BBF-318D-4EEA-8D48-4754A1A58906}">
  <ds:schemaRefs>
    <ds:schemaRef ds:uri="http://schemas.microsoft.com/office/2006/metadata/properties"/>
    <ds:schemaRef ds:uri="http://schemas.microsoft.com/office/infopath/2007/PartnerControls"/>
    <ds:schemaRef ds:uri="856c868e-d386-4b40-a6b9-c2d94f442fd3"/>
    <ds:schemaRef ds:uri="3a0606dd-bf36-4def-9284-cd3cc8bb8967"/>
  </ds:schemaRefs>
</ds:datastoreItem>
</file>

<file path=customXml/itemProps3.xml><?xml version="1.0" encoding="utf-8"?>
<ds:datastoreItem xmlns:ds="http://schemas.openxmlformats.org/officeDocument/2006/customXml" ds:itemID="{0CDD9A13-66EF-4D94-B11B-B1DD1888D6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Počet HP na úroveň MS,nemocnice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Velich Oliver</cp:lastModifiedBy>
  <cp:revision/>
  <dcterms:created xsi:type="dcterms:W3CDTF">2024-07-30T09:24:34Z</dcterms:created>
  <dcterms:modified xsi:type="dcterms:W3CDTF">2025-03-26T10:45:13Z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0x0101006E54E1FCEBA93549AF9D0C94F315E52B</vt:lpwstr>
  </property>
  <property fmtid="{D5CDD505-2E9C-101B-9397-08002B2CF9AE}" pid="3" name="MediaServiceImageTags">
    <vt:lpwstr/>
  </property>
</Properties>
</file>