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Studenten/kalb/Dateneingang/SILAB Kontrolle Moritz/Fahrdaten/formatierte Daten/"/>
    </mc:Choice>
  </mc:AlternateContent>
  <bookViews>
    <workbookView xWindow="0" yWindow="460" windowWidth="45600" windowHeight="22460" tabRatio="967" activeTab="1"/>
  </bookViews>
  <sheets>
    <sheet name="Situation1" sheetId="1" r:id="rId1"/>
    <sheet name="Situation2" sheetId="2" r:id="rId2"/>
    <sheet name="Situation3" sheetId="3" r:id="rId3"/>
    <sheet name="Tabelle_Eingriff_Sit1" sheetId="8" r:id="rId4"/>
    <sheet name="Tabelle_Eingriffsart_Sit1" sheetId="9" r:id="rId5"/>
    <sheet name="Tabelle_Abstand_Sit1" sheetId="17" r:id="rId6"/>
    <sheet name="Tabelle_Eingriffszeit_Sit1" sheetId="18" r:id="rId7"/>
    <sheet name="Tabelle_Unfall_Sit2" sheetId="16" r:id="rId8"/>
    <sheet name="Tabelle_Eingriffsart_Sit2" sheetId="5" r:id="rId9"/>
    <sheet name="Tabelle_Eingriffszeit_Sit2" sheetId="6" r:id="rId10"/>
    <sheet name="Tabelle_Eingriff_Sit3" sheetId="11" r:id="rId11"/>
    <sheet name="Tabelle_Eingriffsart_Sit3" sheetId="12" r:id="rId12"/>
    <sheet name="Tabelle_Abstand_SIt3" sheetId="19" r:id="rId13"/>
    <sheet name="Tabelle_Eingriffszeit_Sit3" sheetId="20" r:id="rId14"/>
  </sheets>
  <externalReferences>
    <externalReference r:id="rId15"/>
  </externalReferences>
  <definedNames>
    <definedName name="_xlnm._FilterDatabase" localSheetId="0" hidden="1">Situation1!$A$1:$F$43</definedName>
    <definedName name="_xlnm._FilterDatabase" localSheetId="1" hidden="1">Situation2!$A$1:$L$41</definedName>
    <definedName name="_xlnm._FilterDatabase" localSheetId="2" hidden="1">Situation3!$A$1:$F$43</definedName>
  </definedNames>
  <calcPr calcId="150001" calcMode="manual" concurrentCalc="0"/>
  <pivotCaches>
    <pivotCache cacheId="0" r:id="rId16"/>
    <pivotCache cacheId="1" r:id="rId17"/>
    <pivotCache cacheId="2" r:id="rId18"/>
    <pivotCache cacheId="3" r:id="rId19"/>
    <pivotCache cacheId="4" r:id="rId2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20" l="1"/>
  <c r="S6" i="20"/>
  <c r="R6" i="20"/>
  <c r="Q6" i="20"/>
  <c r="P6" i="20"/>
  <c r="O6" i="20"/>
  <c r="N6" i="20"/>
  <c r="M6" i="20"/>
  <c r="K6" i="20"/>
  <c r="J6" i="20"/>
  <c r="H6" i="20"/>
  <c r="G6" i="20"/>
  <c r="F6" i="20"/>
  <c r="D6" i="20"/>
  <c r="B6" i="20"/>
  <c r="A6" i="20"/>
  <c r="S3" i="20"/>
  <c r="R3" i="20"/>
  <c r="O3" i="20"/>
  <c r="M3" i="20"/>
  <c r="K3" i="20"/>
  <c r="F3" i="20"/>
  <c r="C3" i="20"/>
  <c r="W5" i="18"/>
  <c r="V5" i="18"/>
  <c r="U5" i="18"/>
  <c r="T5" i="18"/>
  <c r="S5" i="18"/>
  <c r="R5" i="18"/>
  <c r="Q5" i="18"/>
  <c r="N5" i="18"/>
  <c r="M5" i="18"/>
  <c r="K5" i="18"/>
  <c r="J5" i="18"/>
  <c r="I5" i="18"/>
  <c r="G5" i="18"/>
  <c r="E5" i="18"/>
  <c r="D5" i="18"/>
  <c r="V8" i="18"/>
  <c r="U8" i="18"/>
  <c r="T8" i="18"/>
  <c r="R8" i="18"/>
  <c r="P8" i="18"/>
  <c r="N8" i="18"/>
  <c r="I8" i="18"/>
  <c r="H8" i="18"/>
  <c r="F8" i="18"/>
  <c r="T8" i="6"/>
  <c r="D8" i="6"/>
  <c r="S5" i="6"/>
  <c r="P5" i="6"/>
  <c r="F30" i="3"/>
  <c r="F12" i="3"/>
  <c r="F32" i="2"/>
  <c r="F37" i="2"/>
  <c r="F40" i="3"/>
  <c r="F39" i="3"/>
  <c r="D39" i="3"/>
  <c r="F38" i="3"/>
  <c r="D38" i="3"/>
  <c r="F37" i="3"/>
  <c r="D37" i="3"/>
  <c r="F36" i="3"/>
  <c r="D36" i="3"/>
  <c r="F34" i="3"/>
  <c r="D34" i="3"/>
  <c r="F32" i="3"/>
  <c r="D32" i="3"/>
  <c r="F31" i="3"/>
  <c r="D31" i="3"/>
  <c r="F29" i="3"/>
  <c r="D29" i="3"/>
  <c r="F27" i="3"/>
  <c r="D27" i="3"/>
  <c r="F26" i="3"/>
  <c r="D26" i="3"/>
  <c r="F24" i="3"/>
  <c r="D24" i="3"/>
  <c r="F22" i="3"/>
  <c r="D22" i="3"/>
  <c r="F21" i="3"/>
  <c r="D21" i="3"/>
  <c r="F16" i="3"/>
  <c r="D16" i="3"/>
  <c r="F14" i="3"/>
  <c r="D14" i="3"/>
  <c r="F11" i="3"/>
  <c r="D11" i="3"/>
  <c r="F9" i="3"/>
  <c r="D9" i="3"/>
  <c r="F7" i="3"/>
  <c r="D7" i="3"/>
  <c r="F4" i="3"/>
  <c r="D4" i="3"/>
  <c r="F2" i="3"/>
  <c r="D2" i="3"/>
  <c r="F41" i="2"/>
  <c r="J10" i="2"/>
  <c r="F8" i="2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2" i="1"/>
  <c r="D32" i="1"/>
  <c r="F31" i="1"/>
  <c r="D31" i="1"/>
  <c r="F30" i="1"/>
  <c r="D30" i="1"/>
  <c r="F29" i="1"/>
  <c r="D29" i="1"/>
  <c r="D28" i="1"/>
  <c r="D27" i="1"/>
  <c r="F26" i="1"/>
  <c r="D26" i="1"/>
  <c r="F24" i="1"/>
  <c r="D24" i="1"/>
  <c r="F22" i="1"/>
  <c r="D22" i="1"/>
  <c r="F21" i="1"/>
  <c r="D21" i="1"/>
  <c r="F16" i="1"/>
  <c r="D16" i="1"/>
  <c r="F14" i="1"/>
  <c r="D14" i="1"/>
  <c r="F13" i="1"/>
  <c r="D13" i="1"/>
  <c r="F12" i="1"/>
  <c r="D12" i="1"/>
  <c r="F11" i="1"/>
  <c r="D11" i="1"/>
  <c r="F9" i="1"/>
  <c r="D9" i="1"/>
  <c r="F7" i="1"/>
  <c r="D7" i="1"/>
  <c r="F4" i="1"/>
  <c r="D4" i="1"/>
  <c r="F2" i="1"/>
  <c r="D2" i="1"/>
</calcChain>
</file>

<file path=xl/comments1.xml><?xml version="1.0" encoding="utf-8"?>
<comments xmlns="http://schemas.openxmlformats.org/spreadsheetml/2006/main">
  <authors>
    <author>Baseler, Eva</author>
    <author>Eva  Baseler</author>
  </authors>
  <commentList>
    <comment ref="D1" authorId="0">
      <text>
        <r>
          <rPr>
            <b/>
            <sz val="9"/>
            <color indexed="81"/>
            <rFont val="Segoe UI"/>
            <family val="2"/>
          </rPr>
          <t>Baseler, Eva:</t>
        </r>
        <r>
          <rPr>
            <sz val="9"/>
            <color indexed="81"/>
            <rFont val="Segoe UI"/>
            <family val="2"/>
          </rPr>
          <t xml:space="preserve">
Welche Reaktion war der erste Eingriff?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>Eva  Baseler:</t>
        </r>
        <r>
          <rPr>
            <sz val="9"/>
            <color indexed="81"/>
            <rFont val="Calibri"/>
            <family val="2"/>
          </rPr>
          <t xml:space="preserve">
zum Zeitpunkt des LaneChange bzw. des Eingriffs
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Baseler, Eva:</t>
        </r>
        <r>
          <rPr>
            <sz val="9"/>
            <color indexed="81"/>
            <rFont val="Segoe UI"/>
            <family val="2"/>
          </rPr>
          <t xml:space="preserve">
Zeit in s bis zum automatisierten Spurwechsel</t>
        </r>
      </text>
    </comment>
  </commentList>
</comments>
</file>

<file path=xl/comments2.xml><?xml version="1.0" encoding="utf-8"?>
<comments xmlns="http://schemas.openxmlformats.org/spreadsheetml/2006/main">
  <authors>
    <author>Eva  Baseler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Eva  Baseler:</t>
        </r>
        <r>
          <rPr>
            <sz val="9"/>
            <color indexed="81"/>
            <rFont val="Calibri"/>
            <family val="2"/>
          </rPr>
          <t xml:space="preserve">
1. Eingriff bis zum Hindernis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Eva  Baseler
1. Eingriff bis zum Hindernis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Eva  Baseler:
1. Eingriff bis zum Hindernis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 xml:space="preserve">Eva  Baseler
1. Eingriff bis Spurwechsel
</t>
        </r>
      </text>
    </comment>
  </commentList>
</comments>
</file>

<file path=xl/comments3.xml><?xml version="1.0" encoding="utf-8"?>
<comments xmlns="http://schemas.openxmlformats.org/spreadsheetml/2006/main">
  <authors>
    <author>Eva  Baseler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Eva  Baseler:</t>
        </r>
        <r>
          <rPr>
            <sz val="9"/>
            <color indexed="81"/>
            <rFont val="Calibri"/>
            <family val="2"/>
          </rPr>
          <t xml:space="preserve">
zum Zeitpunkt der Aktivierung des ACC´s bzw. des Eingriffs
</t>
        </r>
      </text>
    </comment>
  </commentList>
</comments>
</file>

<file path=xl/sharedStrings.xml><?xml version="1.0" encoding="utf-8"?>
<sst xmlns="http://schemas.openxmlformats.org/spreadsheetml/2006/main" count="652" uniqueCount="45">
  <si>
    <t>Vp</t>
  </si>
  <si>
    <t>Anmerkung</t>
  </si>
  <si>
    <t>Treatment</t>
  </si>
  <si>
    <t>low</t>
  </si>
  <si>
    <t>high</t>
  </si>
  <si>
    <t>Bremse</t>
  </si>
  <si>
    <t>Nein</t>
  </si>
  <si>
    <t>Ja</t>
  </si>
  <si>
    <t>ausgefallen</t>
  </si>
  <si>
    <t>Lenkrad</t>
  </si>
  <si>
    <t>Gas</t>
  </si>
  <si>
    <t>Eingriff JaNein_Sit1</t>
  </si>
  <si>
    <t>Eingriffsart_Sit1</t>
  </si>
  <si>
    <t>Eingriff JaNein_Sit3</t>
  </si>
  <si>
    <t>Eingriffsart_Sit3</t>
  </si>
  <si>
    <t>15s = 7952m</t>
  </si>
  <si>
    <t>hat erst nach dem Hindernis eingegriffen</t>
  </si>
  <si>
    <t>Vorderfahrzeug LaneChange bei 7200, auf 6 bei 7500</t>
  </si>
  <si>
    <t>15s =7952 m</t>
  </si>
  <si>
    <t>Vorderfahrzeug LaneChange bei 7100m, auf Lane 6 bei 7400m</t>
  </si>
  <si>
    <t>Unfall JaNein_Sit2</t>
  </si>
  <si>
    <t>Eingriffsart_Sit2</t>
  </si>
  <si>
    <t>Warndreieck überfahren, aber Auto nicht</t>
  </si>
  <si>
    <r>
      <t>Eingriffszeit [s]</t>
    </r>
    <r>
      <rPr>
        <b/>
        <sz val="9"/>
        <color theme="1"/>
        <rFont val="Calibri"/>
        <family val="2"/>
      </rPr>
      <t xml:space="preserve"> vor/nach dem Gong</t>
    </r>
  </si>
  <si>
    <t>TTC [s]</t>
  </si>
  <si>
    <t>min. TTC [s]</t>
  </si>
  <si>
    <t>Zeilenbeschriftungen</t>
  </si>
  <si>
    <t>Gesamtergebnis</t>
  </si>
  <si>
    <t>Anzahl von Vp</t>
  </si>
  <si>
    <t>Spaltenbeschriftungen</t>
  </si>
  <si>
    <t>hoch</t>
  </si>
  <si>
    <t>niedrig</t>
  </si>
  <si>
    <t>komplette Situation:                    min. Längsbeschleunigung [m/s2]</t>
  </si>
  <si>
    <t>komplette Situation:                    min. Querbeschleunigung   [m/s2]</t>
  </si>
  <si>
    <t>komplette Situation:                    max. Querbeschleunigung  [m/s2]</t>
  </si>
  <si>
    <t>Abstand zum vorausfahrenden Fahrzeug [m] _Sit1</t>
  </si>
  <si>
    <t>Eingriff JaNein_Sit2</t>
  </si>
  <si>
    <t>Abstand zum vorausfahrenden Fahrzeug [m]_Sit3</t>
  </si>
  <si>
    <t xml:space="preserve">Erster bewusster Eingriff_Sit1 [s] </t>
  </si>
  <si>
    <t xml:space="preserve">Erster bewusster Eingriff Sit3 [s] </t>
  </si>
  <si>
    <t>Luis min. TTC [s]</t>
  </si>
  <si>
    <t>VP</t>
  </si>
  <si>
    <t>min. Längs</t>
  </si>
  <si>
    <t>min. Quer</t>
  </si>
  <si>
    <t>max. 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</si>
</sst>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0" fontId="0" fillId="4" borderId="0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0" xfId="0" applyAlignment="1">
      <alignment vertical="center" wrapText="1"/>
    </xf>
    <xf numFmtId="0" fontId="0" fillId="5" borderId="0" xfId="0" applyFill="1" applyBorder="1"/>
    <xf numFmtId="0" fontId="0" fillId="5" borderId="2" xfId="0" applyFill="1" applyBorder="1"/>
    <xf numFmtId="0" fontId="0" fillId="5" borderId="4" xfId="0" applyFill="1" applyBorder="1"/>
    <xf numFmtId="0" fontId="0" fillId="0" borderId="5" xfId="0" applyFill="1" applyBorder="1"/>
    <xf numFmtId="0" fontId="0" fillId="5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5" borderId="0" xfId="0" applyFill="1"/>
    <xf numFmtId="0" fontId="0" fillId="0" borderId="8" xfId="0" applyBorder="1"/>
    <xf numFmtId="0" fontId="0" fillId="6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7" borderId="0" xfId="0" applyFill="1" applyBorder="1"/>
    <xf numFmtId="0" fontId="0" fillId="7" borderId="2" xfId="0" applyFill="1" applyBorder="1"/>
    <xf numFmtId="0" fontId="0" fillId="7" borderId="7" xfId="0" applyFill="1" applyBorder="1"/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0" fillId="2" borderId="1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8" borderId="0" xfId="0" applyFill="1" applyBorder="1"/>
    <xf numFmtId="0" fontId="0" fillId="8" borderId="4" xfId="0" applyFill="1" applyBorder="1"/>
    <xf numFmtId="0" fontId="0" fillId="7" borderId="0" xfId="0" applyFill="1"/>
    <xf numFmtId="0" fontId="0" fillId="9" borderId="8" xfId="0" applyFill="1" applyBorder="1"/>
    <xf numFmtId="0" fontId="0" fillId="9" borderId="0" xfId="0" applyFill="1"/>
    <xf numFmtId="0" fontId="0" fillId="9" borderId="2" xfId="0" applyFill="1" applyBorder="1"/>
  </cellXfs>
  <cellStyles count="1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." xfId="0" builtinId="0"/>
    <cellStyle name="Standard 2" xfId="15"/>
  </cellStyles>
  <dxfs count="0"/>
  <tableStyles count="0" defaultTableStyle="TableStyleMedium9" defaultPivotStyle="PivotStyleMedium4"/>
  <colors>
    <mruColors>
      <color rgb="FFFD0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5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[Auswertung_Fahrdaten_aktuell_08_11.xlsx]Tabelle_Eingriff_Sit1!PivotTable2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Überstimmung der Automation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Tabelle_Eingriff_Sit1!$B$3:$B$4</c:f>
              <c:strCache>
                <c:ptCount val="1"/>
                <c:pt idx="0">
                  <c:v>Ja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Tabelle_Eingriff_Sit1!$A$5:$A$7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Tabelle_Eingriff_Sit1!$B$5:$B$7</c:f>
              <c:numCache>
                <c:formatCode>General</c:formatCode>
                <c:ptCount val="2"/>
                <c:pt idx="0">
                  <c:v>4.0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Tabelle_Eingriff_Sit1!$C$3:$C$4</c:f>
              <c:strCache>
                <c:ptCount val="1"/>
                <c:pt idx="0">
                  <c:v>Nein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Tabelle_Eingriff_Sit1!$A$5:$A$7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Tabelle_Eingriff_Sit1!$C$5:$C$7</c:f>
              <c:numCache>
                <c:formatCode>General</c:formatCode>
                <c:ptCount val="2"/>
                <c:pt idx="0">
                  <c:v>16.0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688432"/>
        <c:axId val="1465825504"/>
      </c:barChart>
      <c:catAx>
        <c:axId val="14656884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5825504"/>
        <c:crosses val="autoZero"/>
        <c:auto val="1"/>
        <c:lblAlgn val="ctr"/>
        <c:lblOffset val="100"/>
        <c:noMultiLvlLbl val="0"/>
      </c:catAx>
      <c:valAx>
        <c:axId val="146582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von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68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Abstand zum Vorderfahrzeug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Tabelle_Abstand_SIt3!$A$2</c:f>
              <c:strCache>
                <c:ptCount val="1"/>
                <c:pt idx="0">
                  <c:v>hoch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Tabelle_Abstand_SIt3!$A$1:$T$1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26.0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</c:numCache>
            </c:numRef>
          </c:xVal>
          <c:yVal>
            <c:numRef>
              <c:f>Tabelle_Abstand_SIt3!$A$3:$T$3</c:f>
              <c:numCache>
                <c:formatCode>General</c:formatCode>
                <c:ptCount val="20"/>
                <c:pt idx="0">
                  <c:v>42.933389</c:v>
                </c:pt>
                <c:pt idx="1">
                  <c:v>42.93187</c:v>
                </c:pt>
                <c:pt idx="2">
                  <c:v>61.311755</c:v>
                </c:pt>
                <c:pt idx="3">
                  <c:v>42.883843</c:v>
                </c:pt>
                <c:pt idx="4">
                  <c:v>84.756353</c:v>
                </c:pt>
                <c:pt idx="5">
                  <c:v>42.907377</c:v>
                </c:pt>
                <c:pt idx="6">
                  <c:v>34.871254</c:v>
                </c:pt>
                <c:pt idx="7">
                  <c:v>42.899428</c:v>
                </c:pt>
                <c:pt idx="8">
                  <c:v>175.538466</c:v>
                </c:pt>
                <c:pt idx="9">
                  <c:v>42.946014</c:v>
                </c:pt>
                <c:pt idx="10">
                  <c:v>42.905196</c:v>
                </c:pt>
                <c:pt idx="11">
                  <c:v>84.513281</c:v>
                </c:pt>
                <c:pt idx="12">
                  <c:v>42.944968</c:v>
                </c:pt>
                <c:pt idx="13">
                  <c:v>34.944211</c:v>
                </c:pt>
                <c:pt idx="14">
                  <c:v>42.894722</c:v>
                </c:pt>
                <c:pt idx="15">
                  <c:v>42.90946</c:v>
                </c:pt>
                <c:pt idx="16">
                  <c:v>42.917924</c:v>
                </c:pt>
                <c:pt idx="17">
                  <c:v>42.929548</c:v>
                </c:pt>
                <c:pt idx="18">
                  <c:v>42.934896</c:v>
                </c:pt>
                <c:pt idx="19">
                  <c:v>42.898543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Tabelle_Abstand_SIt3!$A$5</c:f>
              <c:strCache>
                <c:ptCount val="1"/>
                <c:pt idx="0">
                  <c:v>niedrig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Tabelle_Abstand_SIt3!$A$4:$T$4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12.0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27.0</c:v>
                </c:pt>
                <c:pt idx="14">
                  <c:v>28.0</c:v>
                </c:pt>
                <c:pt idx="15">
                  <c:v>32.0</c:v>
                </c:pt>
                <c:pt idx="16">
                  <c:v>34.0</c:v>
                </c:pt>
                <c:pt idx="17">
                  <c:v>37.0</c:v>
                </c:pt>
                <c:pt idx="18">
                  <c:v>39.0</c:v>
                </c:pt>
                <c:pt idx="19">
                  <c:v>40.0</c:v>
                </c:pt>
              </c:numCache>
            </c:numRef>
          </c:xVal>
          <c:yVal>
            <c:numRef>
              <c:f>Tabelle_Abstand_SIt3!$A$6:$T$6</c:f>
              <c:numCache>
                <c:formatCode>General</c:formatCode>
                <c:ptCount val="20"/>
                <c:pt idx="1">
                  <c:v>52.413155</c:v>
                </c:pt>
                <c:pt idx="2">
                  <c:v>42.83831</c:v>
                </c:pt>
                <c:pt idx="3">
                  <c:v>60.590601</c:v>
                </c:pt>
                <c:pt idx="4">
                  <c:v>51.97668</c:v>
                </c:pt>
                <c:pt idx="5">
                  <c:v>42.8255</c:v>
                </c:pt>
                <c:pt idx="6">
                  <c:v>59.766547</c:v>
                </c:pt>
                <c:pt idx="7">
                  <c:v>44.860399</c:v>
                </c:pt>
                <c:pt idx="8">
                  <c:v>52.259264</c:v>
                </c:pt>
                <c:pt idx="10">
                  <c:v>42.826484</c:v>
                </c:pt>
                <c:pt idx="11">
                  <c:v>64.691429</c:v>
                </c:pt>
                <c:pt idx="12">
                  <c:v>42.91186</c:v>
                </c:pt>
                <c:pt idx="13">
                  <c:v>127.606395</c:v>
                </c:pt>
                <c:pt idx="14">
                  <c:v>42.922527</c:v>
                </c:pt>
                <c:pt idx="15">
                  <c:v>110.447639</c:v>
                </c:pt>
                <c:pt idx="16">
                  <c:v>37.056304</c:v>
                </c:pt>
                <c:pt idx="17">
                  <c:v>42.821583</c:v>
                </c:pt>
                <c:pt idx="18">
                  <c:v>209.81739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31248"/>
        <c:axId val="1467635008"/>
      </c:scatterChart>
      <c:valAx>
        <c:axId val="146763124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635008"/>
        <c:crosses val="autoZero"/>
        <c:crossBetween val="midCat"/>
      </c:valAx>
      <c:valAx>
        <c:axId val="146763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Abstand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63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Zeitlicher Abstand bis Aktivierung des ACC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Tabelle_Eingriffszeit_Sit3!$A$5</c:f>
              <c:strCache>
                <c:ptCount val="1"/>
                <c:pt idx="0">
                  <c:v>hoch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Tabelle_Eingriffszeit_Sit3!$A$4:$T$4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26.0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</c:numCache>
            </c:numRef>
          </c:xVal>
          <c:yVal>
            <c:numRef>
              <c:f>Tabelle_Eingriffszeit_Sit3!$A$6:$T$6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2.456796917996698</c:v>
                </c:pt>
                <c:pt idx="3">
                  <c:v>0.0</c:v>
                </c:pt>
                <c:pt idx="4">
                  <c:v>7.617328519855595</c:v>
                </c:pt>
                <c:pt idx="5">
                  <c:v>0.0</c:v>
                </c:pt>
                <c:pt idx="6">
                  <c:v>-1.812204643517567</c:v>
                </c:pt>
                <c:pt idx="7">
                  <c:v>0.0</c:v>
                </c:pt>
                <c:pt idx="8">
                  <c:v>24.7691537305959</c:v>
                </c:pt>
                <c:pt idx="9">
                  <c:v>0.0</c:v>
                </c:pt>
                <c:pt idx="10">
                  <c:v>0.0</c:v>
                </c:pt>
                <c:pt idx="11">
                  <c:v>7.580467261606337</c:v>
                </c:pt>
                <c:pt idx="12">
                  <c:v>0.0</c:v>
                </c:pt>
                <c:pt idx="13">
                  <c:v>-2.387564766839378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Tabelle_Eingriffszeit_Sit3!$A$2</c:f>
              <c:strCache>
                <c:ptCount val="1"/>
                <c:pt idx="0">
                  <c:v>niedrig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Tabelle_Eingriffszeit_Sit3!$A$1:$T$2</c:f>
              <c:multiLvlStrCache>
                <c:ptCount val="20"/>
                <c:lvl>
                  <c:pt idx="0">
                    <c:v>niedrig</c:v>
                  </c:pt>
                  <c:pt idx="1">
                    <c:v>low</c:v>
                  </c:pt>
                  <c:pt idx="2">
                    <c:v>low</c:v>
                  </c:pt>
                  <c:pt idx="3">
                    <c:v>low</c:v>
                  </c:pt>
                  <c:pt idx="4">
                    <c:v>low</c:v>
                  </c:pt>
                  <c:pt idx="5">
                    <c:v>low</c:v>
                  </c:pt>
                  <c:pt idx="6">
                    <c:v>low</c:v>
                  </c:pt>
                  <c:pt idx="7">
                    <c:v>low</c:v>
                  </c:pt>
                  <c:pt idx="8">
                    <c:v>low</c:v>
                  </c:pt>
                  <c:pt idx="9">
                    <c:v>low</c:v>
                  </c:pt>
                  <c:pt idx="10">
                    <c:v>low</c:v>
                  </c:pt>
                  <c:pt idx="11">
                    <c:v>low</c:v>
                  </c:pt>
                  <c:pt idx="12">
                    <c:v>low</c:v>
                  </c:pt>
                  <c:pt idx="13">
                    <c:v>low</c:v>
                  </c:pt>
                  <c:pt idx="14">
                    <c:v>low</c:v>
                  </c:pt>
                  <c:pt idx="15">
                    <c:v>low</c:v>
                  </c:pt>
                  <c:pt idx="16">
                    <c:v>low</c:v>
                  </c:pt>
                  <c:pt idx="17">
                    <c:v>low</c:v>
                  </c:pt>
                  <c:pt idx="18">
                    <c:v>low</c:v>
                  </c:pt>
                  <c:pt idx="19">
                    <c:v>low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7</c:v>
                  </c:pt>
                  <c:pt idx="4">
                    <c:v>12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18</c:v>
                  </c:pt>
                  <c:pt idx="9">
                    <c:v>19</c:v>
                  </c:pt>
                  <c:pt idx="10">
                    <c:v>23</c:v>
                  </c:pt>
                  <c:pt idx="11">
                    <c:v>24</c:v>
                  </c:pt>
                  <c:pt idx="12">
                    <c:v>25</c:v>
                  </c:pt>
                  <c:pt idx="13">
                    <c:v>27</c:v>
                  </c:pt>
                  <c:pt idx="14">
                    <c:v>28</c:v>
                  </c:pt>
                  <c:pt idx="15">
                    <c:v>32</c:v>
                  </c:pt>
                  <c:pt idx="16">
                    <c:v>34</c:v>
                  </c:pt>
                  <c:pt idx="17">
                    <c:v>37</c:v>
                  </c:pt>
                  <c:pt idx="18">
                    <c:v>39</c:v>
                  </c:pt>
                  <c:pt idx="19">
                    <c:v>40</c:v>
                  </c:pt>
                </c:lvl>
              </c:multiLvlStrCache>
            </c:multiLvlStrRef>
          </c:xVal>
          <c:yVal>
            <c:numRef>
              <c:f>Tabelle_Eingriffszeit_Sit3!$A$3:$T$3</c:f>
              <c:numCache>
                <c:formatCode>General</c:formatCode>
                <c:ptCount val="20"/>
                <c:pt idx="1">
                  <c:v>1.730595893840761</c:v>
                </c:pt>
                <c:pt idx="2">
                  <c:v>0.0</c:v>
                </c:pt>
                <c:pt idx="3">
                  <c:v>3.208813219829745</c:v>
                </c:pt>
                <c:pt idx="4">
                  <c:v>1.658487731597396</c:v>
                </c:pt>
                <c:pt idx="5">
                  <c:v>0.0</c:v>
                </c:pt>
                <c:pt idx="6">
                  <c:v>3.064596895343015</c:v>
                </c:pt>
                <c:pt idx="7">
                  <c:v>0.396594892338508</c:v>
                </c:pt>
                <c:pt idx="8">
                  <c:v>1.694541812719079</c:v>
                </c:pt>
                <c:pt idx="10">
                  <c:v>0.0</c:v>
                </c:pt>
                <c:pt idx="11">
                  <c:v>3.965948923385078</c:v>
                </c:pt>
                <c:pt idx="12">
                  <c:v>0.0</c:v>
                </c:pt>
                <c:pt idx="13">
                  <c:v>16.04406609914873</c:v>
                </c:pt>
                <c:pt idx="14">
                  <c:v>0.0</c:v>
                </c:pt>
                <c:pt idx="15">
                  <c:v>13.17434210526316</c:v>
                </c:pt>
                <c:pt idx="16">
                  <c:v>-1.060544494108086</c:v>
                </c:pt>
                <c:pt idx="17">
                  <c:v>0.0</c:v>
                </c:pt>
                <c:pt idx="18">
                  <c:v>30.93440160240361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06976"/>
        <c:axId val="1465699744"/>
      </c:scatterChart>
      <c:valAx>
        <c:axId val="14657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699744"/>
        <c:crosses val="autoZero"/>
        <c:crossBetween val="midCat"/>
      </c:valAx>
      <c:valAx>
        <c:axId val="14656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Zeit 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[Auswertung_Fahrdaten_aktuell_08_11.xlsx]Tabelle_Eingriffsart_Sit1!PivotTable3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Art der Übernahme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5"/>
          </a:solidFill>
        </c:spPr>
        <c:marker>
          <c:symbol val="none"/>
        </c:marker>
      </c:pivotFmt>
      <c:pivotFmt>
        <c:idx val="1"/>
        <c:spPr>
          <a:solidFill>
            <a:schemeClr val="accent4"/>
          </a:solidFill>
        </c:spPr>
        <c:marker>
          <c:symbol val="none"/>
        </c:marker>
      </c:pivotFmt>
      <c:pivotFmt>
        <c:idx val="2"/>
        <c:spPr>
          <a:solidFill>
            <a:schemeClr val="accent3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Tabelle_Eingriffsart_Sit1!$B$3:$B$4</c:f>
              <c:strCache>
                <c:ptCount val="1"/>
                <c:pt idx="0">
                  <c:v>Bremse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Tabelle_Eingriffsart_Sit1!$A$5:$A$7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Tabelle_Eingriffsart_Sit1!$B$5:$B$7</c:f>
              <c:numCache>
                <c:formatCode>General</c:formatCod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</c:ser>
        <c:ser>
          <c:idx val="1"/>
          <c:order val="1"/>
          <c:tx>
            <c:strRef>
              <c:f>Tabelle_Eingriffsart_Sit1!$C$3:$C$4</c:f>
              <c:strCache>
                <c:ptCount val="1"/>
                <c:pt idx="0">
                  <c:v>Lenkrad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Tabelle_Eingriffsart_Sit1!$A$5:$A$7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Tabelle_Eingriffsart_Sit1!$C$5:$C$7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30112"/>
        <c:axId val="1467534016"/>
      </c:barChart>
      <c:catAx>
        <c:axId val="14675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7534016"/>
        <c:crosses val="autoZero"/>
        <c:auto val="1"/>
        <c:lblAlgn val="ctr"/>
        <c:lblOffset val="100"/>
        <c:noMultiLvlLbl val="0"/>
      </c:catAx>
      <c:valAx>
        <c:axId val="14675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 von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5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Abstand zum Vorderfahrzeug zum</a:t>
            </a:r>
            <a:r>
              <a:rPr lang="en-US" baseline="0"/>
              <a:t> Zeitpunkt des Eingriffs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Tabelle_Abstand_Sit1!$D$5</c:f>
              <c:strCache>
                <c:ptCount val="1"/>
                <c:pt idx="0">
                  <c:v>hoch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Tabelle_Abstand_Sit1!$D$4:$W$4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26.0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</c:numCache>
            </c:numRef>
          </c:xVal>
          <c:yVal>
            <c:numRef>
              <c:f>Tabelle_Abstand_Sit1!$D$6:$W$6</c:f>
              <c:numCache>
                <c:formatCode>General</c:formatCode>
                <c:ptCount val="20"/>
                <c:pt idx="0">
                  <c:v>39.054245</c:v>
                </c:pt>
                <c:pt idx="1">
                  <c:v>43.202414</c:v>
                </c:pt>
                <c:pt idx="2">
                  <c:v>45.990583</c:v>
                </c:pt>
                <c:pt idx="3">
                  <c:v>39.118584</c:v>
                </c:pt>
                <c:pt idx="4">
                  <c:v>70.92806299999999</c:v>
                </c:pt>
                <c:pt idx="5">
                  <c:v>42.254385</c:v>
                </c:pt>
                <c:pt idx="6">
                  <c:v>39.1585</c:v>
                </c:pt>
                <c:pt idx="7">
                  <c:v>41.059243</c:v>
                </c:pt>
                <c:pt idx="8">
                  <c:v>108.350145</c:v>
                </c:pt>
                <c:pt idx="9">
                  <c:v>39.058783</c:v>
                </c:pt>
                <c:pt idx="10">
                  <c:v>39.215506</c:v>
                </c:pt>
                <c:pt idx="11">
                  <c:v>51.144979</c:v>
                </c:pt>
                <c:pt idx="12">
                  <c:v>39.178284</c:v>
                </c:pt>
                <c:pt idx="13">
                  <c:v>39.055188</c:v>
                </c:pt>
                <c:pt idx="14">
                  <c:v>39.200065</c:v>
                </c:pt>
                <c:pt idx="15">
                  <c:v>43.346648</c:v>
                </c:pt>
                <c:pt idx="16">
                  <c:v>39.135787</c:v>
                </c:pt>
                <c:pt idx="17">
                  <c:v>39.319518</c:v>
                </c:pt>
                <c:pt idx="18">
                  <c:v>39.227339</c:v>
                </c:pt>
                <c:pt idx="19">
                  <c:v>39.188173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Tabelle_Abstand_Sit1!$D$9</c:f>
              <c:strCache>
                <c:ptCount val="1"/>
                <c:pt idx="0">
                  <c:v>niedrig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9"/>
            <c:marker>
              <c:spPr>
                <a:solidFill>
                  <a:schemeClr val="accent1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xVal>
            <c:numRef>
              <c:f>Tabelle_Abstand_Sit1!$D$8:$W$8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12.0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27.0</c:v>
                </c:pt>
                <c:pt idx="14">
                  <c:v>28.0</c:v>
                </c:pt>
                <c:pt idx="15">
                  <c:v>32.0</c:v>
                </c:pt>
                <c:pt idx="16">
                  <c:v>34.0</c:v>
                </c:pt>
                <c:pt idx="17">
                  <c:v>37.0</c:v>
                </c:pt>
                <c:pt idx="18">
                  <c:v>39.0</c:v>
                </c:pt>
                <c:pt idx="19">
                  <c:v>40.0</c:v>
                </c:pt>
              </c:numCache>
            </c:numRef>
          </c:xVal>
          <c:yVal>
            <c:numRef>
              <c:f>Tabelle_Abstand_Sit1!$D$10:$W$10</c:f>
              <c:numCache>
                <c:formatCode>General</c:formatCode>
                <c:ptCount val="20"/>
                <c:pt idx="0">
                  <c:v>49.948133</c:v>
                </c:pt>
                <c:pt idx="1">
                  <c:v>48.794738</c:v>
                </c:pt>
                <c:pt idx="2">
                  <c:v>39.21972</c:v>
                </c:pt>
                <c:pt idx="3">
                  <c:v>53.26875</c:v>
                </c:pt>
                <c:pt idx="4">
                  <c:v>39.241256</c:v>
                </c:pt>
                <c:pt idx="5">
                  <c:v>39.043742</c:v>
                </c:pt>
                <c:pt idx="6">
                  <c:v>57.730878</c:v>
                </c:pt>
                <c:pt idx="7">
                  <c:v>53.649968</c:v>
                </c:pt>
                <c:pt idx="8">
                  <c:v>63.382045</c:v>
                </c:pt>
                <c:pt idx="9">
                  <c:v>141.842902</c:v>
                </c:pt>
                <c:pt idx="10">
                  <c:v>39.046995</c:v>
                </c:pt>
                <c:pt idx="11">
                  <c:v>61.360249</c:v>
                </c:pt>
                <c:pt idx="12">
                  <c:v>39.051779</c:v>
                </c:pt>
                <c:pt idx="13">
                  <c:v>115.7422</c:v>
                </c:pt>
                <c:pt idx="14">
                  <c:v>39.108234</c:v>
                </c:pt>
                <c:pt idx="15">
                  <c:v>49.204777</c:v>
                </c:pt>
                <c:pt idx="16">
                  <c:v>39.773528</c:v>
                </c:pt>
                <c:pt idx="17">
                  <c:v>40.151326</c:v>
                </c:pt>
                <c:pt idx="18">
                  <c:v>43.312306</c:v>
                </c:pt>
                <c:pt idx="19">
                  <c:v>153.156178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43600"/>
        <c:axId val="1465396480"/>
      </c:scatterChart>
      <c:valAx>
        <c:axId val="146554360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396480"/>
        <c:crosses val="autoZero"/>
        <c:crossBetween val="midCat"/>
        <c:majorUnit val="5.0"/>
      </c:valAx>
      <c:valAx>
        <c:axId val="1465396480"/>
        <c:scaling>
          <c:orientation val="minMax"/>
          <c:max val="1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Abstand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54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Zeitlicher Abstand bis zur Übernahme der Automation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Tabelle_Eingriffszeit_Sit1!$D$4</c:f>
              <c:strCache>
                <c:ptCount val="1"/>
                <c:pt idx="0">
                  <c:v>hoch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Tabelle_Eingriffszeit_Sit1!$D$3:$W$3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26.0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</c:numCache>
            </c:numRef>
          </c:xVal>
          <c:yVal>
            <c:numRef>
              <c:f>Tabelle_Eingriffszeit_Sit1!$D$5:$W$5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1.261892839258888</c:v>
                </c:pt>
                <c:pt idx="3">
                  <c:v>0.0</c:v>
                </c:pt>
                <c:pt idx="4">
                  <c:v>5.768652979469205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12.5828743114672</c:v>
                </c:pt>
                <c:pt idx="9">
                  <c:v>0.0</c:v>
                </c:pt>
                <c:pt idx="10">
                  <c:v>0.0</c:v>
                </c:pt>
                <c:pt idx="11">
                  <c:v>2.199298948422634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Tabelle_Eingriffszeit_Sit1!$D$7</c:f>
              <c:strCache>
                <c:ptCount val="1"/>
                <c:pt idx="0">
                  <c:v>niedrig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9"/>
            <c:marker>
              <c:symbol val="squar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xVal>
            <c:numRef>
              <c:f>Tabelle_Eingriffszeit_Sit1!$D$6:$W$6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12.0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27.0</c:v>
                </c:pt>
                <c:pt idx="14">
                  <c:v>28.0</c:v>
                </c:pt>
                <c:pt idx="15">
                  <c:v>32.0</c:v>
                </c:pt>
                <c:pt idx="16">
                  <c:v>34.0</c:v>
                </c:pt>
                <c:pt idx="17">
                  <c:v>37.0</c:v>
                </c:pt>
                <c:pt idx="18">
                  <c:v>39.0</c:v>
                </c:pt>
                <c:pt idx="19">
                  <c:v>40.0</c:v>
                </c:pt>
              </c:numCache>
            </c:numRef>
          </c:xVal>
          <c:yVal>
            <c:numRef>
              <c:f>Tabelle_Eingriffszeit_Sit1!$D$8:$W$8</c:f>
              <c:numCache>
                <c:formatCode>General</c:formatCode>
                <c:ptCount val="20"/>
                <c:pt idx="0">
                  <c:v>1.946920380570857</c:v>
                </c:pt>
                <c:pt idx="1">
                  <c:v>1.442163244867301</c:v>
                </c:pt>
                <c:pt idx="2">
                  <c:v>0.0</c:v>
                </c:pt>
                <c:pt idx="3">
                  <c:v>2.55983975963946</c:v>
                </c:pt>
                <c:pt idx="4">
                  <c:v>0.0</c:v>
                </c:pt>
                <c:pt idx="5">
                  <c:v>0.0</c:v>
                </c:pt>
                <c:pt idx="6">
                  <c:v>2.631947921882824</c:v>
                </c:pt>
                <c:pt idx="7">
                  <c:v>2.631947921882824</c:v>
                </c:pt>
                <c:pt idx="8">
                  <c:v>4.398597896845268</c:v>
                </c:pt>
                <c:pt idx="9">
                  <c:v>18.63995993990987</c:v>
                </c:pt>
                <c:pt idx="10">
                  <c:v>0.0</c:v>
                </c:pt>
                <c:pt idx="11">
                  <c:v>4.038057085628443</c:v>
                </c:pt>
                <c:pt idx="12">
                  <c:v>0.0</c:v>
                </c:pt>
                <c:pt idx="13">
                  <c:v>13.15973960941412</c:v>
                </c:pt>
                <c:pt idx="14">
                  <c:v>0.0</c:v>
                </c:pt>
                <c:pt idx="15">
                  <c:v>1.838758137205809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20.65898848272409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68896"/>
        <c:axId val="1465859520"/>
      </c:scatterChart>
      <c:valAx>
        <c:axId val="1465868896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59520"/>
        <c:crosses val="autoZero"/>
        <c:crossBetween val="midCat"/>
      </c:valAx>
      <c:valAx>
        <c:axId val="1465859520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Zeit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6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[Auswertung_Fahrdaten_aktuell_08_11.xlsx]Tabelle_Unfall_Sit2!PivotTable2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Anzahl der Unfälle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Tabelle_Unfall_Sit2!$B$3:$B$4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Tabelle_Unfall_Sit2!$A$5:$A$7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Tabelle_Unfall_Sit2!$B$5:$B$7</c:f>
              <c:numCache>
                <c:formatCode>General</c:formatCode>
                <c:ptCount val="2"/>
                <c:pt idx="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Tabelle_Unfall_Sit2!$C$3:$C$4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Tabelle_Unfall_Sit2!$A$5:$A$7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Tabelle_Unfall_Sit2!$C$5:$C$7</c:f>
              <c:numCache>
                <c:formatCode>General</c:formatCode>
                <c:ptCount val="2"/>
                <c:pt idx="0">
                  <c:v>14.0</c:v>
                </c:pt>
                <c:pt idx="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18720"/>
        <c:axId val="1465822112"/>
      </c:barChart>
      <c:catAx>
        <c:axId val="14658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22112"/>
        <c:crosses val="autoZero"/>
        <c:auto val="1"/>
        <c:lblAlgn val="ctr"/>
        <c:lblOffset val="100"/>
        <c:noMultiLvlLbl val="0"/>
      </c:catAx>
      <c:valAx>
        <c:axId val="14658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Anzahl der 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[Auswertung_Fahrdaten_aktuell_08_11.xlsx]Tabelle_Eingriffsart_Sit2!PivotTable1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Eingriffsart Situation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2"/>
          </a:solidFill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4"/>
          </a:solidFill>
        </c:spPr>
        <c:marker>
          <c:symbol val="none"/>
        </c:marker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Tabelle_Eingriffsart_Sit2!$B$1:$B$2</c:f>
              <c:strCache>
                <c:ptCount val="1"/>
                <c:pt idx="0">
                  <c:v>Bremse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Tabelle_Eingriffsart_Sit2!$A$3:$A$5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Tabelle_Eingriffsart_Sit2!$B$3:$B$5</c:f>
              <c:numCache>
                <c:formatCode>General</c:formatCod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</c:ser>
        <c:ser>
          <c:idx val="1"/>
          <c:order val="1"/>
          <c:tx>
            <c:strRef>
              <c:f>Tabelle_Eingriffsart_Sit2!$C$1:$C$2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Tabelle_Eingriffsart_Sit2!$A$3:$A$5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Tabelle_Eingriffsart_Sit2!$C$3:$C$5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Tabelle_Eingriffsart_Sit2!$D$1:$D$2</c:f>
              <c:strCache>
                <c:ptCount val="1"/>
                <c:pt idx="0">
                  <c:v>Lenkrad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Tabelle_Eingriffsart_Sit2!$A$3:$A$5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Tabelle_Eingriffsart_Sit2!$D$3:$D$5</c:f>
              <c:numCache>
                <c:formatCode>General</c:formatCode>
                <c:ptCount val="2"/>
                <c:pt idx="0">
                  <c:v>16.0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39984"/>
        <c:axId val="1465730624"/>
      </c:barChart>
      <c:catAx>
        <c:axId val="146573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5730624"/>
        <c:crosses val="autoZero"/>
        <c:auto val="1"/>
        <c:lblAlgn val="ctr"/>
        <c:lblOffset val="100"/>
        <c:noMultiLvlLbl val="0"/>
      </c:catAx>
      <c:valAx>
        <c:axId val="146573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Eingriffszeit in Anhängigkeit des TOR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00569066035"/>
          <c:y val="0.119879085627117"/>
          <c:w val="0.742187907927438"/>
          <c:h val="0.805462682549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Tabelle_Eingriffszeit_Sit2!$A$4</c:f>
              <c:strCache>
                <c:ptCount val="1"/>
                <c:pt idx="0">
                  <c:v>hoch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Tabelle_Eingriffszeit_Sit2!$A$3:$T$3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26.0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</c:numCache>
            </c:numRef>
          </c:xVal>
          <c:yVal>
            <c:numRef>
              <c:f>Tabelle_Eingriffszeit_Sit2!$A$5:$T$5</c:f>
              <c:numCache>
                <c:formatCode>General</c:formatCode>
                <c:ptCount val="20"/>
                <c:pt idx="0">
                  <c:v>2.091666666666667</c:v>
                </c:pt>
                <c:pt idx="1">
                  <c:v>2.925</c:v>
                </c:pt>
                <c:pt idx="2">
                  <c:v>1.566666666666667</c:v>
                </c:pt>
                <c:pt idx="3">
                  <c:v>1.908333333333333</c:v>
                </c:pt>
                <c:pt idx="4">
                  <c:v>-1.558333333333333</c:v>
                </c:pt>
                <c:pt idx="5">
                  <c:v>2.375</c:v>
                </c:pt>
                <c:pt idx="6">
                  <c:v>2.108333333333333</c:v>
                </c:pt>
                <c:pt idx="7">
                  <c:v>4.358333333333333</c:v>
                </c:pt>
                <c:pt idx="8">
                  <c:v>-41.575</c:v>
                </c:pt>
                <c:pt idx="9">
                  <c:v>2.766666666666667</c:v>
                </c:pt>
                <c:pt idx="10">
                  <c:v>1.825</c:v>
                </c:pt>
                <c:pt idx="11">
                  <c:v>2.95</c:v>
                </c:pt>
                <c:pt idx="12">
                  <c:v>1.633333333333333</c:v>
                </c:pt>
                <c:pt idx="13">
                  <c:v>1.416666666666667</c:v>
                </c:pt>
                <c:pt idx="14">
                  <c:v>1.866666666666667</c:v>
                </c:pt>
                <c:pt idx="15">
                  <c:v>4.891666666666666</c:v>
                </c:pt>
                <c:pt idx="16">
                  <c:v>2.408333333333333</c:v>
                </c:pt>
                <c:pt idx="17">
                  <c:v>1.333333333333333</c:v>
                </c:pt>
                <c:pt idx="18">
                  <c:v>3.35</c:v>
                </c:pt>
                <c:pt idx="19">
                  <c:v>3.9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Tabelle_Eingriffszeit_Sit2!$A$6:$T$6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12.0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27.0</c:v>
                </c:pt>
                <c:pt idx="14">
                  <c:v>28.0</c:v>
                </c:pt>
                <c:pt idx="15">
                  <c:v>32.0</c:v>
                </c:pt>
                <c:pt idx="16">
                  <c:v>34.0</c:v>
                </c:pt>
                <c:pt idx="17">
                  <c:v>37.0</c:v>
                </c:pt>
                <c:pt idx="18">
                  <c:v>39.0</c:v>
                </c:pt>
                <c:pt idx="19">
                  <c:v>40.0</c:v>
                </c:pt>
              </c:numCache>
            </c:numRef>
          </c:xVal>
          <c:yVal>
            <c:numRef>
              <c:f>Tabelle_Eingriffszeit_Sit2!$A$8:$T$8</c:f>
              <c:numCache>
                <c:formatCode>General</c:formatCode>
                <c:ptCount val="20"/>
                <c:pt idx="0">
                  <c:v>-0.866666666666667</c:v>
                </c:pt>
                <c:pt idx="1">
                  <c:v>2.0</c:v>
                </c:pt>
                <c:pt idx="2">
                  <c:v>1.683333333333333</c:v>
                </c:pt>
                <c:pt idx="3">
                  <c:v>1.1</c:v>
                </c:pt>
                <c:pt idx="4">
                  <c:v>1.875</c:v>
                </c:pt>
                <c:pt idx="5">
                  <c:v>1.825</c:v>
                </c:pt>
                <c:pt idx="6">
                  <c:v>2.291666666666666</c:v>
                </c:pt>
                <c:pt idx="7">
                  <c:v>0.716666666666667</c:v>
                </c:pt>
                <c:pt idx="8">
                  <c:v>1.341666666666667</c:v>
                </c:pt>
                <c:pt idx="9">
                  <c:v>-17.475</c:v>
                </c:pt>
                <c:pt idx="10">
                  <c:v>2.491666666666667</c:v>
                </c:pt>
                <c:pt idx="11">
                  <c:v>2.166666666666666</c:v>
                </c:pt>
                <c:pt idx="12">
                  <c:v>1.366666666666667</c:v>
                </c:pt>
                <c:pt idx="13">
                  <c:v>0.508333333333333</c:v>
                </c:pt>
                <c:pt idx="14">
                  <c:v>1.733333333333333</c:v>
                </c:pt>
                <c:pt idx="15">
                  <c:v>-0.525</c:v>
                </c:pt>
                <c:pt idx="16">
                  <c:v>0.666666666666667</c:v>
                </c:pt>
                <c:pt idx="17">
                  <c:v>2.15</c:v>
                </c:pt>
                <c:pt idx="18">
                  <c:v>-1.508333333333333</c:v>
                </c:pt>
                <c:pt idx="19">
                  <c:v>-23.48333333333333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78784"/>
        <c:axId val="1501682544"/>
      </c:scatterChart>
      <c:valAx>
        <c:axId val="150167878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682544"/>
        <c:crosses val="autoZero"/>
        <c:crossBetween val="midCat"/>
      </c:valAx>
      <c:valAx>
        <c:axId val="1501682544"/>
        <c:scaling>
          <c:orientation val="minMax"/>
          <c:max val="5.0"/>
          <c:min val="-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Zeit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167878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[Auswertung_Fahrdaten_aktuell_08_11.xlsx]Tabelle_Eingriff_Sit3!PivotTable5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Überstimmung der Automation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6"/>
          </a:solidFill>
        </c:spPr>
        <c:marker>
          <c:symbol val="none"/>
        </c:marker>
      </c:pivotFmt>
      <c:pivotFmt>
        <c:idx val="1"/>
        <c:spPr>
          <a:solidFill>
            <a:schemeClr val="accent1"/>
          </a:solidFill>
        </c:spPr>
        <c:marker>
          <c:symbol val="none"/>
        </c:marker>
      </c:pivotFmt>
      <c:pivotFmt>
        <c:idx val="2"/>
        <c:spPr>
          <a:solidFill>
            <a:schemeClr val="accent2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Tabelle_Eingriff_Sit3!$B$3:$B$4</c:f>
              <c:strCache>
                <c:ptCount val="1"/>
                <c:pt idx="0">
                  <c:v>ausgefallen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Tabelle_Eingriff_Sit3!$B$5:$B$7</c:f>
              <c:numCache>
                <c:formatCode>General</c:formatCode>
                <c:ptCount val="2"/>
                <c:pt idx="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Tabelle_Eingriff_Sit3!$C$3:$C$4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Tabelle_Eingriff_Sit3!$C$5:$C$7</c:f>
              <c:numCache>
                <c:formatCode>General</c:formatCode>
                <c:ptCount val="2"/>
                <c:pt idx="0">
                  <c:v>6.0</c:v>
                </c:pt>
                <c:pt idx="1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Tabelle_Eingriff_Sit3!$D$3:$D$4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Tabelle_Eingriff_Sit3!$D$5:$D$7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914352"/>
        <c:axId val="1502917744"/>
      </c:barChart>
      <c:catAx>
        <c:axId val="150291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02917744"/>
        <c:crosses val="autoZero"/>
        <c:auto val="1"/>
        <c:lblAlgn val="ctr"/>
        <c:lblOffset val="100"/>
        <c:noMultiLvlLbl val="0"/>
      </c:catAx>
      <c:valAx>
        <c:axId val="150291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9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[Auswertung_Fahrdaten_aktuell_08_11.xlsx]Tabelle_Eingriffsart_Sit3!PivotTable6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Eingriffsart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5"/>
          </a:solidFill>
        </c:spPr>
        <c:marker>
          <c:symbol val="none"/>
        </c:marker>
      </c:pivotFmt>
      <c:pivotFmt>
        <c:idx val="2"/>
        <c:spPr>
          <a:solidFill>
            <a:schemeClr val="accent4"/>
          </a:solidFill>
        </c:spPr>
        <c:marker>
          <c:symbol val="none"/>
        </c:marker>
      </c:pivotFmt>
      <c:pivotFmt>
        <c:idx val="3"/>
        <c:spPr>
          <a:solidFill>
            <a:schemeClr val="accent2"/>
          </a:solidFill>
        </c:spPr>
        <c:marker>
          <c:symbol val="none"/>
        </c:marker>
      </c:pivotFmt>
      <c:pivotFmt>
        <c:idx val="4"/>
        <c:spPr>
          <a:solidFill>
            <a:schemeClr val="accent3"/>
          </a:solidFill>
        </c:spPr>
        <c:marker>
          <c:symbol val="none"/>
        </c:marker>
      </c:pivotFmt>
      <c:pivotFmt>
        <c:idx val="5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Tabelle_Eingriffsart_Sit3!$B$3:$B$4</c:f>
              <c:strCache>
                <c:ptCount val="1"/>
                <c:pt idx="0">
                  <c:v>Bremse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Tabelle_Eingriffsart_Sit3!$B$5:$B$7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</c:ser>
        <c:ser>
          <c:idx val="1"/>
          <c:order val="1"/>
          <c:tx>
            <c:strRef>
              <c:f>Tabelle_Eingriffsart_Sit3!$C$3:$C$4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Tabelle_Eingriffsart_Sit3!$C$5:$C$7</c:f>
              <c:numCache>
                <c:formatCode>General</c:formatCode>
                <c:ptCount val="2"/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Tabelle_Eingriffsart_Sit3!$D$3:$D$4</c:f>
              <c:strCache>
                <c:ptCount val="1"/>
                <c:pt idx="0">
                  <c:v>Lenkrad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Tabelle_Eingriffsart_Sit3!$D$5:$D$7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Tabelle_Eingriffsart_Sit3!$E$3:$E$4</c:f>
              <c:strCache>
                <c:ptCount val="1"/>
                <c:pt idx="0">
                  <c:v>ausgefallen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Tabelle_Eingriffsart_Sit3!$A$5:$A$7</c:f>
              <c:strCache>
                <c:ptCount val="2"/>
                <c:pt idx="0">
                  <c:v>hoch</c:v>
                </c:pt>
                <c:pt idx="1">
                  <c:v>niedrig</c:v>
                </c:pt>
              </c:strCache>
            </c:strRef>
          </c:cat>
          <c:val>
            <c:numRef>
              <c:f>Tabelle_Eingriffsart_Sit3!$E$5:$E$7</c:f>
              <c:numCache>
                <c:formatCode>General</c:formatCode>
                <c:ptCount val="2"/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972192"/>
        <c:axId val="1502976224"/>
      </c:barChart>
      <c:catAx>
        <c:axId val="15029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02976224"/>
        <c:crosses val="autoZero"/>
        <c:auto val="1"/>
        <c:lblAlgn val="ctr"/>
        <c:lblOffset val="100"/>
        <c:noMultiLvlLbl val="0"/>
      </c:catAx>
      <c:valAx>
        <c:axId val="15029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 der 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9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20</xdr:col>
      <xdr:colOff>161925</xdr:colOff>
      <xdr:row>17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7</xdr:row>
      <xdr:rowOff>19050</xdr:rowOff>
    </xdr:from>
    <xdr:to>
      <xdr:col>13</xdr:col>
      <xdr:colOff>466723</xdr:colOff>
      <xdr:row>29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104775</xdr:rowOff>
    </xdr:from>
    <xdr:to>
      <xdr:col>13</xdr:col>
      <xdr:colOff>371475</xdr:colOff>
      <xdr:row>30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28574</xdr:rowOff>
    </xdr:from>
    <xdr:to>
      <xdr:col>12</xdr:col>
      <xdr:colOff>276225</xdr:colOff>
      <xdr:row>19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114299</xdr:rowOff>
    </xdr:from>
    <xdr:to>
      <xdr:col>16</xdr:col>
      <xdr:colOff>371475</xdr:colOff>
      <xdr:row>28</xdr:row>
      <xdr:rowOff>95249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13</xdr:row>
      <xdr:rowOff>9525</xdr:rowOff>
    </xdr:from>
    <xdr:to>
      <xdr:col>15</xdr:col>
      <xdr:colOff>752475</xdr:colOff>
      <xdr:row>32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7</xdr:row>
      <xdr:rowOff>114300</xdr:rowOff>
    </xdr:from>
    <xdr:to>
      <xdr:col>10</xdr:col>
      <xdr:colOff>466725</xdr:colOff>
      <xdr:row>21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4</xdr:row>
      <xdr:rowOff>104776</xdr:rowOff>
    </xdr:from>
    <xdr:to>
      <xdr:col>11</xdr:col>
      <xdr:colOff>533400</xdr:colOff>
      <xdr:row>20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</xdr:row>
      <xdr:rowOff>28575</xdr:rowOff>
    </xdr:from>
    <xdr:to>
      <xdr:col>7</xdr:col>
      <xdr:colOff>609600</xdr:colOff>
      <xdr:row>32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133349</xdr:rowOff>
    </xdr:from>
    <xdr:to>
      <xdr:col>12</xdr:col>
      <xdr:colOff>238125</xdr:colOff>
      <xdr:row>25</xdr:row>
      <xdr:rowOff>161924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1057274</xdr:colOff>
      <xdr:row>9</xdr:row>
      <xdr:rowOff>0</xdr:rowOff>
    </xdr:from>
    <xdr:to>
      <xdr:col>12</xdr:col>
      <xdr:colOff>428624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Administrator/Anwendungsdaten/Microsoft/Excel/fertig%20zum%20rechnen/Vp08-14_formatiert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08"/>
      <sheetName val="Vp09"/>
      <sheetName val="Vp10"/>
      <sheetName val="Vp11"/>
      <sheetName val="Vp12"/>
      <sheetName val="Vp13"/>
      <sheetName val="Vp14"/>
    </sheetNames>
    <sheetDataSet>
      <sheetData sheetId="0" refreshError="1"/>
      <sheetData sheetId="1">
        <row r="6696">
          <cell r="S6696">
            <v>5.4365266488039508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Bauer" refreshedDate="42320.636942708334" createdVersion="3" refreshedVersion="3" minRefreshableVersion="3" recordCount="40">
  <cacheSource type="worksheet">
    <worksheetSource ref="A1:F41" sheet="Situation1"/>
  </cacheSource>
  <cacheFields count="6">
    <cacheField name="Vp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Treatment" numFmtId="0">
      <sharedItems count="2">
        <s v="high"/>
        <s v="low"/>
      </sharedItems>
    </cacheField>
    <cacheField name="Eingriff JaNein_Sit1" numFmtId="0">
      <sharedItems count="2">
        <s v="Nein"/>
        <s v="Ja"/>
      </sharedItems>
    </cacheField>
    <cacheField name="Eingriffsart_Sit1" numFmtId="0">
      <sharedItems count="3">
        <s v="Automation"/>
        <s v="Bremse"/>
        <s v="Lenkrad"/>
      </sharedItems>
    </cacheField>
    <cacheField name="Abstand zum vorausfahrenden Fahrzeug [m] _Sit1" numFmtId="0">
      <sharedItems containsSemiMixedTypes="0" containsString="0" containsNumber="1" minValue="39.043742000000002" maxValue="153.15617800000001"/>
    </cacheField>
    <cacheField name="Erster bewusster Eingriff_Sit1 [s] " numFmtId="0">
      <sharedItems containsSemiMixedTypes="0" containsString="0" containsNumber="1" minValue="0" maxValue="20.658988482724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mon Bauer" refreshedDate="42320.641267592589" createdVersion="3" refreshedVersion="3" minRefreshableVersion="3" recordCount="40">
  <cacheSource type="worksheet">
    <worksheetSource ref="A1:L41" sheet="Situation2"/>
  </cacheSource>
  <cacheFields count="12">
    <cacheField name="Vp" numFmtId="0">
      <sharedItems containsSemiMixedTypes="0" containsString="0" containsNumber="1" containsInteger="1" minValue="1" maxValue="40"/>
    </cacheField>
    <cacheField name="Treatment" numFmtId="0">
      <sharedItems count="2">
        <s v="high"/>
        <s v="low"/>
      </sharedItems>
    </cacheField>
    <cacheField name="Eingriff JaNein_Sit2" numFmtId="0">
      <sharedItems/>
    </cacheField>
    <cacheField name="Unfall JaNein_Sit2" numFmtId="0">
      <sharedItems containsBlank="1" count="3">
        <s v="Nein"/>
        <s v="Ja"/>
        <m u="1"/>
      </sharedItems>
    </cacheField>
    <cacheField name="Eingriffsart_Sit2" numFmtId="0">
      <sharedItems containsBlank="1" count="5">
        <s v="Bremse"/>
        <s v="Lenkrad"/>
        <s v="Gas"/>
        <m u="1"/>
        <s v="kein Eingriff" u="1"/>
      </sharedItems>
    </cacheField>
    <cacheField name="Eingriffszeit [s] vor/nach dem Gong" numFmtId="0">
      <sharedItems containsSemiMixedTypes="0" containsString="0" containsNumber="1" minValue="-41.575000000000003" maxValue="4.8916666666666666"/>
    </cacheField>
    <cacheField name="komplette Situation:                    min. Längsbeschleunigung [m/s2]" numFmtId="0">
      <sharedItems containsString="0" containsBlank="1" containsNumber="1" minValue="-10.587769" maxValue="-0.42090100000000003"/>
    </cacheField>
    <cacheField name="komplette Situation:                    min. Querbeschleunigung   [m/s2]" numFmtId="0">
      <sharedItems containsString="0" containsBlank="1" containsNumber="1" minValue="-7.1648019999999999" maxValue="-0.66159000000000001"/>
    </cacheField>
    <cacheField name="komplette Situation:                    max. Querbeschleunigung  [m/s2]" numFmtId="0">
      <sharedItems containsString="0" containsBlank="1" containsNumber="1" minValue="-2.1227680000000002" maxValue="1.627513"/>
    </cacheField>
    <cacheField name="TTC [s]" numFmtId="0">
      <sharedItems containsString="0" containsBlank="1" containsNumber="1" minValue="1.0459264748892037" maxValue="46.757361883863666"/>
    </cacheField>
    <cacheField name="min. TTC [s]" numFmtId="0">
      <sharedItems containsString="0" containsBlank="1" containsNumber="1" minValue="8.9139111157964052E-2" maxValue="28.403331199424994"/>
    </cacheField>
    <cacheField name="Anmerku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mon Bauer" refreshedDate="42320.647157754633" createdVersion="3" refreshedVersion="3" minRefreshableVersion="3" recordCount="40">
  <cacheSource type="worksheet">
    <worksheetSource ref="A1:F41" sheet="Situation3"/>
  </cacheSource>
  <cacheFields count="6">
    <cacheField name="Vp" numFmtId="0">
      <sharedItems containsSemiMixedTypes="0" containsString="0" containsNumber="1" containsInteger="1" minValue="1" maxValue="40"/>
    </cacheField>
    <cacheField name="Treatment" numFmtId="0">
      <sharedItems count="2">
        <s v="high"/>
        <s v="low"/>
      </sharedItems>
    </cacheField>
    <cacheField name="Eingriff JaNein_Sit3" numFmtId="0">
      <sharedItems count="3">
        <s v="Nein"/>
        <s v="ausgefallen"/>
        <s v="Ja"/>
      </sharedItems>
    </cacheField>
    <cacheField name="Eingriffsart_Sit3" numFmtId="0">
      <sharedItems count="6">
        <s v="Automation"/>
        <s v="ausgefallen"/>
        <s v="Bremse"/>
        <s v="Lenkrad"/>
        <s v="Gas"/>
        <s v=" " u="1"/>
      </sharedItems>
    </cacheField>
    <cacheField name="Abstand zum vorausfahrenden Fahrzeug [m]_Sit3" numFmtId="0">
      <sharedItems containsString="0" containsBlank="1" containsNumber="1" minValue="34.871254" maxValue="209.81738999999999"/>
    </cacheField>
    <cacheField name="Erster bewusster Eingriff Sit3 [s] " numFmtId="0">
      <sharedItems containsString="0" containsBlank="1" containsNumber="1" minValue="-2.3875647668393785" maxValue="30.934401602403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imon Bauer" refreshedDate="42320.665209606479" createdVersion="3" refreshedVersion="3" minRefreshableVersion="3" recordCount="33">
  <cacheSource type="worksheet">
    <worksheetSource ref="A6:B39" sheet="Situation1"/>
  </cacheSource>
  <cacheFields count="2">
    <cacheField name="5" numFmtId="0">
      <sharedItems containsSemiMixedTypes="0" containsString="0" containsNumber="1" containsInteger="1" minValue="6" maxValue="38"/>
    </cacheField>
    <cacheField name="high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imon Bauer" refreshedDate="42320.665589699071" createdVersion="3" refreshedVersion="3" minRefreshableVersion="3" recordCount="37">
  <cacheSource type="worksheet">
    <worksheetSource ref="A2:B39" sheet="Situation1"/>
  </cacheSource>
  <cacheFields count="2">
    <cacheField name="1" numFmtId="0">
      <sharedItems containsSemiMixedTypes="0" containsString="0" containsNumber="1" containsInteger="1" minValue="2" maxValue="38"/>
    </cacheField>
    <cacheField name="hig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n v="39.054245000000002"/>
    <n v="0"/>
  </r>
  <r>
    <x v="1"/>
    <x v="1"/>
    <x v="1"/>
    <x v="1"/>
    <n v="49.948132999999999"/>
    <n v="1.9469203805708566"/>
  </r>
  <r>
    <x v="2"/>
    <x v="0"/>
    <x v="0"/>
    <x v="0"/>
    <n v="43.202413999999997"/>
    <n v="0"/>
  </r>
  <r>
    <x v="3"/>
    <x v="1"/>
    <x v="1"/>
    <x v="1"/>
    <n v="48.794738000000002"/>
    <n v="1.4421632448673012"/>
  </r>
  <r>
    <x v="4"/>
    <x v="0"/>
    <x v="1"/>
    <x v="1"/>
    <n v="45.990583000000001"/>
    <n v="1.2618928392588884"/>
  </r>
  <r>
    <x v="5"/>
    <x v="1"/>
    <x v="0"/>
    <x v="0"/>
    <n v="39.219720000000002"/>
    <n v="0"/>
  </r>
  <r>
    <x v="6"/>
    <x v="1"/>
    <x v="1"/>
    <x v="1"/>
    <n v="53.268749999999997"/>
    <n v="2.5598397596394591"/>
  </r>
  <r>
    <x v="7"/>
    <x v="0"/>
    <x v="0"/>
    <x v="0"/>
    <n v="39.118583999999998"/>
    <n v="0"/>
  </r>
  <r>
    <x v="8"/>
    <x v="0"/>
    <x v="1"/>
    <x v="1"/>
    <n v="70.928062999999995"/>
    <n v="5.7686529794692047"/>
  </r>
  <r>
    <x v="9"/>
    <x v="0"/>
    <x v="0"/>
    <x v="0"/>
    <n v="42.254384999999999"/>
    <n v="0"/>
  </r>
  <r>
    <x v="10"/>
    <x v="0"/>
    <x v="0"/>
    <x v="0"/>
    <n v="39.158499999999997"/>
    <n v="0"/>
  </r>
  <r>
    <x v="11"/>
    <x v="1"/>
    <x v="0"/>
    <x v="0"/>
    <n v="39.241256"/>
    <n v="0"/>
  </r>
  <r>
    <x v="12"/>
    <x v="0"/>
    <x v="0"/>
    <x v="0"/>
    <n v="41.059243000000002"/>
    <n v="0"/>
  </r>
  <r>
    <x v="13"/>
    <x v="0"/>
    <x v="1"/>
    <x v="2"/>
    <n v="108.350145"/>
    <n v="12.582874311467201"/>
  </r>
  <r>
    <x v="14"/>
    <x v="1"/>
    <x v="0"/>
    <x v="0"/>
    <n v="39.043742000000002"/>
    <n v="0"/>
  </r>
  <r>
    <x v="15"/>
    <x v="1"/>
    <x v="1"/>
    <x v="1"/>
    <n v="57.730877999999997"/>
    <n v="2.6319479218828246"/>
  </r>
  <r>
    <x v="16"/>
    <x v="1"/>
    <x v="1"/>
    <x v="2"/>
    <n v="53.649968000000001"/>
    <n v="2.6319479218828246"/>
  </r>
  <r>
    <x v="17"/>
    <x v="1"/>
    <x v="1"/>
    <x v="2"/>
    <n v="63.382044999999998"/>
    <n v="4.3985978968452679"/>
  </r>
  <r>
    <x v="18"/>
    <x v="1"/>
    <x v="1"/>
    <x v="1"/>
    <n v="141.84290200000001"/>
    <n v="18.639959939909868"/>
  </r>
  <r>
    <x v="19"/>
    <x v="0"/>
    <x v="0"/>
    <x v="0"/>
    <n v="39.058782999999998"/>
    <n v="0"/>
  </r>
  <r>
    <x v="20"/>
    <x v="0"/>
    <x v="0"/>
    <x v="0"/>
    <n v="39.215505999999998"/>
    <n v="0"/>
  </r>
  <r>
    <x v="21"/>
    <x v="0"/>
    <x v="1"/>
    <x v="2"/>
    <n v="51.144978999999999"/>
    <n v="2.199298948422634"/>
  </r>
  <r>
    <x v="22"/>
    <x v="1"/>
    <x v="0"/>
    <x v="0"/>
    <n v="39.046995000000003"/>
    <n v="0"/>
  </r>
  <r>
    <x v="23"/>
    <x v="1"/>
    <x v="1"/>
    <x v="1"/>
    <n v="61.360249000000003"/>
    <n v="4.0380570856284432"/>
  </r>
  <r>
    <x v="24"/>
    <x v="1"/>
    <x v="0"/>
    <x v="0"/>
    <n v="39.051779000000003"/>
    <n v="0"/>
  </r>
  <r>
    <x v="25"/>
    <x v="0"/>
    <x v="0"/>
    <x v="0"/>
    <n v="39.178283999999998"/>
    <n v="0"/>
  </r>
  <r>
    <x v="26"/>
    <x v="1"/>
    <x v="0"/>
    <x v="0"/>
    <n v="115.7422"/>
    <n v="13.159739609414123"/>
  </r>
  <r>
    <x v="27"/>
    <x v="1"/>
    <x v="0"/>
    <x v="0"/>
    <n v="39.108234000000003"/>
    <n v="0"/>
  </r>
  <r>
    <x v="28"/>
    <x v="0"/>
    <x v="0"/>
    <x v="0"/>
    <n v="39.055188000000001"/>
    <n v="0"/>
  </r>
  <r>
    <x v="29"/>
    <x v="0"/>
    <x v="0"/>
    <x v="0"/>
    <n v="39.200065000000002"/>
    <n v="0"/>
  </r>
  <r>
    <x v="30"/>
    <x v="0"/>
    <x v="0"/>
    <x v="0"/>
    <n v="43.346648000000002"/>
    <n v="0"/>
  </r>
  <r>
    <x v="31"/>
    <x v="1"/>
    <x v="1"/>
    <x v="1"/>
    <n v="49.204777"/>
    <n v="1.8387581372058088"/>
  </r>
  <r>
    <x v="32"/>
    <x v="0"/>
    <x v="0"/>
    <x v="0"/>
    <n v="39.135787000000001"/>
    <n v="0"/>
  </r>
  <r>
    <x v="33"/>
    <x v="1"/>
    <x v="0"/>
    <x v="0"/>
    <n v="39.773527999999999"/>
    <n v="0"/>
  </r>
  <r>
    <x v="34"/>
    <x v="0"/>
    <x v="0"/>
    <x v="0"/>
    <n v="39.319518000000002"/>
    <n v="0"/>
  </r>
  <r>
    <x v="35"/>
    <x v="0"/>
    <x v="0"/>
    <x v="0"/>
    <n v="39.227339000000001"/>
    <n v="0"/>
  </r>
  <r>
    <x v="36"/>
    <x v="1"/>
    <x v="0"/>
    <x v="0"/>
    <n v="40.151325999999997"/>
    <n v="0"/>
  </r>
  <r>
    <x v="37"/>
    <x v="0"/>
    <x v="0"/>
    <x v="0"/>
    <n v="39.188172999999999"/>
    <n v="0"/>
  </r>
  <r>
    <x v="38"/>
    <x v="1"/>
    <x v="0"/>
    <x v="0"/>
    <n v="43.312306"/>
    <n v="0"/>
  </r>
  <r>
    <x v="39"/>
    <x v="1"/>
    <x v="1"/>
    <x v="2"/>
    <n v="153.15617800000001"/>
    <n v="20.6589884827240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s v="Ja"/>
    <x v="0"/>
    <x v="0"/>
    <n v="2.0916666666666668"/>
    <n v="-10.587769"/>
    <n v="-1.4803919999999999"/>
    <n v="2.8296999999999999E-2"/>
    <n v="1.871994895144949"/>
    <n v="0.72811334022901475"/>
    <m/>
  </r>
  <r>
    <n v="2"/>
    <x v="1"/>
    <s v="Ja"/>
    <x v="0"/>
    <x v="0"/>
    <n v="-0.8666666666666667"/>
    <n v="-8.1645149999999997"/>
    <n v="-1.800047"/>
    <n v="8.744E-3"/>
    <n v="4.7514798512830634"/>
    <n v="2.2586158319776772"/>
    <m/>
  </r>
  <r>
    <n v="3"/>
    <x v="0"/>
    <s v="Ja"/>
    <x v="1"/>
    <x v="1"/>
    <n v="2.9249999999999998"/>
    <m/>
    <m/>
    <m/>
    <m/>
    <m/>
    <m/>
  </r>
  <r>
    <n v="4"/>
    <x v="1"/>
    <s v="Ja"/>
    <x v="0"/>
    <x v="1"/>
    <n v="2"/>
    <n v="-0.59482800000000002"/>
    <n v="-3.709514"/>
    <n v="-1.2463E-2"/>
    <n v="1.9735748108172662"/>
    <n v="0.65704581349909907"/>
    <m/>
  </r>
  <r>
    <n v="5"/>
    <x v="0"/>
    <s v="Ja"/>
    <x v="0"/>
    <x v="1"/>
    <n v="1.5666666666666667"/>
    <n v="-0.43734699999999999"/>
    <n v="-1.3387"/>
    <n v="-6.6400000000000001E-3"/>
    <n v="2.4396220648604734"/>
    <n v="0.23115222955048345"/>
    <m/>
  </r>
  <r>
    <n v="6"/>
    <x v="1"/>
    <s v="Ja"/>
    <x v="0"/>
    <x v="1"/>
    <n v="1.6833333333333333"/>
    <n v="-0.445102"/>
    <n v="-2.3558409999999999"/>
    <n v="-2.8004000000000001E-2"/>
    <n v="2.2975084523743794"/>
    <n v="0.76853593642847917"/>
    <m/>
  </r>
  <r>
    <n v="7"/>
    <x v="1"/>
    <s v="Ja"/>
    <x v="0"/>
    <x v="0"/>
    <n v="1.1000000000000001"/>
    <n v="-8.6152660000000001"/>
    <n v="-1.7912269999999999"/>
    <n v="1.4741000000000001E-2"/>
    <n v="2.8626937023207226"/>
    <n v="0.19808722174578186"/>
    <m/>
  </r>
  <r>
    <n v="8"/>
    <x v="0"/>
    <s v="Ja"/>
    <x v="0"/>
    <x v="1"/>
    <n v="1.9083333333333334"/>
    <n v="-0.50414899999999996"/>
    <n v="-3.6420300000000001"/>
    <n v="-1.2078E-2"/>
    <n v="2.0489929846686992"/>
    <n v="0.68078778479326718"/>
    <m/>
  </r>
  <r>
    <n v="9"/>
    <x v="0"/>
    <s v="Ja"/>
    <x v="0"/>
    <x v="0"/>
    <n v="-1.5583333333333333"/>
    <n v="-5.9611999999999998"/>
    <n v="-1.4588639999999999"/>
    <n v="0.23547599999999999"/>
    <n v="5.4365266488039508"/>
    <n v="1.1274642832205839"/>
    <m/>
  </r>
  <r>
    <n v="10"/>
    <x v="0"/>
    <s v="Ja"/>
    <x v="0"/>
    <x v="1"/>
    <n v="2.375"/>
    <n v="-0.44775599999999999"/>
    <n v="-3.3723010000000002"/>
    <n v="-1.2793000000000001E-2"/>
    <n v="1.5924267065564983"/>
    <n v="0.13948368780758091"/>
    <m/>
  </r>
  <r>
    <n v="11"/>
    <x v="0"/>
    <s v="Ja"/>
    <x v="0"/>
    <x v="1"/>
    <n v="2.1083333333333334"/>
    <n v="-0.47292400000000001"/>
    <n v="-2.9801829999999998"/>
    <n v="-2.111E-3"/>
    <n v="1.8523313336644316"/>
    <n v="0.56031495980993296"/>
    <m/>
  </r>
  <r>
    <n v="12"/>
    <x v="1"/>
    <s v="Ja"/>
    <x v="0"/>
    <x v="1"/>
    <n v="1.875"/>
    <n v="-5.2673139999999998"/>
    <n v="-5.0636830000000002"/>
    <n v="8.1100000000000005E-2"/>
    <n v="2.0868888242992907"/>
    <n v="1.0611284667390057"/>
    <m/>
  </r>
  <r>
    <n v="13"/>
    <x v="0"/>
    <s v="Ja"/>
    <x v="1"/>
    <x v="0"/>
    <n v="4.3583333333333334"/>
    <m/>
    <m/>
    <m/>
    <m/>
    <m/>
    <m/>
  </r>
  <r>
    <n v="14"/>
    <x v="0"/>
    <s v="Ja"/>
    <x v="0"/>
    <x v="1"/>
    <n v="-41.575000000000003"/>
    <n v="-0.78834199999999999"/>
    <n v="-0.66159000000000001"/>
    <n v="0.112607"/>
    <n v="46.757361883863666"/>
    <n v="27.537097300198869"/>
    <m/>
  </r>
  <r>
    <n v="15"/>
    <x v="1"/>
    <s v="Ja"/>
    <x v="0"/>
    <x v="0"/>
    <n v="1.825"/>
    <n v="-10.571463"/>
    <n v="-3.6373600000000001"/>
    <n v="1.1096999999999999E-2"/>
    <n v="2.1380909428479673"/>
    <n v="1.3561604627932178"/>
    <m/>
  </r>
  <r>
    <n v="16"/>
    <x v="1"/>
    <s v="Ja"/>
    <x v="0"/>
    <x v="0"/>
    <n v="2.2916666666666665"/>
    <n v="-8.2955030000000001"/>
    <n v="-1.932005"/>
    <n v="-4.9610000000000001E-3"/>
    <n v="1.6707400333434588"/>
    <n v="0.38012933554951789"/>
    <m/>
  </r>
  <r>
    <n v="17"/>
    <x v="1"/>
    <s v="Ja"/>
    <x v="0"/>
    <x v="1"/>
    <n v="0.71666666666666667"/>
    <n v="-0.520872"/>
    <n v="-2.047021"/>
    <n v="-2.3702999999999998E-2"/>
    <n v="3.2485147074189262"/>
    <n v="1.3834164862519152"/>
    <m/>
  </r>
  <r>
    <n v="18"/>
    <x v="1"/>
    <s v="Ja"/>
    <x v="0"/>
    <x v="1"/>
    <n v="1.3416666666666666"/>
    <n v="-0.66221300000000005"/>
    <n v="-4.8104639999999996"/>
    <n v="1.627513"/>
    <n v="2.6197882255775151"/>
    <n v="1.4741994689417923"/>
    <m/>
  </r>
  <r>
    <n v="19"/>
    <x v="1"/>
    <s v="Ja"/>
    <x v="0"/>
    <x v="1"/>
    <n v="-17.475000000000001"/>
    <n v="-0.46560299999999999"/>
    <n v="-1.1188450000000001"/>
    <n v="5.4940999999999997E-2"/>
    <n v="21.950436440508053"/>
    <n v="18.713899167384636"/>
    <m/>
  </r>
  <r>
    <n v="20"/>
    <x v="0"/>
    <s v="Ja"/>
    <x v="1"/>
    <x v="2"/>
    <n v="2.7666666666666666"/>
    <m/>
    <m/>
    <m/>
    <m/>
    <m/>
    <m/>
  </r>
  <r>
    <n v="21"/>
    <x v="0"/>
    <s v="Ja"/>
    <x v="0"/>
    <x v="1"/>
    <n v="1.825"/>
    <n v="-0.45447199999999999"/>
    <n v="-2.5437240000000001"/>
    <n v="-2.4060000000000002E-3"/>
    <n v="2.1360717669667122"/>
    <n v="0.6169115871656865"/>
    <m/>
  </r>
  <r>
    <n v="22"/>
    <x v="0"/>
    <s v="Ja"/>
    <x v="0"/>
    <x v="1"/>
    <n v="2.95"/>
    <n v="-1.0034749999999999"/>
    <n v="-6.123437"/>
    <n v="-3.5729999999999998E-3"/>
    <n v="1.0459264748892037"/>
    <n v="8.9139111157964052E-2"/>
    <m/>
  </r>
  <r>
    <n v="23"/>
    <x v="1"/>
    <s v="Ja"/>
    <x v="0"/>
    <x v="1"/>
    <n v="2.4916666666666667"/>
    <n v="-0.75505100000000003"/>
    <n v="-7.1648019999999999"/>
    <n v="-2.0900000000000001E-4"/>
    <n v="1.4765788863860003"/>
    <n v="0.48030079788397828"/>
    <m/>
  </r>
  <r>
    <n v="24"/>
    <x v="1"/>
    <s v="Ja"/>
    <x v="0"/>
    <x v="0"/>
    <n v="2.1666666666666665"/>
    <n v="-7.9188200000000002"/>
    <n v="-2.5549140000000001"/>
    <n v="-3.2735E-2"/>
    <n v="1.7932678251362986"/>
    <n v="0.59600558491049149"/>
    <m/>
  </r>
  <r>
    <n v="25"/>
    <x v="1"/>
    <s v="Ja"/>
    <x v="0"/>
    <x v="0"/>
    <n v="1.3666666666666667"/>
    <n v="-10.536519999999999"/>
    <n v="-2.311226"/>
    <n v="0.14927199999999999"/>
    <n v="2.597008252127897"/>
    <n v="2.3439866154401905"/>
    <m/>
  </r>
  <r>
    <n v="26"/>
    <x v="0"/>
    <s v="Ja"/>
    <x v="0"/>
    <x v="1"/>
    <n v="1.6333333333333333"/>
    <n v="-0.43599399999999999"/>
    <n v="-2.1227680000000002"/>
    <n v="-2.1227680000000002"/>
    <n v="2.3272743430244209"/>
    <n v="0.1840289867780045"/>
    <m/>
  </r>
  <r>
    <n v="27"/>
    <x v="1"/>
    <s v="Ja"/>
    <x v="0"/>
    <x v="1"/>
    <n v="0.5083333333333333"/>
    <n v="-0.56641799999999998"/>
    <n v="-2.4794809999999998"/>
    <n v="-1.0893999999999999E-2"/>
    <n v="3.4510803732613953"/>
    <n v="1.7338578605687731"/>
    <m/>
  </r>
  <r>
    <n v="28"/>
    <x v="1"/>
    <s v="Ja"/>
    <x v="0"/>
    <x v="1"/>
    <n v="1.7333333333333334"/>
    <n v="-0.42090100000000003"/>
    <n v="-2.352503"/>
    <n v="-2.5082E-2"/>
    <n v="2.2321922570195039"/>
    <n v="0.40705711115251247"/>
    <m/>
  </r>
  <r>
    <n v="29"/>
    <x v="0"/>
    <s v="Ja"/>
    <x v="0"/>
    <x v="1"/>
    <n v="1.4166666666666667"/>
    <n v="-0.51017599999999996"/>
    <n v="-4.171138"/>
    <n v="4.929E-2"/>
    <n v="2.5470731337058705"/>
    <n v="9.5129137537681291E-2"/>
    <m/>
  </r>
  <r>
    <n v="30"/>
    <x v="0"/>
    <s v="Ja"/>
    <x v="0"/>
    <x v="1"/>
    <n v="1.8666666666666667"/>
    <n v="-0.45232699999999998"/>
    <n v="-3.7350720000000002"/>
    <n v="-8.7609999999999997E-3"/>
    <n v="2.0945611315941655"/>
    <n v="0.65913480595838125"/>
    <m/>
  </r>
  <r>
    <n v="31"/>
    <x v="0"/>
    <s v="Ja"/>
    <x v="1"/>
    <x v="1"/>
    <n v="4.8916666666666666"/>
    <m/>
    <m/>
    <m/>
    <m/>
    <m/>
    <m/>
  </r>
  <r>
    <n v="32"/>
    <x v="1"/>
    <s v="Ja"/>
    <x v="0"/>
    <x v="1"/>
    <n v="-0.52500000000000002"/>
    <n v="-0.55926900000000002"/>
    <n v="-1.5100519999999999"/>
    <n v="-2.2324E-2"/>
    <n v="4.4887401916919538"/>
    <n v="2.3046968265197822"/>
    <m/>
  </r>
  <r>
    <n v="33"/>
    <x v="0"/>
    <s v="Ja"/>
    <x v="0"/>
    <x v="1"/>
    <n v="2.4083333333333332"/>
    <n v="-5.5970300000000002"/>
    <n v="-6.5501519999999998"/>
    <n v="-1.4416E-2"/>
    <n v="1.553773683876768"/>
    <n v="0.71652212042387009"/>
    <m/>
  </r>
  <r>
    <n v="34"/>
    <x v="1"/>
    <s v="Ja"/>
    <x v="0"/>
    <x v="0"/>
    <n v="0.66666666666666663"/>
    <n v="-8.3542719999999999"/>
    <n v="-1.514526"/>
    <n v="1.1816E-2"/>
    <n v="3.294647725347255"/>
    <n v="1.9342891620947718"/>
    <m/>
  </r>
  <r>
    <n v="35"/>
    <x v="0"/>
    <s v="Ja"/>
    <x v="0"/>
    <x v="1"/>
    <n v="1.3333333333333333"/>
    <n v="-0.52812000000000003"/>
    <n v="-1.7615909999999999"/>
    <n v="-8.8369999999999994E-3"/>
    <n v="2.6243483474715337"/>
    <n v="0.704427171874206"/>
    <m/>
  </r>
  <r>
    <n v="36"/>
    <x v="0"/>
    <s v="Ja"/>
    <x v="1"/>
    <x v="1"/>
    <n v="3.35"/>
    <m/>
    <m/>
    <m/>
    <m/>
    <m/>
    <m/>
  </r>
  <r>
    <n v="37"/>
    <x v="1"/>
    <s v="Ja"/>
    <x v="0"/>
    <x v="1"/>
    <n v="2.15"/>
    <n v="-0.59987800000000002"/>
    <n v="-3.4870079999999999"/>
    <n v="1.3742369999999999"/>
    <n v="3.2443963093494008"/>
    <n v="1.3777171308205722"/>
    <m/>
  </r>
  <r>
    <n v="38"/>
    <x v="0"/>
    <s v="Ja"/>
    <x v="1"/>
    <x v="1"/>
    <n v="3.9"/>
    <m/>
    <m/>
    <m/>
    <m/>
    <m/>
    <m/>
  </r>
  <r>
    <n v="39"/>
    <x v="1"/>
    <s v="Ja"/>
    <x v="0"/>
    <x v="0"/>
    <n v="-1.5083333333333333"/>
    <n v="-10.132635000000001"/>
    <n v="-0.78403199999999995"/>
    <n v="1.0917E-2"/>
    <n v="5.2484919767974256"/>
    <n v="5.1315210730114593"/>
    <m/>
  </r>
  <r>
    <n v="40"/>
    <x v="1"/>
    <s v="Ja"/>
    <x v="0"/>
    <x v="2"/>
    <n v="-23.483333333333334"/>
    <n v="-0.46322799999999997"/>
    <n v="-1.6256109999999999"/>
    <n v="0.11895699999999999"/>
    <n v="30.680337123575416"/>
    <n v="28.40333119942499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1"/>
    <x v="0"/>
    <x v="0"/>
    <x v="0"/>
    <n v="42.933388999999998"/>
    <n v="0"/>
  </r>
  <r>
    <n v="2"/>
    <x v="1"/>
    <x v="1"/>
    <x v="1"/>
    <m/>
    <m/>
  </r>
  <r>
    <n v="3"/>
    <x v="0"/>
    <x v="0"/>
    <x v="0"/>
    <n v="42.931870000000004"/>
    <n v="0"/>
  </r>
  <r>
    <n v="4"/>
    <x v="1"/>
    <x v="2"/>
    <x v="2"/>
    <n v="52.413155000000003"/>
    <n v="1.7305958938407613"/>
  </r>
  <r>
    <n v="5"/>
    <x v="0"/>
    <x v="2"/>
    <x v="3"/>
    <n v="61.311754999999998"/>
    <n v="2.456796917996698"/>
  </r>
  <r>
    <n v="6"/>
    <x v="1"/>
    <x v="0"/>
    <x v="0"/>
    <n v="42.83831"/>
    <n v="0"/>
  </r>
  <r>
    <n v="7"/>
    <x v="1"/>
    <x v="2"/>
    <x v="2"/>
    <n v="60.590600999999999"/>
    <n v="3.2088132198297448"/>
  </r>
  <r>
    <n v="8"/>
    <x v="0"/>
    <x v="0"/>
    <x v="0"/>
    <n v="42.883842999999999"/>
    <n v="0"/>
  </r>
  <r>
    <n v="9"/>
    <x v="0"/>
    <x v="2"/>
    <x v="2"/>
    <n v="84.756353000000004"/>
    <n v="7.6173285198555956"/>
  </r>
  <r>
    <n v="10"/>
    <x v="0"/>
    <x v="0"/>
    <x v="0"/>
    <n v="42.907376999999997"/>
    <n v="0"/>
  </r>
  <r>
    <n v="11"/>
    <x v="0"/>
    <x v="2"/>
    <x v="3"/>
    <n v="34.871254"/>
    <n v="-1.8122046435175674"/>
  </r>
  <r>
    <n v="12"/>
    <x v="1"/>
    <x v="2"/>
    <x v="2"/>
    <n v="51.976680000000002"/>
    <n v="1.6584877315973963"/>
  </r>
  <r>
    <n v="13"/>
    <x v="0"/>
    <x v="0"/>
    <x v="0"/>
    <n v="42.899428"/>
    <n v="0"/>
  </r>
  <r>
    <n v="14"/>
    <x v="0"/>
    <x v="2"/>
    <x v="3"/>
    <n v="175.538466"/>
    <n v="24.769153730595896"/>
  </r>
  <r>
    <n v="15"/>
    <x v="1"/>
    <x v="0"/>
    <x v="0"/>
    <n v="42.825499999999998"/>
    <n v="0"/>
  </r>
  <r>
    <n v="16"/>
    <x v="1"/>
    <x v="2"/>
    <x v="2"/>
    <n v="59.766547000000003"/>
    <n v="3.0645968953430147"/>
  </r>
  <r>
    <n v="17"/>
    <x v="1"/>
    <x v="2"/>
    <x v="2"/>
    <n v="44.860399000000001"/>
    <n v="0.39659489233850781"/>
  </r>
  <r>
    <n v="18"/>
    <x v="1"/>
    <x v="2"/>
    <x v="2"/>
    <n v="52.259264000000002"/>
    <n v="1.6945418127190788"/>
  </r>
  <r>
    <n v="19"/>
    <x v="1"/>
    <x v="1"/>
    <x v="1"/>
    <m/>
    <m/>
  </r>
  <r>
    <n v="20"/>
    <x v="0"/>
    <x v="0"/>
    <x v="0"/>
    <n v="42.946013999999998"/>
    <n v="0"/>
  </r>
  <r>
    <n v="21"/>
    <x v="0"/>
    <x v="0"/>
    <x v="0"/>
    <n v="42.905195999999997"/>
    <n v="0"/>
  </r>
  <r>
    <n v="22"/>
    <x v="0"/>
    <x v="2"/>
    <x v="3"/>
    <n v="84.513281000000006"/>
    <n v="7.5804672616063371"/>
  </r>
  <r>
    <n v="23"/>
    <x v="1"/>
    <x v="0"/>
    <x v="0"/>
    <n v="42.826484000000001"/>
    <n v="0"/>
  </r>
  <r>
    <n v="24"/>
    <x v="1"/>
    <x v="2"/>
    <x v="2"/>
    <n v="64.691428999999999"/>
    <n v="3.9659489233850782"/>
  </r>
  <r>
    <n v="25"/>
    <x v="1"/>
    <x v="0"/>
    <x v="0"/>
    <n v="42.911859999999997"/>
    <n v="0"/>
  </r>
  <r>
    <n v="26"/>
    <x v="0"/>
    <x v="0"/>
    <x v="0"/>
    <n v="42.944968000000003"/>
    <n v="0"/>
  </r>
  <r>
    <n v="27"/>
    <x v="1"/>
    <x v="2"/>
    <x v="3"/>
    <n v="127.60639500000001"/>
    <n v="16.044066099148726"/>
  </r>
  <r>
    <n v="28"/>
    <x v="1"/>
    <x v="0"/>
    <x v="0"/>
    <n v="42.922527000000002"/>
    <n v="0"/>
  </r>
  <r>
    <n v="29"/>
    <x v="0"/>
    <x v="2"/>
    <x v="3"/>
    <n v="34.944211000000003"/>
    <n v="-2.3875647668393785"/>
  </r>
  <r>
    <n v="30"/>
    <x v="0"/>
    <x v="0"/>
    <x v="0"/>
    <n v="42.894722000000002"/>
    <n v="0"/>
  </r>
  <r>
    <n v="31"/>
    <x v="0"/>
    <x v="0"/>
    <x v="0"/>
    <n v="42.909460000000003"/>
    <n v="0"/>
  </r>
  <r>
    <n v="32"/>
    <x v="1"/>
    <x v="2"/>
    <x v="2"/>
    <n v="110.447639"/>
    <n v="13.174342105263159"/>
  </r>
  <r>
    <n v="33"/>
    <x v="0"/>
    <x v="0"/>
    <x v="0"/>
    <n v="42.917923999999999"/>
    <n v="0"/>
  </r>
  <r>
    <n v="34"/>
    <x v="1"/>
    <x v="2"/>
    <x v="3"/>
    <n v="37.056303999999997"/>
    <n v="-1.0605444941080864"/>
  </r>
  <r>
    <n v="35"/>
    <x v="0"/>
    <x v="0"/>
    <x v="0"/>
    <n v="42.929547999999997"/>
    <n v="0"/>
  </r>
  <r>
    <n v="36"/>
    <x v="0"/>
    <x v="0"/>
    <x v="0"/>
    <n v="42.934896000000002"/>
    <n v="0"/>
  </r>
  <r>
    <n v="37"/>
    <x v="1"/>
    <x v="0"/>
    <x v="0"/>
    <n v="42.821582999999997"/>
    <n v="0"/>
  </r>
  <r>
    <n v="38"/>
    <x v="0"/>
    <x v="0"/>
    <x v="0"/>
    <n v="42.898542999999997"/>
    <n v="0"/>
  </r>
  <r>
    <n v="39"/>
    <x v="1"/>
    <x v="2"/>
    <x v="4"/>
    <n v="209.81738999999999"/>
    <n v="30.934401602403611"/>
  </r>
  <r>
    <n v="40"/>
    <x v="1"/>
    <x v="1"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">
  <r>
    <n v="6"/>
    <x v="0"/>
  </r>
  <r>
    <n v="7"/>
    <x v="0"/>
  </r>
  <r>
    <n v="8"/>
    <x v="1"/>
  </r>
  <r>
    <n v="9"/>
    <x v="1"/>
  </r>
  <r>
    <n v="10"/>
    <x v="1"/>
  </r>
  <r>
    <n v="11"/>
    <x v="1"/>
  </r>
  <r>
    <n v="12"/>
    <x v="0"/>
  </r>
  <r>
    <n v="13"/>
    <x v="1"/>
  </r>
  <r>
    <n v="14"/>
    <x v="1"/>
  </r>
  <r>
    <n v="15"/>
    <x v="0"/>
  </r>
  <r>
    <n v="16"/>
    <x v="0"/>
  </r>
  <r>
    <n v="17"/>
    <x v="0"/>
  </r>
  <r>
    <n v="18"/>
    <x v="0"/>
  </r>
  <r>
    <n v="19"/>
    <x v="0"/>
  </r>
  <r>
    <n v="20"/>
    <x v="1"/>
  </r>
  <r>
    <n v="21"/>
    <x v="1"/>
  </r>
  <r>
    <n v="22"/>
    <x v="1"/>
  </r>
  <r>
    <n v="23"/>
    <x v="0"/>
  </r>
  <r>
    <n v="24"/>
    <x v="0"/>
  </r>
  <r>
    <n v="25"/>
    <x v="0"/>
  </r>
  <r>
    <n v="26"/>
    <x v="1"/>
  </r>
  <r>
    <n v="27"/>
    <x v="0"/>
  </r>
  <r>
    <n v="28"/>
    <x v="0"/>
  </r>
  <r>
    <n v="29"/>
    <x v="1"/>
  </r>
  <r>
    <n v="30"/>
    <x v="1"/>
  </r>
  <r>
    <n v="31"/>
    <x v="1"/>
  </r>
  <r>
    <n v="32"/>
    <x v="0"/>
  </r>
  <r>
    <n v="33"/>
    <x v="1"/>
  </r>
  <r>
    <n v="34"/>
    <x v="0"/>
  </r>
  <r>
    <n v="35"/>
    <x v="1"/>
  </r>
  <r>
    <n v="36"/>
    <x v="1"/>
  </r>
  <r>
    <n v="37"/>
    <x v="0"/>
  </r>
  <r>
    <n v="38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7">
  <r>
    <n v="2"/>
    <s v="low"/>
  </r>
  <r>
    <n v="3"/>
    <s v="high"/>
  </r>
  <r>
    <n v="4"/>
    <s v="low"/>
  </r>
  <r>
    <n v="5"/>
    <s v="high"/>
  </r>
  <r>
    <n v="6"/>
    <s v="low"/>
  </r>
  <r>
    <n v="7"/>
    <s v="low"/>
  </r>
  <r>
    <n v="8"/>
    <s v="high"/>
  </r>
  <r>
    <n v="9"/>
    <s v="high"/>
  </r>
  <r>
    <n v="10"/>
    <s v="high"/>
  </r>
  <r>
    <n v="11"/>
    <s v="high"/>
  </r>
  <r>
    <n v="12"/>
    <s v="low"/>
  </r>
  <r>
    <n v="13"/>
    <s v="high"/>
  </r>
  <r>
    <n v="14"/>
    <s v="high"/>
  </r>
  <r>
    <n v="15"/>
    <s v="low"/>
  </r>
  <r>
    <n v="16"/>
    <s v="low"/>
  </r>
  <r>
    <n v="17"/>
    <s v="low"/>
  </r>
  <r>
    <n v="18"/>
    <s v="low"/>
  </r>
  <r>
    <n v="19"/>
    <s v="low"/>
  </r>
  <r>
    <n v="20"/>
    <s v="high"/>
  </r>
  <r>
    <n v="21"/>
    <s v="high"/>
  </r>
  <r>
    <n v="22"/>
    <s v="high"/>
  </r>
  <r>
    <n v="23"/>
    <s v="low"/>
  </r>
  <r>
    <n v="24"/>
    <s v="low"/>
  </r>
  <r>
    <n v="25"/>
    <s v="low"/>
  </r>
  <r>
    <n v="26"/>
    <s v="high"/>
  </r>
  <r>
    <n v="27"/>
    <s v="low"/>
  </r>
  <r>
    <n v="28"/>
    <s v="low"/>
  </r>
  <r>
    <n v="29"/>
    <s v="high"/>
  </r>
  <r>
    <n v="30"/>
    <s v="high"/>
  </r>
  <r>
    <n v="31"/>
    <s v="high"/>
  </r>
  <r>
    <n v="32"/>
    <s v="low"/>
  </r>
  <r>
    <n v="33"/>
    <s v="high"/>
  </r>
  <r>
    <n v="34"/>
    <s v="low"/>
  </r>
  <r>
    <n v="35"/>
    <s v="high"/>
  </r>
  <r>
    <n v="36"/>
    <s v="high"/>
  </r>
  <r>
    <n v="37"/>
    <s v="low"/>
  </r>
  <r>
    <n v="38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J41:L58" firstHeaderRow="1" firstDataRow="1" firstDataCol="0"/>
  <pivotFields count="6">
    <pivotField showAll="0"/>
    <pivotField showAll="0"/>
    <pivotField showAll="0"/>
    <pivotField showAll="0"/>
    <pivotField showAll="0" defaultSubtotal="0"/>
    <pivotField showAll="0" defaultSubtotal="0"/>
  </pivot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33">
  <location ref="A3:D7" firstHeaderRow="1" firstDataRow="2" firstDataCol="1"/>
  <pivotFields count="6">
    <pivotField dataField="1" showAll="0"/>
    <pivotField axis="axisRow" showAll="0">
      <items count="3">
        <item n="hoch" x="0"/>
        <item n="niedrig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nzahl von Vp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13">
  <location ref="A3:D7" firstHeaderRow="1" firstDataRow="2" firstDataCol="1"/>
  <pivotFields count="6">
    <pivotField dataField="1" showAll="0"/>
    <pivotField axis="axisRow" showAll="0">
      <items count="3">
        <item n="hoch" x="0"/>
        <item n="niedrig" x="1"/>
        <item t="default"/>
      </items>
    </pivotField>
    <pivotField showAll="0"/>
    <pivotField axis="axisCol" showAll="0">
      <items count="4">
        <item h="1" x="0"/>
        <item x="1"/>
        <item x="2"/>
        <item t="default"/>
      </items>
    </pivotField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Anzahl von Vp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1">
  <location ref="A3:C20" firstHeaderRow="1" firstDataRow="1" firstDataCol="0"/>
  <pivotFields count="2">
    <pivotField showAll="0"/>
    <pivotField showAll="0">
      <items count="3">
        <item x="1"/>
        <item x="0"/>
        <item t="default"/>
      </items>
    </pivotField>
  </pivotFields>
  <pivotTableStyleInfo name="PivotStyleMedium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Medium4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14">
  <location ref="A3:D7" firstHeaderRow="1" firstDataRow="2" firstDataCol="1"/>
  <pivotFields count="12">
    <pivotField dataField="1" showAll="0"/>
    <pivotField axis="axisRow" showAll="0">
      <items count="3">
        <item n="hoch" x="0"/>
        <item n="niedrig" x="1"/>
        <item t="default"/>
      </items>
    </pivotField>
    <pivotField showAll="0" defaultSubtota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nzahl von Vp" fld="0" subtotal="count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9">
  <location ref="A1:E5" firstHeaderRow="1" firstDataRow="2" firstDataCol="1"/>
  <pivotFields count="12">
    <pivotField dataField="1" showAll="0"/>
    <pivotField axis="axisRow" showAll="0">
      <items count="3">
        <item n="hoch" x="0"/>
        <item n="niedrig" x="1"/>
        <item t="default"/>
      </items>
    </pivotField>
    <pivotField showAll="0" defaultSubtotal="0"/>
    <pivotField showAll="0"/>
    <pivotField axis="axisCol" showAll="0">
      <items count="6">
        <item x="0"/>
        <item x="2"/>
        <item x="1"/>
        <item m="1" x="3"/>
        <item m="1" x="4"/>
        <item t="default"/>
      </items>
    </pivotField>
    <pivotField showAl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nzahl von Vp" fld="0" subtotal="count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25">
  <location ref="A3:E7" firstHeaderRow="1" firstDataRow="2" firstDataCol="1"/>
  <pivotFields count="6">
    <pivotField dataField="1" showAll="0"/>
    <pivotField axis="axisRow" showAll="0">
      <items count="3">
        <item n="hoch" x="0"/>
        <item n="niedrig"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zahl von Vp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8">
  <location ref="A3:F7" firstHeaderRow="1" firstDataRow="2" firstDataCol="1"/>
  <pivotFields count="6">
    <pivotField dataField="1" showAll="0"/>
    <pivotField axis="axisRow" showAll="0">
      <items count="3">
        <item n="hoch" x="0"/>
        <item n="niedrig" x="1"/>
        <item t="default"/>
      </items>
    </pivotField>
    <pivotField showAll="0"/>
    <pivotField axis="axisCol" showAll="0">
      <items count="7">
        <item m="1" x="5"/>
        <item h="1" x="0"/>
        <item x="2"/>
        <item x="4"/>
        <item x="3"/>
        <item x="1"/>
        <item t="default"/>
      </items>
    </pivotField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 v="2"/>
    </i>
    <i>
      <x v="3"/>
    </i>
    <i>
      <x v="4"/>
    </i>
    <i>
      <x v="5"/>
    </i>
    <i t="grand">
      <x/>
    </i>
  </colItems>
  <dataFields count="1">
    <dataField name="Anzahl von Vp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zoomScale="70" zoomScaleNormal="70" zoomScalePageLayoutView="70" workbookViewId="0">
      <pane ySplit="1" topLeftCell="A2" activePane="bottomLeft" state="frozen"/>
      <selection activeCell="H30" sqref="H30"/>
      <selection pane="bottomLeft" activeCell="H30" sqref="H30"/>
    </sheetView>
  </sheetViews>
  <sheetFormatPr baseColWidth="10" defaultRowHeight="16" x14ac:dyDescent="0.2"/>
  <cols>
    <col min="1" max="1" width="5.83203125" customWidth="1"/>
    <col min="2" max="2" width="9.83203125" customWidth="1"/>
    <col min="3" max="3" width="10.6640625" style="2" customWidth="1"/>
    <col min="4" max="4" width="10.83203125" style="2"/>
    <col min="5" max="5" width="15.5" style="2" customWidth="1"/>
    <col min="6" max="6" width="21.1640625" style="2" customWidth="1"/>
    <col min="8" max="8" width="12.6640625" customWidth="1"/>
  </cols>
  <sheetData>
    <row r="1" spans="1:16" s="1" customFormat="1" ht="100.5" customHeight="1" thickBot="1" x14ac:dyDescent="0.25">
      <c r="A1" s="41" t="s">
        <v>0</v>
      </c>
      <c r="B1" s="42" t="s">
        <v>2</v>
      </c>
      <c r="C1" s="43" t="s">
        <v>11</v>
      </c>
      <c r="D1" s="44" t="s">
        <v>12</v>
      </c>
      <c r="E1" s="45" t="s">
        <v>35</v>
      </c>
      <c r="F1" s="46" t="s">
        <v>38</v>
      </c>
      <c r="G1" s="15"/>
    </row>
    <row r="2" spans="1:16" x14ac:dyDescent="0.2">
      <c r="A2" s="3">
        <v>1</v>
      </c>
      <c r="B2" s="10" t="s">
        <v>4</v>
      </c>
      <c r="C2" s="12" t="s">
        <v>6</v>
      </c>
      <c r="D2" s="14" t="str">
        <f>IF(C2="Nein","Automation","")</f>
        <v>Automation</v>
      </c>
      <c r="E2">
        <v>39.054245000000002</v>
      </c>
      <c r="F2" s="14">
        <f>(8333-8333)/99.85*3.6</f>
        <v>0</v>
      </c>
    </row>
    <row r="3" spans="1:16" x14ac:dyDescent="0.2">
      <c r="A3" s="3">
        <v>2</v>
      </c>
      <c r="B3" s="9" t="s">
        <v>3</v>
      </c>
      <c r="C3" s="12" t="s">
        <v>7</v>
      </c>
      <c r="D3" s="14" t="s">
        <v>5</v>
      </c>
      <c r="E3">
        <v>49.948132999999999</v>
      </c>
      <c r="F3" s="14">
        <v>1.9469203805708566</v>
      </c>
    </row>
    <row r="4" spans="1:16" x14ac:dyDescent="0.2">
      <c r="A4" s="3">
        <v>3</v>
      </c>
      <c r="B4" s="10" t="s">
        <v>4</v>
      </c>
      <c r="C4" s="12" t="s">
        <v>6</v>
      </c>
      <c r="D4" s="14" t="str">
        <f t="shared" ref="D4:D40" si="0">IF(C4="Nein","Automation","")</f>
        <v>Automation</v>
      </c>
      <c r="E4">
        <v>43.202413999999997</v>
      </c>
      <c r="F4" s="14">
        <f t="shared" ref="F4:F40" si="1">(8333-8333)/99.85*3.6</f>
        <v>0</v>
      </c>
    </row>
    <row r="5" spans="1:16" x14ac:dyDescent="0.2">
      <c r="A5" s="3">
        <v>4</v>
      </c>
      <c r="B5" s="9" t="s">
        <v>3</v>
      </c>
      <c r="C5" s="12" t="s">
        <v>7</v>
      </c>
      <c r="D5" s="14" t="s">
        <v>5</v>
      </c>
      <c r="E5">
        <v>48.794738000000002</v>
      </c>
      <c r="F5" s="14">
        <v>1.4421632448673012</v>
      </c>
      <c r="P5" s="12"/>
    </row>
    <row r="6" spans="1:16" x14ac:dyDescent="0.2">
      <c r="A6" s="3">
        <v>5</v>
      </c>
      <c r="B6" s="10" t="s">
        <v>4</v>
      </c>
      <c r="C6" s="12" t="s">
        <v>7</v>
      </c>
      <c r="D6" s="14" t="s">
        <v>5</v>
      </c>
      <c r="E6">
        <v>45.990583000000001</v>
      </c>
      <c r="F6" s="14">
        <v>1.2618928392588884</v>
      </c>
      <c r="P6" s="12"/>
    </row>
    <row r="7" spans="1:16" x14ac:dyDescent="0.2">
      <c r="A7" s="3">
        <v>6</v>
      </c>
      <c r="B7" s="9" t="s">
        <v>3</v>
      </c>
      <c r="C7" s="12" t="s">
        <v>6</v>
      </c>
      <c r="D7" s="14" t="str">
        <f t="shared" si="0"/>
        <v>Automation</v>
      </c>
      <c r="E7">
        <v>39.219720000000002</v>
      </c>
      <c r="F7" s="14">
        <f t="shared" si="1"/>
        <v>0</v>
      </c>
      <c r="P7" s="12"/>
    </row>
    <row r="8" spans="1:16" x14ac:dyDescent="0.2">
      <c r="A8" s="3">
        <v>7</v>
      </c>
      <c r="B8" s="9" t="s">
        <v>3</v>
      </c>
      <c r="C8" s="12" t="s">
        <v>7</v>
      </c>
      <c r="D8" s="14" t="s">
        <v>5</v>
      </c>
      <c r="E8">
        <v>53.268749999999997</v>
      </c>
      <c r="F8" s="14">
        <v>2.5598397596394591</v>
      </c>
      <c r="P8" s="12"/>
    </row>
    <row r="9" spans="1:16" x14ac:dyDescent="0.2">
      <c r="A9" s="3">
        <v>8</v>
      </c>
      <c r="B9" s="10" t="s">
        <v>4</v>
      </c>
      <c r="C9" s="12" t="s">
        <v>6</v>
      </c>
      <c r="D9" s="14" t="str">
        <f t="shared" si="0"/>
        <v>Automation</v>
      </c>
      <c r="E9">
        <v>39.118583999999998</v>
      </c>
      <c r="F9" s="14">
        <f t="shared" si="1"/>
        <v>0</v>
      </c>
      <c r="P9" s="12"/>
    </row>
    <row r="10" spans="1:16" x14ac:dyDescent="0.2">
      <c r="A10" s="21">
        <v>9</v>
      </c>
      <c r="B10" s="10" t="s">
        <v>4</v>
      </c>
      <c r="C10" s="12" t="s">
        <v>7</v>
      </c>
      <c r="D10" s="14" t="s">
        <v>5</v>
      </c>
      <c r="E10">
        <v>70.928062999999995</v>
      </c>
      <c r="F10" s="14">
        <v>5.7686529794692047</v>
      </c>
      <c r="P10" s="12"/>
    </row>
    <row r="11" spans="1:16" x14ac:dyDescent="0.2">
      <c r="A11" s="3">
        <v>10</v>
      </c>
      <c r="B11" s="10" t="s">
        <v>4</v>
      </c>
      <c r="C11" s="12" t="s">
        <v>6</v>
      </c>
      <c r="D11" s="14" t="str">
        <f t="shared" si="0"/>
        <v>Automation</v>
      </c>
      <c r="E11">
        <v>42.254384999999999</v>
      </c>
      <c r="F11" s="14">
        <f t="shared" si="1"/>
        <v>0</v>
      </c>
      <c r="P11" s="12"/>
    </row>
    <row r="12" spans="1:16" x14ac:dyDescent="0.2">
      <c r="A12" s="3">
        <v>11</v>
      </c>
      <c r="B12" s="10" t="s">
        <v>4</v>
      </c>
      <c r="C12" s="12" t="s">
        <v>6</v>
      </c>
      <c r="D12" s="14" t="str">
        <f t="shared" si="0"/>
        <v>Automation</v>
      </c>
      <c r="E12">
        <v>39.158499999999997</v>
      </c>
      <c r="F12" s="14">
        <f t="shared" si="1"/>
        <v>0</v>
      </c>
      <c r="P12" s="12"/>
    </row>
    <row r="13" spans="1:16" x14ac:dyDescent="0.2">
      <c r="A13" s="3">
        <v>12</v>
      </c>
      <c r="B13" s="9" t="s">
        <v>3</v>
      </c>
      <c r="C13" s="12" t="s">
        <v>6</v>
      </c>
      <c r="D13" s="14" t="str">
        <f t="shared" si="0"/>
        <v>Automation</v>
      </c>
      <c r="E13">
        <v>39.241256</v>
      </c>
      <c r="F13" s="14">
        <f t="shared" si="1"/>
        <v>0</v>
      </c>
      <c r="P13" s="12"/>
    </row>
    <row r="14" spans="1:16" x14ac:dyDescent="0.2">
      <c r="A14" s="3">
        <v>13</v>
      </c>
      <c r="B14" s="10" t="s">
        <v>4</v>
      </c>
      <c r="C14" s="12" t="s">
        <v>6</v>
      </c>
      <c r="D14" s="14" t="str">
        <f t="shared" si="0"/>
        <v>Automation</v>
      </c>
      <c r="E14">
        <v>41.059243000000002</v>
      </c>
      <c r="F14" s="14">
        <f t="shared" si="1"/>
        <v>0</v>
      </c>
      <c r="P14" s="12"/>
    </row>
    <row r="15" spans="1:16" x14ac:dyDescent="0.2">
      <c r="A15" s="21">
        <v>14</v>
      </c>
      <c r="B15" s="10" t="s">
        <v>4</v>
      </c>
      <c r="C15" s="12" t="s">
        <v>7</v>
      </c>
      <c r="D15" s="14" t="s">
        <v>9</v>
      </c>
      <c r="E15">
        <v>108.350145</v>
      </c>
      <c r="F15" s="14">
        <v>12.582874311467201</v>
      </c>
      <c r="P15" s="12"/>
    </row>
    <row r="16" spans="1:16" x14ac:dyDescent="0.2">
      <c r="A16" s="3">
        <v>15</v>
      </c>
      <c r="B16" s="9" t="s">
        <v>3</v>
      </c>
      <c r="C16" s="12" t="s">
        <v>6</v>
      </c>
      <c r="D16" s="14" t="str">
        <f t="shared" si="0"/>
        <v>Automation</v>
      </c>
      <c r="E16">
        <v>39.043742000000002</v>
      </c>
      <c r="F16" s="14">
        <f t="shared" si="1"/>
        <v>0</v>
      </c>
      <c r="P16" s="12"/>
    </row>
    <row r="17" spans="1:16" x14ac:dyDescent="0.2">
      <c r="A17" s="3">
        <v>16</v>
      </c>
      <c r="B17" s="9" t="s">
        <v>3</v>
      </c>
      <c r="C17" s="12" t="s">
        <v>7</v>
      </c>
      <c r="D17" s="14" t="s">
        <v>5</v>
      </c>
      <c r="E17">
        <v>57.730877999999997</v>
      </c>
      <c r="F17" s="14">
        <v>2.6319479218828246</v>
      </c>
      <c r="P17" s="12"/>
    </row>
    <row r="18" spans="1:16" x14ac:dyDescent="0.2">
      <c r="A18" s="3">
        <v>17</v>
      </c>
      <c r="B18" s="9" t="s">
        <v>3</v>
      </c>
      <c r="C18" s="12" t="s">
        <v>7</v>
      </c>
      <c r="D18" s="14" t="s">
        <v>9</v>
      </c>
      <c r="E18">
        <v>53.649968000000001</v>
      </c>
      <c r="F18" s="14">
        <v>2.6319479218828246</v>
      </c>
      <c r="P18" s="12"/>
    </row>
    <row r="19" spans="1:16" x14ac:dyDescent="0.2">
      <c r="A19" s="3">
        <v>18</v>
      </c>
      <c r="B19" s="9" t="s">
        <v>3</v>
      </c>
      <c r="C19" s="12" t="s">
        <v>7</v>
      </c>
      <c r="D19" s="14" t="s">
        <v>9</v>
      </c>
      <c r="E19">
        <v>63.382044999999998</v>
      </c>
      <c r="F19" s="14">
        <v>4.3985978968452679</v>
      </c>
      <c r="P19" s="12"/>
    </row>
    <row r="20" spans="1:16" x14ac:dyDescent="0.2">
      <c r="A20" s="21">
        <v>19</v>
      </c>
      <c r="B20" s="9" t="s">
        <v>3</v>
      </c>
      <c r="C20" s="12" t="s">
        <v>7</v>
      </c>
      <c r="D20" s="14" t="s">
        <v>5</v>
      </c>
      <c r="E20">
        <v>141.84290200000001</v>
      </c>
      <c r="F20" s="39">
        <v>18.639959939909868</v>
      </c>
      <c r="P20" s="12"/>
    </row>
    <row r="21" spans="1:16" x14ac:dyDescent="0.2">
      <c r="A21" s="3">
        <v>20</v>
      </c>
      <c r="B21" s="10" t="s">
        <v>4</v>
      </c>
      <c r="C21" s="12" t="s">
        <v>6</v>
      </c>
      <c r="D21" s="14" t="str">
        <f t="shared" si="0"/>
        <v>Automation</v>
      </c>
      <c r="E21">
        <v>39.058782999999998</v>
      </c>
      <c r="F21" s="14">
        <f t="shared" si="1"/>
        <v>0</v>
      </c>
      <c r="P21" s="12"/>
    </row>
    <row r="22" spans="1:16" x14ac:dyDescent="0.2">
      <c r="A22" s="3">
        <v>21</v>
      </c>
      <c r="B22" s="10" t="s">
        <v>4</v>
      </c>
      <c r="C22" s="12" t="s">
        <v>6</v>
      </c>
      <c r="D22" s="14" t="str">
        <f t="shared" si="0"/>
        <v>Automation</v>
      </c>
      <c r="E22">
        <v>39.215505999999998</v>
      </c>
      <c r="F22" s="14">
        <f t="shared" si="1"/>
        <v>0</v>
      </c>
      <c r="P22" s="12"/>
    </row>
    <row r="23" spans="1:16" x14ac:dyDescent="0.2">
      <c r="A23" s="3">
        <v>22</v>
      </c>
      <c r="B23" s="10" t="s">
        <v>4</v>
      </c>
      <c r="C23" s="12" t="s">
        <v>7</v>
      </c>
      <c r="D23" s="14" t="s">
        <v>9</v>
      </c>
      <c r="E23">
        <v>51.144978999999999</v>
      </c>
      <c r="F23" s="14">
        <v>2.199298948422634</v>
      </c>
      <c r="P23" s="12"/>
    </row>
    <row r="24" spans="1:16" x14ac:dyDescent="0.2">
      <c r="A24" s="3">
        <v>23</v>
      </c>
      <c r="B24" s="9" t="s">
        <v>3</v>
      </c>
      <c r="C24" s="12" t="s">
        <v>6</v>
      </c>
      <c r="D24" s="14" t="str">
        <f t="shared" si="0"/>
        <v>Automation</v>
      </c>
      <c r="E24">
        <v>39.046995000000003</v>
      </c>
      <c r="F24" s="14">
        <f t="shared" si="1"/>
        <v>0</v>
      </c>
      <c r="P24" s="12"/>
    </row>
    <row r="25" spans="1:16" x14ac:dyDescent="0.2">
      <c r="A25" s="3">
        <v>24</v>
      </c>
      <c r="B25" s="9" t="s">
        <v>3</v>
      </c>
      <c r="C25" s="12" t="s">
        <v>7</v>
      </c>
      <c r="D25" s="14" t="s">
        <v>5</v>
      </c>
      <c r="E25">
        <v>61.360249000000003</v>
      </c>
      <c r="F25" s="14">
        <v>4.0380570856284432</v>
      </c>
      <c r="P25" s="12"/>
    </row>
    <row r="26" spans="1:16" x14ac:dyDescent="0.2">
      <c r="A26" s="3">
        <v>25</v>
      </c>
      <c r="B26" s="9" t="s">
        <v>3</v>
      </c>
      <c r="C26" s="12" t="s">
        <v>6</v>
      </c>
      <c r="D26" s="14" t="str">
        <f t="shared" si="0"/>
        <v>Automation</v>
      </c>
      <c r="E26">
        <v>39.051779000000003</v>
      </c>
      <c r="F26" s="14">
        <f t="shared" si="1"/>
        <v>0</v>
      </c>
      <c r="P26" s="12"/>
    </row>
    <row r="27" spans="1:16" x14ac:dyDescent="0.2">
      <c r="A27" s="3">
        <v>26</v>
      </c>
      <c r="B27" s="10" t="s">
        <v>4</v>
      </c>
      <c r="C27" s="12" t="s">
        <v>6</v>
      </c>
      <c r="D27" s="14" t="str">
        <f t="shared" si="0"/>
        <v>Automation</v>
      </c>
      <c r="E27">
        <v>39.178283999999998</v>
      </c>
      <c r="F27" s="14">
        <v>0</v>
      </c>
      <c r="P27" s="12"/>
    </row>
    <row r="28" spans="1:16" x14ac:dyDescent="0.2">
      <c r="A28" s="3">
        <v>27</v>
      </c>
      <c r="B28" s="9" t="s">
        <v>3</v>
      </c>
      <c r="C28" s="12" t="s">
        <v>6</v>
      </c>
      <c r="D28" s="14" t="str">
        <f t="shared" si="0"/>
        <v>Automation</v>
      </c>
      <c r="E28">
        <v>115.7422</v>
      </c>
      <c r="F28" s="24">
        <v>13.159739609414123</v>
      </c>
      <c r="I28" s="12"/>
      <c r="J28" s="4"/>
      <c r="P28" s="12"/>
    </row>
    <row r="29" spans="1:16" x14ac:dyDescent="0.2">
      <c r="A29" s="3">
        <v>28</v>
      </c>
      <c r="B29" s="9" t="s">
        <v>3</v>
      </c>
      <c r="C29" s="12" t="s">
        <v>6</v>
      </c>
      <c r="D29" s="14" t="str">
        <f t="shared" si="0"/>
        <v>Automation</v>
      </c>
      <c r="E29" s="2">
        <v>39.108234000000003</v>
      </c>
      <c r="F29" s="14">
        <f t="shared" si="1"/>
        <v>0</v>
      </c>
      <c r="P29" s="12"/>
    </row>
    <row r="30" spans="1:16" x14ac:dyDescent="0.2">
      <c r="A30" s="3">
        <v>29</v>
      </c>
      <c r="B30" s="10" t="s">
        <v>4</v>
      </c>
      <c r="C30" s="12" t="s">
        <v>6</v>
      </c>
      <c r="D30" s="14" t="str">
        <f t="shared" si="0"/>
        <v>Automation</v>
      </c>
      <c r="E30" s="2">
        <v>39.055188000000001</v>
      </c>
      <c r="F30" s="14">
        <f t="shared" si="1"/>
        <v>0</v>
      </c>
      <c r="P30" s="12"/>
    </row>
    <row r="31" spans="1:16" x14ac:dyDescent="0.2">
      <c r="A31" s="3">
        <v>30</v>
      </c>
      <c r="B31" s="10" t="s">
        <v>4</v>
      </c>
      <c r="C31" s="12" t="s">
        <v>6</v>
      </c>
      <c r="D31" s="14" t="str">
        <f t="shared" si="0"/>
        <v>Automation</v>
      </c>
      <c r="E31" s="2">
        <v>39.200065000000002</v>
      </c>
      <c r="F31" s="14">
        <f t="shared" si="1"/>
        <v>0</v>
      </c>
      <c r="P31" s="12"/>
    </row>
    <row r="32" spans="1:16" x14ac:dyDescent="0.2">
      <c r="A32" s="3">
        <v>31</v>
      </c>
      <c r="B32" s="10" t="s">
        <v>4</v>
      </c>
      <c r="C32" s="12" t="s">
        <v>6</v>
      </c>
      <c r="D32" s="14" t="str">
        <f t="shared" si="0"/>
        <v>Automation</v>
      </c>
      <c r="E32" s="2">
        <v>43.346648000000002</v>
      </c>
      <c r="F32" s="14">
        <f t="shared" si="1"/>
        <v>0</v>
      </c>
      <c r="P32" s="12"/>
    </row>
    <row r="33" spans="1:16" x14ac:dyDescent="0.2">
      <c r="A33" s="3">
        <v>32</v>
      </c>
      <c r="B33" s="9" t="s">
        <v>3</v>
      </c>
      <c r="C33" s="12" t="s">
        <v>7</v>
      </c>
      <c r="D33" s="14" t="s">
        <v>5</v>
      </c>
      <c r="E33" s="2">
        <v>49.204777</v>
      </c>
      <c r="F33" s="14">
        <v>1.8387581372058088</v>
      </c>
      <c r="P33" s="12"/>
    </row>
    <row r="34" spans="1:16" x14ac:dyDescent="0.2">
      <c r="A34" s="3">
        <v>33</v>
      </c>
      <c r="B34" s="10" t="s">
        <v>4</v>
      </c>
      <c r="C34" s="12" t="s">
        <v>6</v>
      </c>
      <c r="D34" s="14" t="str">
        <f t="shared" si="0"/>
        <v>Automation</v>
      </c>
      <c r="E34" s="2">
        <v>39.135787000000001</v>
      </c>
      <c r="F34" s="14">
        <f t="shared" si="1"/>
        <v>0</v>
      </c>
    </row>
    <row r="35" spans="1:16" x14ac:dyDescent="0.2">
      <c r="A35" s="3">
        <v>34</v>
      </c>
      <c r="B35" s="9" t="s">
        <v>3</v>
      </c>
      <c r="C35" s="12" t="s">
        <v>6</v>
      </c>
      <c r="D35" s="14" t="str">
        <f t="shared" si="0"/>
        <v>Automation</v>
      </c>
      <c r="E35" s="2">
        <v>39.773527999999999</v>
      </c>
      <c r="F35" s="14">
        <f t="shared" si="1"/>
        <v>0</v>
      </c>
    </row>
    <row r="36" spans="1:16" x14ac:dyDescent="0.2">
      <c r="A36" s="3">
        <v>35</v>
      </c>
      <c r="B36" s="10" t="s">
        <v>4</v>
      </c>
      <c r="C36" s="12" t="s">
        <v>6</v>
      </c>
      <c r="D36" s="14" t="str">
        <f t="shared" si="0"/>
        <v>Automation</v>
      </c>
      <c r="E36" s="2">
        <v>39.319518000000002</v>
      </c>
      <c r="F36" s="14">
        <f t="shared" si="1"/>
        <v>0</v>
      </c>
    </row>
    <row r="37" spans="1:16" x14ac:dyDescent="0.2">
      <c r="A37" s="3">
        <v>36</v>
      </c>
      <c r="B37" s="10" t="s">
        <v>4</v>
      </c>
      <c r="C37" s="12" t="s">
        <v>6</v>
      </c>
      <c r="D37" s="14" t="str">
        <f t="shared" si="0"/>
        <v>Automation</v>
      </c>
      <c r="E37" s="2">
        <v>39.227339000000001</v>
      </c>
      <c r="F37" s="14">
        <f t="shared" si="1"/>
        <v>0</v>
      </c>
    </row>
    <row r="38" spans="1:16" x14ac:dyDescent="0.2">
      <c r="A38" s="3">
        <v>37</v>
      </c>
      <c r="B38" s="9" t="s">
        <v>3</v>
      </c>
      <c r="C38" s="12" t="s">
        <v>6</v>
      </c>
      <c r="D38" s="14" t="str">
        <f t="shared" si="0"/>
        <v>Automation</v>
      </c>
      <c r="E38" s="2">
        <v>40.151325999999997</v>
      </c>
      <c r="F38" s="14">
        <f t="shared" si="1"/>
        <v>0</v>
      </c>
    </row>
    <row r="39" spans="1:16" x14ac:dyDescent="0.2">
      <c r="A39" s="3">
        <v>38</v>
      </c>
      <c r="B39" s="10" t="s">
        <v>4</v>
      </c>
      <c r="C39" s="12" t="s">
        <v>6</v>
      </c>
      <c r="D39" s="14" t="str">
        <f t="shared" si="0"/>
        <v>Automation</v>
      </c>
      <c r="E39" s="2">
        <v>39.188172999999999</v>
      </c>
      <c r="F39" s="14">
        <f t="shared" si="1"/>
        <v>0</v>
      </c>
    </row>
    <row r="40" spans="1:16" x14ac:dyDescent="0.2">
      <c r="A40" s="3">
        <v>39</v>
      </c>
      <c r="B40" s="9" t="s">
        <v>3</v>
      </c>
      <c r="C40" s="12" t="s">
        <v>6</v>
      </c>
      <c r="D40" s="14" t="str">
        <f t="shared" si="0"/>
        <v>Automation</v>
      </c>
      <c r="E40" s="2">
        <v>43.312306</v>
      </c>
      <c r="F40" s="14">
        <f t="shared" si="1"/>
        <v>0</v>
      </c>
    </row>
    <row r="41" spans="1:16" ht="17" thickBot="1" x14ac:dyDescent="0.25">
      <c r="A41" s="6">
        <v>40</v>
      </c>
      <c r="B41" s="11" t="s">
        <v>3</v>
      </c>
      <c r="C41" s="13" t="s">
        <v>7</v>
      </c>
      <c r="D41" s="19" t="s">
        <v>9</v>
      </c>
      <c r="E41" s="22">
        <v>153.15617800000001</v>
      </c>
      <c r="F41" s="40">
        <v>20.658988482724087</v>
      </c>
      <c r="J41" s="29"/>
      <c r="K41" s="30"/>
      <c r="L41" s="31"/>
    </row>
    <row r="42" spans="1:16" x14ac:dyDescent="0.2">
      <c r="E42" s="2" t="s">
        <v>15</v>
      </c>
      <c r="J42" s="32"/>
      <c r="K42" s="33"/>
      <c r="L42" s="34"/>
    </row>
    <row r="43" spans="1:16" x14ac:dyDescent="0.2">
      <c r="E43" s="2" t="s">
        <v>17</v>
      </c>
      <c r="J43" s="32"/>
      <c r="K43" s="33"/>
      <c r="L43" s="34"/>
    </row>
    <row r="44" spans="1:16" x14ac:dyDescent="0.2">
      <c r="J44" s="32"/>
      <c r="K44" s="33"/>
      <c r="L44" s="34"/>
    </row>
    <row r="45" spans="1:16" x14ac:dyDescent="0.2">
      <c r="J45" s="32"/>
      <c r="K45" s="33"/>
      <c r="L45" s="34"/>
    </row>
    <row r="46" spans="1:16" x14ac:dyDescent="0.2">
      <c r="J46" s="32"/>
      <c r="K46" s="33"/>
      <c r="L46" s="34"/>
    </row>
    <row r="47" spans="1:16" x14ac:dyDescent="0.2">
      <c r="J47" s="32"/>
      <c r="K47" s="33"/>
      <c r="L47" s="34"/>
    </row>
    <row r="48" spans="1:16" x14ac:dyDescent="0.2">
      <c r="J48" s="32"/>
      <c r="K48" s="33"/>
      <c r="L48" s="34"/>
    </row>
    <row r="49" spans="10:12" x14ac:dyDescent="0.2">
      <c r="J49" s="32"/>
      <c r="K49" s="33"/>
      <c r="L49" s="34"/>
    </row>
    <row r="50" spans="10:12" x14ac:dyDescent="0.2">
      <c r="J50" s="32"/>
      <c r="K50" s="33"/>
      <c r="L50" s="34"/>
    </row>
    <row r="51" spans="10:12" x14ac:dyDescent="0.2">
      <c r="J51" s="32"/>
      <c r="K51" s="33"/>
      <c r="L51" s="34"/>
    </row>
    <row r="52" spans="10:12" x14ac:dyDescent="0.2">
      <c r="J52" s="32"/>
      <c r="K52" s="33"/>
      <c r="L52" s="34"/>
    </row>
    <row r="53" spans="10:12" x14ac:dyDescent="0.2">
      <c r="J53" s="32"/>
      <c r="K53" s="33"/>
      <c r="L53" s="34"/>
    </row>
    <row r="54" spans="10:12" x14ac:dyDescent="0.2">
      <c r="J54" s="32"/>
      <c r="K54" s="33"/>
      <c r="L54" s="34"/>
    </row>
    <row r="55" spans="10:12" x14ac:dyDescent="0.2">
      <c r="J55" s="32"/>
      <c r="K55" s="33"/>
      <c r="L55" s="34"/>
    </row>
    <row r="56" spans="10:12" x14ac:dyDescent="0.2">
      <c r="J56" s="32"/>
      <c r="K56" s="33"/>
      <c r="L56" s="34"/>
    </row>
    <row r="57" spans="10:12" x14ac:dyDescent="0.2">
      <c r="J57" s="32"/>
      <c r="K57" s="33"/>
      <c r="L57" s="34"/>
    </row>
    <row r="58" spans="10:12" x14ac:dyDescent="0.2">
      <c r="J58" s="35"/>
      <c r="K58" s="36"/>
      <c r="L58" s="37"/>
    </row>
  </sheetData>
  <autoFilter ref="A1:F43"/>
  <pageMargins left="0.75" right="0.75" top="1" bottom="1" header="0.5" footer="0.5"/>
  <pageSetup paperSize="9" orientation="portrait" horizontalDpi="4294967292" verticalDpi="4294967292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8"/>
  <sheetViews>
    <sheetView workbookViewId="0">
      <selection activeCell="I29" sqref="I29"/>
    </sheetView>
  </sheetViews>
  <sheetFormatPr baseColWidth="10" defaultRowHeight="16" x14ac:dyDescent="0.2"/>
  <sheetData>
    <row r="3" spans="1:20" x14ac:dyDescent="0.2">
      <c r="A3" s="3">
        <v>1</v>
      </c>
      <c r="B3" s="21">
        <v>3</v>
      </c>
      <c r="C3" s="3">
        <v>5</v>
      </c>
      <c r="D3" s="3">
        <v>8</v>
      </c>
      <c r="E3" s="3">
        <v>9</v>
      </c>
      <c r="F3" s="3">
        <v>10</v>
      </c>
      <c r="G3" s="3">
        <v>11</v>
      </c>
      <c r="H3" s="21">
        <v>13</v>
      </c>
      <c r="I3" s="21">
        <v>14</v>
      </c>
      <c r="J3" s="21">
        <v>20</v>
      </c>
      <c r="K3" s="3">
        <v>21</v>
      </c>
      <c r="L3" s="3">
        <v>22</v>
      </c>
      <c r="M3" s="3">
        <v>26</v>
      </c>
      <c r="N3" s="3">
        <v>29</v>
      </c>
      <c r="O3" s="3">
        <v>30</v>
      </c>
      <c r="P3" s="21">
        <v>31</v>
      </c>
      <c r="Q3" s="3">
        <v>33</v>
      </c>
      <c r="R3" s="3">
        <v>35</v>
      </c>
      <c r="S3" s="21">
        <v>36</v>
      </c>
      <c r="T3" s="21">
        <v>38</v>
      </c>
    </row>
    <row r="4" spans="1:20" x14ac:dyDescent="0.2">
      <c r="A4" s="10" t="s">
        <v>30</v>
      </c>
      <c r="B4" s="10" t="s">
        <v>30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  <c r="P4" s="10" t="s">
        <v>30</v>
      </c>
      <c r="Q4" s="10" t="s">
        <v>30</v>
      </c>
      <c r="R4" s="10" t="s">
        <v>30</v>
      </c>
      <c r="S4" s="10" t="s">
        <v>30</v>
      </c>
      <c r="T4" s="10" t="s">
        <v>4</v>
      </c>
    </row>
    <row r="5" spans="1:20" x14ac:dyDescent="0.2">
      <c r="A5" s="4">
        <v>2.0916666666666668</v>
      </c>
      <c r="B5" s="4">
        <v>2.9249999999999998</v>
      </c>
      <c r="C5" s="4">
        <v>1.5666666666666667</v>
      </c>
      <c r="D5" s="4">
        <v>1.9083333333333334</v>
      </c>
      <c r="E5" s="4">
        <v>-1.5583333333333333</v>
      </c>
      <c r="F5" s="4">
        <v>2.375</v>
      </c>
      <c r="G5" s="4">
        <v>2.1083333333333334</v>
      </c>
      <c r="H5" s="38">
        <v>4.3583333333333334</v>
      </c>
      <c r="I5" s="50">
        <v>-41.575000000000003</v>
      </c>
      <c r="J5" s="4">
        <v>2.7666666666666666</v>
      </c>
      <c r="K5" s="4">
        <v>1.825</v>
      </c>
      <c r="L5" s="4">
        <v>2.95</v>
      </c>
      <c r="M5" s="4">
        <v>1.6333333333333333</v>
      </c>
      <c r="N5" s="4">
        <v>1.4166666666666667</v>
      </c>
      <c r="O5" s="4">
        <v>1.8666666666666667</v>
      </c>
      <c r="P5" s="52">
        <f>(2267-1680)/120</f>
        <v>4.8916666666666666</v>
      </c>
      <c r="Q5" s="4">
        <v>2.4083333333333332</v>
      </c>
      <c r="R5" s="4">
        <v>1.3333333333333333</v>
      </c>
      <c r="S5">
        <f>(2083-1681)/120</f>
        <v>3.35</v>
      </c>
      <c r="T5" s="4">
        <v>3.9</v>
      </c>
    </row>
    <row r="6" spans="1:20" ht="17" thickBot="1" x14ac:dyDescent="0.25">
      <c r="A6" s="3">
        <v>2</v>
      </c>
      <c r="B6" s="3">
        <v>4</v>
      </c>
      <c r="C6" s="3">
        <v>6</v>
      </c>
      <c r="D6" s="3">
        <v>7</v>
      </c>
      <c r="E6" s="3">
        <v>12</v>
      </c>
      <c r="F6" s="3">
        <v>15</v>
      </c>
      <c r="G6" s="3">
        <v>16</v>
      </c>
      <c r="H6" s="3">
        <v>17</v>
      </c>
      <c r="I6" s="3">
        <v>18</v>
      </c>
      <c r="J6" s="21">
        <v>19</v>
      </c>
      <c r="K6" s="3">
        <v>23</v>
      </c>
      <c r="L6" s="3">
        <v>24</v>
      </c>
      <c r="M6" s="3">
        <v>25</v>
      </c>
      <c r="N6" s="3">
        <v>27</v>
      </c>
      <c r="O6" s="3">
        <v>28</v>
      </c>
      <c r="P6" s="3">
        <v>32</v>
      </c>
      <c r="Q6" s="3">
        <v>34</v>
      </c>
      <c r="R6" s="3">
        <v>37</v>
      </c>
      <c r="S6" s="3">
        <v>39</v>
      </c>
      <c r="T6" s="6">
        <v>40</v>
      </c>
    </row>
    <row r="7" spans="1:20" x14ac:dyDescent="0.2">
      <c r="A7" s="9" t="s">
        <v>31</v>
      </c>
      <c r="B7" s="9" t="s">
        <v>31</v>
      </c>
      <c r="C7" s="9" t="s">
        <v>31</v>
      </c>
      <c r="D7" s="9" t="s">
        <v>31</v>
      </c>
      <c r="E7" s="9" t="s">
        <v>31</v>
      </c>
      <c r="F7" s="9" t="s">
        <v>31</v>
      </c>
      <c r="G7" s="9" t="s">
        <v>31</v>
      </c>
      <c r="H7" s="9" t="s">
        <v>31</v>
      </c>
      <c r="I7" s="9" t="s">
        <v>31</v>
      </c>
      <c r="J7" s="9" t="s">
        <v>31</v>
      </c>
      <c r="K7" s="9" t="s">
        <v>31</v>
      </c>
      <c r="L7" s="9" t="s">
        <v>31</v>
      </c>
      <c r="M7" s="9" t="s">
        <v>31</v>
      </c>
      <c r="N7" s="9" t="s">
        <v>31</v>
      </c>
      <c r="O7" s="9" t="s">
        <v>31</v>
      </c>
      <c r="P7" s="9" t="s">
        <v>31</v>
      </c>
      <c r="Q7" s="9" t="s">
        <v>31</v>
      </c>
      <c r="R7" s="9" t="s">
        <v>31</v>
      </c>
      <c r="S7" s="9" t="s">
        <v>31</v>
      </c>
      <c r="T7" s="9" t="s">
        <v>31</v>
      </c>
    </row>
    <row r="8" spans="1:20" ht="17" thickBot="1" x14ac:dyDescent="0.25">
      <c r="A8" s="4">
        <v>-0.8666666666666667</v>
      </c>
      <c r="B8" s="4">
        <v>2</v>
      </c>
      <c r="C8" s="4">
        <v>1.6833333333333333</v>
      </c>
      <c r="D8" s="2">
        <f>(1910-1778)/120</f>
        <v>1.1000000000000001</v>
      </c>
      <c r="E8" s="4">
        <v>1.875</v>
      </c>
      <c r="F8" s="4">
        <v>1.825</v>
      </c>
      <c r="G8" s="4">
        <v>2.2916666666666665</v>
      </c>
      <c r="H8" s="4">
        <v>0.71666666666666667</v>
      </c>
      <c r="I8" s="4">
        <v>1.3416666666666666</v>
      </c>
      <c r="J8" s="50">
        <v>-17.475000000000001</v>
      </c>
      <c r="K8" s="4">
        <v>2.4916666666666667</v>
      </c>
      <c r="L8" s="4">
        <v>2.1666666666666665</v>
      </c>
      <c r="M8" s="4">
        <v>1.3666666666666667</v>
      </c>
      <c r="N8" s="4">
        <v>0.5083333333333333</v>
      </c>
      <c r="O8" s="4">
        <v>1.7333333333333334</v>
      </c>
      <c r="P8">
        <v>-0.52500000000000002</v>
      </c>
      <c r="Q8" s="4">
        <v>0.66666666666666663</v>
      </c>
      <c r="R8" s="4">
        <v>2.15</v>
      </c>
      <c r="S8" s="4">
        <v>-1.5083333333333333</v>
      </c>
      <c r="T8" s="51">
        <f>(2467-5285)/120</f>
        <v>-23.483333333333334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Q19" sqref="Q19"/>
    </sheetView>
  </sheetViews>
  <sheetFormatPr baseColWidth="10" defaultRowHeight="16" x14ac:dyDescent="0.2"/>
  <cols>
    <col min="1" max="1" width="20.1640625" bestFit="1" customWidth="1"/>
    <col min="2" max="2" width="21.1640625" customWidth="1"/>
    <col min="3" max="3" width="2.83203125" customWidth="1"/>
    <col min="4" max="4" width="4.6640625" customWidth="1"/>
    <col min="5" max="5" width="14.1640625" bestFit="1" customWidth="1"/>
  </cols>
  <sheetData>
    <row r="3" spans="1:5" x14ac:dyDescent="0.2">
      <c r="A3" s="26" t="s">
        <v>28</v>
      </c>
      <c r="B3" s="26" t="s">
        <v>29</v>
      </c>
    </row>
    <row r="4" spans="1:5" x14ac:dyDescent="0.2">
      <c r="A4" s="26" t="s">
        <v>26</v>
      </c>
      <c r="B4" t="s">
        <v>8</v>
      </c>
      <c r="C4" t="s">
        <v>7</v>
      </c>
      <c r="D4" t="s">
        <v>6</v>
      </c>
      <c r="E4" t="s">
        <v>27</v>
      </c>
    </row>
    <row r="5" spans="1:5" x14ac:dyDescent="0.2">
      <c r="A5" s="27" t="s">
        <v>30</v>
      </c>
      <c r="B5" s="28"/>
      <c r="C5" s="28">
        <v>6</v>
      </c>
      <c r="D5" s="28">
        <v>14</v>
      </c>
      <c r="E5" s="28">
        <v>20</v>
      </c>
    </row>
    <row r="6" spans="1:5" x14ac:dyDescent="0.2">
      <c r="A6" s="27" t="s">
        <v>31</v>
      </c>
      <c r="B6" s="28">
        <v>3</v>
      </c>
      <c r="C6" s="28">
        <v>11</v>
      </c>
      <c r="D6" s="28">
        <v>6</v>
      </c>
      <c r="E6" s="28">
        <v>20</v>
      </c>
    </row>
    <row r="7" spans="1:5" x14ac:dyDescent="0.2">
      <c r="A7" s="27" t="s">
        <v>27</v>
      </c>
      <c r="B7" s="28">
        <v>3</v>
      </c>
      <c r="C7" s="28">
        <v>17</v>
      </c>
      <c r="D7" s="28">
        <v>20</v>
      </c>
      <c r="E7" s="28">
        <v>40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O27" sqref="O27"/>
    </sheetView>
  </sheetViews>
  <sheetFormatPr baseColWidth="10" defaultRowHeight="16" x14ac:dyDescent="0.2"/>
  <cols>
    <col min="1" max="1" width="20.1640625" bestFit="1" customWidth="1"/>
    <col min="2" max="2" width="21.1640625" bestFit="1" customWidth="1"/>
    <col min="3" max="3" width="4" bestFit="1" customWidth="1"/>
    <col min="4" max="4" width="7.1640625" bestFit="1" customWidth="1"/>
    <col min="5" max="5" width="10.33203125" bestFit="1" customWidth="1"/>
    <col min="6" max="7" width="14.1640625" bestFit="1" customWidth="1"/>
  </cols>
  <sheetData>
    <row r="3" spans="1:6" x14ac:dyDescent="0.2">
      <c r="A3" s="26" t="s">
        <v>28</v>
      </c>
      <c r="B3" s="26" t="s">
        <v>29</v>
      </c>
    </row>
    <row r="4" spans="1:6" x14ac:dyDescent="0.2">
      <c r="A4" s="26" t="s">
        <v>26</v>
      </c>
      <c r="B4" t="s">
        <v>5</v>
      </c>
      <c r="C4" t="s">
        <v>10</v>
      </c>
      <c r="D4" t="s">
        <v>9</v>
      </c>
      <c r="E4" t="s">
        <v>8</v>
      </c>
      <c r="F4" t="s">
        <v>27</v>
      </c>
    </row>
    <row r="5" spans="1:6" x14ac:dyDescent="0.2">
      <c r="A5" s="27" t="s">
        <v>30</v>
      </c>
      <c r="B5" s="28">
        <v>1</v>
      </c>
      <c r="C5" s="28"/>
      <c r="D5" s="28">
        <v>5</v>
      </c>
      <c r="E5" s="28"/>
      <c r="F5" s="28">
        <v>6</v>
      </c>
    </row>
    <row r="6" spans="1:6" x14ac:dyDescent="0.2">
      <c r="A6" s="27" t="s">
        <v>31</v>
      </c>
      <c r="B6" s="28">
        <v>8</v>
      </c>
      <c r="C6" s="28">
        <v>1</v>
      </c>
      <c r="D6" s="28">
        <v>2</v>
      </c>
      <c r="E6" s="28">
        <v>3</v>
      </c>
      <c r="F6" s="28">
        <v>14</v>
      </c>
    </row>
    <row r="7" spans="1:6" x14ac:dyDescent="0.2">
      <c r="A7" s="27" t="s">
        <v>27</v>
      </c>
      <c r="B7" s="28">
        <v>9</v>
      </c>
      <c r="C7" s="28">
        <v>1</v>
      </c>
      <c r="D7" s="28">
        <v>7</v>
      </c>
      <c r="E7" s="28">
        <v>3</v>
      </c>
      <c r="F7" s="28">
        <v>20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Q24" sqref="Q24"/>
    </sheetView>
  </sheetViews>
  <sheetFormatPr baseColWidth="10" defaultRowHeight="16" x14ac:dyDescent="0.2"/>
  <sheetData>
    <row r="1" spans="1:20" x14ac:dyDescent="0.2">
      <c r="A1" s="3">
        <v>1</v>
      </c>
      <c r="B1" s="3">
        <v>3</v>
      </c>
      <c r="C1" s="3">
        <v>5</v>
      </c>
      <c r="D1" s="3">
        <v>8</v>
      </c>
      <c r="E1" s="21">
        <v>9</v>
      </c>
      <c r="F1" s="3">
        <v>10</v>
      </c>
      <c r="G1" s="21">
        <v>11</v>
      </c>
      <c r="H1" s="3">
        <v>13</v>
      </c>
      <c r="I1" s="21">
        <v>14</v>
      </c>
      <c r="J1" s="3">
        <v>20</v>
      </c>
      <c r="K1" s="3">
        <v>21</v>
      </c>
      <c r="L1" s="21">
        <v>22</v>
      </c>
      <c r="M1" s="3">
        <v>26</v>
      </c>
      <c r="N1" s="21">
        <v>29</v>
      </c>
      <c r="O1" s="3">
        <v>30</v>
      </c>
      <c r="P1" s="3">
        <v>31</v>
      </c>
      <c r="Q1" s="3">
        <v>33</v>
      </c>
      <c r="R1" s="3">
        <v>35</v>
      </c>
      <c r="S1" s="3">
        <v>36</v>
      </c>
      <c r="T1" s="3">
        <v>38</v>
      </c>
    </row>
    <row r="2" spans="1:20" x14ac:dyDescent="0.2">
      <c r="A2" s="10" t="s">
        <v>30</v>
      </c>
      <c r="B2" s="10" t="s">
        <v>4</v>
      </c>
      <c r="C2" s="10" t="s">
        <v>4</v>
      </c>
      <c r="D2" s="10" t="s">
        <v>4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  <c r="K2" s="10" t="s">
        <v>4</v>
      </c>
      <c r="L2" s="10" t="s">
        <v>4</v>
      </c>
      <c r="M2" s="10" t="s">
        <v>4</v>
      </c>
      <c r="N2" s="10" t="s">
        <v>4</v>
      </c>
      <c r="O2" s="10" t="s">
        <v>4</v>
      </c>
      <c r="P2" s="10" t="s">
        <v>4</v>
      </c>
      <c r="Q2" s="10" t="s">
        <v>4</v>
      </c>
      <c r="R2" s="10" t="s">
        <v>4</v>
      </c>
      <c r="S2" s="10" t="s">
        <v>4</v>
      </c>
      <c r="T2" s="10" t="s">
        <v>4</v>
      </c>
    </row>
    <row r="3" spans="1:20" x14ac:dyDescent="0.2">
      <c r="A3">
        <v>42.933388999999998</v>
      </c>
      <c r="B3">
        <v>42.931870000000004</v>
      </c>
      <c r="C3">
        <v>61.311754999999998</v>
      </c>
      <c r="D3">
        <v>42.883842999999999</v>
      </c>
      <c r="E3">
        <v>84.756353000000004</v>
      </c>
      <c r="F3">
        <v>42.907376999999997</v>
      </c>
      <c r="G3" s="2">
        <v>34.871254</v>
      </c>
      <c r="H3">
        <v>42.899428</v>
      </c>
      <c r="I3">
        <v>175.538466</v>
      </c>
      <c r="J3">
        <v>42.946013999999998</v>
      </c>
      <c r="K3">
        <v>42.905195999999997</v>
      </c>
      <c r="L3">
        <v>84.513281000000006</v>
      </c>
      <c r="M3">
        <v>42.944968000000003</v>
      </c>
      <c r="N3" s="2">
        <v>34.944211000000003</v>
      </c>
      <c r="O3">
        <v>42.894722000000002</v>
      </c>
      <c r="P3">
        <v>42.909460000000003</v>
      </c>
      <c r="Q3">
        <v>42.917923999999999</v>
      </c>
      <c r="R3">
        <v>42.929547999999997</v>
      </c>
      <c r="S3">
        <v>42.934896000000002</v>
      </c>
      <c r="T3">
        <v>42.898542999999997</v>
      </c>
    </row>
    <row r="4" spans="1:20" ht="17" thickBot="1" x14ac:dyDescent="0.25">
      <c r="A4" s="3">
        <v>2</v>
      </c>
      <c r="B4" s="3">
        <v>4</v>
      </c>
      <c r="C4" s="3">
        <v>6</v>
      </c>
      <c r="D4" s="3">
        <v>7</v>
      </c>
      <c r="E4" s="3">
        <v>12</v>
      </c>
      <c r="F4" s="3">
        <v>15</v>
      </c>
      <c r="G4" s="3">
        <v>16</v>
      </c>
      <c r="H4" s="3">
        <v>17</v>
      </c>
      <c r="I4" s="3">
        <v>18</v>
      </c>
      <c r="J4" s="3">
        <v>19</v>
      </c>
      <c r="K4" s="3">
        <v>23</v>
      </c>
      <c r="L4" s="3">
        <v>24</v>
      </c>
      <c r="M4" s="3">
        <v>25</v>
      </c>
      <c r="N4" s="3">
        <v>27</v>
      </c>
      <c r="O4" s="3">
        <v>28</v>
      </c>
      <c r="P4" s="3">
        <v>32</v>
      </c>
      <c r="Q4" s="21">
        <v>34</v>
      </c>
      <c r="R4" s="3">
        <v>37</v>
      </c>
      <c r="S4" s="21">
        <v>39</v>
      </c>
      <c r="T4" s="6">
        <v>40</v>
      </c>
    </row>
    <row r="5" spans="1:20" ht="17" thickBot="1" x14ac:dyDescent="0.25">
      <c r="A5" s="9" t="s">
        <v>31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3</v>
      </c>
      <c r="H5" s="9" t="s">
        <v>3</v>
      </c>
      <c r="I5" s="9" t="s">
        <v>3</v>
      </c>
      <c r="J5" s="9" t="s">
        <v>3</v>
      </c>
      <c r="K5" s="9" t="s">
        <v>3</v>
      </c>
      <c r="L5" s="9" t="s">
        <v>3</v>
      </c>
      <c r="M5" s="9" t="s">
        <v>3</v>
      </c>
      <c r="N5" s="9" t="s">
        <v>3</v>
      </c>
      <c r="O5" s="9" t="s">
        <v>3</v>
      </c>
      <c r="P5" s="9" t="s">
        <v>3</v>
      </c>
      <c r="Q5" s="9" t="s">
        <v>3</v>
      </c>
      <c r="R5" s="9" t="s">
        <v>3</v>
      </c>
      <c r="S5" s="9" t="s">
        <v>3</v>
      </c>
      <c r="T5" s="11" t="s">
        <v>3</v>
      </c>
    </row>
    <row r="6" spans="1:20" ht="17" thickBot="1" x14ac:dyDescent="0.25">
      <c r="A6" s="23"/>
      <c r="B6">
        <v>52.413155000000003</v>
      </c>
      <c r="C6">
        <v>42.83831</v>
      </c>
      <c r="D6">
        <v>60.590600999999999</v>
      </c>
      <c r="E6">
        <v>51.976680000000002</v>
      </c>
      <c r="F6">
        <v>42.825499999999998</v>
      </c>
      <c r="G6">
        <v>59.766547000000003</v>
      </c>
      <c r="H6">
        <v>44.860399000000001</v>
      </c>
      <c r="I6">
        <v>52.259264000000002</v>
      </c>
      <c r="J6" s="23"/>
      <c r="K6">
        <v>42.826484000000001</v>
      </c>
      <c r="L6">
        <v>64.691428999999999</v>
      </c>
      <c r="M6">
        <v>42.911859999999997</v>
      </c>
      <c r="N6">
        <v>127.60639500000001</v>
      </c>
      <c r="O6">
        <v>42.922527000000002</v>
      </c>
      <c r="P6">
        <v>110.447639</v>
      </c>
      <c r="Q6" s="2">
        <v>37.056303999999997</v>
      </c>
      <c r="R6">
        <v>42.821582999999997</v>
      </c>
      <c r="S6" s="2">
        <v>209.81738999999999</v>
      </c>
      <c r="T6" s="18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13" sqref="B13"/>
    </sheetView>
  </sheetViews>
  <sheetFormatPr baseColWidth="10" defaultRowHeight="16" x14ac:dyDescent="0.2"/>
  <sheetData>
    <row r="1" spans="1:20" ht="17" thickBot="1" x14ac:dyDescent="0.25">
      <c r="A1" s="3">
        <v>2</v>
      </c>
      <c r="B1" s="3">
        <v>4</v>
      </c>
      <c r="C1" s="3">
        <v>6</v>
      </c>
      <c r="D1" s="3">
        <v>7</v>
      </c>
      <c r="E1" s="3">
        <v>12</v>
      </c>
      <c r="F1" s="3">
        <v>15</v>
      </c>
      <c r="G1" s="3">
        <v>16</v>
      </c>
      <c r="H1" s="3">
        <v>17</v>
      </c>
      <c r="I1" s="3">
        <v>18</v>
      </c>
      <c r="J1" s="3">
        <v>19</v>
      </c>
      <c r="K1" s="3">
        <v>23</v>
      </c>
      <c r="L1" s="3">
        <v>24</v>
      </c>
      <c r="M1" s="3">
        <v>25</v>
      </c>
      <c r="N1" s="3">
        <v>27</v>
      </c>
      <c r="O1" s="3">
        <v>28</v>
      </c>
      <c r="P1" s="3">
        <v>32</v>
      </c>
      <c r="Q1" s="21">
        <v>34</v>
      </c>
      <c r="R1" s="3">
        <v>37</v>
      </c>
      <c r="S1" s="21">
        <v>39</v>
      </c>
      <c r="T1" s="6">
        <v>40</v>
      </c>
    </row>
    <row r="2" spans="1:20" ht="17" thickBot="1" x14ac:dyDescent="0.25">
      <c r="A2" s="9" t="s">
        <v>31</v>
      </c>
      <c r="B2" s="9" t="s">
        <v>3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3</v>
      </c>
      <c r="J2" s="9" t="s">
        <v>3</v>
      </c>
      <c r="K2" s="9" t="s">
        <v>3</v>
      </c>
      <c r="L2" s="9" t="s">
        <v>3</v>
      </c>
      <c r="M2" s="9" t="s">
        <v>3</v>
      </c>
      <c r="N2" s="9" t="s">
        <v>3</v>
      </c>
      <c r="O2" s="9" t="s">
        <v>3</v>
      </c>
      <c r="P2" s="9" t="s">
        <v>3</v>
      </c>
      <c r="Q2" s="9" t="s">
        <v>3</v>
      </c>
      <c r="R2" s="9" t="s">
        <v>3</v>
      </c>
      <c r="S2" s="9" t="s">
        <v>3</v>
      </c>
      <c r="T2" s="11" t="s">
        <v>3</v>
      </c>
    </row>
    <row r="3" spans="1:20" ht="17" thickBot="1" x14ac:dyDescent="0.25">
      <c r="A3" s="17"/>
      <c r="B3" s="5">
        <v>1.7305958938407613</v>
      </c>
      <c r="C3" s="5">
        <f>(8333-8333)/99.85*3.6</f>
        <v>0</v>
      </c>
      <c r="D3" s="5">
        <v>3.2088132198297448</v>
      </c>
      <c r="E3" s="5">
        <v>1.6584877315973963</v>
      </c>
      <c r="F3" s="5">
        <f>(8333-8333)/99.85*3.6</f>
        <v>0</v>
      </c>
      <c r="G3" s="5">
        <v>3.0645968953430147</v>
      </c>
      <c r="H3" s="5">
        <v>0.39659489233850781</v>
      </c>
      <c r="I3" s="5">
        <v>1.6945418127190788</v>
      </c>
      <c r="J3" s="17"/>
      <c r="K3" s="5">
        <f>(8333-8333)/99.85*3.6</f>
        <v>0</v>
      </c>
      <c r="L3" s="5">
        <v>3.9659489233850782</v>
      </c>
      <c r="M3" s="5">
        <f>(8333-8333)/99.85*3.6</f>
        <v>0</v>
      </c>
      <c r="N3" s="5">
        <v>16.044066099148726</v>
      </c>
      <c r="O3" s="5">
        <f>(8333-8333)/99.85*3.6</f>
        <v>0</v>
      </c>
      <c r="P3" s="5">
        <v>13.174342105263159</v>
      </c>
      <c r="Q3" s="55">
        <v>-1.0605444941080864</v>
      </c>
      <c r="R3" s="5">
        <f>(8333-8333)/99.85*3.6</f>
        <v>0</v>
      </c>
      <c r="S3" s="39">
        <f>(8333-7475)/99.85*3.6</f>
        <v>30.934401602403611</v>
      </c>
      <c r="T3" s="20"/>
    </row>
    <row r="4" spans="1:20" x14ac:dyDescent="0.2">
      <c r="A4" s="3">
        <v>1</v>
      </c>
      <c r="B4" s="3">
        <v>3</v>
      </c>
      <c r="C4" s="3">
        <v>5</v>
      </c>
      <c r="D4" s="3">
        <v>8</v>
      </c>
      <c r="E4" s="21">
        <v>9</v>
      </c>
      <c r="F4" s="3">
        <v>10</v>
      </c>
      <c r="G4" s="21">
        <v>11</v>
      </c>
      <c r="H4" s="3">
        <v>13</v>
      </c>
      <c r="I4" s="21">
        <v>14</v>
      </c>
      <c r="J4" s="3">
        <v>20</v>
      </c>
      <c r="K4" s="3">
        <v>21</v>
      </c>
      <c r="L4" s="21">
        <v>22</v>
      </c>
      <c r="M4" s="3">
        <v>26</v>
      </c>
      <c r="N4" s="21">
        <v>29</v>
      </c>
      <c r="O4" s="3">
        <v>30</v>
      </c>
      <c r="P4" s="3">
        <v>31</v>
      </c>
      <c r="Q4" s="3">
        <v>33</v>
      </c>
      <c r="R4" s="3">
        <v>35</v>
      </c>
      <c r="S4" s="3">
        <v>36</v>
      </c>
      <c r="T4" s="3">
        <v>38</v>
      </c>
    </row>
    <row r="5" spans="1:20" x14ac:dyDescent="0.2">
      <c r="A5" s="10" t="s">
        <v>30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</row>
    <row r="6" spans="1:20" x14ac:dyDescent="0.2">
      <c r="A6" s="5">
        <f>(8333-8333)/99.85*3.6</f>
        <v>0</v>
      </c>
      <c r="B6" s="5">
        <f>(8333-8333)/99.85*3.6</f>
        <v>0</v>
      </c>
      <c r="C6" s="5">
        <v>2.456796917996698</v>
      </c>
      <c r="D6" s="5">
        <f>(8333-8333)/99.85*3.6</f>
        <v>0</v>
      </c>
      <c r="E6" s="5">
        <v>7.6173285198555956</v>
      </c>
      <c r="F6" s="5">
        <f>(8333-8333)/99.85*3.6</f>
        <v>0</v>
      </c>
      <c r="G6" s="53">
        <f>(8333-8382)/97.34*3.6</f>
        <v>-1.8122046435175674</v>
      </c>
      <c r="H6" s="5">
        <f>(8333-8333)/99.85*3.6</f>
        <v>0</v>
      </c>
      <c r="I6" s="39">
        <v>24.769153730595896</v>
      </c>
      <c r="J6" s="5">
        <f>(8333-8333)/99.85*3.6</f>
        <v>0</v>
      </c>
      <c r="K6" s="5">
        <f>(8333-8333)/99.85*3.6</f>
        <v>0</v>
      </c>
      <c r="L6" s="5">
        <v>7.5804672616063371</v>
      </c>
      <c r="M6" s="5">
        <f>(8333-8333)/99.85*3.6</f>
        <v>0</v>
      </c>
      <c r="N6" s="54">
        <f>(8333-8397)/96.5*3.6</f>
        <v>-2.3875647668393785</v>
      </c>
      <c r="O6" s="5">
        <f t="shared" ref="O6:T6" si="0">(8333-8333)/99.85*3.6</f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tabSelected="1" workbookViewId="0">
      <pane ySplit="1" topLeftCell="A2" activePane="bottomLeft" state="frozen"/>
      <selection activeCell="H30" sqref="H30"/>
      <selection pane="bottomLeft" activeCell="R2" sqref="R2"/>
    </sheetView>
  </sheetViews>
  <sheetFormatPr baseColWidth="10" defaultRowHeight="16" x14ac:dyDescent="0.2"/>
  <cols>
    <col min="1" max="1" width="5.83203125" customWidth="1"/>
    <col min="2" max="2" width="9.83203125" customWidth="1"/>
    <col min="3" max="3" width="12.5" customWidth="1"/>
    <col min="4" max="4" width="12" customWidth="1"/>
    <col min="5" max="5" width="14.33203125" customWidth="1"/>
    <col min="6" max="6" width="10.6640625" customWidth="1"/>
    <col min="7" max="7" width="19.5" customWidth="1"/>
    <col min="8" max="8" width="18.6640625" customWidth="1"/>
    <col min="9" max="9" width="18.33203125" customWidth="1"/>
    <col min="16" max="16" width="42.5" customWidth="1"/>
    <col min="17" max="20" width="23.1640625" customWidth="1"/>
    <col min="21" max="21" width="13.5" customWidth="1"/>
    <col min="22" max="22" width="15.1640625" customWidth="1"/>
    <col min="23" max="23" width="13.5" customWidth="1"/>
    <col min="24" max="24" width="7.1640625" customWidth="1"/>
    <col min="25" max="27" width="13" customWidth="1"/>
    <col min="28" max="28" width="4.33203125" customWidth="1"/>
    <col min="29" max="36" width="13" customWidth="1"/>
    <col min="37" max="37" width="6.5" customWidth="1"/>
    <col min="38" max="38" width="13" customWidth="1"/>
    <col min="39" max="39" width="6.5" customWidth="1"/>
    <col min="40" max="40" width="13" customWidth="1"/>
    <col min="41" max="41" width="2.1640625" customWidth="1"/>
    <col min="42" max="43" width="13" customWidth="1"/>
    <col min="44" max="44" width="5.5" customWidth="1"/>
    <col min="45" max="46" width="13" customWidth="1"/>
    <col min="47" max="47" width="6.5" customWidth="1"/>
    <col min="48" max="50" width="13" customWidth="1"/>
    <col min="51" max="51" width="5.5" customWidth="1"/>
    <col min="52" max="52" width="6" customWidth="1"/>
    <col min="53" max="53" width="15.1640625" customWidth="1"/>
    <col min="54" max="54" width="5" customWidth="1"/>
    <col min="55" max="55" width="10.83203125" customWidth="1"/>
    <col min="56" max="56" width="5" customWidth="1"/>
    <col min="57" max="57" width="10.83203125" customWidth="1"/>
    <col min="58" max="58" width="5" customWidth="1"/>
    <col min="59" max="59" width="10.83203125" customWidth="1"/>
    <col min="60" max="60" width="5" customWidth="1"/>
    <col min="61" max="61" width="10.83203125" customWidth="1"/>
    <col min="62" max="62" width="5" customWidth="1"/>
    <col min="63" max="63" width="10.83203125" customWidth="1"/>
    <col min="64" max="64" width="5" customWidth="1"/>
    <col min="65" max="65" width="10.83203125" customWidth="1"/>
    <col min="66" max="66" width="5" customWidth="1"/>
    <col min="67" max="67" width="10.83203125" customWidth="1"/>
    <col min="68" max="68" width="5" customWidth="1"/>
    <col min="69" max="69" width="10.83203125" customWidth="1"/>
    <col min="70" max="70" width="5" customWidth="1"/>
    <col min="71" max="71" width="10.83203125" customWidth="1"/>
    <col min="72" max="72" width="5" customWidth="1"/>
    <col min="73" max="73" width="10.83203125" customWidth="1"/>
    <col min="74" max="74" width="5" customWidth="1"/>
    <col min="75" max="75" width="10.83203125" customWidth="1"/>
    <col min="76" max="76" width="5" customWidth="1"/>
    <col min="77" max="77" width="10.83203125" customWidth="1"/>
    <col min="78" max="78" width="5" customWidth="1"/>
    <col min="79" max="79" width="10.83203125" customWidth="1"/>
    <col min="80" max="80" width="5" customWidth="1"/>
    <col min="81" max="81" width="10.83203125" customWidth="1"/>
    <col min="82" max="82" width="5" customWidth="1"/>
    <col min="83" max="83" width="10.83203125" customWidth="1"/>
    <col min="84" max="84" width="5" customWidth="1"/>
    <col min="85" max="85" width="10.83203125" customWidth="1"/>
    <col min="86" max="86" width="5" customWidth="1"/>
    <col min="87" max="87" width="10.83203125" customWidth="1"/>
    <col min="88" max="88" width="5" customWidth="1"/>
    <col min="89" max="89" width="10.83203125" customWidth="1"/>
    <col min="90" max="90" width="5" customWidth="1"/>
    <col min="91" max="91" width="10.83203125" customWidth="1"/>
    <col min="92" max="92" width="5" customWidth="1"/>
    <col min="93" max="93" width="10.83203125" customWidth="1"/>
    <col min="94" max="94" width="5" customWidth="1"/>
    <col min="95" max="95" width="10.83203125" customWidth="1"/>
    <col min="96" max="96" width="5" customWidth="1"/>
    <col min="97" max="97" width="10.83203125" customWidth="1"/>
    <col min="98" max="98" width="5" customWidth="1"/>
    <col min="99" max="99" width="10.83203125" customWidth="1"/>
    <col min="100" max="100" width="15.1640625" bestFit="1" customWidth="1"/>
  </cols>
  <sheetData>
    <row r="1" spans="1:21" s="1" customFormat="1" ht="65" customHeight="1" thickBot="1" x14ac:dyDescent="0.25">
      <c r="A1" s="48" t="s">
        <v>0</v>
      </c>
      <c r="B1" s="49" t="s">
        <v>2</v>
      </c>
      <c r="C1" s="45" t="s">
        <v>36</v>
      </c>
      <c r="D1" s="45" t="s">
        <v>20</v>
      </c>
      <c r="E1" s="45" t="s">
        <v>21</v>
      </c>
      <c r="F1" s="45" t="s">
        <v>23</v>
      </c>
      <c r="G1" s="45" t="s">
        <v>32</v>
      </c>
      <c r="H1" s="45" t="s">
        <v>33</v>
      </c>
      <c r="I1" s="45" t="s">
        <v>34</v>
      </c>
      <c r="J1" s="45" t="s">
        <v>24</v>
      </c>
      <c r="K1" s="45" t="s">
        <v>25</v>
      </c>
      <c r="L1" s="46" t="s">
        <v>1</v>
      </c>
      <c r="Q1" s="1" t="s">
        <v>40</v>
      </c>
      <c r="R1" s="1" t="s">
        <v>42</v>
      </c>
      <c r="S1" s="1" t="s">
        <v>43</v>
      </c>
      <c r="T1" s="1" t="s">
        <v>44</v>
      </c>
      <c r="U1" s="1" t="s">
        <v>41</v>
      </c>
    </row>
    <row r="2" spans="1:21" x14ac:dyDescent="0.2">
      <c r="A2" s="3">
        <v>1</v>
      </c>
      <c r="B2" s="10" t="s">
        <v>4</v>
      </c>
      <c r="C2" s="4" t="s">
        <v>7</v>
      </c>
      <c r="D2" s="4" t="s">
        <v>6</v>
      </c>
      <c r="E2" s="4" t="s">
        <v>5</v>
      </c>
      <c r="F2" s="4">
        <v>2.0916666666666668</v>
      </c>
      <c r="G2" s="4">
        <v>-10.587769</v>
      </c>
      <c r="H2" s="4">
        <v>-1.4803919999999999</v>
      </c>
      <c r="I2" s="4">
        <v>2.8296999999999999E-2</v>
      </c>
      <c r="J2" s="4">
        <v>1.871994895144949</v>
      </c>
      <c r="K2" s="12">
        <v>0.72811334022901475</v>
      </c>
      <c r="L2" s="5"/>
      <c r="Q2">
        <v>-2.039229524004E-2</v>
      </c>
      <c r="R2">
        <v>-10.587769</v>
      </c>
      <c r="S2">
        <v>-1.521247</v>
      </c>
      <c r="T2">
        <v>2.8296999999999999E-2</v>
      </c>
      <c r="U2">
        <v>1</v>
      </c>
    </row>
    <row r="3" spans="1:21" x14ac:dyDescent="0.2">
      <c r="A3" s="3">
        <v>2</v>
      </c>
      <c r="B3" s="9" t="s">
        <v>3</v>
      </c>
      <c r="C3" s="4" t="s">
        <v>7</v>
      </c>
      <c r="D3" s="4" t="s">
        <v>6</v>
      </c>
      <c r="E3" s="4" t="s">
        <v>5</v>
      </c>
      <c r="F3" s="4">
        <v>-0.8666666666666667</v>
      </c>
      <c r="G3" s="4">
        <v>-8.1645149999999997</v>
      </c>
      <c r="H3" s="4">
        <v>-1.800047</v>
      </c>
      <c r="I3" s="4">
        <v>8.744E-3</v>
      </c>
      <c r="J3" s="4">
        <v>4.7514798512830634</v>
      </c>
      <c r="K3" s="4">
        <v>2.2586158319776772</v>
      </c>
      <c r="L3" s="5"/>
    </row>
    <row r="4" spans="1:21" x14ac:dyDescent="0.2">
      <c r="A4" s="21">
        <v>3</v>
      </c>
      <c r="B4" s="10" t="s">
        <v>4</v>
      </c>
      <c r="C4" s="4" t="s">
        <v>7</v>
      </c>
      <c r="D4" s="25" t="s">
        <v>7</v>
      </c>
      <c r="E4" s="4" t="s">
        <v>9</v>
      </c>
      <c r="F4" s="4">
        <v>2.9249999999999998</v>
      </c>
      <c r="G4" s="4"/>
      <c r="H4" s="4"/>
      <c r="I4" s="4"/>
      <c r="J4" s="4"/>
      <c r="K4" s="4"/>
      <c r="L4" s="5"/>
      <c r="M4" t="s">
        <v>22</v>
      </c>
      <c r="Q4">
        <v>-5.1063071351386E-3</v>
      </c>
      <c r="R4">
        <v>-7.7877510000000001</v>
      </c>
      <c r="S4">
        <v>-0.89578100000000005</v>
      </c>
      <c r="T4">
        <v>7.0089999999999996E-3</v>
      </c>
      <c r="U4">
        <v>3</v>
      </c>
    </row>
    <row r="5" spans="1:21" x14ac:dyDescent="0.2">
      <c r="A5" s="3">
        <v>4</v>
      </c>
      <c r="B5" s="9" t="s">
        <v>3</v>
      </c>
      <c r="C5" s="12" t="s">
        <v>7</v>
      </c>
      <c r="D5" s="12" t="s">
        <v>6</v>
      </c>
      <c r="E5" s="12" t="s">
        <v>9</v>
      </c>
      <c r="F5" s="4">
        <v>2</v>
      </c>
      <c r="G5" s="4">
        <v>-0.59482800000000002</v>
      </c>
      <c r="H5" s="4">
        <v>-3.709514</v>
      </c>
      <c r="I5" s="4">
        <v>-1.2463E-2</v>
      </c>
      <c r="J5" s="4">
        <v>1.9735748108172662</v>
      </c>
      <c r="K5" s="4">
        <v>0.65704581349909907</v>
      </c>
      <c r="L5" s="5"/>
    </row>
    <row r="6" spans="1:21" x14ac:dyDescent="0.2">
      <c r="A6" s="3">
        <v>5</v>
      </c>
      <c r="B6" s="10" t="s">
        <v>4</v>
      </c>
      <c r="C6" s="12" t="s">
        <v>7</v>
      </c>
      <c r="D6" s="12" t="s">
        <v>6</v>
      </c>
      <c r="E6" s="12" t="s">
        <v>9</v>
      </c>
      <c r="F6" s="4">
        <v>1.5666666666666667</v>
      </c>
      <c r="G6" s="4">
        <v>-0.43734699999999999</v>
      </c>
      <c r="H6" s="4">
        <v>-1.3387</v>
      </c>
      <c r="I6" s="4">
        <v>-6.6400000000000001E-3</v>
      </c>
      <c r="J6" s="4">
        <v>2.4396220648604734</v>
      </c>
      <c r="K6" s="4">
        <v>0.23115222955048345</v>
      </c>
      <c r="L6" s="5"/>
      <c r="N6" s="4"/>
      <c r="Q6">
        <v>0.23115222955047399</v>
      </c>
      <c r="R6">
        <v>-0.55740500000000004</v>
      </c>
      <c r="S6">
        <v>-1.3387</v>
      </c>
      <c r="T6">
        <v>1.1332E-2</v>
      </c>
      <c r="U6">
        <v>5</v>
      </c>
    </row>
    <row r="7" spans="1:21" x14ac:dyDescent="0.2">
      <c r="A7" s="3">
        <v>6</v>
      </c>
      <c r="B7" s="9" t="s">
        <v>3</v>
      </c>
      <c r="C7" s="12" t="s">
        <v>7</v>
      </c>
      <c r="D7" s="12" t="s">
        <v>6</v>
      </c>
      <c r="E7" s="12" t="s">
        <v>9</v>
      </c>
      <c r="F7" s="4">
        <v>1.6833333333333333</v>
      </c>
      <c r="G7" s="4">
        <v>-0.445102</v>
      </c>
      <c r="H7" s="4">
        <v>-2.3558409999999999</v>
      </c>
      <c r="I7" s="4">
        <v>-2.8004000000000001E-2</v>
      </c>
      <c r="J7" s="4">
        <v>2.2975084523743794</v>
      </c>
      <c r="K7">
        <v>0.76853593642847917</v>
      </c>
      <c r="L7" s="5"/>
    </row>
    <row r="8" spans="1:21" x14ac:dyDescent="0.2">
      <c r="A8" s="3">
        <v>7</v>
      </c>
      <c r="B8" s="9" t="s">
        <v>3</v>
      </c>
      <c r="C8" s="12" t="s">
        <v>7</v>
      </c>
      <c r="D8" s="4" t="s">
        <v>6</v>
      </c>
      <c r="E8" s="4" t="s">
        <v>5</v>
      </c>
      <c r="F8" s="2">
        <f>(1910-1778)/120</f>
        <v>1.1000000000000001</v>
      </c>
      <c r="G8" s="4">
        <v>-8.6152660000000001</v>
      </c>
      <c r="H8" s="4">
        <v>-1.7912269999999999</v>
      </c>
      <c r="I8" s="4">
        <v>1.4741000000000001E-2</v>
      </c>
      <c r="J8" s="2">
        <v>2.8626937023207226</v>
      </c>
      <c r="K8" s="4">
        <v>0.19808722174578186</v>
      </c>
      <c r="L8" s="5"/>
    </row>
    <row r="9" spans="1:21" x14ac:dyDescent="0.2">
      <c r="A9" s="3">
        <v>8</v>
      </c>
      <c r="B9" s="10" t="s">
        <v>4</v>
      </c>
      <c r="C9" s="12" t="s">
        <v>7</v>
      </c>
      <c r="D9" s="12" t="s">
        <v>6</v>
      </c>
      <c r="E9" s="12" t="s">
        <v>9</v>
      </c>
      <c r="F9" s="4">
        <v>1.9083333333333334</v>
      </c>
      <c r="G9" s="4">
        <v>-0.50414899999999996</v>
      </c>
      <c r="H9" s="4">
        <v>-3.6420300000000001</v>
      </c>
      <c r="I9" s="4">
        <v>-1.2078E-2</v>
      </c>
      <c r="J9" s="4">
        <v>2.0489929846686992</v>
      </c>
      <c r="K9" s="4">
        <v>0.68078778479326718</v>
      </c>
      <c r="L9" s="5"/>
      <c r="Q9">
        <v>0.68078778479325597</v>
      </c>
      <c r="R9">
        <v>-0.50414899999999996</v>
      </c>
      <c r="S9">
        <v>-3.6420300000000001</v>
      </c>
      <c r="T9">
        <v>7.3600000000000002E-3</v>
      </c>
      <c r="U9">
        <v>8</v>
      </c>
    </row>
    <row r="10" spans="1:21" x14ac:dyDescent="0.2">
      <c r="A10" s="3">
        <v>9</v>
      </c>
      <c r="B10" s="10" t="s">
        <v>4</v>
      </c>
      <c r="C10" s="12" t="s">
        <v>7</v>
      </c>
      <c r="D10" s="12" t="s">
        <v>6</v>
      </c>
      <c r="E10" s="12" t="s">
        <v>5</v>
      </c>
      <c r="F10" s="4">
        <v>-1.5583333333333333</v>
      </c>
      <c r="G10" s="4">
        <v>-5.9611999999999998</v>
      </c>
      <c r="H10" s="4">
        <v>-1.4588639999999999</v>
      </c>
      <c r="I10" s="4">
        <v>0.23547599999999999</v>
      </c>
      <c r="J10" s="4">
        <f>[1]Vp09!$S$6696</f>
        <v>5.4365266488039508</v>
      </c>
      <c r="K10" s="4">
        <v>1.1274642832205839</v>
      </c>
      <c r="L10" s="5"/>
      <c r="Q10">
        <v>1.1274642832205699</v>
      </c>
      <c r="R10">
        <v>-5.9611999999999998</v>
      </c>
      <c r="S10">
        <v>-1.4588639999999999</v>
      </c>
      <c r="T10">
        <v>0.23547599999999999</v>
      </c>
      <c r="U10">
        <v>9</v>
      </c>
    </row>
    <row r="11" spans="1:21" x14ac:dyDescent="0.2">
      <c r="A11" s="3">
        <v>10</v>
      </c>
      <c r="B11" s="10" t="s">
        <v>4</v>
      </c>
      <c r="C11" s="12" t="s">
        <v>7</v>
      </c>
      <c r="D11" s="12" t="s">
        <v>6</v>
      </c>
      <c r="E11" s="12" t="s">
        <v>9</v>
      </c>
      <c r="F11" s="4">
        <v>2.375</v>
      </c>
      <c r="G11" s="4">
        <v>-0.44775599999999999</v>
      </c>
      <c r="H11" s="4">
        <v>-3.3723010000000002</v>
      </c>
      <c r="I11" s="4">
        <v>-1.2793000000000001E-2</v>
      </c>
      <c r="J11" s="4">
        <v>1.5924267065564983</v>
      </c>
      <c r="K11" s="4">
        <v>0.13948368780758091</v>
      </c>
      <c r="L11" s="5"/>
      <c r="Q11">
        <v>0.13948368780757001</v>
      </c>
      <c r="R11">
        <v>-0.44775599999999999</v>
      </c>
      <c r="S11">
        <v>-3.3723010000000002</v>
      </c>
      <c r="T11">
        <v>7.378E-3</v>
      </c>
      <c r="U11">
        <v>10</v>
      </c>
    </row>
    <row r="12" spans="1:21" x14ac:dyDescent="0.2">
      <c r="A12" s="3">
        <v>11</v>
      </c>
      <c r="B12" s="10" t="s">
        <v>4</v>
      </c>
      <c r="C12" s="12" t="s">
        <v>7</v>
      </c>
      <c r="D12" s="12" t="s">
        <v>6</v>
      </c>
      <c r="E12" s="12" t="s">
        <v>9</v>
      </c>
      <c r="F12" s="4">
        <v>2.1083333333333334</v>
      </c>
      <c r="G12" s="4">
        <v>-0.47292400000000001</v>
      </c>
      <c r="H12" s="4">
        <v>-2.9801829999999998</v>
      </c>
      <c r="I12" s="4">
        <v>-2.111E-3</v>
      </c>
      <c r="J12" s="4">
        <v>1.8523313336644316</v>
      </c>
      <c r="K12" s="4">
        <v>0.56031495980993296</v>
      </c>
      <c r="L12" s="5"/>
      <c r="Q12">
        <v>0.56031495980993296</v>
      </c>
      <c r="R12">
        <v>-0.47292400000000001</v>
      </c>
      <c r="S12">
        <v>-2.9801829999999998</v>
      </c>
      <c r="T12">
        <v>5.9259999999999998E-3</v>
      </c>
      <c r="U12">
        <v>11</v>
      </c>
    </row>
    <row r="13" spans="1:21" x14ac:dyDescent="0.2">
      <c r="A13" s="3">
        <v>12</v>
      </c>
      <c r="B13" s="9" t="s">
        <v>3</v>
      </c>
      <c r="C13" s="12" t="s">
        <v>7</v>
      </c>
      <c r="D13" s="12" t="s">
        <v>6</v>
      </c>
      <c r="E13" s="12" t="s">
        <v>9</v>
      </c>
      <c r="F13" s="4">
        <v>1.875</v>
      </c>
      <c r="G13" s="4">
        <v>-5.2673139999999998</v>
      </c>
      <c r="H13" s="4">
        <v>-5.0636830000000002</v>
      </c>
      <c r="I13" s="4">
        <v>8.1100000000000005E-2</v>
      </c>
      <c r="J13" s="4">
        <v>2.0868888242992907</v>
      </c>
      <c r="K13" s="4">
        <v>1.0611284667390057</v>
      </c>
      <c r="L13" s="5"/>
    </row>
    <row r="14" spans="1:21" x14ac:dyDescent="0.2">
      <c r="A14" s="21">
        <v>13</v>
      </c>
      <c r="B14" s="10" t="s">
        <v>4</v>
      </c>
      <c r="C14" s="12" t="s">
        <v>7</v>
      </c>
      <c r="D14" s="25" t="s">
        <v>7</v>
      </c>
      <c r="E14" t="s">
        <v>5</v>
      </c>
      <c r="F14" s="38">
        <v>4.3583333333333334</v>
      </c>
      <c r="G14" s="4"/>
      <c r="H14" s="4"/>
      <c r="I14" s="4"/>
      <c r="J14" s="4"/>
      <c r="K14" s="4"/>
      <c r="L14" s="5"/>
      <c r="Q14">
        <v>-1.891603006647E-3</v>
      </c>
      <c r="R14">
        <v>-0.43321199999999999</v>
      </c>
      <c r="S14">
        <v>-5.7879999999999997E-3</v>
      </c>
      <c r="T14">
        <v>5.862E-3</v>
      </c>
      <c r="U14">
        <v>13</v>
      </c>
    </row>
    <row r="15" spans="1:21" x14ac:dyDescent="0.2">
      <c r="A15" s="21">
        <v>14</v>
      </c>
      <c r="B15" s="10" t="s">
        <v>4</v>
      </c>
      <c r="C15" s="12" t="s">
        <v>7</v>
      </c>
      <c r="D15" s="12" t="s">
        <v>6</v>
      </c>
      <c r="E15" s="12" t="s">
        <v>9</v>
      </c>
      <c r="F15" s="50">
        <v>-41.575000000000003</v>
      </c>
      <c r="G15" s="4">
        <v>-0.78834199999999999</v>
      </c>
      <c r="H15" s="4">
        <v>-0.66159000000000001</v>
      </c>
      <c r="I15" s="4">
        <v>0.112607</v>
      </c>
      <c r="J15" s="4">
        <v>46.757361883863666</v>
      </c>
      <c r="K15" s="4">
        <v>27.537097300198869</v>
      </c>
      <c r="L15" s="5"/>
      <c r="Q15">
        <v>-0.305601230862805</v>
      </c>
      <c r="R15">
        <v>-0.48852800000000002</v>
      </c>
      <c r="S15">
        <v>-0.156699</v>
      </c>
      <c r="T15">
        <v>0.111285</v>
      </c>
      <c r="U15">
        <v>14</v>
      </c>
    </row>
    <row r="16" spans="1:21" x14ac:dyDescent="0.2">
      <c r="A16" s="3">
        <v>15</v>
      </c>
      <c r="B16" s="9" t="s">
        <v>3</v>
      </c>
      <c r="C16" s="12" t="s">
        <v>7</v>
      </c>
      <c r="D16" s="12" t="s">
        <v>6</v>
      </c>
      <c r="E16" s="12" t="s">
        <v>5</v>
      </c>
      <c r="F16" s="4">
        <v>1.825</v>
      </c>
      <c r="G16" s="4">
        <v>-10.571463</v>
      </c>
      <c r="H16" s="4">
        <v>-3.6373600000000001</v>
      </c>
      <c r="I16" s="4">
        <v>1.1096999999999999E-2</v>
      </c>
      <c r="J16" s="4">
        <v>2.1380909428479673</v>
      </c>
      <c r="K16" s="12">
        <v>1.3561604627932178</v>
      </c>
      <c r="L16" s="5"/>
    </row>
    <row r="17" spans="1:21" x14ac:dyDescent="0.2">
      <c r="A17" s="3">
        <v>16</v>
      </c>
      <c r="B17" s="9" t="s">
        <v>3</v>
      </c>
      <c r="C17" s="12" t="s">
        <v>7</v>
      </c>
      <c r="D17" s="12" t="s">
        <v>6</v>
      </c>
      <c r="E17" s="12" t="s">
        <v>5</v>
      </c>
      <c r="F17" s="4">
        <v>2.2916666666666665</v>
      </c>
      <c r="G17" s="4">
        <v>-8.2955030000000001</v>
      </c>
      <c r="H17" s="4">
        <v>-1.932005</v>
      </c>
      <c r="I17" s="4">
        <v>-4.9610000000000001E-3</v>
      </c>
      <c r="J17" s="4">
        <v>1.6707400333434588</v>
      </c>
      <c r="K17" s="4">
        <v>0.38012933554951789</v>
      </c>
      <c r="L17" s="5"/>
    </row>
    <row r="18" spans="1:21" x14ac:dyDescent="0.2">
      <c r="A18" s="3">
        <v>17</v>
      </c>
      <c r="B18" s="9" t="s">
        <v>3</v>
      </c>
      <c r="C18" s="12" t="s">
        <v>7</v>
      </c>
      <c r="D18" s="12" t="s">
        <v>6</v>
      </c>
      <c r="E18" s="12" t="s">
        <v>9</v>
      </c>
      <c r="F18" s="4">
        <v>0.71666666666666667</v>
      </c>
      <c r="G18" s="4">
        <v>-0.520872</v>
      </c>
      <c r="H18" s="4">
        <v>-2.047021</v>
      </c>
      <c r="I18" s="4">
        <v>-2.3702999999999998E-2</v>
      </c>
      <c r="J18">
        <v>3.2485147074189262</v>
      </c>
      <c r="K18">
        <v>1.3834164862519152</v>
      </c>
      <c r="L18" s="5"/>
    </row>
    <row r="19" spans="1:21" x14ac:dyDescent="0.2">
      <c r="A19" s="3">
        <v>18</v>
      </c>
      <c r="B19" s="9" t="s">
        <v>3</v>
      </c>
      <c r="C19" s="12" t="s">
        <v>7</v>
      </c>
      <c r="D19" s="12" t="s">
        <v>6</v>
      </c>
      <c r="E19" s="12" t="s">
        <v>9</v>
      </c>
      <c r="F19" s="4">
        <v>1.3416666666666666</v>
      </c>
      <c r="G19" s="4">
        <v>-0.66221300000000005</v>
      </c>
      <c r="H19" s="4">
        <v>-4.8104639999999996</v>
      </c>
      <c r="I19" s="4">
        <v>1.627513</v>
      </c>
      <c r="J19" s="4">
        <v>2.6197882255775151</v>
      </c>
      <c r="K19" s="4">
        <v>1.4741994689417923</v>
      </c>
      <c r="L19" s="5"/>
    </row>
    <row r="20" spans="1:21" x14ac:dyDescent="0.2">
      <c r="A20" s="21">
        <v>19</v>
      </c>
      <c r="B20" s="9" t="s">
        <v>3</v>
      </c>
      <c r="C20" s="12" t="s">
        <v>7</v>
      </c>
      <c r="D20" s="12" t="s">
        <v>6</v>
      </c>
      <c r="E20" s="12" t="s">
        <v>9</v>
      </c>
      <c r="F20" s="50">
        <v>-17.475000000000001</v>
      </c>
      <c r="G20" s="4">
        <v>-0.46560299999999999</v>
      </c>
      <c r="H20" s="4">
        <v>-1.1188450000000001</v>
      </c>
      <c r="I20" s="4">
        <v>5.4940999999999997E-2</v>
      </c>
      <c r="J20" s="4">
        <v>21.950436440508053</v>
      </c>
      <c r="K20" s="4">
        <v>18.713899167384636</v>
      </c>
      <c r="L20" s="5"/>
    </row>
    <row r="21" spans="1:21" x14ac:dyDescent="0.2">
      <c r="A21" s="21">
        <v>20</v>
      </c>
      <c r="B21" s="10" t="s">
        <v>4</v>
      </c>
      <c r="C21" s="12" t="s">
        <v>7</v>
      </c>
      <c r="D21" s="25" t="s">
        <v>7</v>
      </c>
      <c r="E21" s="12" t="s">
        <v>10</v>
      </c>
      <c r="F21" s="4">
        <v>2.7666666666666666</v>
      </c>
      <c r="G21" s="4"/>
      <c r="H21" s="4"/>
      <c r="I21" s="4"/>
      <c r="J21" s="4"/>
      <c r="K21" s="12"/>
      <c r="L21" s="5"/>
      <c r="M21" t="s">
        <v>22</v>
      </c>
      <c r="Q21">
        <v>0</v>
      </c>
      <c r="R21">
        <v>0</v>
      </c>
      <c r="S21">
        <v>0</v>
      </c>
      <c r="T21">
        <v>0</v>
      </c>
      <c r="U21">
        <v>20</v>
      </c>
    </row>
    <row r="22" spans="1:21" x14ac:dyDescent="0.2">
      <c r="A22" s="3">
        <v>21</v>
      </c>
      <c r="B22" s="10" t="s">
        <v>4</v>
      </c>
      <c r="C22" s="12" t="s">
        <v>7</v>
      </c>
      <c r="D22" s="12" t="s">
        <v>6</v>
      </c>
      <c r="E22" s="12" t="s">
        <v>9</v>
      </c>
      <c r="F22" s="4">
        <v>1.825</v>
      </c>
      <c r="G22" s="4">
        <v>-0.45447199999999999</v>
      </c>
      <c r="H22" s="4">
        <v>-2.5437240000000001</v>
      </c>
      <c r="I22" s="4">
        <v>-2.4060000000000002E-3</v>
      </c>
      <c r="J22" s="4">
        <v>2.1360717669667122</v>
      </c>
      <c r="K22" s="4">
        <v>0.6169115871656865</v>
      </c>
      <c r="L22" s="5"/>
      <c r="Q22">
        <v>0.60869442831278298</v>
      </c>
      <c r="R22">
        <v>-0.45447199999999999</v>
      </c>
      <c r="S22">
        <v>-2.5437240000000001</v>
      </c>
      <c r="T22">
        <v>8.1799999999999998E-3</v>
      </c>
      <c r="U22">
        <v>21</v>
      </c>
    </row>
    <row r="23" spans="1:21" x14ac:dyDescent="0.2">
      <c r="A23" s="3">
        <v>22</v>
      </c>
      <c r="B23" s="10" t="s">
        <v>4</v>
      </c>
      <c r="C23" s="12" t="s">
        <v>7</v>
      </c>
      <c r="D23" s="12" t="s">
        <v>6</v>
      </c>
      <c r="E23" s="12" t="s">
        <v>9</v>
      </c>
      <c r="F23" s="4">
        <v>2.95</v>
      </c>
      <c r="G23" s="4">
        <v>-1.0034749999999999</v>
      </c>
      <c r="H23" s="4">
        <v>-6.123437</v>
      </c>
      <c r="I23" s="4">
        <v>-3.5729999999999998E-3</v>
      </c>
      <c r="J23" s="4">
        <v>1.0459264748892037</v>
      </c>
      <c r="K23" s="4">
        <v>8.9139111157964052E-2</v>
      </c>
      <c r="L23" s="5"/>
      <c r="Q23">
        <v>-0.116881803184304</v>
      </c>
      <c r="R23">
        <v>-1.0034749999999999</v>
      </c>
      <c r="S23">
        <v>-6.123437</v>
      </c>
      <c r="T23">
        <v>7.4139999999999996E-3</v>
      </c>
      <c r="U23">
        <v>22</v>
      </c>
    </row>
    <row r="24" spans="1:21" x14ac:dyDescent="0.2">
      <c r="A24" s="3">
        <v>23</v>
      </c>
      <c r="B24" s="9" t="s">
        <v>3</v>
      </c>
      <c r="C24" s="12" t="s">
        <v>7</v>
      </c>
      <c r="D24" s="12" t="s">
        <v>6</v>
      </c>
      <c r="E24" s="12" t="s">
        <v>9</v>
      </c>
      <c r="F24" s="4">
        <v>2.4916666666666667</v>
      </c>
      <c r="G24" s="4">
        <v>-0.75505100000000003</v>
      </c>
      <c r="H24" s="4">
        <v>-7.1648019999999999</v>
      </c>
      <c r="I24" s="4">
        <v>-2.0900000000000001E-4</v>
      </c>
      <c r="J24" s="4">
        <v>1.4765788863860003</v>
      </c>
      <c r="K24" s="4">
        <v>0.48030079788397828</v>
      </c>
      <c r="L24" s="5"/>
    </row>
    <row r="25" spans="1:21" x14ac:dyDescent="0.2">
      <c r="A25" s="3">
        <v>24</v>
      </c>
      <c r="B25" s="9" t="s">
        <v>3</v>
      </c>
      <c r="C25" s="12" t="s">
        <v>7</v>
      </c>
      <c r="D25" s="12" t="s">
        <v>6</v>
      </c>
      <c r="E25" s="12" t="s">
        <v>5</v>
      </c>
      <c r="F25" s="4">
        <v>2.1666666666666665</v>
      </c>
      <c r="G25" s="4">
        <v>-7.9188200000000002</v>
      </c>
      <c r="H25" s="4">
        <v>-2.5549140000000001</v>
      </c>
      <c r="I25" s="4">
        <v>-3.2735E-2</v>
      </c>
      <c r="J25" s="4">
        <v>1.7932678251362986</v>
      </c>
      <c r="K25" s="4">
        <v>0.59600558491049149</v>
      </c>
      <c r="L25" s="5"/>
    </row>
    <row r="26" spans="1:21" x14ac:dyDescent="0.2">
      <c r="A26" s="3">
        <v>25</v>
      </c>
      <c r="B26" s="9" t="s">
        <v>3</v>
      </c>
      <c r="C26" s="12" t="s">
        <v>7</v>
      </c>
      <c r="D26" s="12" t="s">
        <v>6</v>
      </c>
      <c r="E26" s="12" t="s">
        <v>5</v>
      </c>
      <c r="F26" s="4">
        <v>1.3666666666666667</v>
      </c>
      <c r="G26" s="4">
        <v>-10.536519999999999</v>
      </c>
      <c r="H26" s="4">
        <v>-2.311226</v>
      </c>
      <c r="I26" s="4">
        <v>0.14927199999999999</v>
      </c>
      <c r="J26" s="4">
        <v>2.597008252127897</v>
      </c>
      <c r="K26" s="12">
        <v>2.3439866154401905</v>
      </c>
      <c r="L26" s="5"/>
    </row>
    <row r="27" spans="1:21" x14ac:dyDescent="0.2">
      <c r="A27" s="3">
        <v>26</v>
      </c>
      <c r="B27" s="10" t="s">
        <v>4</v>
      </c>
      <c r="C27" s="12" t="s">
        <v>7</v>
      </c>
      <c r="D27" s="12" t="s">
        <v>6</v>
      </c>
      <c r="E27" s="12" t="s">
        <v>9</v>
      </c>
      <c r="F27" s="4">
        <v>1.6333333333333333</v>
      </c>
      <c r="G27" s="4">
        <v>-0.43599399999999999</v>
      </c>
      <c r="H27" s="4">
        <v>-2.1227680000000002</v>
      </c>
      <c r="I27" s="4">
        <v>-2.1227680000000002</v>
      </c>
      <c r="J27" s="4">
        <v>2.3272743430244209</v>
      </c>
      <c r="K27" s="4">
        <v>0.1840289867780045</v>
      </c>
      <c r="L27" s="5"/>
      <c r="Q27">
        <v>0.18402898677799501</v>
      </c>
      <c r="R27">
        <v>-0.43599399999999999</v>
      </c>
      <c r="S27">
        <v>-2.121953</v>
      </c>
      <c r="T27">
        <v>5.8919999999999997E-3</v>
      </c>
      <c r="U27">
        <v>26</v>
      </c>
    </row>
    <row r="28" spans="1:21" x14ac:dyDescent="0.2">
      <c r="A28" s="3">
        <v>27</v>
      </c>
      <c r="B28" s="9" t="s">
        <v>3</v>
      </c>
      <c r="C28" s="12" t="s">
        <v>7</v>
      </c>
      <c r="D28" s="12" t="s">
        <v>6</v>
      </c>
      <c r="E28" s="12" t="s">
        <v>9</v>
      </c>
      <c r="F28" s="4">
        <v>0.5083333333333333</v>
      </c>
      <c r="G28" s="4">
        <v>-0.56641799999999998</v>
      </c>
      <c r="H28" s="4">
        <v>-2.4794809999999998</v>
      </c>
      <c r="I28" s="4">
        <v>-1.0893999999999999E-2</v>
      </c>
      <c r="J28" s="4">
        <v>3.4510803732613953</v>
      </c>
      <c r="K28" s="4">
        <v>1.7338578605687731</v>
      </c>
      <c r="L28" s="5"/>
    </row>
    <row r="29" spans="1:21" x14ac:dyDescent="0.2">
      <c r="A29" s="3">
        <v>28</v>
      </c>
      <c r="B29" s="9" t="s">
        <v>3</v>
      </c>
      <c r="C29" s="12" t="s">
        <v>7</v>
      </c>
      <c r="D29" s="12" t="s">
        <v>6</v>
      </c>
      <c r="E29" s="12" t="s">
        <v>9</v>
      </c>
      <c r="F29" s="4">
        <v>1.7333333333333334</v>
      </c>
      <c r="G29" s="4">
        <v>-0.42090100000000003</v>
      </c>
      <c r="H29" s="4">
        <v>-2.352503</v>
      </c>
      <c r="I29" s="4">
        <v>-2.5082E-2</v>
      </c>
      <c r="J29" s="4">
        <v>2.2321922570195039</v>
      </c>
      <c r="K29" s="4">
        <v>0.40705711115251247</v>
      </c>
      <c r="L29" s="5"/>
    </row>
    <row r="30" spans="1:21" x14ac:dyDescent="0.2">
      <c r="A30" s="3">
        <v>29</v>
      </c>
      <c r="B30" s="10" t="s">
        <v>4</v>
      </c>
      <c r="C30" s="12" t="s">
        <v>7</v>
      </c>
      <c r="D30" s="12" t="s">
        <v>6</v>
      </c>
      <c r="E30" s="12" t="s">
        <v>9</v>
      </c>
      <c r="F30" s="4">
        <v>1.4166666666666667</v>
      </c>
      <c r="G30" s="4">
        <v>-0.51017599999999996</v>
      </c>
      <c r="H30" s="4">
        <v>-4.171138</v>
      </c>
      <c r="I30" s="4">
        <v>4.929E-2</v>
      </c>
      <c r="J30" s="4">
        <v>2.5470731337058705</v>
      </c>
      <c r="K30" s="4">
        <v>9.5129137537681291E-2</v>
      </c>
      <c r="L30" s="5"/>
      <c r="Q30">
        <v>9.5129137537686398E-2</v>
      </c>
      <c r="R30">
        <v>-0.51017599999999996</v>
      </c>
      <c r="S30">
        <v>-4.171138</v>
      </c>
      <c r="T30">
        <v>5.1826999999999998E-2</v>
      </c>
      <c r="U30">
        <v>29</v>
      </c>
    </row>
    <row r="31" spans="1:21" x14ac:dyDescent="0.2">
      <c r="A31" s="3">
        <v>30</v>
      </c>
      <c r="B31" s="10" t="s">
        <v>4</v>
      </c>
      <c r="C31" s="12" t="s">
        <v>7</v>
      </c>
      <c r="D31" s="12" t="s">
        <v>6</v>
      </c>
      <c r="E31" s="12" t="s">
        <v>9</v>
      </c>
      <c r="F31" s="4">
        <v>1.8666666666666667</v>
      </c>
      <c r="G31" s="4">
        <v>-0.45232699999999998</v>
      </c>
      <c r="H31" s="4">
        <v>-3.7350720000000002</v>
      </c>
      <c r="I31" s="4">
        <v>-8.7609999999999997E-3</v>
      </c>
      <c r="J31" s="4">
        <v>2.0945611315941655</v>
      </c>
      <c r="K31" s="4">
        <v>0.65913480595838125</v>
      </c>
      <c r="L31" s="5"/>
      <c r="Q31">
        <v>0.66731194437323604</v>
      </c>
      <c r="R31">
        <v>-0.45232699999999998</v>
      </c>
      <c r="S31">
        <v>-3.7350720000000002</v>
      </c>
      <c r="T31">
        <v>5.901E-3</v>
      </c>
      <c r="U31">
        <v>30</v>
      </c>
    </row>
    <row r="32" spans="1:21" x14ac:dyDescent="0.2">
      <c r="A32" s="21">
        <v>31</v>
      </c>
      <c r="B32" s="10" t="s">
        <v>4</v>
      </c>
      <c r="C32" s="12" t="s">
        <v>7</v>
      </c>
      <c r="D32" s="25" t="s">
        <v>7</v>
      </c>
      <c r="E32" s="12" t="s">
        <v>9</v>
      </c>
      <c r="F32" s="52">
        <f>(2267-1680)/120</f>
        <v>4.8916666666666666</v>
      </c>
      <c r="G32" s="4"/>
      <c r="H32" s="4"/>
      <c r="I32" s="4"/>
      <c r="J32" s="4"/>
      <c r="K32" s="4"/>
      <c r="L32" s="5"/>
      <c r="Q32">
        <v>-4.2572536843191004E-3</v>
      </c>
      <c r="R32">
        <v>-0.43321199999999999</v>
      </c>
      <c r="S32">
        <v>-5.7980000000000002E-3</v>
      </c>
      <c r="T32">
        <v>5.8939999999999999E-3</v>
      </c>
      <c r="U32">
        <v>31</v>
      </c>
    </row>
    <row r="33" spans="1:21" x14ac:dyDescent="0.2">
      <c r="A33" s="3">
        <v>32</v>
      </c>
      <c r="B33" s="9" t="s">
        <v>3</v>
      </c>
      <c r="C33" s="12" t="s">
        <v>7</v>
      </c>
      <c r="D33" s="12" t="s">
        <v>6</v>
      </c>
      <c r="E33" s="12" t="s">
        <v>9</v>
      </c>
      <c r="F33">
        <v>-0.52500000000000002</v>
      </c>
      <c r="G33">
        <v>-0.55926900000000002</v>
      </c>
      <c r="H33">
        <v>-1.5100519999999999</v>
      </c>
      <c r="I33">
        <v>-2.2324E-2</v>
      </c>
      <c r="J33">
        <v>4.4887401916919538</v>
      </c>
      <c r="K33">
        <v>2.3046968265197822</v>
      </c>
      <c r="L33" s="5"/>
    </row>
    <row r="34" spans="1:21" x14ac:dyDescent="0.2">
      <c r="A34" s="3">
        <v>33</v>
      </c>
      <c r="B34" s="10" t="s">
        <v>4</v>
      </c>
      <c r="C34" s="12" t="s">
        <v>7</v>
      </c>
      <c r="D34" s="4" t="s">
        <v>6</v>
      </c>
      <c r="E34" s="4" t="s">
        <v>9</v>
      </c>
      <c r="F34" s="4">
        <v>2.4083333333333332</v>
      </c>
      <c r="G34" s="4">
        <v>-5.5970300000000002</v>
      </c>
      <c r="H34" s="4">
        <v>-6.5501519999999998</v>
      </c>
      <c r="I34" s="4">
        <v>-1.4416E-2</v>
      </c>
      <c r="J34" s="4">
        <v>1.553773683876768</v>
      </c>
      <c r="K34" s="4">
        <v>0.71652212042387009</v>
      </c>
      <c r="L34" s="5"/>
      <c r="Q34">
        <v>8.1309135251688605E-2</v>
      </c>
      <c r="R34">
        <v>-5.5970300000000002</v>
      </c>
      <c r="S34">
        <v>-6.5501519999999998</v>
      </c>
      <c r="T34">
        <v>6.6E-3</v>
      </c>
      <c r="U34">
        <v>33</v>
      </c>
    </row>
    <row r="35" spans="1:21" x14ac:dyDescent="0.2">
      <c r="A35" s="3">
        <v>34</v>
      </c>
      <c r="B35" s="9" t="s">
        <v>3</v>
      </c>
      <c r="C35" s="12" t="s">
        <v>7</v>
      </c>
      <c r="D35" s="12" t="s">
        <v>6</v>
      </c>
      <c r="E35" s="12" t="s">
        <v>5</v>
      </c>
      <c r="F35" s="4">
        <v>0.66666666666666663</v>
      </c>
      <c r="G35" s="4">
        <v>-8.3542719999999999</v>
      </c>
      <c r="H35" s="4">
        <v>-1.514526</v>
      </c>
      <c r="I35" s="4">
        <v>1.1816E-2</v>
      </c>
      <c r="J35" s="4">
        <v>3.294647725347255</v>
      </c>
      <c r="K35" s="4">
        <v>1.9342891620947718</v>
      </c>
      <c r="L35" s="5"/>
    </row>
    <row r="36" spans="1:21" x14ac:dyDescent="0.2">
      <c r="A36" s="3">
        <v>35</v>
      </c>
      <c r="B36" s="10" t="s">
        <v>4</v>
      </c>
      <c r="C36" s="12" t="s">
        <v>7</v>
      </c>
      <c r="D36" s="12" t="s">
        <v>6</v>
      </c>
      <c r="E36" s="12" t="s">
        <v>9</v>
      </c>
      <c r="F36" s="4">
        <v>1.3333333333333333</v>
      </c>
      <c r="G36" s="4">
        <v>-0.52812000000000003</v>
      </c>
      <c r="H36" s="4">
        <v>-1.7615909999999999</v>
      </c>
      <c r="I36" s="4">
        <v>-8.8369999999999994E-3</v>
      </c>
      <c r="J36" s="4">
        <v>2.6243483474715337</v>
      </c>
      <c r="K36" s="4">
        <v>0.704427171874206</v>
      </c>
      <c r="L36" s="5"/>
      <c r="Q36">
        <v>0.704427171874212</v>
      </c>
      <c r="R36">
        <v>-0.52812000000000003</v>
      </c>
      <c r="S36">
        <v>-1.7615909999999999</v>
      </c>
      <c r="T36">
        <v>5.6499999999999996E-3</v>
      </c>
      <c r="U36">
        <v>35</v>
      </c>
    </row>
    <row r="37" spans="1:21" x14ac:dyDescent="0.2">
      <c r="A37" s="21">
        <v>36</v>
      </c>
      <c r="B37" s="10" t="s">
        <v>4</v>
      </c>
      <c r="C37" s="12" t="s">
        <v>7</v>
      </c>
      <c r="D37" s="25" t="s">
        <v>7</v>
      </c>
      <c r="E37" s="12" t="s">
        <v>9</v>
      </c>
      <c r="F37">
        <f>(2083-1681)/120</f>
        <v>3.35</v>
      </c>
      <c r="G37" s="4"/>
      <c r="H37" s="4"/>
      <c r="I37" s="4"/>
      <c r="J37" s="4"/>
      <c r="K37" s="4"/>
      <c r="L37" s="5"/>
      <c r="M37" t="s">
        <v>22</v>
      </c>
      <c r="Q37">
        <v>3.3890590737491102E-4</v>
      </c>
      <c r="R37">
        <v>-0.52830299999999997</v>
      </c>
      <c r="S37">
        <v>-2.247719</v>
      </c>
      <c r="T37">
        <v>5.8139999999999997E-3</v>
      </c>
      <c r="U37">
        <v>36</v>
      </c>
    </row>
    <row r="38" spans="1:21" x14ac:dyDescent="0.2">
      <c r="A38" s="3">
        <v>37</v>
      </c>
      <c r="B38" s="9" t="s">
        <v>3</v>
      </c>
      <c r="C38" s="12" t="s">
        <v>7</v>
      </c>
      <c r="D38" s="12" t="s">
        <v>6</v>
      </c>
      <c r="E38" s="12" t="s">
        <v>9</v>
      </c>
      <c r="F38" s="4">
        <v>2.15</v>
      </c>
      <c r="G38" s="4">
        <v>-0.59987800000000002</v>
      </c>
      <c r="H38" s="4">
        <v>-3.4870079999999999</v>
      </c>
      <c r="I38" s="4">
        <v>1.3742369999999999</v>
      </c>
      <c r="J38" s="4">
        <v>3.2443963093494008</v>
      </c>
      <c r="K38" s="4">
        <v>1.3777171308205722</v>
      </c>
      <c r="L38" s="5"/>
    </row>
    <row r="39" spans="1:21" x14ac:dyDescent="0.2">
      <c r="A39" s="21">
        <v>38</v>
      </c>
      <c r="B39" s="10" t="s">
        <v>4</v>
      </c>
      <c r="C39" s="12" t="s">
        <v>7</v>
      </c>
      <c r="D39" s="25" t="s">
        <v>7</v>
      </c>
      <c r="E39" s="12" t="s">
        <v>9</v>
      </c>
      <c r="F39" s="4">
        <v>3.9</v>
      </c>
      <c r="G39" s="4"/>
      <c r="H39" s="4"/>
      <c r="I39" s="4"/>
      <c r="J39" s="4"/>
      <c r="K39" s="4"/>
      <c r="L39" s="5"/>
      <c r="M39" t="s">
        <v>22</v>
      </c>
      <c r="Q39">
        <v>-9.1502382396657102E-4</v>
      </c>
      <c r="R39">
        <v>-0.43321199999999999</v>
      </c>
      <c r="S39">
        <v>-4.3491000000000002E-2</v>
      </c>
      <c r="T39">
        <v>6.1859999999999997E-3</v>
      </c>
      <c r="U39">
        <v>38</v>
      </c>
    </row>
    <row r="40" spans="1:21" x14ac:dyDescent="0.2">
      <c r="A40" s="3">
        <v>39</v>
      </c>
      <c r="B40" s="9" t="s">
        <v>3</v>
      </c>
      <c r="C40" s="12" t="s">
        <v>7</v>
      </c>
      <c r="D40" s="12" t="s">
        <v>6</v>
      </c>
      <c r="E40" s="12" t="s">
        <v>5</v>
      </c>
      <c r="F40" s="4">
        <v>-1.5083333333333333</v>
      </c>
      <c r="G40" s="4">
        <v>-10.132635000000001</v>
      </c>
      <c r="H40" s="4">
        <v>-0.78403199999999995</v>
      </c>
      <c r="I40" s="4">
        <v>1.0917E-2</v>
      </c>
      <c r="J40" s="4">
        <v>5.2484919767974256</v>
      </c>
      <c r="K40" s="12">
        <v>5.1315210730114593</v>
      </c>
      <c r="L40" s="5"/>
    </row>
    <row r="41" spans="1:21" ht="17" thickBot="1" x14ac:dyDescent="0.25">
      <c r="A41" s="6">
        <v>40</v>
      </c>
      <c r="B41" s="11" t="s">
        <v>3</v>
      </c>
      <c r="C41" s="13" t="s">
        <v>7</v>
      </c>
      <c r="D41" s="7" t="s">
        <v>6</v>
      </c>
      <c r="E41" s="7" t="s">
        <v>10</v>
      </c>
      <c r="F41" s="51">
        <f>(2467-5285)/120</f>
        <v>-23.483333333333334</v>
      </c>
      <c r="G41" s="7">
        <v>-0.46322799999999997</v>
      </c>
      <c r="H41" s="7">
        <v>-1.6256109999999999</v>
      </c>
      <c r="I41" s="7">
        <v>0.11895699999999999</v>
      </c>
      <c r="J41" s="7">
        <v>30.680337123575416</v>
      </c>
      <c r="K41" s="7">
        <v>28.403331199424994</v>
      </c>
      <c r="L41" s="8"/>
    </row>
  </sheetData>
  <autoFilter ref="A1:L4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zoomScale="70" zoomScaleNormal="70" zoomScalePageLayoutView="70" workbookViewId="0">
      <pane ySplit="1" topLeftCell="A2" activePane="bottomLeft" state="frozen"/>
      <selection activeCell="H30" sqref="H30"/>
      <selection pane="bottomLeft" activeCell="H30" sqref="H30"/>
    </sheetView>
  </sheetViews>
  <sheetFormatPr baseColWidth="10" defaultRowHeight="16" x14ac:dyDescent="0.2"/>
  <cols>
    <col min="1" max="1" width="5.83203125" customWidth="1"/>
    <col min="2" max="2" width="9.83203125" customWidth="1"/>
    <col min="3" max="3" width="11.6640625" customWidth="1"/>
    <col min="4" max="4" width="11" customWidth="1"/>
    <col min="5" max="5" width="18.1640625" style="2" customWidth="1"/>
    <col min="6" max="6" width="24.6640625" customWidth="1"/>
    <col min="7" max="7" width="13.6640625" customWidth="1"/>
  </cols>
  <sheetData>
    <row r="1" spans="1:7" s="1" customFormat="1" ht="49" thickBot="1" x14ac:dyDescent="0.25">
      <c r="A1" s="41" t="s">
        <v>0</v>
      </c>
      <c r="B1" s="42" t="s">
        <v>2</v>
      </c>
      <c r="C1" s="43" t="s">
        <v>13</v>
      </c>
      <c r="D1" s="47" t="s">
        <v>14</v>
      </c>
      <c r="E1" s="45" t="s">
        <v>37</v>
      </c>
      <c r="F1" s="46" t="s">
        <v>39</v>
      </c>
      <c r="G1" s="15"/>
    </row>
    <row r="2" spans="1:7" x14ac:dyDescent="0.2">
      <c r="A2" s="3">
        <v>1</v>
      </c>
      <c r="B2" s="10" t="s">
        <v>4</v>
      </c>
      <c r="C2" s="12" t="s">
        <v>6</v>
      </c>
      <c r="D2" s="4" t="str">
        <f>IF(C2="Nein","Automation"," ")</f>
        <v>Automation</v>
      </c>
      <c r="E2">
        <v>42.933388999999998</v>
      </c>
      <c r="F2" s="5">
        <f>(8333-8333)/99.85*3.6</f>
        <v>0</v>
      </c>
    </row>
    <row r="3" spans="1:7" x14ac:dyDescent="0.2">
      <c r="A3" s="3">
        <v>2</v>
      </c>
      <c r="B3" s="9" t="s">
        <v>3</v>
      </c>
      <c r="C3" s="16" t="s">
        <v>8</v>
      </c>
      <c r="D3" s="16" t="s">
        <v>8</v>
      </c>
      <c r="E3" s="23"/>
      <c r="F3" s="17"/>
    </row>
    <row r="4" spans="1:7" x14ac:dyDescent="0.2">
      <c r="A4" s="3">
        <v>3</v>
      </c>
      <c r="B4" s="10" t="s">
        <v>4</v>
      </c>
      <c r="C4" s="12" t="s">
        <v>6</v>
      </c>
      <c r="D4" s="4" t="str">
        <f t="shared" ref="D4:D39" si="0">IF(C4="Nein","Automation"," ")</f>
        <v>Automation</v>
      </c>
      <c r="E4">
        <v>42.931870000000004</v>
      </c>
      <c r="F4" s="5">
        <f t="shared" ref="F4:F39" si="1">(8333-8333)/99.85*3.6</f>
        <v>0</v>
      </c>
    </row>
    <row r="5" spans="1:7" x14ac:dyDescent="0.2">
      <c r="A5" s="3">
        <v>4</v>
      </c>
      <c r="B5" s="9" t="s">
        <v>3</v>
      </c>
      <c r="C5" s="12" t="s">
        <v>7</v>
      </c>
      <c r="D5" s="4" t="s">
        <v>5</v>
      </c>
      <c r="E5">
        <v>52.413155000000003</v>
      </c>
      <c r="F5" s="5">
        <v>1.7305958938407613</v>
      </c>
    </row>
    <row r="6" spans="1:7" x14ac:dyDescent="0.2">
      <c r="A6" s="3">
        <v>5</v>
      </c>
      <c r="B6" s="10" t="s">
        <v>4</v>
      </c>
      <c r="C6" s="12" t="s">
        <v>7</v>
      </c>
      <c r="D6" s="4" t="s">
        <v>9</v>
      </c>
      <c r="E6">
        <v>61.311754999999998</v>
      </c>
      <c r="F6" s="5">
        <v>2.456796917996698</v>
      </c>
    </row>
    <row r="7" spans="1:7" x14ac:dyDescent="0.2">
      <c r="A7" s="3">
        <v>6</v>
      </c>
      <c r="B7" s="9" t="s">
        <v>3</v>
      </c>
      <c r="C7" s="12" t="s">
        <v>6</v>
      </c>
      <c r="D7" s="4" t="str">
        <f t="shared" si="0"/>
        <v>Automation</v>
      </c>
      <c r="E7">
        <v>42.83831</v>
      </c>
      <c r="F7" s="5">
        <f t="shared" si="1"/>
        <v>0</v>
      </c>
    </row>
    <row r="8" spans="1:7" x14ac:dyDescent="0.2">
      <c r="A8" s="3">
        <v>7</v>
      </c>
      <c r="B8" s="9" t="s">
        <v>3</v>
      </c>
      <c r="C8" s="12" t="s">
        <v>7</v>
      </c>
      <c r="D8" s="4" t="s">
        <v>5</v>
      </c>
      <c r="E8">
        <v>60.590600999999999</v>
      </c>
      <c r="F8" s="5">
        <v>3.2088132198297448</v>
      </c>
    </row>
    <row r="9" spans="1:7" x14ac:dyDescent="0.2">
      <c r="A9" s="3">
        <v>8</v>
      </c>
      <c r="B9" s="10" t="s">
        <v>4</v>
      </c>
      <c r="C9" s="12" t="s">
        <v>6</v>
      </c>
      <c r="D9" s="4" t="str">
        <f t="shared" si="0"/>
        <v>Automation</v>
      </c>
      <c r="E9">
        <v>42.883842999999999</v>
      </c>
      <c r="F9" s="5">
        <f t="shared" si="1"/>
        <v>0</v>
      </c>
    </row>
    <row r="10" spans="1:7" x14ac:dyDescent="0.2">
      <c r="A10" s="21">
        <v>9</v>
      </c>
      <c r="B10" s="10" t="s">
        <v>4</v>
      </c>
      <c r="C10" s="12" t="s">
        <v>7</v>
      </c>
      <c r="D10" s="4" t="s">
        <v>5</v>
      </c>
      <c r="E10">
        <v>84.756353000000004</v>
      </c>
      <c r="F10" s="5">
        <v>7.6173285198555956</v>
      </c>
    </row>
    <row r="11" spans="1:7" x14ac:dyDescent="0.2">
      <c r="A11" s="3">
        <v>10</v>
      </c>
      <c r="B11" s="10" t="s">
        <v>4</v>
      </c>
      <c r="C11" s="12" t="s">
        <v>6</v>
      </c>
      <c r="D11" s="4" t="str">
        <f t="shared" si="0"/>
        <v>Automation</v>
      </c>
      <c r="E11">
        <v>42.907376999999997</v>
      </c>
      <c r="F11" s="5">
        <f t="shared" si="1"/>
        <v>0</v>
      </c>
    </row>
    <row r="12" spans="1:7" s="2" customFormat="1" x14ac:dyDescent="0.2">
      <c r="A12" s="21">
        <v>11</v>
      </c>
      <c r="B12" s="10" t="s">
        <v>4</v>
      </c>
      <c r="C12" s="12" t="s">
        <v>7</v>
      </c>
      <c r="D12" s="12" t="s">
        <v>9</v>
      </c>
      <c r="E12" s="2">
        <v>34.871254</v>
      </c>
      <c r="F12" s="53">
        <f>(8333-8382)/97.34*3.6</f>
        <v>-1.8122046435175674</v>
      </c>
      <c r="G12" s="2" t="s">
        <v>16</v>
      </c>
    </row>
    <row r="13" spans="1:7" x14ac:dyDescent="0.2">
      <c r="A13" s="3">
        <v>12</v>
      </c>
      <c r="B13" s="9" t="s">
        <v>3</v>
      </c>
      <c r="C13" s="12" t="s">
        <v>7</v>
      </c>
      <c r="D13" s="12" t="s">
        <v>5</v>
      </c>
      <c r="E13">
        <v>51.976680000000002</v>
      </c>
      <c r="F13" s="5">
        <v>1.6584877315973963</v>
      </c>
    </row>
    <row r="14" spans="1:7" x14ac:dyDescent="0.2">
      <c r="A14" s="3">
        <v>13</v>
      </c>
      <c r="B14" s="10" t="s">
        <v>4</v>
      </c>
      <c r="C14" s="12" t="s">
        <v>6</v>
      </c>
      <c r="D14" s="4" t="str">
        <f t="shared" si="0"/>
        <v>Automation</v>
      </c>
      <c r="E14">
        <v>42.899428</v>
      </c>
      <c r="F14" s="5">
        <f t="shared" si="1"/>
        <v>0</v>
      </c>
    </row>
    <row r="15" spans="1:7" x14ac:dyDescent="0.2">
      <c r="A15" s="21">
        <v>14</v>
      </c>
      <c r="B15" s="10" t="s">
        <v>4</v>
      </c>
      <c r="C15" s="12" t="s">
        <v>7</v>
      </c>
      <c r="D15" s="4" t="s">
        <v>9</v>
      </c>
      <c r="E15">
        <v>175.538466</v>
      </c>
      <c r="F15" s="39">
        <v>24.769153730595896</v>
      </c>
    </row>
    <row r="16" spans="1:7" x14ac:dyDescent="0.2">
      <c r="A16" s="3">
        <v>15</v>
      </c>
      <c r="B16" s="9" t="s">
        <v>3</v>
      </c>
      <c r="C16" s="12" t="s">
        <v>6</v>
      </c>
      <c r="D16" s="4" t="str">
        <f t="shared" si="0"/>
        <v>Automation</v>
      </c>
      <c r="E16">
        <v>42.825499999999998</v>
      </c>
      <c r="F16" s="5">
        <f>(8333-8333)/99.85*3.6</f>
        <v>0</v>
      </c>
    </row>
    <row r="17" spans="1:7" x14ac:dyDescent="0.2">
      <c r="A17" s="3">
        <v>16</v>
      </c>
      <c r="B17" s="9" t="s">
        <v>3</v>
      </c>
      <c r="C17" s="12" t="s">
        <v>7</v>
      </c>
      <c r="D17" s="4" t="s">
        <v>5</v>
      </c>
      <c r="E17">
        <v>59.766547000000003</v>
      </c>
      <c r="F17" s="5">
        <v>3.0645968953430147</v>
      </c>
    </row>
    <row r="18" spans="1:7" x14ac:dyDescent="0.2">
      <c r="A18" s="3">
        <v>17</v>
      </c>
      <c r="B18" s="9" t="s">
        <v>3</v>
      </c>
      <c r="C18" s="12" t="s">
        <v>7</v>
      </c>
      <c r="D18" s="4" t="s">
        <v>5</v>
      </c>
      <c r="E18">
        <v>44.860399000000001</v>
      </c>
      <c r="F18" s="5">
        <v>0.39659489233850781</v>
      </c>
    </row>
    <row r="19" spans="1:7" x14ac:dyDescent="0.2">
      <c r="A19" s="3">
        <v>18</v>
      </c>
      <c r="B19" s="9" t="s">
        <v>3</v>
      </c>
      <c r="C19" s="12" t="s">
        <v>7</v>
      </c>
      <c r="D19" s="4" t="s">
        <v>5</v>
      </c>
      <c r="E19">
        <v>52.259264000000002</v>
      </c>
      <c r="F19" s="5">
        <v>1.6945418127190788</v>
      </c>
    </row>
    <row r="20" spans="1:7" x14ac:dyDescent="0.2">
      <c r="A20" s="3">
        <v>19</v>
      </c>
      <c r="B20" s="9" t="s">
        <v>3</v>
      </c>
      <c r="C20" s="16" t="s">
        <v>8</v>
      </c>
      <c r="D20" s="16" t="s">
        <v>8</v>
      </c>
      <c r="E20" s="23"/>
      <c r="F20" s="17"/>
    </row>
    <row r="21" spans="1:7" x14ac:dyDescent="0.2">
      <c r="A21" s="3">
        <v>20</v>
      </c>
      <c r="B21" s="10" t="s">
        <v>4</v>
      </c>
      <c r="C21" s="12" t="s">
        <v>6</v>
      </c>
      <c r="D21" s="4" t="str">
        <f t="shared" si="0"/>
        <v>Automation</v>
      </c>
      <c r="E21">
        <v>42.946013999999998</v>
      </c>
      <c r="F21" s="5">
        <f t="shared" si="1"/>
        <v>0</v>
      </c>
    </row>
    <row r="22" spans="1:7" x14ac:dyDescent="0.2">
      <c r="A22" s="3">
        <v>21</v>
      </c>
      <c r="B22" s="10" t="s">
        <v>4</v>
      </c>
      <c r="C22" s="12" t="s">
        <v>6</v>
      </c>
      <c r="D22" s="4" t="str">
        <f t="shared" si="0"/>
        <v>Automation</v>
      </c>
      <c r="E22">
        <v>42.905195999999997</v>
      </c>
      <c r="F22" s="5">
        <f t="shared" si="1"/>
        <v>0</v>
      </c>
    </row>
    <row r="23" spans="1:7" x14ac:dyDescent="0.2">
      <c r="A23" s="21">
        <v>22</v>
      </c>
      <c r="B23" s="10" t="s">
        <v>4</v>
      </c>
      <c r="C23" s="12" t="s">
        <v>7</v>
      </c>
      <c r="D23" s="4" t="s">
        <v>9</v>
      </c>
      <c r="E23">
        <v>84.513281000000006</v>
      </c>
      <c r="F23" s="5">
        <v>7.5804672616063371</v>
      </c>
    </row>
    <row r="24" spans="1:7" x14ac:dyDescent="0.2">
      <c r="A24" s="3">
        <v>23</v>
      </c>
      <c r="B24" s="9" t="s">
        <v>3</v>
      </c>
      <c r="C24" s="12" t="s">
        <v>6</v>
      </c>
      <c r="D24" s="4" t="str">
        <f t="shared" si="0"/>
        <v>Automation</v>
      </c>
      <c r="E24">
        <v>42.826484000000001</v>
      </c>
      <c r="F24" s="5">
        <f t="shared" si="1"/>
        <v>0</v>
      </c>
    </row>
    <row r="25" spans="1:7" x14ac:dyDescent="0.2">
      <c r="A25" s="3">
        <v>24</v>
      </c>
      <c r="B25" s="9" t="s">
        <v>3</v>
      </c>
      <c r="C25" s="12" t="s">
        <v>7</v>
      </c>
      <c r="D25" s="4" t="s">
        <v>5</v>
      </c>
      <c r="E25">
        <v>64.691428999999999</v>
      </c>
      <c r="F25" s="5">
        <v>3.9659489233850782</v>
      </c>
    </row>
    <row r="26" spans="1:7" x14ac:dyDescent="0.2">
      <c r="A26" s="3">
        <v>25</v>
      </c>
      <c r="B26" s="9" t="s">
        <v>3</v>
      </c>
      <c r="C26" s="12" t="s">
        <v>6</v>
      </c>
      <c r="D26" s="4" t="str">
        <f t="shared" si="0"/>
        <v>Automation</v>
      </c>
      <c r="E26">
        <v>42.911859999999997</v>
      </c>
      <c r="F26" s="5">
        <f t="shared" si="1"/>
        <v>0</v>
      </c>
    </row>
    <row r="27" spans="1:7" x14ac:dyDescent="0.2">
      <c r="A27" s="3">
        <v>26</v>
      </c>
      <c r="B27" s="10" t="s">
        <v>4</v>
      </c>
      <c r="C27" s="12" t="s">
        <v>6</v>
      </c>
      <c r="D27" s="4" t="str">
        <f t="shared" si="0"/>
        <v>Automation</v>
      </c>
      <c r="E27">
        <v>42.944968000000003</v>
      </c>
      <c r="F27" s="5">
        <f t="shared" si="1"/>
        <v>0</v>
      </c>
    </row>
    <row r="28" spans="1:7" x14ac:dyDescent="0.2">
      <c r="A28" s="3">
        <v>27</v>
      </c>
      <c r="B28" s="9" t="s">
        <v>3</v>
      </c>
      <c r="C28" s="12" t="s">
        <v>7</v>
      </c>
      <c r="D28" s="12" t="s">
        <v>9</v>
      </c>
      <c r="E28">
        <v>127.60639500000001</v>
      </c>
      <c r="F28" s="5">
        <v>16.044066099148726</v>
      </c>
    </row>
    <row r="29" spans="1:7" x14ac:dyDescent="0.2">
      <c r="A29" s="3">
        <v>28</v>
      </c>
      <c r="B29" s="9" t="s">
        <v>3</v>
      </c>
      <c r="C29" s="12" t="s">
        <v>6</v>
      </c>
      <c r="D29" s="4" t="str">
        <f t="shared" si="0"/>
        <v>Automation</v>
      </c>
      <c r="E29">
        <v>42.922527000000002</v>
      </c>
      <c r="F29" s="5">
        <f t="shared" si="1"/>
        <v>0</v>
      </c>
    </row>
    <row r="30" spans="1:7" s="2" customFormat="1" x14ac:dyDescent="0.2">
      <c r="A30" s="21">
        <v>29</v>
      </c>
      <c r="B30" s="10" t="s">
        <v>4</v>
      </c>
      <c r="C30" s="12" t="s">
        <v>7</v>
      </c>
      <c r="D30" s="12" t="s">
        <v>9</v>
      </c>
      <c r="E30" s="2">
        <v>34.944211000000003</v>
      </c>
      <c r="F30" s="54">
        <f>(8333-8397)/96.5*3.6</f>
        <v>-2.3875647668393785</v>
      </c>
      <c r="G30" s="2" t="s">
        <v>16</v>
      </c>
    </row>
    <row r="31" spans="1:7" x14ac:dyDescent="0.2">
      <c r="A31" s="3">
        <v>30</v>
      </c>
      <c r="B31" s="10" t="s">
        <v>4</v>
      </c>
      <c r="C31" s="12" t="s">
        <v>6</v>
      </c>
      <c r="D31" s="4" t="str">
        <f t="shared" si="0"/>
        <v>Automation</v>
      </c>
      <c r="E31">
        <v>42.894722000000002</v>
      </c>
      <c r="F31" s="5">
        <f t="shared" si="1"/>
        <v>0</v>
      </c>
    </row>
    <row r="32" spans="1:7" x14ac:dyDescent="0.2">
      <c r="A32" s="3">
        <v>31</v>
      </c>
      <c r="B32" s="10" t="s">
        <v>4</v>
      </c>
      <c r="C32" s="12" t="s">
        <v>6</v>
      </c>
      <c r="D32" s="4" t="str">
        <f t="shared" si="0"/>
        <v>Automation</v>
      </c>
      <c r="E32">
        <v>42.909460000000003</v>
      </c>
      <c r="F32" s="5">
        <f t="shared" si="1"/>
        <v>0</v>
      </c>
    </row>
    <row r="33" spans="1:7" x14ac:dyDescent="0.2">
      <c r="A33" s="3">
        <v>32</v>
      </c>
      <c r="B33" s="9" t="s">
        <v>3</v>
      </c>
      <c r="C33" s="12" t="s">
        <v>7</v>
      </c>
      <c r="D33" s="4" t="s">
        <v>5</v>
      </c>
      <c r="E33">
        <v>110.447639</v>
      </c>
      <c r="F33" s="5">
        <v>13.174342105263159</v>
      </c>
    </row>
    <row r="34" spans="1:7" ht="16.5" customHeight="1" x14ac:dyDescent="0.2">
      <c r="A34" s="3">
        <v>33</v>
      </c>
      <c r="B34" s="10" t="s">
        <v>4</v>
      </c>
      <c r="C34" s="12" t="s">
        <v>6</v>
      </c>
      <c r="D34" s="4" t="str">
        <f t="shared" si="0"/>
        <v>Automation</v>
      </c>
      <c r="E34">
        <v>42.917923999999999</v>
      </c>
      <c r="F34" s="5">
        <f t="shared" si="1"/>
        <v>0</v>
      </c>
    </row>
    <row r="35" spans="1:7" s="2" customFormat="1" x14ac:dyDescent="0.2">
      <c r="A35" s="21">
        <v>34</v>
      </c>
      <c r="B35" s="9" t="s">
        <v>3</v>
      </c>
      <c r="C35" s="12" t="s">
        <v>7</v>
      </c>
      <c r="D35" s="12" t="s">
        <v>9</v>
      </c>
      <c r="E35" s="2">
        <v>37.056303999999997</v>
      </c>
      <c r="F35" s="55">
        <v>-1.0605444941080864</v>
      </c>
      <c r="G35" s="2" t="s">
        <v>16</v>
      </c>
    </row>
    <row r="36" spans="1:7" x14ac:dyDescent="0.2">
      <c r="A36" s="3">
        <v>35</v>
      </c>
      <c r="B36" s="10" t="s">
        <v>4</v>
      </c>
      <c r="C36" s="12" t="s">
        <v>6</v>
      </c>
      <c r="D36" s="4" t="str">
        <f t="shared" si="0"/>
        <v>Automation</v>
      </c>
      <c r="E36">
        <v>42.929547999999997</v>
      </c>
      <c r="F36" s="5">
        <f t="shared" si="1"/>
        <v>0</v>
      </c>
    </row>
    <row r="37" spans="1:7" x14ac:dyDescent="0.2">
      <c r="A37" s="3">
        <v>36</v>
      </c>
      <c r="B37" s="10" t="s">
        <v>4</v>
      </c>
      <c r="C37" s="12" t="s">
        <v>6</v>
      </c>
      <c r="D37" s="4" t="str">
        <f t="shared" si="0"/>
        <v>Automation</v>
      </c>
      <c r="E37">
        <v>42.934896000000002</v>
      </c>
      <c r="F37" s="5">
        <f t="shared" si="1"/>
        <v>0</v>
      </c>
    </row>
    <row r="38" spans="1:7" x14ac:dyDescent="0.2">
      <c r="A38" s="3">
        <v>37</v>
      </c>
      <c r="B38" s="9" t="s">
        <v>3</v>
      </c>
      <c r="C38" s="12" t="s">
        <v>6</v>
      </c>
      <c r="D38" s="4" t="str">
        <f t="shared" si="0"/>
        <v>Automation</v>
      </c>
      <c r="E38">
        <v>42.821582999999997</v>
      </c>
      <c r="F38" s="5">
        <f t="shared" si="1"/>
        <v>0</v>
      </c>
    </row>
    <row r="39" spans="1:7" x14ac:dyDescent="0.2">
      <c r="A39" s="3">
        <v>38</v>
      </c>
      <c r="B39" s="10" t="s">
        <v>4</v>
      </c>
      <c r="C39" s="12" t="s">
        <v>6</v>
      </c>
      <c r="D39" s="4" t="str">
        <f t="shared" si="0"/>
        <v>Automation</v>
      </c>
      <c r="E39">
        <v>42.898542999999997</v>
      </c>
      <c r="F39" s="5">
        <f t="shared" si="1"/>
        <v>0</v>
      </c>
    </row>
    <row r="40" spans="1:7" x14ac:dyDescent="0.2">
      <c r="A40" s="21">
        <v>39</v>
      </c>
      <c r="B40" s="9" t="s">
        <v>3</v>
      </c>
      <c r="C40" s="12" t="s">
        <v>7</v>
      </c>
      <c r="D40" s="12" t="s">
        <v>10</v>
      </c>
      <c r="E40" s="2">
        <v>209.81738999999999</v>
      </c>
      <c r="F40" s="39">
        <f>(8333-7475)/99.85*3.6</f>
        <v>30.934401602403611</v>
      </c>
    </row>
    <row r="41" spans="1:7" ht="17" thickBot="1" x14ac:dyDescent="0.25">
      <c r="A41" s="6">
        <v>40</v>
      </c>
      <c r="B41" s="11" t="s">
        <v>3</v>
      </c>
      <c r="C41" s="18" t="s">
        <v>8</v>
      </c>
      <c r="D41" s="18" t="s">
        <v>8</v>
      </c>
      <c r="E41" s="18"/>
      <c r="F41" s="20"/>
    </row>
    <row r="42" spans="1:7" x14ac:dyDescent="0.2">
      <c r="E42" s="2" t="s">
        <v>18</v>
      </c>
    </row>
    <row r="43" spans="1:7" x14ac:dyDescent="0.2">
      <c r="E43" s="2" t="s">
        <v>19</v>
      </c>
    </row>
  </sheetData>
  <autoFilter ref="A1:F43"/>
  <pageMargins left="0.75" right="0.75" top="1" bottom="1" header="0.5" footer="0.5"/>
  <pageSetup paperSize="9" orientation="portrait" horizontalDpi="4294967292" verticalDpi="4294967292"/>
  <ignoredErrors>
    <ignoredError sqref="F30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I27" sqref="I27"/>
    </sheetView>
  </sheetViews>
  <sheetFormatPr baseColWidth="10" defaultRowHeight="16" x14ac:dyDescent="0.2"/>
  <cols>
    <col min="1" max="1" width="20.1640625" customWidth="1"/>
    <col min="2" max="2" width="21.1640625" customWidth="1"/>
    <col min="3" max="3" width="4.6640625" customWidth="1"/>
    <col min="4" max="4" width="14.1640625" customWidth="1"/>
    <col min="5" max="5" width="5.5" customWidth="1"/>
    <col min="6" max="6" width="4.6640625" customWidth="1"/>
    <col min="7" max="7" width="11.1640625" customWidth="1"/>
    <col min="8" max="8" width="14.1640625" customWidth="1"/>
    <col min="9" max="10" width="1.83203125" customWidth="1"/>
    <col min="11" max="41" width="2.83203125" customWidth="1"/>
    <col min="42" max="42" width="14.1640625" bestFit="1" customWidth="1"/>
  </cols>
  <sheetData>
    <row r="3" spans="1:4" x14ac:dyDescent="0.2">
      <c r="A3" s="26" t="s">
        <v>28</v>
      </c>
      <c r="B3" s="26" t="s">
        <v>29</v>
      </c>
    </row>
    <row r="4" spans="1:4" x14ac:dyDescent="0.2">
      <c r="A4" s="26" t="s">
        <v>26</v>
      </c>
      <c r="B4" t="s">
        <v>7</v>
      </c>
      <c r="C4" t="s">
        <v>6</v>
      </c>
      <c r="D4" t="s">
        <v>27</v>
      </c>
    </row>
    <row r="5" spans="1:4" x14ac:dyDescent="0.2">
      <c r="A5" s="27" t="s">
        <v>30</v>
      </c>
      <c r="B5" s="28">
        <v>4</v>
      </c>
      <c r="C5" s="28">
        <v>16</v>
      </c>
      <c r="D5" s="28">
        <v>20</v>
      </c>
    </row>
    <row r="6" spans="1:4" x14ac:dyDescent="0.2">
      <c r="A6" s="27" t="s">
        <v>31</v>
      </c>
      <c r="B6" s="28">
        <v>10</v>
      </c>
      <c r="C6" s="28">
        <v>10</v>
      </c>
      <c r="D6" s="28">
        <v>20</v>
      </c>
    </row>
    <row r="7" spans="1:4" x14ac:dyDescent="0.2">
      <c r="A7" s="27" t="s">
        <v>27</v>
      </c>
      <c r="B7" s="28">
        <v>14</v>
      </c>
      <c r="C7" s="28">
        <v>26</v>
      </c>
      <c r="D7" s="28">
        <v>40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N20" sqref="N20"/>
    </sheetView>
  </sheetViews>
  <sheetFormatPr baseColWidth="10" defaultRowHeight="16" x14ac:dyDescent="0.2"/>
  <cols>
    <col min="1" max="1" width="20.1640625" bestFit="1" customWidth="1"/>
    <col min="2" max="2" width="21.1640625" bestFit="1" customWidth="1"/>
    <col min="3" max="3" width="7.1640625" bestFit="1" customWidth="1"/>
    <col min="4" max="5" width="14.1640625" bestFit="1" customWidth="1"/>
  </cols>
  <sheetData>
    <row r="3" spans="1:4" x14ac:dyDescent="0.2">
      <c r="A3" s="26" t="s">
        <v>28</v>
      </c>
      <c r="B3" s="26" t="s">
        <v>29</v>
      </c>
    </row>
    <row r="4" spans="1:4" x14ac:dyDescent="0.2">
      <c r="A4" s="26" t="s">
        <v>26</v>
      </c>
      <c r="B4" t="s">
        <v>5</v>
      </c>
      <c r="C4" t="s">
        <v>9</v>
      </c>
      <c r="D4" t="s">
        <v>27</v>
      </c>
    </row>
    <row r="5" spans="1:4" x14ac:dyDescent="0.2">
      <c r="A5" s="27" t="s">
        <v>30</v>
      </c>
      <c r="B5" s="28">
        <v>2</v>
      </c>
      <c r="C5" s="28">
        <v>2</v>
      </c>
      <c r="D5" s="28">
        <v>4</v>
      </c>
    </row>
    <row r="6" spans="1:4" x14ac:dyDescent="0.2">
      <c r="A6" s="27" t="s">
        <v>31</v>
      </c>
      <c r="B6" s="28">
        <v>7</v>
      </c>
      <c r="C6" s="28">
        <v>3</v>
      </c>
      <c r="D6" s="28">
        <v>10</v>
      </c>
    </row>
    <row r="7" spans="1:4" x14ac:dyDescent="0.2">
      <c r="A7" s="27" t="s">
        <v>27</v>
      </c>
      <c r="B7" s="28">
        <v>9</v>
      </c>
      <c r="C7" s="28">
        <v>5</v>
      </c>
      <c r="D7" s="28">
        <v>14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"/>
  <sheetViews>
    <sheetView topLeftCell="D1" workbookViewId="0">
      <selection activeCell="G32" sqref="G32"/>
    </sheetView>
  </sheetViews>
  <sheetFormatPr baseColWidth="10" defaultRowHeight="16" x14ac:dyDescent="0.2"/>
  <cols>
    <col min="1" max="1" width="11.6640625" customWidth="1"/>
  </cols>
  <sheetData>
    <row r="3" spans="1:23" x14ac:dyDescent="0.2">
      <c r="A3" s="29"/>
      <c r="B3" s="30"/>
      <c r="C3" s="31"/>
    </row>
    <row r="4" spans="1:23" x14ac:dyDescent="0.2">
      <c r="A4" s="32"/>
      <c r="B4" s="33"/>
      <c r="C4" s="34"/>
      <c r="D4" s="3">
        <v>1</v>
      </c>
      <c r="E4" s="3">
        <v>3</v>
      </c>
      <c r="F4" s="3">
        <v>5</v>
      </c>
      <c r="G4" s="3">
        <v>8</v>
      </c>
      <c r="H4" s="21">
        <v>9</v>
      </c>
      <c r="I4" s="3">
        <v>10</v>
      </c>
      <c r="J4" s="3">
        <v>11</v>
      </c>
      <c r="K4" s="3">
        <v>13</v>
      </c>
      <c r="L4" s="21">
        <v>14</v>
      </c>
      <c r="M4" s="3">
        <v>20</v>
      </c>
      <c r="N4" s="3">
        <v>21</v>
      </c>
      <c r="O4" s="3">
        <v>22</v>
      </c>
      <c r="P4" s="3">
        <v>26</v>
      </c>
      <c r="Q4" s="3">
        <v>29</v>
      </c>
      <c r="R4" s="3">
        <v>30</v>
      </c>
      <c r="S4" s="3">
        <v>31</v>
      </c>
      <c r="T4" s="3">
        <v>33</v>
      </c>
      <c r="U4" s="3">
        <v>35</v>
      </c>
      <c r="V4" s="3">
        <v>36</v>
      </c>
      <c r="W4" s="3">
        <v>38</v>
      </c>
    </row>
    <row r="5" spans="1:23" x14ac:dyDescent="0.2">
      <c r="A5" s="32"/>
      <c r="B5" s="33"/>
      <c r="C5" s="34"/>
      <c r="D5" s="10" t="s">
        <v>30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</row>
    <row r="6" spans="1:23" x14ac:dyDescent="0.2">
      <c r="A6" s="32"/>
      <c r="B6" s="33"/>
      <c r="C6" s="34"/>
      <c r="D6">
        <v>39.054245000000002</v>
      </c>
      <c r="E6">
        <v>43.202413999999997</v>
      </c>
      <c r="F6">
        <v>45.990583000000001</v>
      </c>
      <c r="G6">
        <v>39.118583999999998</v>
      </c>
      <c r="H6">
        <v>70.928062999999995</v>
      </c>
      <c r="I6">
        <v>42.254384999999999</v>
      </c>
      <c r="J6">
        <v>39.158499999999997</v>
      </c>
      <c r="K6">
        <v>41.059243000000002</v>
      </c>
      <c r="L6">
        <v>108.350145</v>
      </c>
      <c r="M6">
        <v>39.058782999999998</v>
      </c>
      <c r="N6">
        <v>39.215505999999998</v>
      </c>
      <c r="O6">
        <v>51.144978999999999</v>
      </c>
      <c r="P6">
        <v>39.178283999999998</v>
      </c>
      <c r="Q6" s="2">
        <v>39.055188000000001</v>
      </c>
      <c r="R6" s="2">
        <v>39.200065000000002</v>
      </c>
      <c r="S6" s="2">
        <v>43.346648000000002</v>
      </c>
      <c r="T6" s="2">
        <v>39.135787000000001</v>
      </c>
      <c r="U6" s="2">
        <v>39.319518000000002</v>
      </c>
      <c r="V6" s="2">
        <v>39.227339000000001</v>
      </c>
      <c r="W6" s="2">
        <v>39.188172999999999</v>
      </c>
    </row>
    <row r="7" spans="1:23" x14ac:dyDescent="0.2">
      <c r="A7" s="32"/>
      <c r="B7" s="33"/>
      <c r="C7" s="34"/>
    </row>
    <row r="8" spans="1:23" ht="17" thickBot="1" x14ac:dyDescent="0.25">
      <c r="A8" s="32"/>
      <c r="B8" s="33"/>
      <c r="C8" s="34"/>
      <c r="D8" s="3">
        <v>2</v>
      </c>
      <c r="E8" s="3">
        <v>4</v>
      </c>
      <c r="F8" s="3">
        <v>6</v>
      </c>
      <c r="G8" s="3">
        <v>7</v>
      </c>
      <c r="H8" s="3">
        <v>12</v>
      </c>
      <c r="I8" s="3">
        <v>15</v>
      </c>
      <c r="J8" s="3">
        <v>16</v>
      </c>
      <c r="K8" s="3">
        <v>17</v>
      </c>
      <c r="L8" s="3">
        <v>18</v>
      </c>
      <c r="M8" s="21">
        <v>19</v>
      </c>
      <c r="N8" s="3">
        <v>23</v>
      </c>
      <c r="O8" s="3">
        <v>24</v>
      </c>
      <c r="P8" s="3">
        <v>25</v>
      </c>
      <c r="Q8" s="3">
        <v>27</v>
      </c>
      <c r="R8" s="3">
        <v>28</v>
      </c>
      <c r="S8" s="3">
        <v>32</v>
      </c>
      <c r="T8" s="3">
        <v>34</v>
      </c>
      <c r="U8" s="3">
        <v>37</v>
      </c>
      <c r="V8" s="3">
        <v>39</v>
      </c>
      <c r="W8" s="6">
        <v>40</v>
      </c>
    </row>
    <row r="9" spans="1:23" ht="17" thickBot="1" x14ac:dyDescent="0.25">
      <c r="A9" s="32"/>
      <c r="B9" s="33"/>
      <c r="C9" s="34"/>
      <c r="D9" s="9" t="s">
        <v>31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P9" s="9" t="s">
        <v>3</v>
      </c>
      <c r="Q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11" t="s">
        <v>3</v>
      </c>
    </row>
    <row r="10" spans="1:23" x14ac:dyDescent="0.2">
      <c r="A10" s="32"/>
      <c r="B10" s="33"/>
      <c r="C10" s="34"/>
      <c r="D10">
        <v>49.948132999999999</v>
      </c>
      <c r="E10">
        <v>48.794738000000002</v>
      </c>
      <c r="F10">
        <v>39.219720000000002</v>
      </c>
      <c r="G10">
        <v>53.268749999999997</v>
      </c>
      <c r="H10">
        <v>39.241256</v>
      </c>
      <c r="I10">
        <v>39.043742000000002</v>
      </c>
      <c r="J10">
        <v>57.730877999999997</v>
      </c>
      <c r="K10">
        <v>53.649968000000001</v>
      </c>
      <c r="L10">
        <v>63.382044999999998</v>
      </c>
      <c r="M10">
        <v>141.84290200000001</v>
      </c>
      <c r="N10">
        <v>39.046995000000003</v>
      </c>
      <c r="O10">
        <v>61.360249000000003</v>
      </c>
      <c r="P10">
        <v>39.051779000000003</v>
      </c>
      <c r="Q10">
        <v>115.7422</v>
      </c>
      <c r="R10" s="2">
        <v>39.108234000000003</v>
      </c>
      <c r="S10" s="2">
        <v>49.204777</v>
      </c>
      <c r="T10" s="2">
        <v>39.773527999999999</v>
      </c>
      <c r="U10" s="2">
        <v>40.151325999999997</v>
      </c>
      <c r="V10" s="2">
        <v>43.312306</v>
      </c>
      <c r="W10" s="22">
        <v>153.15617800000001</v>
      </c>
    </row>
    <row r="11" spans="1:23" x14ac:dyDescent="0.2">
      <c r="A11" s="32"/>
      <c r="B11" s="33"/>
      <c r="C11" s="34"/>
    </row>
    <row r="12" spans="1:23" x14ac:dyDescent="0.2">
      <c r="A12" s="32"/>
      <c r="B12" s="33"/>
      <c r="C12" s="34"/>
    </row>
    <row r="13" spans="1:23" x14ac:dyDescent="0.2">
      <c r="A13" s="32"/>
      <c r="B13" s="33"/>
      <c r="C13" s="34"/>
    </row>
    <row r="14" spans="1:23" x14ac:dyDescent="0.2">
      <c r="A14" s="32"/>
      <c r="B14" s="33"/>
      <c r="C14" s="34"/>
    </row>
    <row r="15" spans="1:23" x14ac:dyDescent="0.2">
      <c r="A15" s="32"/>
      <c r="B15" s="33"/>
      <c r="C15" s="34"/>
    </row>
    <row r="16" spans="1:2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5"/>
      <c r="B20" s="36"/>
      <c r="C20" s="37"/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"/>
  <sheetViews>
    <sheetView topLeftCell="D1" workbookViewId="0">
      <selection activeCell="D8" sqref="D8"/>
    </sheetView>
  </sheetViews>
  <sheetFormatPr baseColWidth="10" defaultRowHeight="16" x14ac:dyDescent="0.2"/>
  <sheetData>
    <row r="3" spans="1:23" x14ac:dyDescent="0.2">
      <c r="A3" s="29"/>
      <c r="B3" s="30"/>
      <c r="C3" s="31"/>
      <c r="D3" s="3">
        <v>1</v>
      </c>
      <c r="E3" s="21">
        <v>3</v>
      </c>
      <c r="F3" s="3">
        <v>5</v>
      </c>
      <c r="G3" s="3">
        <v>8</v>
      </c>
      <c r="H3" s="3">
        <v>9</v>
      </c>
      <c r="I3" s="3">
        <v>10</v>
      </c>
      <c r="J3" s="3">
        <v>11</v>
      </c>
      <c r="K3" s="21">
        <v>13</v>
      </c>
      <c r="L3" s="21">
        <v>14</v>
      </c>
      <c r="M3" s="21">
        <v>20</v>
      </c>
      <c r="N3" s="3">
        <v>21</v>
      </c>
      <c r="O3" s="3">
        <v>22</v>
      </c>
      <c r="P3" s="3">
        <v>26</v>
      </c>
      <c r="Q3" s="3">
        <v>29</v>
      </c>
      <c r="R3" s="3">
        <v>30</v>
      </c>
      <c r="S3" s="21">
        <v>31</v>
      </c>
      <c r="T3" s="3">
        <v>33</v>
      </c>
      <c r="U3" s="3">
        <v>35</v>
      </c>
      <c r="V3" s="21">
        <v>36</v>
      </c>
      <c r="W3" s="21">
        <v>38</v>
      </c>
    </row>
    <row r="4" spans="1:23" x14ac:dyDescent="0.2">
      <c r="A4" s="32"/>
      <c r="B4" s="33"/>
      <c r="C4" s="34"/>
      <c r="D4" s="10" t="s">
        <v>30</v>
      </c>
      <c r="E4" s="10" t="s">
        <v>4</v>
      </c>
      <c r="F4" s="10" t="s">
        <v>4</v>
      </c>
      <c r="G4" s="10" t="s">
        <v>4</v>
      </c>
      <c r="H4" s="10" t="s">
        <v>4</v>
      </c>
      <c r="I4" s="10" t="s">
        <v>4</v>
      </c>
      <c r="J4" s="10" t="s">
        <v>4</v>
      </c>
      <c r="K4" s="10" t="s">
        <v>4</v>
      </c>
      <c r="L4" s="10" t="s">
        <v>4</v>
      </c>
      <c r="M4" s="10" t="s">
        <v>4</v>
      </c>
      <c r="N4" s="10" t="s">
        <v>4</v>
      </c>
      <c r="O4" s="10" t="s">
        <v>4</v>
      </c>
      <c r="P4" s="10" t="s">
        <v>4</v>
      </c>
      <c r="Q4" s="10" t="s">
        <v>4</v>
      </c>
      <c r="R4" s="10" t="s">
        <v>4</v>
      </c>
      <c r="S4" s="10" t="s">
        <v>4</v>
      </c>
      <c r="T4" s="10" t="s">
        <v>4</v>
      </c>
      <c r="U4" s="10" t="s">
        <v>4</v>
      </c>
      <c r="V4" s="10" t="s">
        <v>4</v>
      </c>
      <c r="W4" s="10" t="s">
        <v>4</v>
      </c>
    </row>
    <row r="5" spans="1:23" x14ac:dyDescent="0.2">
      <c r="A5" s="32"/>
      <c r="B5" s="33"/>
      <c r="C5" s="34"/>
      <c r="D5" s="14">
        <f>(8333-8333)/99.85*3.6</f>
        <v>0</v>
      </c>
      <c r="E5" s="14">
        <f>(8333-8333)/99.85*3.6</f>
        <v>0</v>
      </c>
      <c r="F5" s="14">
        <v>1.2618928392588884</v>
      </c>
      <c r="G5" s="14">
        <f>(8333-8333)/99.85*3.6</f>
        <v>0</v>
      </c>
      <c r="H5" s="14">
        <v>5.7686529794692047</v>
      </c>
      <c r="I5" s="14">
        <f>(8333-8333)/99.85*3.6</f>
        <v>0</v>
      </c>
      <c r="J5" s="14">
        <f>(8333-8333)/99.85*3.6</f>
        <v>0</v>
      </c>
      <c r="K5" s="14">
        <f>(8333-8333)/99.85*3.6</f>
        <v>0</v>
      </c>
      <c r="L5" s="14">
        <v>12.582874311467201</v>
      </c>
      <c r="M5" s="14">
        <f>(8333-8333)/99.85*3.6</f>
        <v>0</v>
      </c>
      <c r="N5" s="14">
        <f>(8333-8333)/99.85*3.6</f>
        <v>0</v>
      </c>
      <c r="O5" s="14">
        <v>2.199298948422634</v>
      </c>
      <c r="P5" s="14">
        <v>0</v>
      </c>
      <c r="Q5" s="14">
        <f t="shared" ref="Q5:W5" si="0">(8333-8333)/99.85*3.6</f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</row>
    <row r="6" spans="1:23" ht="17" thickBot="1" x14ac:dyDescent="0.25">
      <c r="A6" s="32"/>
      <c r="B6" s="33"/>
      <c r="C6" s="34"/>
      <c r="D6" s="3">
        <v>2</v>
      </c>
      <c r="E6" s="3">
        <v>4</v>
      </c>
      <c r="F6" s="3">
        <v>6</v>
      </c>
      <c r="G6" s="3">
        <v>7</v>
      </c>
      <c r="H6" s="3">
        <v>12</v>
      </c>
      <c r="I6" s="3">
        <v>15</v>
      </c>
      <c r="J6" s="3">
        <v>16</v>
      </c>
      <c r="K6" s="3">
        <v>17</v>
      </c>
      <c r="L6" s="3">
        <v>18</v>
      </c>
      <c r="M6" s="21">
        <v>19</v>
      </c>
      <c r="N6" s="3">
        <v>23</v>
      </c>
      <c r="O6" s="3">
        <v>24</v>
      </c>
      <c r="P6" s="3">
        <v>25</v>
      </c>
      <c r="Q6" s="3">
        <v>27</v>
      </c>
      <c r="R6" s="3">
        <v>28</v>
      </c>
      <c r="S6" s="3">
        <v>32</v>
      </c>
      <c r="T6" s="3">
        <v>34</v>
      </c>
      <c r="U6" s="3">
        <v>37</v>
      </c>
      <c r="V6" s="3">
        <v>39</v>
      </c>
      <c r="W6" s="6">
        <v>40</v>
      </c>
    </row>
    <row r="7" spans="1:23" ht="17" thickBot="1" x14ac:dyDescent="0.25">
      <c r="A7" s="32"/>
      <c r="B7" s="33"/>
      <c r="C7" s="34"/>
      <c r="D7" s="9" t="s">
        <v>31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9" t="s">
        <v>3</v>
      </c>
      <c r="P7" s="9" t="s">
        <v>3</v>
      </c>
      <c r="Q7" s="9" t="s">
        <v>3</v>
      </c>
      <c r="R7" s="9" t="s">
        <v>3</v>
      </c>
      <c r="S7" s="9" t="s">
        <v>3</v>
      </c>
      <c r="T7" s="9" t="s">
        <v>3</v>
      </c>
      <c r="U7" s="9" t="s">
        <v>3</v>
      </c>
      <c r="V7" s="9" t="s">
        <v>3</v>
      </c>
      <c r="W7" s="11" t="s">
        <v>3</v>
      </c>
    </row>
    <row r="8" spans="1:23" x14ac:dyDescent="0.2">
      <c r="A8" s="32"/>
      <c r="B8" s="33"/>
      <c r="C8" s="34"/>
      <c r="D8" s="14">
        <v>1.9469203805708566</v>
      </c>
      <c r="E8" s="14">
        <v>1.4421632448673012</v>
      </c>
      <c r="F8" s="14">
        <f>(8333-8333)/99.85*3.6</f>
        <v>0</v>
      </c>
      <c r="G8" s="14">
        <v>2.5598397596394591</v>
      </c>
      <c r="H8" s="14">
        <f>(8333-8333)/99.85*3.6</f>
        <v>0</v>
      </c>
      <c r="I8" s="14">
        <f>(8333-8333)/99.85*3.6</f>
        <v>0</v>
      </c>
      <c r="J8" s="14">
        <v>2.6319479218828246</v>
      </c>
      <c r="K8" s="14">
        <v>2.6319479218828246</v>
      </c>
      <c r="L8" s="14">
        <v>4.3985978968452679</v>
      </c>
      <c r="M8" s="39">
        <v>18.639959939909868</v>
      </c>
      <c r="N8" s="14">
        <f>(8333-8333)/99.85*3.6</f>
        <v>0</v>
      </c>
      <c r="O8" s="14">
        <v>4.0380570856284432</v>
      </c>
      <c r="P8" s="14">
        <f>(8333-8333)/99.85*3.6</f>
        <v>0</v>
      </c>
      <c r="Q8" s="24">
        <v>13.159739609414123</v>
      </c>
      <c r="R8" s="14">
        <f>(8333-8333)/99.85*3.6</f>
        <v>0</v>
      </c>
      <c r="S8" s="14">
        <v>1.8387581372058088</v>
      </c>
      <c r="T8" s="14">
        <f>(8333-8333)/99.85*3.6</f>
        <v>0</v>
      </c>
      <c r="U8" s="14">
        <f>(8333-8333)/99.85*3.6</f>
        <v>0</v>
      </c>
      <c r="V8" s="14">
        <f>(8333-8333)/99.85*3.6</f>
        <v>0</v>
      </c>
      <c r="W8" s="40">
        <v>20.658988482724087</v>
      </c>
    </row>
    <row r="9" spans="1:23" x14ac:dyDescent="0.2">
      <c r="A9" s="32"/>
      <c r="B9" s="33"/>
      <c r="C9" s="34"/>
    </row>
    <row r="10" spans="1:23" x14ac:dyDescent="0.2">
      <c r="A10" s="32"/>
      <c r="B10" s="33"/>
      <c r="C10" s="34"/>
    </row>
    <row r="11" spans="1:23" x14ac:dyDescent="0.2">
      <c r="A11" s="32"/>
      <c r="B11" s="33"/>
      <c r="C11" s="34"/>
    </row>
    <row r="12" spans="1:23" x14ac:dyDescent="0.2">
      <c r="A12" s="32"/>
      <c r="B12" s="33"/>
      <c r="C12" s="34"/>
    </row>
    <row r="13" spans="1:23" x14ac:dyDescent="0.2">
      <c r="A13" s="32"/>
      <c r="B13" s="33"/>
      <c r="C13" s="34"/>
    </row>
    <row r="14" spans="1:23" x14ac:dyDescent="0.2">
      <c r="A14" s="32"/>
      <c r="B14" s="33"/>
      <c r="C14" s="34"/>
    </row>
    <row r="15" spans="1:23" x14ac:dyDescent="0.2">
      <c r="A15" s="32"/>
      <c r="B15" s="33"/>
      <c r="C15" s="34"/>
    </row>
    <row r="16" spans="1:2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5"/>
      <c r="B20" s="36"/>
      <c r="C20" s="37"/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L29" sqref="L29"/>
    </sheetView>
  </sheetViews>
  <sheetFormatPr baseColWidth="10" defaultRowHeight="16" x14ac:dyDescent="0.2"/>
  <cols>
    <col min="1" max="1" width="20.1640625" bestFit="1" customWidth="1"/>
    <col min="2" max="2" width="21.1640625" customWidth="1"/>
    <col min="3" max="3" width="4.6640625" customWidth="1"/>
    <col min="4" max="5" width="14.1640625" bestFit="1" customWidth="1"/>
  </cols>
  <sheetData>
    <row r="3" spans="1:4" x14ac:dyDescent="0.2">
      <c r="A3" s="26" t="s">
        <v>28</v>
      </c>
      <c r="B3" s="26" t="s">
        <v>29</v>
      </c>
    </row>
    <row r="4" spans="1:4" x14ac:dyDescent="0.2">
      <c r="A4" s="26" t="s">
        <v>26</v>
      </c>
      <c r="B4" t="s">
        <v>7</v>
      </c>
      <c r="C4" t="s">
        <v>6</v>
      </c>
      <c r="D4" t="s">
        <v>27</v>
      </c>
    </row>
    <row r="5" spans="1:4" x14ac:dyDescent="0.2">
      <c r="A5" s="27" t="s">
        <v>30</v>
      </c>
      <c r="B5" s="28">
        <v>6</v>
      </c>
      <c r="C5" s="28">
        <v>14</v>
      </c>
      <c r="D5" s="28">
        <v>20</v>
      </c>
    </row>
    <row r="6" spans="1:4" x14ac:dyDescent="0.2">
      <c r="A6" s="27" t="s">
        <v>31</v>
      </c>
      <c r="B6" s="28"/>
      <c r="C6" s="28">
        <v>20</v>
      </c>
      <c r="D6" s="28">
        <v>20</v>
      </c>
    </row>
    <row r="7" spans="1:4" x14ac:dyDescent="0.2">
      <c r="A7" s="27" t="s">
        <v>27</v>
      </c>
      <c r="B7" s="28">
        <v>6</v>
      </c>
      <c r="C7" s="28">
        <v>34</v>
      </c>
      <c r="D7" s="28">
        <v>40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5" sqref="H5"/>
    </sheetView>
  </sheetViews>
  <sheetFormatPr baseColWidth="10" defaultRowHeight="16" x14ac:dyDescent="0.2"/>
  <cols>
    <col min="1" max="1" width="20.1640625" bestFit="1" customWidth="1"/>
    <col min="2" max="2" width="21.1640625" customWidth="1"/>
    <col min="3" max="3" width="4" customWidth="1"/>
    <col min="4" max="4" width="7.1640625" customWidth="1"/>
    <col min="5" max="5" width="14.1640625" bestFit="1" customWidth="1"/>
    <col min="6" max="6" width="10.6640625" bestFit="1" customWidth="1"/>
    <col min="7" max="7" width="14.1640625" bestFit="1" customWidth="1"/>
  </cols>
  <sheetData>
    <row r="1" spans="1:5" x14ac:dyDescent="0.2">
      <c r="A1" s="26" t="s">
        <v>28</v>
      </c>
      <c r="B1" s="26" t="s">
        <v>29</v>
      </c>
    </row>
    <row r="2" spans="1:5" x14ac:dyDescent="0.2">
      <c r="A2" s="26" t="s">
        <v>26</v>
      </c>
      <c r="B2" t="s">
        <v>5</v>
      </c>
      <c r="C2" t="s">
        <v>10</v>
      </c>
      <c r="D2" t="s">
        <v>9</v>
      </c>
      <c r="E2" t="s">
        <v>27</v>
      </c>
    </row>
    <row r="3" spans="1:5" x14ac:dyDescent="0.2">
      <c r="A3" s="27" t="s">
        <v>30</v>
      </c>
      <c r="B3" s="28">
        <v>3</v>
      </c>
      <c r="C3" s="28">
        <v>1</v>
      </c>
      <c r="D3" s="28">
        <v>16</v>
      </c>
      <c r="E3" s="28">
        <v>20</v>
      </c>
    </row>
    <row r="4" spans="1:5" x14ac:dyDescent="0.2">
      <c r="A4" s="27" t="s">
        <v>31</v>
      </c>
      <c r="B4" s="28">
        <v>8</v>
      </c>
      <c r="C4" s="28">
        <v>1</v>
      </c>
      <c r="D4" s="28">
        <v>11</v>
      </c>
      <c r="E4" s="28">
        <v>20</v>
      </c>
    </row>
    <row r="5" spans="1:5" x14ac:dyDescent="0.2">
      <c r="A5" s="27" t="s">
        <v>27</v>
      </c>
      <c r="B5" s="28">
        <v>11</v>
      </c>
      <c r="C5" s="28">
        <v>2</v>
      </c>
      <c r="D5" s="28">
        <v>27</v>
      </c>
      <c r="E5" s="28">
        <v>40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Situation1</vt:lpstr>
      <vt:lpstr>Situation2</vt:lpstr>
      <vt:lpstr>Situation3</vt:lpstr>
      <vt:lpstr>Tabelle_Eingriff_Sit1</vt:lpstr>
      <vt:lpstr>Tabelle_Eingriffsart_Sit1</vt:lpstr>
      <vt:lpstr>Tabelle_Abstand_Sit1</vt:lpstr>
      <vt:lpstr>Tabelle_Eingriffszeit_Sit1</vt:lpstr>
      <vt:lpstr>Tabelle_Unfall_Sit2</vt:lpstr>
      <vt:lpstr>Tabelle_Eingriffsart_Sit2</vt:lpstr>
      <vt:lpstr>Tabelle_Eingriffszeit_Sit2</vt:lpstr>
      <vt:lpstr>Tabelle_Eingriff_Sit3</vt:lpstr>
      <vt:lpstr>Tabelle_Eingriffsart_Sit3</vt:lpstr>
      <vt:lpstr>Tabelle_Abstand_SIt3</vt:lpstr>
      <vt:lpstr>Tabelle_Eingriffszeit_Sit3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 Baseler</dc:creator>
  <cp:lastModifiedBy>Microsoft Office-Anwender</cp:lastModifiedBy>
  <dcterms:created xsi:type="dcterms:W3CDTF">2015-10-29T18:15:40Z</dcterms:created>
  <dcterms:modified xsi:type="dcterms:W3CDTF">2017-02-22T07:54:15Z</dcterms:modified>
</cp:coreProperties>
</file>