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thiopia-HEP-Capacity-Analysis\tests\testthat\sample_config\"/>
    </mc:Choice>
  </mc:AlternateContent>
  <xr:revisionPtr revIDLastSave="0" documentId="13_ncr:1_{B493176C-EC4E-4BCC-96B5-A67C7800FFDA}" xr6:coauthVersionLast="47" xr6:coauthVersionMax="47" xr10:uidLastSave="{00000000-0000-0000-0000-000000000000}"/>
  <bookViews>
    <workbookView xWindow="38290" yWindow="8970" windowWidth="19420" windowHeight="10420" firstSheet="1" activeTab="3" xr2:uid="{B3E9A58C-A710-4FBC-A24E-FA15ED7544EF}"/>
  </bookViews>
  <sheets>
    <sheet name="SeasonalityCurves" sheetId="1" r:id="rId1"/>
    <sheet name="TaskValues_ref" sheetId="2" r:id="rId2"/>
    <sheet name="StochasticParameters" sheetId="4" r:id="rId3"/>
    <sheet name="Scenarios" sheetId="5" r:id="rId4"/>
    <sheet name="CoverageRates" sheetId="7" r:id="rId5"/>
    <sheet name="PopValues" sheetId="6" r:id="rId6"/>
    <sheet name="Total_Pop2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7" l="1"/>
  <c r="K3" i="7"/>
  <c r="J3" i="7"/>
  <c r="I3" i="7"/>
  <c r="H3" i="7"/>
  <c r="D3" i="7"/>
  <c r="E3" i="7" s="1"/>
  <c r="F3" i="7" s="1"/>
  <c r="G3" i="7" s="1"/>
  <c r="L2" i="7"/>
  <c r="K2" i="7"/>
  <c r="J2" i="7"/>
  <c r="I2" i="7"/>
  <c r="H2" i="7"/>
  <c r="E2" i="7"/>
  <c r="F2" i="7" s="1"/>
  <c r="G2" i="7" s="1"/>
  <c r="D2" i="7"/>
  <c r="C102" i="3" l="1"/>
  <c r="B102" i="3"/>
  <c r="D102" i="3"/>
  <c r="C101" i="3"/>
  <c r="B101" i="3"/>
  <c r="D101" i="3"/>
  <c r="C100" i="3"/>
  <c r="B100" i="3"/>
  <c r="D100" i="3"/>
  <c r="C99" i="3"/>
  <c r="B99" i="3"/>
  <c r="D99" i="3"/>
  <c r="C98" i="3"/>
  <c r="B98" i="3"/>
  <c r="D98" i="3"/>
  <c r="C97" i="3"/>
  <c r="B97" i="3"/>
  <c r="D97" i="3"/>
  <c r="C96" i="3"/>
  <c r="B96" i="3"/>
  <c r="D96" i="3"/>
  <c r="C95" i="3"/>
  <c r="B95" i="3"/>
  <c r="D95" i="3"/>
  <c r="C94" i="3"/>
  <c r="B94" i="3"/>
  <c r="D94" i="3"/>
  <c r="C93" i="3"/>
  <c r="B93" i="3"/>
  <c r="D93" i="3"/>
  <c r="C92" i="3"/>
  <c r="B92" i="3"/>
  <c r="D92" i="3"/>
  <c r="C91" i="3"/>
  <c r="B91" i="3"/>
  <c r="D91" i="3"/>
  <c r="C90" i="3"/>
  <c r="B90" i="3"/>
  <c r="D90" i="3"/>
  <c r="C89" i="3"/>
  <c r="B89" i="3"/>
  <c r="D89" i="3"/>
  <c r="C88" i="3"/>
  <c r="B88" i="3"/>
  <c r="D88" i="3"/>
  <c r="C87" i="3"/>
  <c r="B87" i="3"/>
  <c r="D87" i="3"/>
  <c r="C86" i="3"/>
  <c r="B86" i="3"/>
  <c r="D86" i="3"/>
  <c r="C85" i="3"/>
  <c r="B85" i="3"/>
  <c r="D85" i="3"/>
  <c r="C84" i="3"/>
  <c r="B84" i="3"/>
  <c r="D84" i="3"/>
  <c r="C83" i="3"/>
  <c r="B83" i="3"/>
  <c r="D83" i="3"/>
  <c r="C82" i="3"/>
  <c r="B82" i="3"/>
  <c r="D82" i="3"/>
  <c r="C81" i="3"/>
  <c r="B81" i="3"/>
  <c r="D81" i="3"/>
  <c r="C80" i="3"/>
  <c r="B80" i="3"/>
  <c r="D80" i="3"/>
  <c r="C79" i="3"/>
  <c r="B79" i="3"/>
  <c r="D79" i="3"/>
  <c r="C78" i="3"/>
  <c r="B78" i="3"/>
  <c r="D78" i="3"/>
  <c r="C77" i="3"/>
  <c r="B77" i="3"/>
  <c r="D77" i="3"/>
  <c r="C76" i="3"/>
  <c r="B76" i="3"/>
  <c r="D76" i="3"/>
  <c r="C75" i="3"/>
  <c r="B75" i="3"/>
  <c r="D75" i="3"/>
  <c r="C74" i="3"/>
  <c r="B74" i="3"/>
  <c r="D74" i="3"/>
  <c r="C73" i="3"/>
  <c r="B73" i="3"/>
  <c r="D73" i="3"/>
  <c r="C72" i="3"/>
  <c r="B72" i="3"/>
  <c r="D72" i="3"/>
  <c r="C71" i="3"/>
  <c r="B71" i="3"/>
  <c r="D71" i="3"/>
  <c r="C70" i="3"/>
  <c r="B70" i="3"/>
  <c r="D70" i="3"/>
  <c r="C69" i="3"/>
  <c r="B69" i="3"/>
  <c r="D69" i="3"/>
  <c r="C68" i="3"/>
  <c r="B68" i="3"/>
  <c r="D68" i="3"/>
  <c r="C67" i="3"/>
  <c r="B67" i="3"/>
  <c r="D67" i="3"/>
  <c r="C66" i="3"/>
  <c r="B66" i="3"/>
  <c r="D66" i="3"/>
  <c r="C65" i="3"/>
  <c r="B65" i="3"/>
  <c r="D65" i="3"/>
  <c r="C64" i="3"/>
  <c r="B64" i="3"/>
  <c r="D64" i="3"/>
  <c r="C63" i="3"/>
  <c r="B63" i="3"/>
  <c r="D63" i="3"/>
  <c r="C62" i="3"/>
  <c r="B62" i="3"/>
  <c r="D62" i="3"/>
  <c r="C61" i="3"/>
  <c r="B61" i="3"/>
  <c r="D61" i="3"/>
  <c r="C60" i="3"/>
  <c r="B60" i="3"/>
  <c r="D60" i="3"/>
  <c r="C59" i="3"/>
  <c r="B59" i="3"/>
  <c r="D59" i="3"/>
  <c r="C58" i="3"/>
  <c r="B58" i="3"/>
  <c r="D58" i="3"/>
  <c r="C57" i="3"/>
  <c r="B57" i="3"/>
  <c r="D57" i="3"/>
  <c r="C56" i="3"/>
  <c r="B56" i="3"/>
  <c r="D56" i="3"/>
  <c r="C55" i="3"/>
  <c r="B55" i="3"/>
  <c r="D55" i="3"/>
  <c r="C54" i="3"/>
  <c r="B54" i="3"/>
  <c r="D54" i="3"/>
  <c r="C53" i="3"/>
  <c r="B53" i="3"/>
  <c r="D53" i="3"/>
  <c r="C52" i="3"/>
  <c r="B52" i="3"/>
  <c r="D52" i="3"/>
  <c r="C51" i="3"/>
  <c r="B51" i="3"/>
  <c r="D51" i="3"/>
  <c r="C50" i="3"/>
  <c r="B50" i="3"/>
  <c r="D50" i="3"/>
  <c r="C49" i="3"/>
  <c r="B49" i="3"/>
  <c r="D49" i="3"/>
  <c r="C48" i="3"/>
  <c r="B48" i="3"/>
  <c r="D48" i="3"/>
  <c r="C47" i="3"/>
  <c r="B47" i="3"/>
  <c r="D47" i="3"/>
  <c r="C46" i="3"/>
  <c r="B46" i="3"/>
  <c r="D46" i="3"/>
  <c r="C45" i="3"/>
  <c r="B45" i="3"/>
  <c r="D45" i="3"/>
  <c r="C44" i="3"/>
  <c r="B44" i="3"/>
  <c r="D44" i="3"/>
  <c r="C43" i="3"/>
  <c r="B43" i="3"/>
  <c r="D43" i="3"/>
  <c r="C42" i="3"/>
  <c r="B42" i="3"/>
  <c r="D42" i="3"/>
  <c r="C41" i="3"/>
  <c r="B41" i="3"/>
  <c r="D41" i="3"/>
  <c r="C40" i="3"/>
  <c r="B40" i="3"/>
  <c r="D40" i="3"/>
  <c r="C39" i="3"/>
  <c r="B39" i="3"/>
  <c r="D39" i="3"/>
  <c r="C38" i="3"/>
  <c r="B38" i="3"/>
  <c r="D38" i="3"/>
  <c r="C37" i="3"/>
  <c r="B37" i="3"/>
  <c r="D37" i="3"/>
  <c r="C36" i="3"/>
  <c r="B36" i="3"/>
  <c r="D36" i="3"/>
  <c r="C35" i="3"/>
  <c r="B35" i="3"/>
  <c r="D35" i="3"/>
  <c r="C34" i="3"/>
  <c r="B34" i="3"/>
  <c r="D34" i="3"/>
  <c r="C33" i="3"/>
  <c r="B33" i="3"/>
  <c r="D33" i="3"/>
  <c r="C32" i="3"/>
  <c r="B32" i="3"/>
  <c r="D32" i="3"/>
  <c r="C31" i="3"/>
  <c r="B31" i="3"/>
  <c r="D31" i="3"/>
  <c r="C30" i="3"/>
  <c r="B30" i="3"/>
  <c r="D30" i="3"/>
  <c r="C29" i="3"/>
  <c r="B29" i="3"/>
  <c r="D29" i="3"/>
  <c r="C28" i="3"/>
  <c r="B28" i="3"/>
  <c r="D28" i="3"/>
  <c r="C27" i="3"/>
  <c r="B27" i="3"/>
  <c r="D27" i="3"/>
  <c r="C26" i="3"/>
  <c r="B26" i="3"/>
  <c r="D26" i="3"/>
  <c r="C25" i="3"/>
  <c r="B25" i="3"/>
  <c r="D25" i="3"/>
  <c r="C24" i="3"/>
  <c r="B24" i="3"/>
  <c r="D24" i="3"/>
  <c r="C23" i="3"/>
  <c r="B23" i="3"/>
  <c r="D23" i="3"/>
  <c r="C22" i="3"/>
  <c r="B22" i="3"/>
  <c r="D22" i="3"/>
  <c r="C21" i="3"/>
  <c r="B21" i="3"/>
  <c r="D21" i="3"/>
  <c r="C20" i="3"/>
  <c r="B20" i="3"/>
  <c r="D20" i="3"/>
  <c r="C19" i="3"/>
  <c r="B19" i="3"/>
  <c r="D19" i="3"/>
  <c r="C18" i="3"/>
  <c r="B18" i="3"/>
  <c r="D18" i="3"/>
  <c r="C17" i="3"/>
  <c r="B17" i="3"/>
  <c r="D17" i="3"/>
  <c r="C16" i="3"/>
  <c r="B16" i="3"/>
  <c r="D16" i="3"/>
  <c r="C15" i="3"/>
  <c r="B15" i="3"/>
  <c r="D15" i="3"/>
  <c r="C14" i="3"/>
  <c r="B14" i="3"/>
  <c r="D14" i="3"/>
  <c r="C13" i="3"/>
  <c r="B13" i="3"/>
  <c r="D13" i="3"/>
  <c r="C12" i="3"/>
  <c r="B12" i="3"/>
  <c r="D12" i="3"/>
  <c r="C11" i="3"/>
  <c r="B11" i="3"/>
  <c r="D11" i="3"/>
  <c r="C10" i="3"/>
  <c r="B10" i="3"/>
  <c r="D10" i="3"/>
  <c r="C9" i="3"/>
  <c r="B9" i="3"/>
  <c r="D9" i="3"/>
  <c r="C8" i="3"/>
  <c r="B8" i="3"/>
  <c r="D8" i="3"/>
  <c r="C7" i="3"/>
  <c r="B7" i="3"/>
  <c r="D7" i="3"/>
  <c r="C6" i="3"/>
  <c r="B6" i="3"/>
  <c r="D6" i="3"/>
  <c r="C5" i="3"/>
  <c r="B5" i="3"/>
  <c r="D5" i="3"/>
  <c r="C4" i="3"/>
  <c r="B4" i="3"/>
  <c r="D4" i="3"/>
  <c r="C3" i="3"/>
  <c r="B3" i="3"/>
  <c r="D3" i="3"/>
  <c r="C2" i="3"/>
  <c r="B2" i="3"/>
  <c r="D2" i="3"/>
  <c r="R12" i="2"/>
  <c r="U9" i="2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C2" authorId="0" shapeId="0" xr:uid="{444A1DD7-8148-47F4-ABE6-3F679B6CB154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sharedStrings.xml><?xml version="1.0" encoding="utf-8"?>
<sst xmlns="http://schemas.openxmlformats.org/spreadsheetml/2006/main" count="401" uniqueCount="224">
  <si>
    <t>Month</t>
  </si>
  <si>
    <t>Malnutrition</t>
  </si>
  <si>
    <t>TB</t>
  </si>
  <si>
    <t>Births</t>
  </si>
  <si>
    <t>Malaria</t>
  </si>
  <si>
    <t>Diarrhea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</si>
  <si>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</si>
  <si>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</si>
  <si>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</si>
  <si>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</si>
  <si>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</si>
  <si>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</si>
  <si>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</si>
  <si>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</si>
  <si>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</si>
  <si>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</si>
  <si>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</si>
  <si>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</si>
  <si>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Official Reference</t>
  </si>
  <si>
    <t>Indicator</t>
  </si>
  <si>
    <t>CommonName</t>
  </si>
  <si>
    <t>ClinicalOrNon</t>
  </si>
  <si>
    <t>ClinicalCat</t>
  </si>
  <si>
    <t>ServiceCat</t>
  </si>
  <si>
    <t>RelevantPop</t>
  </si>
  <si>
    <t>Comprehensive</t>
  </si>
  <si>
    <t>Basic</t>
  </si>
  <si>
    <t>Merged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</si>
  <si>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</si>
  <si>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</si>
  <si>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</si>
  <si>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</si>
  <si>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</si>
  <si>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</si>
  <si>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</si>
  <si>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</si>
  <si>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</si>
  <si>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</si>
  <si>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New?</t>
  </si>
  <si>
    <t>References/Notes</t>
  </si>
  <si>
    <t>ValueCode</t>
  </si>
  <si>
    <t>Family Health Packages</t>
  </si>
  <si>
    <t>Maternal &amp; newborn</t>
  </si>
  <si>
    <t>ANC</t>
  </si>
  <si>
    <t>ANC visits</t>
  </si>
  <si>
    <t>Clinical</t>
  </si>
  <si>
    <t>Preventive</t>
  </si>
  <si>
    <t>Pregnancy</t>
  </si>
  <si>
    <t>births</t>
  </si>
  <si>
    <t>Yes</t>
  </si>
  <si>
    <t>all</t>
  </si>
  <si>
    <t>FH.MN.ANC.2</t>
  </si>
  <si>
    <t>ANC rapid testing</t>
  </si>
  <si>
    <t>-</t>
  </si>
  <si>
    <t>Delivery</t>
  </si>
  <si>
    <t>FH.MN.D.3</t>
  </si>
  <si>
    <t>Normal labor management</t>
  </si>
  <si>
    <t>Acute</t>
  </si>
  <si>
    <t>FH.MN.D.4</t>
  </si>
  <si>
    <t>Active management 3rd stage</t>
  </si>
  <si>
    <t>Shifted some minutes to D.5</t>
  </si>
  <si>
    <t>FH.MN.D.5</t>
  </si>
  <si>
    <t>Emergency OB</t>
  </si>
  <si>
    <t>incidence</t>
  </si>
  <si>
    <t>Is this all happening at this facility? "Administration of a
prophylactic oxytocic, cord
clamping and delivery of
the placenta by controlled
cord traction"</t>
  </si>
  <si>
    <t>VC1</t>
  </si>
  <si>
    <t>FH.MN.D.6</t>
  </si>
  <si>
    <t>Pre-referral for complications</t>
  </si>
  <si>
    <t>Included in ANC time</t>
  </si>
  <si>
    <t>PNC</t>
  </si>
  <si>
    <t>FH.MN.PNC.7</t>
  </si>
  <si>
    <t>PNC home visits</t>
  </si>
  <si>
    <t>FH.MN.PNC.8</t>
  </si>
  <si>
    <t>Maternal sepsis</t>
  </si>
  <si>
    <t>only 20% of cases need IP care</t>
  </si>
  <si>
    <t>7 inpt days https://www.bmj.com/content/bmj/suppl/2005/11/10/331.7525.1107.DC1/adamt1_t5.pdf</t>
  </si>
  <si>
    <t>VC2</t>
  </si>
  <si>
    <t>FH.MN.PNC.9</t>
  </si>
  <si>
    <t>Mastitis</t>
  </si>
  <si>
    <t>can take time to resolve, so assuming follow-ups</t>
  </si>
  <si>
    <t>VC3</t>
  </si>
  <si>
    <t>FH.MN.PNC.10</t>
  </si>
  <si>
    <t>Postpartum haemorrhage</t>
  </si>
  <si>
    <t>3 inpt days for 20% of PPH cases. https://www.bmj.com/content/bmj/suppl/2005/11/10/331.7525.1107.DC1/adamt1_t5.pdf</t>
  </si>
  <si>
    <t>VC4</t>
  </si>
  <si>
    <t>FH.MN.PNC.11</t>
  </si>
  <si>
    <t>Pre-referral PPH</t>
  </si>
  <si>
    <t>Included in PNC time</t>
  </si>
  <si>
    <t>Age</t>
  </si>
  <si>
    <t>Male</t>
  </si>
  <si>
    <t>Female</t>
  </si>
  <si>
    <t>Total</t>
  </si>
  <si>
    <t>&lt;1</t>
  </si>
  <si>
    <t>FH.MN.ANC.1XX</t>
  </si>
  <si>
    <t>Value</t>
  </si>
  <si>
    <t>p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</si>
  <si>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</si>
  <si>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</si>
  <si>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</si>
  <si>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</si>
  <si>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</si>
  <si>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</si>
  <si>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</si>
  <si>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</si>
  <si>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</si>
  <si>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</si>
  <si>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UniqueID</t>
  </si>
  <si>
    <t>WeeksPerYr</t>
  </si>
  <si>
    <t>HrsPerWeek</t>
  </si>
  <si>
    <t>BaselinePop</t>
  </si>
  <si>
    <t>o_PopGrowth</t>
  </si>
  <si>
    <t>o_Fertility_decr</t>
  </si>
  <si>
    <t>o_MHIVTB_decr</t>
  </si>
  <si>
    <t>o_ChildDis_decr</t>
  </si>
  <si>
    <t>sheet_TaskValues</t>
  </si>
  <si>
    <t>sheet_PopValues</t>
  </si>
  <si>
    <t>sheet_SeasonalityCurves</t>
  </si>
  <si>
    <t>sheet_Cadre</t>
  </si>
  <si>
    <t>Notes</t>
  </si>
  <si>
    <t>BasicServices</t>
  </si>
  <si>
    <t>PopValues</t>
  </si>
  <si>
    <t>SeasonalityCurves</t>
  </si>
  <si>
    <t>Cadres</t>
  </si>
  <si>
    <t>You can optionally add columns for your own reference that are not used in the model.</t>
  </si>
  <si>
    <t>TaskValues_ref</t>
  </si>
  <si>
    <t>Description</t>
  </si>
  <si>
    <t>Label</t>
  </si>
  <si>
    <t>Type</t>
  </si>
  <si>
    <t>Sex</t>
  </si>
  <si>
    <t>BandStart</t>
  </si>
  <si>
    <t>BandEnd</t>
  </si>
  <si>
    <t>InitValue</t>
  </si>
  <si>
    <t>ChangeRate</t>
  </si>
  <si>
    <t>Annual birth rate male</t>
  </si>
  <si>
    <t>NA</t>
  </si>
  <si>
    <t>Fertility</t>
  </si>
  <si>
    <t>M</t>
  </si>
  <si>
    <t>Age specific fertility rate: 0-14</t>
  </si>
  <si>
    <t>Too young births</t>
  </si>
  <si>
    <t>F</t>
  </si>
  <si>
    <t>Age specific fertility rate: 15-19</t>
  </si>
  <si>
    <t>AnnualBirthRate15_19</t>
  </si>
  <si>
    <t>Age specific fertility rate: 20-24</t>
  </si>
  <si>
    <t>AnnualBirthRate20_24</t>
  </si>
  <si>
    <t>Age specific fertility rate: 25-29</t>
  </si>
  <si>
    <t>AnnualBirthRate25_29</t>
  </si>
  <si>
    <t>Age specific fertility rate: 30-34</t>
  </si>
  <si>
    <t>AnnualBirthRate30_34</t>
  </si>
  <si>
    <t>Age specific fertility rate: 35-39</t>
  </si>
  <si>
    <t>AnnualBirthRate35_39</t>
  </si>
  <si>
    <t>Age specific fertility rate: 40-44</t>
  </si>
  <si>
    <t>AnnualBirthRate40_44</t>
  </si>
  <si>
    <t>Age specific fertility rate: 45-49</t>
  </si>
  <si>
    <t>AnnualBirthRate45_49</t>
  </si>
  <si>
    <t>Age specific fertility rate: 50-100</t>
  </si>
  <si>
    <t>Too old births</t>
  </si>
  <si>
    <t>Mortality infants F</t>
  </si>
  <si>
    <t>MortalityInfantsF</t>
  </si>
  <si>
    <t>Mortality</t>
  </si>
  <si>
    <t>Mortality 1-4yr F</t>
  </si>
  <si>
    <t>Mortality1_4F</t>
  </si>
  <si>
    <t>Mortality 5-9yr F</t>
  </si>
  <si>
    <t>Mortality5_9F</t>
  </si>
  <si>
    <t>Mortality 10-14yr F</t>
  </si>
  <si>
    <t>Mortality10_14F</t>
  </si>
  <si>
    <t>Mortality 15-19yr F</t>
  </si>
  <si>
    <t>Mortality15_19F</t>
  </si>
  <si>
    <t>Mortality 20-34yr F</t>
  </si>
  <si>
    <t>Mortality20_34F</t>
  </si>
  <si>
    <t>Mortality 35-49yr F</t>
  </si>
  <si>
    <t>Mortality35_49F</t>
  </si>
  <si>
    <t>Mortality 50-59yr F</t>
  </si>
  <si>
    <t>Mortality50_59F</t>
  </si>
  <si>
    <t>Mortality 60-74yr F</t>
  </si>
  <si>
    <t>Mortality60_74F</t>
  </si>
  <si>
    <t>Mortality 75+ F</t>
  </si>
  <si>
    <t>Mortality75+F</t>
  </si>
  <si>
    <t>Mortality infants M</t>
  </si>
  <si>
    <t>MortalityInfantsM</t>
  </si>
  <si>
    <t>Mortality 1-4yr M</t>
  </si>
  <si>
    <t>Mortality1_4M</t>
  </si>
  <si>
    <t>Mortality 5-9yr M</t>
  </si>
  <si>
    <t>Mortality5_9M</t>
  </si>
  <si>
    <t>Mortality 10-14yr M</t>
  </si>
  <si>
    <t>Mortality10_14M</t>
  </si>
  <si>
    <t>Mortality 15-19yr M</t>
  </si>
  <si>
    <t>Mortality15_19M</t>
  </si>
  <si>
    <t>Mortality 20-34yr M</t>
  </si>
  <si>
    <t>Mortality20_34M</t>
  </si>
  <si>
    <t>Mortality 35-49yr M</t>
  </si>
  <si>
    <t>Mortality35_49M</t>
  </si>
  <si>
    <t>Mortality 50-59yr M</t>
  </si>
  <si>
    <t>Mortality50_59M</t>
  </si>
  <si>
    <t>Mortality 60-74yr M</t>
  </si>
  <si>
    <t>Mortality60_74M</t>
  </si>
  <si>
    <t>Mortality 75+ M</t>
  </si>
  <si>
    <t>Mortality75+M</t>
  </si>
  <si>
    <t>sheet_Coverage</t>
  </si>
  <si>
    <t>CoverageRates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</si>
  <si>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</si>
  <si>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</si>
  <si>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</si>
  <si>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</si>
  <si>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</si>
  <si>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</si>
  <si>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</si>
  <si>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</si>
  <si>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</si>
  <si>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</si>
  <si>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</si>
  <si>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</si>
  <si>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</si>
  <si>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</si>
  <si>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</si>
  <si>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</si>
  <si>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</si>
  <si>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</si>
  <si>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</si>
  <si>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</si>
  <si>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</si>
  <si>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Newborn</t>
  </si>
  <si>
    <t>Newborn care</t>
  </si>
  <si>
    <t>WellChild</t>
  </si>
  <si>
    <t>Well child check &amp; growth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</si>
</sst>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0000"/>
    <numFmt numFmtId="166" formatCode="_(* #,##0.0000_);_(* \(#,##0.0000\);_(* &quot;-&quot;??_);_(@_)"/>
    <numFmt numFmtId="167" formatCode="_(* #,##0_);_(* \(#,##0\);_(* &quot;-&quot;??_);_(@_)"/>
    <numFmt numFmtId="168" formatCode="_(* #,##0.000_);_(* \(#,##0.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66" fontId="2" fillId="3" borderId="1" xfId="1" applyNumberFormat="1" applyFont="1" applyFill="1" applyBorder="1" applyAlignment="1">
      <alignment wrapText="1"/>
    </xf>
    <xf numFmtId="43" fontId="2" fillId="3" borderId="1" xfId="1" applyFont="1" applyFill="1" applyBorder="1" applyAlignment="1">
      <alignment wrapText="1"/>
    </xf>
    <xf numFmtId="167" fontId="2" fillId="3" borderId="1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6" xfId="0" applyBorder="1"/>
    <xf numFmtId="166" fontId="0" fillId="0" borderId="0" xfId="1" applyNumberFormat="1" applyFont="1"/>
    <xf numFmtId="43" fontId="0" fillId="0" borderId="0" xfId="1" applyFont="1"/>
    <xf numFmtId="167" fontId="0" fillId="0" borderId="0" xfId="1" applyNumberFormat="1" applyFont="1"/>
    <xf numFmtId="167" fontId="2" fillId="4" borderId="0" xfId="1" applyNumberFormat="1" applyFont="1" applyFill="1" applyBorder="1"/>
    <xf numFmtId="166" fontId="2" fillId="0" borderId="0" xfId="1" applyNumberFormat="1" applyFont="1"/>
    <xf numFmtId="0" fontId="0" fillId="5" borderId="0" xfId="0" applyFill="1"/>
    <xf numFmtId="166" fontId="0" fillId="0" borderId="0" xfId="1" applyNumberFormat="1" applyFont="1" applyFill="1" applyBorder="1"/>
    <xf numFmtId="43" fontId="2" fillId="0" borderId="0" xfId="1" applyFont="1"/>
    <xf numFmtId="166" fontId="1" fillId="0" borderId="0" xfId="1" applyNumberFormat="1" applyFont="1"/>
    <xf numFmtId="43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1" fontId="0" fillId="0" borderId="0" xfId="0" applyNumberFormat="1"/>
    <xf numFmtId="0" fontId="0" fillId="7" borderId="0" xfId="0" applyFill="1"/>
    <xf numFmtId="0" fontId="3" fillId="6" borderId="0" xfId="0" applyFont="1" applyFill="1"/>
    <xf numFmtId="168" fontId="3" fillId="6" borderId="0" xfId="1" applyNumberFormat="1" applyFont="1" applyFill="1"/>
    <xf numFmtId="168" fontId="0" fillId="7" borderId="0" xfId="1" applyNumberFormat="1" applyFont="1" applyFill="1"/>
    <xf numFmtId="0" fontId="2" fillId="3" borderId="1" xfId="0" applyFont="1" applyFill="1" applyBorder="1" applyAlignment="1">
      <alignment horizontal="left" wrapText="1"/>
    </xf>
    <xf numFmtId="0" fontId="4" fillId="0" borderId="0" xfId="0" applyFont="1" applyAlignment="1">
      <alignment horizontal="left" vertical="center"/>
    </xf>
    <xf numFmtId="0" fontId="5" fillId="8" borderId="1" xfId="0" applyFont="1" applyFill="1" applyBorder="1"/>
    <xf numFmtId="0" fontId="6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F73B-BAEC-4B9B-824B-556F6EDBC2E3}">
  <dimension ref="A1:F13"/>
  <sheetViews>
    <sheetView workbookViewId="0">
      <selection activeCell="I26" sqref="I26"/>
    </sheetView>
  </sheetViews>
  <sheetFormatPr defaultRowHeight="14.25" x14ac:dyDescent="0.45"/>
  <cols>
    <col min="1" max="1" width="6.796875" bestFit="1" customWidth="1"/>
    <col min="2" max="2" width="12.06640625" bestFit="1" customWidth="1"/>
    <col min="3" max="3" width="7.73046875" bestFit="1" customWidth="1"/>
    <col min="4" max="4" width="6.73046875" bestFit="1" customWidth="1"/>
    <col min="5" max="5" width="7.73046875" bestFit="1" customWidth="1"/>
    <col min="6" max="6" width="8.59765625" bestFit="1" customWidth="1"/>
  </cols>
  <sheetData>
    <row r="1" spans="1:6" x14ac:dyDescent="0.4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t="s">
        <v>6</v>
      </c>
      <c r="B2" s="2">
        <f>IFERROR(VLOOKUP(_xlfn.CONCAT(A2,#REF!),#REF!,2,FALSE),VLOOKUP(_xlfn.CONCAT(A2,"ET"),#REF!,2,FALSE))</f>
        <v>0.16488222698072805</v>
      </c>
      <c r="C2" s="3">
        <f>IFERROR(VLOOKUP(_xlfn.CONCAT(A2,#REF!),#REF!,2,FALSE),VLOOKUP(_xlfn.CONCAT(A2,"ET"),#REF!,2,FALSE))</f>
        <v>8.2535106481912021E-2</v>
      </c>
      <c r="D2" s="2">
        <f>IFERROR(VLOOKUP(_xlfn.CONCAT(A2,#REF!),#REF!,2,FALSE), VLOOKUP(_xlfn.CONCAT(A2,"ET"),#REF!,2,FALSE))</f>
        <v>9.3468292987793397E-2</v>
      </c>
      <c r="E2" s="3">
        <f>IFERROR(VLOOKUP(_xlfn.CONCAT(A2,#REF!),#REF!,2,FALSE), VLOOKUP(_xlfn.CONCAT(A2,"ETR"),#REF!,2,FALSE))</f>
        <v>6.6936482067843195E-2</v>
      </c>
      <c r="F2" s="3">
        <f>IFERROR(VLOOKUP(_xlfn.CONCAT(A2,#REF!),#REF!,2,FALSE),VLOOKUP(_xlfn.CONCAT(A2,"ET07"),#REF!,2,FALSE))</f>
        <v>9.7892720259538907E-2</v>
      </c>
    </row>
    <row r="3" spans="1:6" x14ac:dyDescent="0.45">
      <c r="A3" t="s">
        <v>7</v>
      </c>
      <c r="B3" s="2">
        <f>IFERROR(VLOOKUP(_xlfn.CONCAT(A3,#REF!),#REF!,2,FALSE),VLOOKUP(_xlfn.CONCAT(A3,"ET"),#REF!,2,FALSE))</f>
        <v>6.852248394004283E-2</v>
      </c>
      <c r="C3" s="3">
        <f>IFERROR(VLOOKUP(_xlfn.CONCAT(A3,#REF!),#REF!,2,FALSE),VLOOKUP(_xlfn.CONCAT(A3,"ET"),#REF!,2,FALSE))</f>
        <v>8.6208499953501355E-2</v>
      </c>
      <c r="D3" s="2">
        <f>IFERROR(VLOOKUP(_xlfn.CONCAT(A3,#REF!),#REF!,2,FALSE), VLOOKUP(_xlfn.CONCAT(A3,"ET"),#REF!,2,FALSE))</f>
        <v>8.70935409593733E-2</v>
      </c>
      <c r="E3" s="3">
        <f>IFERROR(VLOOKUP(_xlfn.CONCAT(A3,#REF!),#REF!,2,FALSE), VLOOKUP(_xlfn.CONCAT(A3,"ETR"),#REF!,2,FALSE))</f>
        <v>6.4084654318813022E-2</v>
      </c>
      <c r="F3" s="3">
        <f>IFERROR(VLOOKUP(_xlfn.CONCAT(A3,#REF!),#REF!,2,FALSE),VLOOKUP(_xlfn.CONCAT(A3,"ET07"),#REF!,2,FALSE))</f>
        <v>0.11145199066061744</v>
      </c>
    </row>
    <row r="4" spans="1:6" x14ac:dyDescent="0.45">
      <c r="A4" t="s">
        <v>8</v>
      </c>
      <c r="B4" s="2">
        <f>IFERROR(VLOOKUP(_xlfn.CONCAT(A4,#REF!),#REF!,2,FALSE),VLOOKUP(_xlfn.CONCAT(A4,"ET"),#REF!,2,FALSE))</f>
        <v>1.9271948608137045E-2</v>
      </c>
      <c r="C4" s="3">
        <f>IFERROR(VLOOKUP(_xlfn.CONCAT(A4,#REF!),#REF!,2,FALSE),VLOOKUP(_xlfn.CONCAT(A4,"ET"),#REF!,2,FALSE))</f>
        <v>8.74639635450572E-2</v>
      </c>
      <c r="D4" s="2">
        <f>IFERROR(VLOOKUP(_xlfn.CONCAT(A4,#REF!),#REF!,2,FALSE), VLOOKUP(_xlfn.CONCAT(A4,"ET"),#REF!,2,FALSE))</f>
        <v>8.8412160129692496E-2</v>
      </c>
      <c r="E4" s="3">
        <f>IFERROR(VLOOKUP(_xlfn.CONCAT(A4,#REF!),#REF!,2,FALSE), VLOOKUP(_xlfn.CONCAT(A4,"ETR"),#REF!,2,FALSE))</f>
        <v>6.0600247743600254E-2</v>
      </c>
      <c r="F4" s="3">
        <f>IFERROR(VLOOKUP(_xlfn.CONCAT(A4,#REF!),#REF!,2,FALSE),VLOOKUP(_xlfn.CONCAT(A4,"ET07"),#REF!,2,FALSE))</f>
        <v>0.12678985220161312</v>
      </c>
    </row>
    <row r="5" spans="1:6" x14ac:dyDescent="0.45">
      <c r="A5" t="s">
        <v>9</v>
      </c>
      <c r="B5" s="2">
        <f>IFERROR(VLOOKUP(_xlfn.CONCAT(A5,#REF!),#REF!,2,FALSE),VLOOKUP(_xlfn.CONCAT(A5,"ET"),#REF!,2,FALSE))</f>
        <v>1.9271948608137045E-2</v>
      </c>
      <c r="C5" s="3">
        <f>IFERROR(VLOOKUP(_xlfn.CONCAT(A5,#REF!),#REF!,2,FALSE),VLOOKUP(_xlfn.CONCAT(A5,"ET"),#REF!,2,FALSE))</f>
        <v>8.871942713661303E-2</v>
      </c>
      <c r="D5" s="2">
        <f>IFERROR(VLOOKUP(_xlfn.CONCAT(A5,#REF!),#REF!,2,FALSE), VLOOKUP(_xlfn.CONCAT(A5,"ET"),#REF!,2,FALSE))</f>
        <v>8.4403739867652303E-2</v>
      </c>
      <c r="E5" s="3">
        <f>IFERROR(VLOOKUP(_xlfn.CONCAT(A5,#REF!),#REF!,2,FALSE), VLOOKUP(_xlfn.CONCAT(A5,"ETR"),#REF!,2,FALSE))</f>
        <v>6.0703878213611638E-2</v>
      </c>
      <c r="F5" s="3">
        <f>IFERROR(VLOOKUP(_xlfn.CONCAT(A5,#REF!),#REF!,2,FALSE),VLOOKUP(_xlfn.CONCAT(A5,"ET07"),#REF!,2,FALSE))</f>
        <v>0.11608174608550521</v>
      </c>
    </row>
    <row r="6" spans="1:6" x14ac:dyDescent="0.45">
      <c r="A6" t="s">
        <v>10</v>
      </c>
      <c r="B6" s="2">
        <f>IFERROR(VLOOKUP(_xlfn.CONCAT(A6,#REF!),#REF!,2,FALSE),VLOOKUP(_xlfn.CONCAT(A6,"ET"),#REF!,2,FALSE))</f>
        <v>2.9978586723768741E-2</v>
      </c>
      <c r="C6" s="3">
        <f>IFERROR(VLOOKUP(_xlfn.CONCAT(A6,#REF!),#REF!,2,FALSE),VLOOKUP(_xlfn.CONCAT(A6,"ET"),#REF!,2,FALSE))</f>
        <v>8.9974890728168888E-2</v>
      </c>
      <c r="D6" s="2">
        <f>IFERROR(VLOOKUP(_xlfn.CONCAT(A6,#REF!),#REF!,2,FALSE), VLOOKUP(_xlfn.CONCAT(A6,"ET"),#REF!,2,FALSE))</f>
        <v>8.8117442317258002E-2</v>
      </c>
      <c r="E6" s="3">
        <f>IFERROR(VLOOKUP(_xlfn.CONCAT(A6,#REF!),#REF!,2,FALSE), VLOOKUP(_xlfn.CONCAT(A6,"ETR"),#REF!,2,FALSE))</f>
        <v>6.4051402944234115E-2</v>
      </c>
      <c r="F6" s="3">
        <f>IFERROR(VLOOKUP(_xlfn.CONCAT(A6,#REF!),#REF!,2,FALSE),VLOOKUP(_xlfn.CONCAT(A6,"ET07"),#REF!,2,FALSE))</f>
        <v>9.710943265680623E-2</v>
      </c>
    </row>
    <row r="7" spans="1:6" x14ac:dyDescent="0.45">
      <c r="A7" t="s">
        <v>11</v>
      </c>
      <c r="B7" s="2">
        <f>IFERROR(VLOOKUP(_xlfn.CONCAT(A7,#REF!),#REF!,2,FALSE),VLOOKUP(_xlfn.CONCAT(A7,"ET"),#REF!,2,FALSE))</f>
        <v>2.9978586723768744E-2</v>
      </c>
      <c r="C7" s="3">
        <f>IFERROR(VLOOKUP(_xlfn.CONCAT(A7,#REF!),#REF!,2,FALSE),VLOOKUP(_xlfn.CONCAT(A7,"ET"),#REF!,2,FALSE))</f>
        <v>8.6766483771970618E-2</v>
      </c>
      <c r="D7" s="2">
        <f>IFERROR(VLOOKUP(_xlfn.CONCAT(A7,#REF!),#REF!,2,FALSE), VLOOKUP(_xlfn.CONCAT(A7,"ET"),#REF!,2,FALSE))</f>
        <v>8.6393880468918605E-2</v>
      </c>
      <c r="E7" s="3">
        <f>IFERROR(VLOOKUP(_xlfn.CONCAT(A7,#REF!),#REF!,2,FALSE), VLOOKUP(_xlfn.CONCAT(A7,"ETR"),#REF!,2,FALSE))</f>
        <v>7.8032799832215824E-2</v>
      </c>
      <c r="F7" s="3">
        <f>IFERROR(VLOOKUP(_xlfn.CONCAT(A7,#REF!),#REF!,2,FALSE),VLOOKUP(_xlfn.CONCAT(A7,"ET07"),#REF!,2,FALSE))</f>
        <v>7.3740198772910687E-2</v>
      </c>
    </row>
    <row r="8" spans="1:6" x14ac:dyDescent="0.45">
      <c r="A8" t="s">
        <v>12</v>
      </c>
      <c r="B8" s="2">
        <f>IFERROR(VLOOKUP(_xlfn.CONCAT(A8,#REF!),#REF!,2,FALSE),VLOOKUP(_xlfn.CONCAT(A8,"ET"),#REF!,2,FALSE))</f>
        <v>3.8543897216274096E-2</v>
      </c>
      <c r="C8" s="3">
        <f>IFERROR(VLOOKUP(_xlfn.CONCAT(A8,#REF!),#REF!,2,FALSE),VLOOKUP(_xlfn.CONCAT(A8,"ET"),#REF!,2,FALSE))</f>
        <v>8.3558076815772347E-2</v>
      </c>
      <c r="D8" s="2">
        <f>IFERROR(VLOOKUP(_xlfn.CONCAT(A8,#REF!),#REF!,2,FALSE), VLOOKUP(_xlfn.CONCAT(A8,"ET"),#REF!,2,FALSE))</f>
        <v>8.5205006727096494E-2</v>
      </c>
      <c r="E8" s="3">
        <f>IFERROR(VLOOKUP(_xlfn.CONCAT(A8,#REF!),#REF!,2,FALSE), VLOOKUP(_xlfn.CONCAT(A8,"ETR"),#REF!,2,FALSE))</f>
        <v>9.129394265165322E-2</v>
      </c>
      <c r="F8" s="3">
        <f>IFERROR(VLOOKUP(_xlfn.CONCAT(A8,#REF!),#REF!,2,FALSE),VLOOKUP(_xlfn.CONCAT(A8,"ET07"),#REF!,2,FALSE))</f>
        <v>5.6152135281385754E-2</v>
      </c>
    </row>
    <row r="9" spans="1:6" x14ac:dyDescent="0.45">
      <c r="A9" t="s">
        <v>13</v>
      </c>
      <c r="B9" s="2">
        <f>IFERROR(VLOOKUP(_xlfn.CONCAT(A9,#REF!),#REF!,2,FALSE),VLOOKUP(_xlfn.CONCAT(A9,"ET"),#REF!,2,FALSE))</f>
        <v>6.852248394004283E-2</v>
      </c>
      <c r="C9" s="3">
        <f>IFERROR(VLOOKUP(_xlfn.CONCAT(A9,#REF!),#REF!,2,FALSE),VLOOKUP(_xlfn.CONCAT(A9,"ET"),#REF!,2,FALSE))</f>
        <v>8.0349669859574077E-2</v>
      </c>
      <c r="D9" s="2">
        <f>IFERROR(VLOOKUP(_xlfn.CONCAT(A9,#REF!),#REF!,2,FALSE), VLOOKUP(_xlfn.CONCAT(A9,"ET"),#REF!,2,FALSE))</f>
        <v>9.1867766222212294E-2</v>
      </c>
      <c r="E9" s="3">
        <f>IFERROR(VLOOKUP(_xlfn.CONCAT(A9,#REF!),#REF!,2,FALSE), VLOOKUP(_xlfn.CONCAT(A9,"ETR"),#REF!,2,FALSE))</f>
        <v>7.2674867820140321E-2</v>
      </c>
      <c r="F9" s="3">
        <f>IFERROR(VLOOKUP(_xlfn.CONCAT(A9,#REF!),#REF!,2,FALSE),VLOOKUP(_xlfn.CONCAT(A9,"ET07"),#REF!,2,FALSE))</f>
        <v>5.7572990687490763E-2</v>
      </c>
    </row>
    <row r="10" spans="1:6" x14ac:dyDescent="0.45">
      <c r="A10" t="s">
        <v>14</v>
      </c>
      <c r="B10" s="2">
        <f>IFERROR(VLOOKUP(_xlfn.CONCAT(A10,#REF!),#REF!,2,FALSE),VLOOKUP(_xlfn.CONCAT(A10,"ET"),#REF!,2,FALSE))</f>
        <v>0.10706638115631693</v>
      </c>
      <c r="C10" s="3">
        <f>IFERROR(VLOOKUP(_xlfn.CONCAT(A10,#REF!),#REF!,2,FALSE),VLOOKUP(_xlfn.CONCAT(A10,"ET"),#REF!,2,FALSE))</f>
        <v>7.9233702222635552E-2</v>
      </c>
      <c r="D10" s="2">
        <f>IFERROR(VLOOKUP(_xlfn.CONCAT(A10,#REF!),#REF!,2,FALSE), VLOOKUP(_xlfn.CONCAT(A10,"ET"),#REF!,2,FALSE))</f>
        <v>8.3208753466405896E-2</v>
      </c>
      <c r="E10" s="3">
        <f>IFERROR(VLOOKUP(_xlfn.CONCAT(A10,#REF!),#REF!,2,FALSE), VLOOKUP(_xlfn.CONCAT(A10,"ETR"),#REF!,2,FALSE))</f>
        <v>9.393164701025386E-2</v>
      </c>
      <c r="F10" s="3">
        <f>IFERROR(VLOOKUP(_xlfn.CONCAT(A10,#REF!),#REF!,2,FALSE),VLOOKUP(_xlfn.CONCAT(A10,"ET07"),#REF!,2,FALSE))</f>
        <v>5.5517049192932967E-2</v>
      </c>
    </row>
    <row r="11" spans="1:6" x14ac:dyDescent="0.45">
      <c r="A11" t="s">
        <v>15</v>
      </c>
      <c r="B11" s="2">
        <f>IFERROR(VLOOKUP(_xlfn.CONCAT(A11,#REF!),#REF!,2,FALSE),VLOOKUP(_xlfn.CONCAT(A11,"ET"),#REF!,2,FALSE))</f>
        <v>0.15417558886509636</v>
      </c>
      <c r="C11" s="3">
        <f>IFERROR(VLOOKUP(_xlfn.CONCAT(A11,#REF!),#REF!,2,FALSE),VLOOKUP(_xlfn.CONCAT(A11,"ET"),#REF!,2,FALSE))</f>
        <v>7.8117734585697027E-2</v>
      </c>
      <c r="D11" s="2">
        <f>IFERROR(VLOOKUP(_xlfn.CONCAT(A11,#REF!),#REF!,2,FALSE), VLOOKUP(_xlfn.CONCAT(A11,"ET"),#REF!,2,FALSE))</f>
        <v>7.3805667224914301E-2</v>
      </c>
      <c r="E11" s="3">
        <f>IFERROR(VLOOKUP(_xlfn.CONCAT(A11,#REF!),#REF!,2,FALSE), VLOOKUP(_xlfn.CONCAT(A11,"ETR"),#REF!,2,FALSE))</f>
        <v>0.1277403545528342</v>
      </c>
      <c r="F11" s="3">
        <f>IFERROR(VLOOKUP(_xlfn.CONCAT(A11,#REF!),#REF!,2,FALSE),VLOOKUP(_xlfn.CONCAT(A11,"ET07"),#REF!,2,FALSE))</f>
        <v>5.6351548258912781E-2</v>
      </c>
    </row>
    <row r="12" spans="1:6" x14ac:dyDescent="0.45">
      <c r="A12" t="s">
        <v>16</v>
      </c>
      <c r="B12" s="2">
        <f>IFERROR(VLOOKUP(_xlfn.CONCAT(A12,#REF!),#REF!,2,FALSE),VLOOKUP(_xlfn.CONCAT(A12,"ET"),#REF!,2,FALSE))</f>
        <v>0.14561027837259102</v>
      </c>
      <c r="C12" s="3">
        <f>IFERROR(VLOOKUP(_xlfn.CONCAT(A12,#REF!),#REF!,2,FALSE),VLOOKUP(_xlfn.CONCAT(A12,"ET"),#REF!,2,FALSE))</f>
        <v>7.7001766948758502E-2</v>
      </c>
      <c r="D12" s="2">
        <f>IFERROR(VLOOKUP(_xlfn.CONCAT(A12,#REF!),#REF!,2,FALSE), VLOOKUP(_xlfn.CONCAT(A12,"ET"),#REF!,2,FALSE))</f>
        <v>7.5192895334018697E-2</v>
      </c>
      <c r="E12" s="3">
        <f>IFERROR(VLOOKUP(_xlfn.CONCAT(A12,#REF!),#REF!,2,FALSE), VLOOKUP(_xlfn.CONCAT(A12,"ETR"),#REF!,2,FALSE))</f>
        <v>0.13255239757366111</v>
      </c>
      <c r="F12" s="3">
        <f>IFERROR(VLOOKUP(_xlfn.CONCAT(A12,#REF!),#REF!,2,FALSE),VLOOKUP(_xlfn.CONCAT(A12,"ET07"),#REF!,2,FALSE))</f>
        <v>6.8327289554465973E-2</v>
      </c>
    </row>
    <row r="13" spans="1:6" x14ac:dyDescent="0.45">
      <c r="A13" t="s">
        <v>17</v>
      </c>
      <c r="B13" s="2">
        <f>IFERROR(VLOOKUP(_xlfn.CONCAT(A13,#REF!),#REF!,2,FALSE),VLOOKUP(_xlfn.CONCAT(A13,"ET"),#REF!,2,FALSE))</f>
        <v>0.15417558886509636</v>
      </c>
      <c r="C13" s="3">
        <f>IFERROR(VLOOKUP(_xlfn.CONCAT(A13,#REF!),#REF!,2,FALSE),VLOOKUP(_xlfn.CONCAT(A13,"ET"),#REF!,2,FALSE))</f>
        <v>8.0070677950339453E-2</v>
      </c>
      <c r="D13" s="2">
        <f>IFERROR(VLOOKUP(_xlfn.CONCAT(A13,#REF!),#REF!,2,FALSE), VLOOKUP(_xlfn.CONCAT(A13,"ET"),#REF!,2,FALSE))</f>
        <v>6.2830854294664104E-2</v>
      </c>
      <c r="E13" s="3">
        <f>IFERROR(VLOOKUP(_xlfn.CONCAT(A13,#REF!),#REF!,2,FALSE), VLOOKUP(_xlfn.CONCAT(A13,"ETR"),#REF!,2,FALSE))</f>
        <v>8.7397325271139303E-2</v>
      </c>
      <c r="F13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5554-3BA4-46F6-B5C6-F7E042EE5330}">
  <dimension ref="A1:Z12"/>
  <sheetViews>
    <sheetView workbookViewId="0">
      <selection activeCell="C13" sqref="C13"/>
    </sheetView>
  </sheetViews>
  <sheetFormatPr defaultRowHeight="14.25" x14ac:dyDescent="0.45"/>
  <cols>
    <col min="5" max="5" width="14.796875" bestFit="1" customWidth="1"/>
    <col min="14" max="14" width="8.265625" bestFit="1" customWidth="1"/>
    <col min="25" max="25" width="248.59765625" bestFit="1" customWidth="1"/>
  </cols>
  <sheetData>
    <row r="1" spans="1:26" ht="42.75" x14ac:dyDescent="0.45">
      <c r="A1" s="34" t="s">
        <v>18</v>
      </c>
      <c r="B1" s="34"/>
      <c r="C1" s="34"/>
      <c r="D1" s="34"/>
      <c r="E1" s="4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6" t="s">
        <v>24</v>
      </c>
      <c r="K1" s="4" t="s">
        <v>25</v>
      </c>
      <c r="L1" s="5" t="s">
        <v>26</v>
      </c>
      <c r="M1" s="7" t="s">
        <v>27</v>
      </c>
      <c r="N1" s="9" t="s">
        <v>28</v>
      </c>
      <c r="O1" s="8" t="s">
        <v>29</v>
      </c>
      <c r="P1" s="10" t="s">
        <v>30</v>
      </c>
      <c r="Q1" s="10" t="s">
        <v>31</v>
      </c>
      <c r="R1" s="10" t="s">
        <v>32</v>
      </c>
      <c r="S1" s="8" t="s">
        <v>33</v>
      </c>
      <c r="T1" s="8" t="s">
        <v>34</v>
      </c>
      <c r="U1" s="11" t="s">
        <v>35</v>
      </c>
      <c r="V1" s="8" t="s">
        <v>36</v>
      </c>
      <c r="W1" s="8" t="s">
        <v>37</v>
      </c>
      <c r="X1" s="8" t="s">
        <v>38</v>
      </c>
      <c r="Y1" s="8" t="s">
        <v>39</v>
      </c>
      <c r="Z1" s="12" t="s">
        <v>40</v>
      </c>
    </row>
    <row r="2" spans="1:26" x14ac:dyDescent="0.45">
      <c r="A2" t="s">
        <v>41</v>
      </c>
      <c r="B2" t="s">
        <v>42</v>
      </c>
      <c r="C2" s="13" t="s">
        <v>43</v>
      </c>
      <c r="D2" s="14">
        <v>1</v>
      </c>
      <c r="E2" s="15" t="s">
        <v>93</v>
      </c>
      <c r="F2" t="s">
        <v>44</v>
      </c>
      <c r="G2" t="s">
        <v>45</v>
      </c>
      <c r="H2" t="s">
        <v>46</v>
      </c>
      <c r="I2" t="s">
        <v>47</v>
      </c>
      <c r="J2" s="16" t="s">
        <v>48</v>
      </c>
      <c r="K2" s="15" t="s">
        <v>49</v>
      </c>
      <c r="L2" t="s">
        <v>49</v>
      </c>
      <c r="M2" s="16" t="s">
        <v>49</v>
      </c>
      <c r="N2" s="17">
        <v>1</v>
      </c>
      <c r="O2" t="s">
        <v>50</v>
      </c>
      <c r="R2" s="18">
        <v>1</v>
      </c>
      <c r="S2">
        <v>4</v>
      </c>
      <c r="U2" s="19">
        <v>10</v>
      </c>
    </row>
    <row r="3" spans="1:26" x14ac:dyDescent="0.45">
      <c r="A3" t="s">
        <v>41</v>
      </c>
      <c r="B3" t="s">
        <v>42</v>
      </c>
      <c r="C3" s="13" t="s">
        <v>43</v>
      </c>
      <c r="D3" s="14">
        <v>2</v>
      </c>
      <c r="E3" s="15" t="s">
        <v>51</v>
      </c>
      <c r="F3" t="s">
        <v>52</v>
      </c>
      <c r="G3" t="s">
        <v>45</v>
      </c>
      <c r="H3" t="s">
        <v>46</v>
      </c>
      <c r="I3" t="s">
        <v>47</v>
      </c>
      <c r="J3" s="16" t="s">
        <v>48</v>
      </c>
      <c r="K3" s="15" t="s">
        <v>49</v>
      </c>
      <c r="L3" t="s">
        <v>49</v>
      </c>
      <c r="M3" s="16" t="s">
        <v>53</v>
      </c>
      <c r="N3" s="17">
        <v>1</v>
      </c>
      <c r="O3" t="s">
        <v>50</v>
      </c>
      <c r="R3" s="18">
        <v>1</v>
      </c>
      <c r="S3">
        <v>1</v>
      </c>
      <c r="U3" s="20">
        <v>15</v>
      </c>
      <c r="X3" t="s">
        <v>49</v>
      </c>
    </row>
    <row r="4" spans="1:26" x14ac:dyDescent="0.45">
      <c r="A4" t="s">
        <v>41</v>
      </c>
      <c r="B4" t="s">
        <v>42</v>
      </c>
      <c r="C4" s="13" t="s">
        <v>54</v>
      </c>
      <c r="D4" s="14">
        <v>3</v>
      </c>
      <c r="E4" s="15" t="s">
        <v>55</v>
      </c>
      <c r="F4" t="s">
        <v>56</v>
      </c>
      <c r="G4" t="s">
        <v>45</v>
      </c>
      <c r="H4" t="s">
        <v>57</v>
      </c>
      <c r="I4" t="s">
        <v>47</v>
      </c>
      <c r="J4" s="16" t="s">
        <v>48</v>
      </c>
      <c r="K4" s="15" t="s">
        <v>49</v>
      </c>
      <c r="L4" t="s">
        <v>53</v>
      </c>
      <c r="M4" s="16" t="s">
        <v>53</v>
      </c>
      <c r="N4" s="17">
        <v>1</v>
      </c>
      <c r="O4" t="s">
        <v>50</v>
      </c>
      <c r="R4" s="18">
        <v>1</v>
      </c>
      <c r="S4">
        <v>1</v>
      </c>
      <c r="U4" s="19">
        <v>15</v>
      </c>
    </row>
    <row r="5" spans="1:26" x14ac:dyDescent="0.45">
      <c r="A5" t="s">
        <v>41</v>
      </c>
      <c r="B5" t="s">
        <v>42</v>
      </c>
      <c r="C5" s="13" t="s">
        <v>54</v>
      </c>
      <c r="D5" s="14">
        <v>4</v>
      </c>
      <c r="E5" s="15" t="s">
        <v>58</v>
      </c>
      <c r="F5" t="s">
        <v>59</v>
      </c>
      <c r="G5" t="s">
        <v>45</v>
      </c>
      <c r="H5" t="s">
        <v>57</v>
      </c>
      <c r="I5" t="s">
        <v>47</v>
      </c>
      <c r="J5" s="16" t="s">
        <v>48</v>
      </c>
      <c r="K5" s="15" t="s">
        <v>49</v>
      </c>
      <c r="L5" t="s">
        <v>53</v>
      </c>
      <c r="M5" s="16" t="s">
        <v>53</v>
      </c>
      <c r="N5" s="17">
        <v>1</v>
      </c>
      <c r="O5" t="s">
        <v>50</v>
      </c>
      <c r="R5" s="18">
        <v>1</v>
      </c>
      <c r="S5">
        <v>1</v>
      </c>
      <c r="U5" s="19">
        <v>60</v>
      </c>
      <c r="X5" t="s">
        <v>49</v>
      </c>
      <c r="Y5" t="s">
        <v>60</v>
      </c>
    </row>
    <row r="6" spans="1:26" x14ac:dyDescent="0.45">
      <c r="A6" t="s">
        <v>41</v>
      </c>
      <c r="B6" t="s">
        <v>42</v>
      </c>
      <c r="C6" s="13" t="s">
        <v>54</v>
      </c>
      <c r="D6" s="14">
        <v>5</v>
      </c>
      <c r="E6" s="15" t="s">
        <v>61</v>
      </c>
      <c r="F6" t="s">
        <v>62</v>
      </c>
      <c r="G6" t="s">
        <v>45</v>
      </c>
      <c r="H6" t="s">
        <v>57</v>
      </c>
      <c r="I6" t="s">
        <v>47</v>
      </c>
      <c r="J6" s="16" t="s">
        <v>48</v>
      </c>
      <c r="K6" s="15" t="s">
        <v>49</v>
      </c>
      <c r="L6" t="s">
        <v>53</v>
      </c>
      <c r="M6" s="16" t="s">
        <v>53</v>
      </c>
      <c r="N6" s="21">
        <v>1</v>
      </c>
      <c r="O6" t="s">
        <v>63</v>
      </c>
      <c r="R6" s="18">
        <v>1</v>
      </c>
      <c r="S6">
        <v>1</v>
      </c>
      <c r="U6" s="19">
        <v>30</v>
      </c>
      <c r="X6" t="s">
        <v>49</v>
      </c>
      <c r="Y6" s="22" t="s">
        <v>64</v>
      </c>
      <c r="Z6" t="s">
        <v>65</v>
      </c>
    </row>
    <row r="7" spans="1:26" x14ac:dyDescent="0.45">
      <c r="A7" t="s">
        <v>41</v>
      </c>
      <c r="B7" t="s">
        <v>42</v>
      </c>
      <c r="C7" s="13" t="s">
        <v>54</v>
      </c>
      <c r="D7" s="14">
        <v>6</v>
      </c>
      <c r="E7" s="15" t="s">
        <v>66</v>
      </c>
      <c r="F7" t="s">
        <v>67</v>
      </c>
      <c r="G7" t="s">
        <v>45</v>
      </c>
      <c r="H7" t="s">
        <v>46</v>
      </c>
      <c r="I7" t="s">
        <v>47</v>
      </c>
      <c r="J7" s="16" t="s">
        <v>48</v>
      </c>
      <c r="K7" s="15" t="s">
        <v>49</v>
      </c>
      <c r="L7" t="s">
        <v>53</v>
      </c>
      <c r="M7" s="16" t="s">
        <v>53</v>
      </c>
      <c r="N7" s="23">
        <v>1</v>
      </c>
      <c r="O7" t="s">
        <v>63</v>
      </c>
      <c r="R7" s="18">
        <v>1</v>
      </c>
      <c r="S7">
        <v>1</v>
      </c>
      <c r="U7" s="19">
        <v>0</v>
      </c>
      <c r="Y7" t="s">
        <v>68</v>
      </c>
    </row>
    <row r="8" spans="1:26" x14ac:dyDescent="0.45">
      <c r="A8" t="s">
        <v>41</v>
      </c>
      <c r="B8" t="s">
        <v>42</v>
      </c>
      <c r="C8" s="13" t="s">
        <v>69</v>
      </c>
      <c r="D8" s="14">
        <v>7</v>
      </c>
      <c r="E8" s="15" t="s">
        <v>70</v>
      </c>
      <c r="F8" t="s">
        <v>71</v>
      </c>
      <c r="G8" t="s">
        <v>45</v>
      </c>
      <c r="H8" t="s">
        <v>46</v>
      </c>
      <c r="I8" t="s">
        <v>47</v>
      </c>
      <c r="J8" s="16" t="s">
        <v>48</v>
      </c>
      <c r="K8" s="15" t="s">
        <v>49</v>
      </c>
      <c r="L8" t="s">
        <v>49</v>
      </c>
      <c r="M8" s="16" t="s">
        <v>49</v>
      </c>
      <c r="N8" s="17">
        <v>1</v>
      </c>
      <c r="O8" t="s">
        <v>50</v>
      </c>
      <c r="R8" s="18">
        <v>1</v>
      </c>
      <c r="S8">
        <v>2</v>
      </c>
      <c r="U8" s="19">
        <v>60</v>
      </c>
    </row>
    <row r="9" spans="1:26" x14ac:dyDescent="0.45">
      <c r="A9" t="s">
        <v>41</v>
      </c>
      <c r="B9" t="s">
        <v>42</v>
      </c>
      <c r="C9" s="13" t="s">
        <v>69</v>
      </c>
      <c r="D9" s="14">
        <v>8</v>
      </c>
      <c r="E9" s="15" t="s">
        <v>72</v>
      </c>
      <c r="F9" t="s">
        <v>73</v>
      </c>
      <c r="G9" t="s">
        <v>45</v>
      </c>
      <c r="H9" t="s">
        <v>57</v>
      </c>
      <c r="I9" t="s">
        <v>47</v>
      </c>
      <c r="J9" s="16" t="s">
        <v>48</v>
      </c>
      <c r="K9" s="15" t="s">
        <v>49</v>
      </c>
      <c r="L9" t="s">
        <v>53</v>
      </c>
      <c r="M9" s="16" t="s">
        <v>53</v>
      </c>
      <c r="N9" s="21">
        <v>1</v>
      </c>
      <c r="O9" t="s">
        <v>63</v>
      </c>
      <c r="Q9" t="s">
        <v>74</v>
      </c>
      <c r="R9" s="24">
        <v>1</v>
      </c>
      <c r="S9">
        <v>1</v>
      </c>
      <c r="U9" s="19">
        <f>7*60</f>
        <v>420</v>
      </c>
      <c r="X9" t="s">
        <v>49</v>
      </c>
      <c r="Y9" t="s">
        <v>75</v>
      </c>
      <c r="Z9" t="s">
        <v>76</v>
      </c>
    </row>
    <row r="10" spans="1:26" x14ac:dyDescent="0.45">
      <c r="A10" t="s">
        <v>41</v>
      </c>
      <c r="B10" t="s">
        <v>42</v>
      </c>
      <c r="C10" s="13" t="s">
        <v>69</v>
      </c>
      <c r="D10" s="14">
        <v>9</v>
      </c>
      <c r="E10" s="15" t="s">
        <v>77</v>
      </c>
      <c r="F10" t="s">
        <v>78</v>
      </c>
      <c r="G10" t="s">
        <v>45</v>
      </c>
      <c r="H10" t="s">
        <v>57</v>
      </c>
      <c r="I10" t="s">
        <v>47</v>
      </c>
      <c r="J10" s="16" t="s">
        <v>48</v>
      </c>
      <c r="K10" s="15" t="s">
        <v>49</v>
      </c>
      <c r="L10" t="s">
        <v>49</v>
      </c>
      <c r="M10" s="16" t="s">
        <v>53</v>
      </c>
      <c r="N10" s="21">
        <v>1</v>
      </c>
      <c r="O10" t="s">
        <v>63</v>
      </c>
      <c r="R10" s="24">
        <v>1</v>
      </c>
      <c r="S10">
        <v>3</v>
      </c>
      <c r="U10" s="19">
        <v>10</v>
      </c>
      <c r="X10" t="s">
        <v>49</v>
      </c>
      <c r="Y10" t="s">
        <v>79</v>
      </c>
      <c r="Z10" t="s">
        <v>80</v>
      </c>
    </row>
    <row r="11" spans="1:26" x14ac:dyDescent="0.45">
      <c r="A11" t="s">
        <v>41</v>
      </c>
      <c r="B11" t="s">
        <v>42</v>
      </c>
      <c r="C11" s="13" t="s">
        <v>69</v>
      </c>
      <c r="D11" s="14">
        <v>10</v>
      </c>
      <c r="E11" s="15" t="s">
        <v>81</v>
      </c>
      <c r="F11" t="s">
        <v>82</v>
      </c>
      <c r="G11" t="s">
        <v>45</v>
      </c>
      <c r="H11" t="s">
        <v>57</v>
      </c>
      <c r="I11" t="s">
        <v>47</v>
      </c>
      <c r="J11" s="16" t="s">
        <v>48</v>
      </c>
      <c r="K11" s="15" t="s">
        <v>49</v>
      </c>
      <c r="L11" t="s">
        <v>53</v>
      </c>
      <c r="M11" s="16" t="s">
        <v>53</v>
      </c>
      <c r="N11" s="21">
        <v>1</v>
      </c>
      <c r="O11" t="s">
        <v>63</v>
      </c>
      <c r="Q11" t="s">
        <v>74</v>
      </c>
      <c r="R11" s="24">
        <v>1</v>
      </c>
      <c r="S11">
        <v>3</v>
      </c>
      <c r="U11" s="19">
        <v>60</v>
      </c>
      <c r="X11" t="s">
        <v>49</v>
      </c>
      <c r="Y11" t="s">
        <v>83</v>
      </c>
      <c r="Z11" t="s">
        <v>84</v>
      </c>
    </row>
    <row r="12" spans="1:26" x14ac:dyDescent="0.45">
      <c r="A12" t="s">
        <v>41</v>
      </c>
      <c r="B12" t="s">
        <v>42</v>
      </c>
      <c r="C12" s="13" t="s">
        <v>69</v>
      </c>
      <c r="D12" s="14">
        <v>11</v>
      </c>
      <c r="E12" s="15" t="s">
        <v>85</v>
      </c>
      <c r="F12" t="s">
        <v>86</v>
      </c>
      <c r="G12" t="s">
        <v>45</v>
      </c>
      <c r="H12" t="s">
        <v>46</v>
      </c>
      <c r="I12" t="s">
        <v>47</v>
      </c>
      <c r="J12" s="16" t="s">
        <v>48</v>
      </c>
      <c r="K12" s="15" t="s">
        <v>49</v>
      </c>
      <c r="L12" t="s">
        <v>49</v>
      </c>
      <c r="M12" s="16" t="s">
        <v>53</v>
      </c>
      <c r="N12" s="25">
        <v>1</v>
      </c>
      <c r="O12" t="s">
        <v>63</v>
      </c>
      <c r="Q12" t="s">
        <v>74</v>
      </c>
      <c r="R12" s="18">
        <f>R11</f>
        <v>1</v>
      </c>
      <c r="S12">
        <v>1</v>
      </c>
      <c r="U12" s="19">
        <v>10</v>
      </c>
      <c r="X12" t="s">
        <v>49</v>
      </c>
      <c r="Y12" t="s">
        <v>87</v>
      </c>
      <c r="Z12" t="s">
        <v>84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E6CA-92A7-4C84-96E1-892EBE8FB69D}">
  <dimension ref="A1:C10"/>
  <sheetViews>
    <sheetView workbookViewId="0">
      <selection activeCell="D10" sqref="D10"/>
    </sheetView>
  </sheetViews>
  <sheetFormatPr defaultRowHeight="14.25" x14ac:dyDescent="0.45"/>
  <sheetData>
    <row r="1" spans="1:3" x14ac:dyDescent="0.45">
      <c r="A1" t="s">
        <v>94</v>
      </c>
      <c r="B1" t="s">
        <v>95</v>
      </c>
      <c r="C1" t="s">
        <v>96</v>
      </c>
    </row>
    <row r="2" spans="1:3" x14ac:dyDescent="0.45">
      <c r="A2" t="s">
        <v>97</v>
      </c>
      <c r="B2">
        <v>0.12</v>
      </c>
    </row>
    <row r="3" spans="1:3" x14ac:dyDescent="0.45">
      <c r="A3" t="s">
        <v>98</v>
      </c>
      <c r="B3">
        <v>0.12</v>
      </c>
    </row>
    <row r="4" spans="1:3" x14ac:dyDescent="0.45">
      <c r="A4" t="s">
        <v>99</v>
      </c>
      <c r="B4">
        <v>0.1</v>
      </c>
    </row>
    <row r="5" spans="1:3" x14ac:dyDescent="0.45">
      <c r="A5" t="s">
        <v>100</v>
      </c>
      <c r="B5">
        <v>0.13500000000000001</v>
      </c>
      <c r="C5">
        <v>1.35</v>
      </c>
    </row>
    <row r="6" spans="1:3" x14ac:dyDescent="0.45">
      <c r="A6" t="s">
        <v>101</v>
      </c>
      <c r="B6">
        <v>0.22</v>
      </c>
      <c r="C6">
        <v>1.6</v>
      </c>
    </row>
    <row r="7" spans="1:3" x14ac:dyDescent="0.45">
      <c r="A7" t="s">
        <v>102</v>
      </c>
      <c r="B7">
        <v>0.1</v>
      </c>
      <c r="C7">
        <v>2</v>
      </c>
    </row>
    <row r="8" spans="1:3" x14ac:dyDescent="0.45">
      <c r="A8" t="s">
        <v>103</v>
      </c>
      <c r="B8">
        <v>0.27</v>
      </c>
    </row>
    <row r="9" spans="1:3" x14ac:dyDescent="0.45">
      <c r="A9" t="s">
        <v>104</v>
      </c>
      <c r="B9">
        <v>0.1</v>
      </c>
    </row>
    <row r="10" spans="1:3" x14ac:dyDescent="0.45">
      <c r="A10" t="s">
        <v>105</v>
      </c>
      <c r="B10"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7C3C-C7D8-474E-91AC-5D4ED49371FA}">
  <dimension ref="A1:N2"/>
  <sheetViews>
    <sheetView tabSelected="1" workbookViewId="0">
      <selection activeCell="L2" sqref="L2"/>
    </sheetView>
  </sheetViews>
  <sheetFormatPr defaultRowHeight="14.25" x14ac:dyDescent="0.45"/>
  <cols>
    <col min="9" max="9" width="15.59765625" bestFit="1" customWidth="1"/>
    <col min="10" max="10" width="15.06640625" bestFit="1" customWidth="1"/>
    <col min="11" max="11" width="21.59765625" bestFit="1" customWidth="1"/>
    <col min="12" max="12" width="21.59765625" customWidth="1"/>
    <col min="13" max="13" width="11.265625" bestFit="1" customWidth="1"/>
    <col min="14" max="14" width="74.53125" bestFit="1" customWidth="1"/>
  </cols>
  <sheetData>
    <row r="1" spans="1:14" x14ac:dyDescent="0.4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197</v>
      </c>
      <c r="M1" t="s">
        <v>117</v>
      </c>
      <c r="N1" t="s">
        <v>118</v>
      </c>
    </row>
    <row r="2" spans="1:14" x14ac:dyDescent="0.45">
      <c r="A2" t="s">
        <v>119</v>
      </c>
      <c r="B2">
        <v>48</v>
      </c>
      <c r="C2">
        <v>32</v>
      </c>
      <c r="D2">
        <v>5000</v>
      </c>
      <c r="E2" t="b">
        <v>1</v>
      </c>
      <c r="F2" t="b">
        <v>1</v>
      </c>
      <c r="G2" t="b">
        <v>1</v>
      </c>
      <c r="H2" t="b">
        <v>1</v>
      </c>
      <c r="I2" t="s">
        <v>124</v>
      </c>
      <c r="J2" t="s">
        <v>120</v>
      </c>
      <c r="K2" t="s">
        <v>121</v>
      </c>
      <c r="L2" s="35" t="s">
        <v>198</v>
      </c>
      <c r="M2" t="s">
        <v>122</v>
      </c>
      <c r="N2" t="s">
        <v>123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00504-FFF2-4FDA-A1AB-EEF4A3E075CB}">
  <dimension ref="A1:W4"/>
  <sheetViews>
    <sheetView workbookViewId="0">
      <selection activeCell="J11" sqref="J11"/>
    </sheetView>
  </sheetViews>
  <sheetFormatPr defaultRowHeight="14.25" x14ac:dyDescent="0.45"/>
  <sheetData>
    <row r="1" spans="1:23" s="37" customFormat="1" x14ac:dyDescent="0.45">
      <c r="A1" s="36" t="s">
        <v>19</v>
      </c>
      <c r="B1" s="36" t="s">
        <v>20</v>
      </c>
      <c r="C1" s="36" t="s">
        <v>199</v>
      </c>
      <c r="D1" s="36" t="s">
        <v>200</v>
      </c>
      <c r="E1" s="36" t="s">
        <v>201</v>
      </c>
      <c r="F1" s="36" t="s">
        <v>202</v>
      </c>
      <c r="G1" s="36" t="s">
        <v>203</v>
      </c>
      <c r="H1" s="36" t="s">
        <v>204</v>
      </c>
      <c r="I1" s="36" t="s">
        <v>205</v>
      </c>
      <c r="J1" s="36" t="s">
        <v>206</v>
      </c>
      <c r="K1" s="36" t="s">
        <v>207</v>
      </c>
      <c r="L1" s="36" t="s">
        <v>208</v>
      </c>
      <c r="M1" s="36" t="s">
        <v>209</v>
      </c>
      <c r="N1" s="36" t="s">
        <v>210</v>
      </c>
      <c r="O1" s="36" t="s">
        <v>211</v>
      </c>
      <c r="P1" s="36" t="s">
        <v>212</v>
      </c>
      <c r="Q1" s="36" t="s">
        <v>213</v>
      </c>
      <c r="R1" s="36" t="s">
        <v>214</v>
      </c>
      <c r="S1" s="36" t="s">
        <v>215</v>
      </c>
      <c r="T1" s="36" t="s">
        <v>216</v>
      </c>
      <c r="U1" s="36" t="s">
        <v>217</v>
      </c>
      <c r="V1" s="36" t="s">
        <v>218</v>
      </c>
      <c r="W1" s="36" t="s">
        <v>219</v>
      </c>
    </row>
    <row r="2" spans="1:23" x14ac:dyDescent="0.45">
      <c r="A2" t="s">
        <v>43</v>
      </c>
      <c r="B2" t="s">
        <v>44</v>
      </c>
      <c r="C2">
        <v>0.5</v>
      </c>
      <c r="D2">
        <f t="shared" ref="D2:G3" si="0">C2</f>
        <v>0.5</v>
      </c>
      <c r="E2">
        <f t="shared" si="0"/>
        <v>0.5</v>
      </c>
      <c r="F2">
        <f t="shared" si="0"/>
        <v>0.5</v>
      </c>
      <c r="G2">
        <f t="shared" si="0"/>
        <v>0.5</v>
      </c>
      <c r="H2">
        <f t="shared" ref="H2:L3" si="1">0.75</f>
        <v>0.75</v>
      </c>
      <c r="I2">
        <f t="shared" si="1"/>
        <v>0.75</v>
      </c>
      <c r="J2">
        <f t="shared" si="1"/>
        <v>0.75</v>
      </c>
      <c r="K2">
        <f t="shared" si="1"/>
        <v>0.75</v>
      </c>
      <c r="L2">
        <f t="shared" si="1"/>
        <v>0.75</v>
      </c>
      <c r="M2">
        <v>0.9</v>
      </c>
      <c r="N2">
        <v>0.9</v>
      </c>
      <c r="O2">
        <v>0.9</v>
      </c>
      <c r="P2">
        <v>0.9</v>
      </c>
      <c r="Q2">
        <v>0.9</v>
      </c>
      <c r="R2">
        <v>0.95</v>
      </c>
      <c r="S2">
        <v>0.95</v>
      </c>
      <c r="T2">
        <v>0.95</v>
      </c>
      <c r="U2">
        <v>0.95</v>
      </c>
      <c r="V2">
        <v>0.95</v>
      </c>
      <c r="W2">
        <v>0.95</v>
      </c>
    </row>
    <row r="3" spans="1:23" x14ac:dyDescent="0.45">
      <c r="A3" t="s">
        <v>220</v>
      </c>
      <c r="B3" t="s">
        <v>221</v>
      </c>
      <c r="C3">
        <v>0.5</v>
      </c>
      <c r="D3">
        <f t="shared" si="0"/>
        <v>0.5</v>
      </c>
      <c r="E3">
        <f t="shared" si="0"/>
        <v>0.5</v>
      </c>
      <c r="F3">
        <f t="shared" si="0"/>
        <v>0.5</v>
      </c>
      <c r="G3">
        <f t="shared" si="0"/>
        <v>0.5</v>
      </c>
      <c r="H3">
        <f t="shared" si="1"/>
        <v>0.75</v>
      </c>
      <c r="I3">
        <f t="shared" si="1"/>
        <v>0.75</v>
      </c>
      <c r="J3">
        <f t="shared" si="1"/>
        <v>0.75</v>
      </c>
      <c r="K3">
        <f t="shared" si="1"/>
        <v>0.75</v>
      </c>
      <c r="L3">
        <f t="shared" si="1"/>
        <v>0.75</v>
      </c>
      <c r="M3">
        <v>0.9</v>
      </c>
      <c r="N3">
        <v>0.9</v>
      </c>
      <c r="O3">
        <v>0.9</v>
      </c>
      <c r="P3">
        <v>0.9</v>
      </c>
      <c r="Q3">
        <v>0.9</v>
      </c>
      <c r="R3">
        <v>0.95</v>
      </c>
      <c r="S3">
        <v>0.95</v>
      </c>
      <c r="T3">
        <v>0.95</v>
      </c>
      <c r="U3">
        <v>0.95</v>
      </c>
      <c r="V3">
        <v>0.95</v>
      </c>
      <c r="W3">
        <v>0.95</v>
      </c>
    </row>
    <row r="4" spans="1:23" x14ac:dyDescent="0.45">
      <c r="A4" t="s">
        <v>222</v>
      </c>
      <c r="B4" t="s">
        <v>223</v>
      </c>
    </row>
  </sheetData>
  <dataValidations count="1">
    <dataValidation type="decimal" allowBlank="1" showInputMessage="1" showErrorMessage="1" sqref="C1:W3" xr:uid="{9AFFF9B1-D5AF-48A2-AEDC-07B914441C36}">
      <formula1>0</formula1>
      <formula2>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59B8-4C24-48BF-8CD8-3EF732FD8F9A}">
  <dimension ref="A1:H31"/>
  <sheetViews>
    <sheetView workbookViewId="0">
      <selection activeCell="I3" sqref="I3"/>
    </sheetView>
  </sheetViews>
  <sheetFormatPr defaultRowHeight="14.25" x14ac:dyDescent="0.45"/>
  <cols>
    <col min="1" max="1" width="27.59765625" bestFit="1" customWidth="1"/>
    <col min="8" max="8" width="12.06640625" bestFit="1" customWidth="1"/>
  </cols>
  <sheetData>
    <row r="1" spans="1:8" ht="16.5" x14ac:dyDescent="0.75">
      <c r="A1" s="31" t="s">
        <v>125</v>
      </c>
      <c r="B1" s="31" t="s">
        <v>126</v>
      </c>
      <c r="C1" s="31" t="s">
        <v>127</v>
      </c>
      <c r="D1" s="31" t="s">
        <v>128</v>
      </c>
      <c r="E1" s="31" t="s">
        <v>129</v>
      </c>
      <c r="F1" s="31" t="s">
        <v>130</v>
      </c>
      <c r="G1" s="32" t="s">
        <v>131</v>
      </c>
      <c r="H1" s="32" t="s">
        <v>132</v>
      </c>
    </row>
    <row r="2" spans="1:8" x14ac:dyDescent="0.45">
      <c r="A2" t="s">
        <v>133</v>
      </c>
      <c r="B2" t="s">
        <v>134</v>
      </c>
      <c r="C2" s="30" t="s">
        <v>135</v>
      </c>
      <c r="D2" s="30" t="s">
        <v>136</v>
      </c>
      <c r="E2" s="30">
        <v>0</v>
      </c>
      <c r="F2" s="30">
        <v>100</v>
      </c>
      <c r="G2" s="33">
        <v>0</v>
      </c>
      <c r="H2" s="33">
        <v>1</v>
      </c>
    </row>
    <row r="3" spans="1:8" x14ac:dyDescent="0.45">
      <c r="A3" t="s">
        <v>137</v>
      </c>
      <c r="B3" t="s">
        <v>138</v>
      </c>
      <c r="C3" s="30" t="s">
        <v>135</v>
      </c>
      <c r="D3" s="30" t="s">
        <v>139</v>
      </c>
      <c r="E3" s="30">
        <v>0</v>
      </c>
      <c r="F3" s="30">
        <v>14</v>
      </c>
      <c r="G3" s="33">
        <v>0</v>
      </c>
      <c r="H3" s="33">
        <v>1</v>
      </c>
    </row>
    <row r="4" spans="1:8" x14ac:dyDescent="0.45">
      <c r="A4" t="s">
        <v>140</v>
      </c>
      <c r="B4" t="s">
        <v>141</v>
      </c>
      <c r="C4" s="30" t="s">
        <v>135</v>
      </c>
      <c r="D4" s="30" t="s">
        <v>139</v>
      </c>
      <c r="E4" s="30">
        <v>15</v>
      </c>
      <c r="F4" s="30">
        <v>19</v>
      </c>
      <c r="G4" s="33">
        <v>7.1999999999999995E-2</v>
      </c>
      <c r="H4" s="33">
        <v>0.98846927759109204</v>
      </c>
    </row>
    <row r="5" spans="1:8" x14ac:dyDescent="0.45">
      <c r="A5" t="s">
        <v>142</v>
      </c>
      <c r="B5" t="s">
        <v>143</v>
      </c>
      <c r="C5" s="30" t="s">
        <v>135</v>
      </c>
      <c r="D5" s="30" t="s">
        <v>139</v>
      </c>
      <c r="E5" s="30">
        <v>20</v>
      </c>
      <c r="F5" s="30">
        <v>24</v>
      </c>
      <c r="G5" s="33">
        <v>0.19500000000000001</v>
      </c>
      <c r="H5" s="33">
        <v>0.99316389691241536</v>
      </c>
    </row>
    <row r="6" spans="1:8" x14ac:dyDescent="0.45">
      <c r="A6" t="s">
        <v>144</v>
      </c>
      <c r="B6" t="s">
        <v>145</v>
      </c>
      <c r="C6" s="30" t="s">
        <v>135</v>
      </c>
      <c r="D6" s="30" t="s">
        <v>139</v>
      </c>
      <c r="E6" s="30">
        <v>25</v>
      </c>
      <c r="F6" s="30">
        <v>29</v>
      </c>
      <c r="G6" s="33">
        <v>0.20200000000000001</v>
      </c>
      <c r="H6" s="33">
        <v>0.98022410443373342</v>
      </c>
    </row>
    <row r="7" spans="1:8" x14ac:dyDescent="0.45">
      <c r="A7" t="s">
        <v>146</v>
      </c>
      <c r="B7" t="s">
        <v>147</v>
      </c>
      <c r="C7" s="30" t="s">
        <v>135</v>
      </c>
      <c r="D7" s="30" t="s">
        <v>139</v>
      </c>
      <c r="E7" s="30">
        <v>30</v>
      </c>
      <c r="F7" s="30">
        <v>34</v>
      </c>
      <c r="G7" s="33">
        <v>0.16200000000000001</v>
      </c>
      <c r="H7" s="33">
        <v>0.97771923789514636</v>
      </c>
    </row>
    <row r="8" spans="1:8" x14ac:dyDescent="0.45">
      <c r="A8" t="s">
        <v>148</v>
      </c>
      <c r="B8" t="s">
        <v>149</v>
      </c>
      <c r="C8" s="30" t="s">
        <v>135</v>
      </c>
      <c r="D8" s="30" t="s">
        <v>139</v>
      </c>
      <c r="E8" s="30">
        <v>35</v>
      </c>
      <c r="F8" s="30">
        <v>39</v>
      </c>
      <c r="G8" s="33">
        <v>0.11899999999999999</v>
      </c>
      <c r="H8" s="33">
        <v>0.97393215219000295</v>
      </c>
    </row>
    <row r="9" spans="1:8" x14ac:dyDescent="0.45">
      <c r="A9" t="s">
        <v>150</v>
      </c>
      <c r="B9" t="s">
        <v>151</v>
      </c>
      <c r="C9" s="30" t="s">
        <v>135</v>
      </c>
      <c r="D9" s="30" t="s">
        <v>139</v>
      </c>
      <c r="E9" s="30">
        <v>40</v>
      </c>
      <c r="F9" s="30">
        <v>44</v>
      </c>
      <c r="G9" s="33">
        <v>4.9000000000000002E-2</v>
      </c>
      <c r="H9" s="33">
        <v>0.95811661983967134</v>
      </c>
    </row>
    <row r="10" spans="1:8" x14ac:dyDescent="0.45">
      <c r="A10" t="s">
        <v>152</v>
      </c>
      <c r="B10" t="s">
        <v>153</v>
      </c>
      <c r="C10" s="30" t="s">
        <v>135</v>
      </c>
      <c r="D10" s="30" t="s">
        <v>139</v>
      </c>
      <c r="E10" s="30">
        <v>45</v>
      </c>
      <c r="F10" s="30">
        <v>49</v>
      </c>
      <c r="G10" s="33">
        <v>1.4E-2</v>
      </c>
      <c r="H10" s="33">
        <v>0.91700404320467122</v>
      </c>
    </row>
    <row r="11" spans="1:8" x14ac:dyDescent="0.45">
      <c r="A11" t="s">
        <v>154</v>
      </c>
      <c r="B11" t="s">
        <v>155</v>
      </c>
      <c r="C11" s="30" t="s">
        <v>135</v>
      </c>
      <c r="D11" s="30" t="s">
        <v>139</v>
      </c>
      <c r="E11" s="30">
        <v>50</v>
      </c>
      <c r="F11" s="30">
        <v>100</v>
      </c>
      <c r="G11" s="33">
        <v>0</v>
      </c>
      <c r="H11" s="33">
        <v>1</v>
      </c>
    </row>
    <row r="12" spans="1:8" x14ac:dyDescent="0.45">
      <c r="A12" t="s">
        <v>156</v>
      </c>
      <c r="B12" t="s">
        <v>157</v>
      </c>
      <c r="C12" s="30" t="s">
        <v>158</v>
      </c>
      <c r="D12" s="30" t="s">
        <v>139</v>
      </c>
      <c r="E12" s="30">
        <v>0</v>
      </c>
      <c r="F12" s="30">
        <v>0</v>
      </c>
      <c r="G12" s="33">
        <v>4.4870649522800003E-2</v>
      </c>
      <c r="H12" s="33">
        <v>0.96306068601583117</v>
      </c>
    </row>
    <row r="13" spans="1:8" x14ac:dyDescent="0.45">
      <c r="A13" t="s">
        <v>159</v>
      </c>
      <c r="B13" t="s">
        <v>160</v>
      </c>
      <c r="C13" s="30" t="s">
        <v>158</v>
      </c>
      <c r="D13" s="30" t="s">
        <v>139</v>
      </c>
      <c r="E13" s="30">
        <v>1</v>
      </c>
      <c r="F13" s="30">
        <v>4</v>
      </c>
      <c r="G13" s="33">
        <v>3.5500000000000006E-3</v>
      </c>
      <c r="H13" s="33">
        <v>0.95480225988700573</v>
      </c>
    </row>
    <row r="14" spans="1:8" x14ac:dyDescent="0.45">
      <c r="A14" t="s">
        <v>161</v>
      </c>
      <c r="B14" t="s">
        <v>162</v>
      </c>
      <c r="C14" s="30" t="s">
        <v>158</v>
      </c>
      <c r="D14" s="30" t="s">
        <v>139</v>
      </c>
      <c r="E14" s="30">
        <v>5</v>
      </c>
      <c r="F14" s="30">
        <v>9</v>
      </c>
      <c r="G14" s="33">
        <v>1.1800000000000001E-3</v>
      </c>
      <c r="H14" s="33">
        <v>0.95161290322580649</v>
      </c>
    </row>
    <row r="15" spans="1:8" x14ac:dyDescent="0.45">
      <c r="A15" t="s">
        <v>163</v>
      </c>
      <c r="B15" t="s">
        <v>164</v>
      </c>
      <c r="C15" s="30" t="s">
        <v>158</v>
      </c>
      <c r="D15" s="30" t="s">
        <v>139</v>
      </c>
      <c r="E15" s="30">
        <v>10</v>
      </c>
      <c r="F15" s="30">
        <v>14</v>
      </c>
      <c r="G15" s="33">
        <v>9.5999999999999992E-4</v>
      </c>
      <c r="H15" s="33">
        <v>0.96150047483380818</v>
      </c>
    </row>
    <row r="16" spans="1:8" x14ac:dyDescent="0.45">
      <c r="A16" t="s">
        <v>165</v>
      </c>
      <c r="B16" t="s">
        <v>166</v>
      </c>
      <c r="C16" s="30" t="s">
        <v>158</v>
      </c>
      <c r="D16" s="30" t="s">
        <v>139</v>
      </c>
      <c r="E16" s="30">
        <v>15</v>
      </c>
      <c r="F16" s="30">
        <v>19</v>
      </c>
      <c r="G16" s="33">
        <v>1.6000000000000001E-3</v>
      </c>
      <c r="H16" s="33">
        <v>0.96508794519599173</v>
      </c>
    </row>
    <row r="17" spans="1:8" x14ac:dyDescent="0.45">
      <c r="A17" t="s">
        <v>167</v>
      </c>
      <c r="B17" t="s">
        <v>168</v>
      </c>
      <c r="C17" s="30" t="s">
        <v>158</v>
      </c>
      <c r="D17" s="30" t="s">
        <v>139</v>
      </c>
      <c r="E17" s="30">
        <v>20</v>
      </c>
      <c r="F17" s="30">
        <v>34</v>
      </c>
      <c r="G17" s="33">
        <v>1.72E-3</v>
      </c>
      <c r="H17" s="33">
        <v>0.9885057471264368</v>
      </c>
    </row>
    <row r="18" spans="1:8" x14ac:dyDescent="0.45">
      <c r="A18" t="s">
        <v>169</v>
      </c>
      <c r="B18" t="s">
        <v>170</v>
      </c>
      <c r="C18" s="30" t="s">
        <v>158</v>
      </c>
      <c r="D18" s="30" t="s">
        <v>139</v>
      </c>
      <c r="E18" s="30">
        <v>35</v>
      </c>
      <c r="F18" s="30">
        <v>49</v>
      </c>
      <c r="G18" s="33">
        <v>4.6415399478539413E-3</v>
      </c>
      <c r="H18" s="33">
        <v>0.98007627674588871</v>
      </c>
    </row>
    <row r="19" spans="1:8" x14ac:dyDescent="0.45">
      <c r="A19" t="s">
        <v>171</v>
      </c>
      <c r="B19" t="s">
        <v>172</v>
      </c>
      <c r="C19" s="30" t="s">
        <v>158</v>
      </c>
      <c r="D19" s="30" t="s">
        <v>139</v>
      </c>
      <c r="E19" s="30">
        <v>50</v>
      </c>
      <c r="F19" s="30">
        <v>59</v>
      </c>
      <c r="G19" s="33">
        <v>7.8906179113516998E-3</v>
      </c>
      <c r="H19" s="33">
        <v>0.98007627674588871</v>
      </c>
    </row>
    <row r="20" spans="1:8" x14ac:dyDescent="0.45">
      <c r="A20" t="s">
        <v>173</v>
      </c>
      <c r="B20" t="s">
        <v>174</v>
      </c>
      <c r="C20" s="30" t="s">
        <v>158</v>
      </c>
      <c r="D20" s="30" t="s">
        <v>139</v>
      </c>
      <c r="E20" s="30">
        <v>60</v>
      </c>
      <c r="F20" s="30">
        <v>74</v>
      </c>
      <c r="G20" s="33">
        <v>2.2093730151784757E-2</v>
      </c>
      <c r="H20" s="33">
        <v>0.98007627674588871</v>
      </c>
    </row>
    <row r="21" spans="1:8" x14ac:dyDescent="0.45">
      <c r="A21" t="s">
        <v>175</v>
      </c>
      <c r="B21" t="s">
        <v>176</v>
      </c>
      <c r="C21" s="30" t="s">
        <v>158</v>
      </c>
      <c r="D21" s="30" t="s">
        <v>139</v>
      </c>
      <c r="E21" s="30">
        <v>75</v>
      </c>
      <c r="F21" s="30">
        <v>100</v>
      </c>
      <c r="G21" s="33">
        <v>8.6796797024868699E-2</v>
      </c>
      <c r="H21" s="33">
        <v>0.98007627674588871</v>
      </c>
    </row>
    <row r="22" spans="1:8" x14ac:dyDescent="0.45">
      <c r="A22" t="s">
        <v>177</v>
      </c>
      <c r="B22" t="s">
        <v>178</v>
      </c>
      <c r="C22" s="30" t="s">
        <v>158</v>
      </c>
      <c r="D22" s="30" t="s">
        <v>136</v>
      </c>
      <c r="E22" s="30">
        <v>0</v>
      </c>
      <c r="F22" s="30">
        <v>0</v>
      </c>
      <c r="G22" s="33">
        <v>4.4870649522800003E-2</v>
      </c>
      <c r="H22" s="33">
        <v>0.96306068601583117</v>
      </c>
    </row>
    <row r="23" spans="1:8" x14ac:dyDescent="0.45">
      <c r="A23" t="s">
        <v>179</v>
      </c>
      <c r="B23" t="s">
        <v>180</v>
      </c>
      <c r="C23" s="30" t="s">
        <v>158</v>
      </c>
      <c r="D23" s="30" t="s">
        <v>136</v>
      </c>
      <c r="E23" s="30">
        <v>1</v>
      </c>
      <c r="F23" s="30">
        <v>4</v>
      </c>
      <c r="G23" s="33">
        <v>3.5500000000000006E-3</v>
      </c>
      <c r="H23" s="33">
        <v>0.95480225988700573</v>
      </c>
    </row>
    <row r="24" spans="1:8" x14ac:dyDescent="0.45">
      <c r="A24" t="s">
        <v>181</v>
      </c>
      <c r="B24" t="s">
        <v>182</v>
      </c>
      <c r="C24" s="30" t="s">
        <v>158</v>
      </c>
      <c r="D24" s="30" t="s">
        <v>136</v>
      </c>
      <c r="E24" s="30">
        <v>5</v>
      </c>
      <c r="F24" s="30">
        <v>9</v>
      </c>
      <c r="G24" s="33">
        <v>1.1800000000000001E-3</v>
      </c>
      <c r="H24" s="33">
        <v>0.95161290322580649</v>
      </c>
    </row>
    <row r="25" spans="1:8" x14ac:dyDescent="0.45">
      <c r="A25" t="s">
        <v>183</v>
      </c>
      <c r="B25" t="s">
        <v>184</v>
      </c>
      <c r="C25" s="30" t="s">
        <v>158</v>
      </c>
      <c r="D25" s="30" t="s">
        <v>136</v>
      </c>
      <c r="E25" s="30">
        <v>10</v>
      </c>
      <c r="F25" s="30">
        <v>14</v>
      </c>
      <c r="G25" s="33">
        <v>9.5999999999999992E-4</v>
      </c>
      <c r="H25" s="33">
        <v>0.96150047483380818</v>
      </c>
    </row>
    <row r="26" spans="1:8" x14ac:dyDescent="0.45">
      <c r="A26" t="s">
        <v>185</v>
      </c>
      <c r="B26" t="s">
        <v>186</v>
      </c>
      <c r="C26" s="30" t="s">
        <v>158</v>
      </c>
      <c r="D26" s="30" t="s">
        <v>136</v>
      </c>
      <c r="E26" s="30">
        <v>15</v>
      </c>
      <c r="F26" s="30">
        <v>19</v>
      </c>
      <c r="G26" s="33">
        <v>1.6000000000000001E-3</v>
      </c>
      <c r="H26" s="33">
        <v>0.96508794519599173</v>
      </c>
    </row>
    <row r="27" spans="1:8" x14ac:dyDescent="0.45">
      <c r="A27" t="s">
        <v>187</v>
      </c>
      <c r="B27" t="s">
        <v>188</v>
      </c>
      <c r="C27" s="30" t="s">
        <v>158</v>
      </c>
      <c r="D27" s="30" t="s">
        <v>136</v>
      </c>
      <c r="E27" s="30">
        <v>20</v>
      </c>
      <c r="F27" s="30">
        <v>34</v>
      </c>
      <c r="G27" s="33">
        <v>1.72E-3</v>
      </c>
      <c r="H27" s="33">
        <v>0.9885057471264368</v>
      </c>
    </row>
    <row r="28" spans="1:8" x14ac:dyDescent="0.45">
      <c r="A28" t="s">
        <v>189</v>
      </c>
      <c r="B28" t="s">
        <v>190</v>
      </c>
      <c r="C28" s="30" t="s">
        <v>158</v>
      </c>
      <c r="D28" s="30" t="s">
        <v>136</v>
      </c>
      <c r="E28" s="30">
        <v>35</v>
      </c>
      <c r="F28" s="30">
        <v>49</v>
      </c>
      <c r="G28" s="33">
        <v>6.3546080488936247E-3</v>
      </c>
      <c r="H28" s="33">
        <v>0.98481071022469158</v>
      </c>
    </row>
    <row r="29" spans="1:8" x14ac:dyDescent="0.45">
      <c r="A29" t="s">
        <v>191</v>
      </c>
      <c r="B29" t="s">
        <v>192</v>
      </c>
      <c r="C29" s="30" t="s">
        <v>158</v>
      </c>
      <c r="D29" s="30" t="s">
        <v>136</v>
      </c>
      <c r="E29" s="30">
        <v>50</v>
      </c>
      <c r="F29" s="30">
        <v>59</v>
      </c>
      <c r="G29" s="33">
        <v>1.2073755292897887E-2</v>
      </c>
      <c r="H29" s="33">
        <v>0.98481071022469158</v>
      </c>
    </row>
    <row r="30" spans="1:8" x14ac:dyDescent="0.45">
      <c r="A30" t="s">
        <v>193</v>
      </c>
      <c r="B30" t="s">
        <v>194</v>
      </c>
      <c r="C30" s="30" t="s">
        <v>158</v>
      </c>
      <c r="D30" s="30" t="s">
        <v>136</v>
      </c>
      <c r="E30" s="30">
        <v>60</v>
      </c>
      <c r="F30" s="30">
        <v>74</v>
      </c>
      <c r="G30" s="33">
        <v>3.1391763761534512E-2</v>
      </c>
      <c r="H30" s="33">
        <v>0.98481071022469158</v>
      </c>
    </row>
    <row r="31" spans="1:8" x14ac:dyDescent="0.45">
      <c r="A31" t="s">
        <v>195</v>
      </c>
      <c r="B31" t="s">
        <v>196</v>
      </c>
      <c r="C31" s="30" t="s">
        <v>158</v>
      </c>
      <c r="D31" s="30" t="s">
        <v>136</v>
      </c>
      <c r="E31" s="30">
        <v>75</v>
      </c>
      <c r="F31" s="30">
        <v>100</v>
      </c>
      <c r="G31" s="33">
        <v>0.10504167104821162</v>
      </c>
      <c r="H31" s="33">
        <v>0.98481071022469158</v>
      </c>
    </row>
  </sheetData>
  <dataValidations count="2">
    <dataValidation type="decimal" allowBlank="1" showInputMessage="1" showErrorMessage="1" sqref="H1:H31" xr:uid="{C42609CB-E6F8-491F-82EC-062E9BC5DB1F}">
      <formula1>0</formula1>
      <formula2>10</formula2>
    </dataValidation>
    <dataValidation type="whole" allowBlank="1" showInputMessage="1" showErrorMessage="1" sqref="E1:F31" xr:uid="{30F28C7C-DEDD-471D-B4FB-3F9C9C36E496}">
      <formula1>0</formula1>
      <formula2>100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5A38-A853-4925-B189-8985C9800629}">
  <dimension ref="A1:G102"/>
  <sheetViews>
    <sheetView workbookViewId="0">
      <selection activeCell="F24" sqref="F24"/>
    </sheetView>
  </sheetViews>
  <sheetFormatPr defaultColWidth="10" defaultRowHeight="14.25" x14ac:dyDescent="0.45"/>
  <cols>
    <col min="6" max="6" width="13.59765625" bestFit="1" customWidth="1"/>
    <col min="7" max="7" width="11.796875" bestFit="1" customWidth="1"/>
  </cols>
  <sheetData>
    <row r="1" spans="1:7" x14ac:dyDescent="0.45">
      <c r="A1" t="s">
        <v>88</v>
      </c>
      <c r="B1" s="27" t="s">
        <v>89</v>
      </c>
      <c r="C1" s="27" t="s">
        <v>90</v>
      </c>
      <c r="D1" s="27" t="s">
        <v>91</v>
      </c>
    </row>
    <row r="2" spans="1:7" s="27" customFormat="1" x14ac:dyDescent="0.45">
      <c r="A2" s="28" t="s">
        <v>92</v>
      </c>
      <c r="B2" s="29">
        <f>HLOOKUP(A2,#REF!,3,TRUE)</f>
        <v>1794565.7155999995</v>
      </c>
      <c r="C2" s="29">
        <f>HLOOKUP(A2,#REF!,2,TRUE)</f>
        <v>1739593.6404000001</v>
      </c>
      <c r="D2" s="29">
        <f>C2+B2</f>
        <v>3534159.3559999997</v>
      </c>
    </row>
    <row r="3" spans="1:7" x14ac:dyDescent="0.45">
      <c r="A3" s="28">
        <v>1</v>
      </c>
      <c r="B3" s="29">
        <f>HLOOKUP(A3,#REF!,3,TRUE)</f>
        <v>1729422.9510999999</v>
      </c>
      <c r="C3" s="29">
        <f>HLOOKUP(A3,#REF!,2,TRUE)</f>
        <v>1677633.4099000003</v>
      </c>
      <c r="D3" s="29">
        <f t="shared" ref="D3:D66" si="0">C3+B3</f>
        <v>3407056.3610000005</v>
      </c>
      <c r="F3" s="18"/>
    </row>
    <row r="4" spans="1:7" x14ac:dyDescent="0.45">
      <c r="A4" s="28">
        <v>2</v>
      </c>
      <c r="B4" s="29">
        <f>HLOOKUP(A4,#REF!,3,TRUE)</f>
        <v>1697431.0311</v>
      </c>
      <c r="C4" s="29">
        <f>HLOOKUP(A4,#REF!,2,TRUE)</f>
        <v>1647808.5299000002</v>
      </c>
      <c r="D4" s="29">
        <f t="shared" si="0"/>
        <v>3345239.5610000002</v>
      </c>
      <c r="F4" s="26"/>
    </row>
    <row r="5" spans="1:7" x14ac:dyDescent="0.45">
      <c r="A5" s="28">
        <v>3</v>
      </c>
      <c r="B5" s="29">
        <f>HLOOKUP(A5,#REF!,3,TRUE)</f>
        <v>1665439.1111000001</v>
      </c>
      <c r="C5" s="29">
        <f>HLOOKUP(A5,#REF!,2,TRUE)</f>
        <v>1617983.6499000001</v>
      </c>
      <c r="D5" s="29">
        <f t="shared" si="0"/>
        <v>3283422.7609999999</v>
      </c>
      <c r="F5" s="26"/>
    </row>
    <row r="6" spans="1:7" x14ac:dyDescent="0.45">
      <c r="A6" s="28">
        <v>4</v>
      </c>
      <c r="B6" s="29">
        <f>HLOOKUP(A6,#REF!,3,TRUE)</f>
        <v>1633447.1911000002</v>
      </c>
      <c r="C6" s="29">
        <f>HLOOKUP(A6,#REF!,2,TRUE)</f>
        <v>1588158.7699</v>
      </c>
      <c r="D6" s="29">
        <f t="shared" si="0"/>
        <v>3221605.9610000001</v>
      </c>
    </row>
    <row r="7" spans="1:7" x14ac:dyDescent="0.45">
      <c r="A7" s="28">
        <v>5</v>
      </c>
      <c r="B7" s="29">
        <f>HLOOKUP(A7,#REF!,3,TRUE)</f>
        <v>1608085.4400000002</v>
      </c>
      <c r="C7" s="29">
        <f>HLOOKUP(A7,#REF!,2,TRUE)</f>
        <v>1564760.9599999997</v>
      </c>
      <c r="D7" s="29">
        <f t="shared" si="0"/>
        <v>3172846.4</v>
      </c>
    </row>
    <row r="8" spans="1:7" x14ac:dyDescent="0.45">
      <c r="A8" s="28">
        <v>6</v>
      </c>
      <c r="B8" s="29">
        <f>HLOOKUP(A8,#REF!,3,TRUE)</f>
        <v>1576093.5200000003</v>
      </c>
      <c r="C8" s="29">
        <f>HLOOKUP(A8,#REF!,2,TRUE)</f>
        <v>1534936.0799999996</v>
      </c>
      <c r="D8" s="29">
        <f t="shared" si="0"/>
        <v>3111029.5999999996</v>
      </c>
    </row>
    <row r="9" spans="1:7" x14ac:dyDescent="0.45">
      <c r="A9" s="28">
        <v>7</v>
      </c>
      <c r="B9" s="29">
        <f>HLOOKUP(A9,#REF!,3,TRUE)</f>
        <v>1544101.6</v>
      </c>
      <c r="C9" s="29">
        <f>HLOOKUP(A9,#REF!,2,TRUE)</f>
        <v>1505111.2</v>
      </c>
      <c r="D9" s="29">
        <f t="shared" si="0"/>
        <v>3049212.8</v>
      </c>
    </row>
    <row r="10" spans="1:7" x14ac:dyDescent="0.45">
      <c r="A10" s="28">
        <v>8</v>
      </c>
      <c r="B10" s="29">
        <f>HLOOKUP(A10,#REF!,3,TRUE)</f>
        <v>1515244.2000000002</v>
      </c>
      <c r="C10" s="29">
        <f>HLOOKUP(A10,#REF!,2,TRUE)</f>
        <v>1478254</v>
      </c>
      <c r="D10" s="29">
        <f t="shared" si="0"/>
        <v>2993498.2</v>
      </c>
    </row>
    <row r="11" spans="1:7" x14ac:dyDescent="0.45">
      <c r="A11" s="28">
        <v>9</v>
      </c>
      <c r="B11" s="29">
        <f>HLOOKUP(A11,#REF!,3,TRUE)</f>
        <v>1486386.8000000003</v>
      </c>
      <c r="C11" s="29">
        <f>HLOOKUP(A11,#REF!,2,TRUE)</f>
        <v>1451396.8</v>
      </c>
      <c r="D11" s="29">
        <f t="shared" si="0"/>
        <v>2937783.6000000006</v>
      </c>
    </row>
    <row r="12" spans="1:7" x14ac:dyDescent="0.45">
      <c r="A12" s="28">
        <v>10</v>
      </c>
      <c r="B12" s="29">
        <f>HLOOKUP(A12,#REF!,3,TRUE)</f>
        <v>1457529.4000000004</v>
      </c>
      <c r="C12" s="29">
        <f>HLOOKUP(A12,#REF!,2,TRUE)</f>
        <v>1424539.6</v>
      </c>
      <c r="D12" s="29">
        <f t="shared" si="0"/>
        <v>2882069.0000000005</v>
      </c>
    </row>
    <row r="13" spans="1:7" x14ac:dyDescent="0.45">
      <c r="A13" s="28">
        <v>11</v>
      </c>
      <c r="B13" s="29">
        <f>HLOOKUP(A13,#REF!,3,TRUE)</f>
        <v>1428672.0000000005</v>
      </c>
      <c r="C13" s="29">
        <f>HLOOKUP(A13,#REF!,2,TRUE)</f>
        <v>1397682.4000000001</v>
      </c>
      <c r="D13" s="29">
        <f t="shared" si="0"/>
        <v>2826354.4000000004</v>
      </c>
      <c r="G13" s="29"/>
    </row>
    <row r="14" spans="1:7" x14ac:dyDescent="0.45">
      <c r="A14" s="28">
        <v>12</v>
      </c>
      <c r="B14" s="29">
        <f>HLOOKUP(A14,#REF!,3,TRUE)</f>
        <v>1399814.6</v>
      </c>
      <c r="C14" s="29">
        <f>HLOOKUP(A14,#REF!,2,TRUE)</f>
        <v>1370825.2</v>
      </c>
      <c r="D14" s="29">
        <f t="shared" si="0"/>
        <v>2770639.8</v>
      </c>
    </row>
    <row r="15" spans="1:7" x14ac:dyDescent="0.45">
      <c r="A15" s="28">
        <v>13</v>
      </c>
      <c r="B15" s="29">
        <f>HLOOKUP(A15,#REF!,3,TRUE)</f>
        <v>1381579.56</v>
      </c>
      <c r="C15" s="29">
        <f>HLOOKUP(A15,#REF!,2,TRUE)</f>
        <v>1353964.08</v>
      </c>
      <c r="D15" s="29">
        <f t="shared" si="0"/>
        <v>2735543.64</v>
      </c>
    </row>
    <row r="16" spans="1:7" x14ac:dyDescent="0.45">
      <c r="A16" s="28">
        <v>14</v>
      </c>
      <c r="B16" s="29">
        <f>HLOOKUP(A16,#REF!,3,TRUE)</f>
        <v>1363344.52</v>
      </c>
      <c r="C16" s="29">
        <f>HLOOKUP(A16,#REF!,2,TRUE)</f>
        <v>1337102.9600000002</v>
      </c>
      <c r="D16" s="29">
        <f t="shared" si="0"/>
        <v>2700447.4800000004</v>
      </c>
    </row>
    <row r="17" spans="1:4" x14ac:dyDescent="0.45">
      <c r="A17" s="28">
        <v>15</v>
      </c>
      <c r="B17" s="29">
        <f>HLOOKUP(A17,#REF!,3,TRUE)</f>
        <v>1345109.48</v>
      </c>
      <c r="C17" s="29">
        <f>HLOOKUP(A17,#REF!,2,TRUE)</f>
        <v>1320241.8400000003</v>
      </c>
      <c r="D17" s="29">
        <f t="shared" si="0"/>
        <v>2665351.3200000003</v>
      </c>
    </row>
    <row r="18" spans="1:4" x14ac:dyDescent="0.45">
      <c r="A18" s="28">
        <v>16</v>
      </c>
      <c r="B18" s="29">
        <f>HLOOKUP(A18,#REF!,3,TRUE)</f>
        <v>1326874.44</v>
      </c>
      <c r="C18" s="29">
        <f>HLOOKUP(A18,#REF!,2,TRUE)</f>
        <v>1303380.7200000004</v>
      </c>
      <c r="D18" s="29">
        <f t="shared" si="0"/>
        <v>2630255.16</v>
      </c>
    </row>
    <row r="19" spans="1:4" x14ac:dyDescent="0.45">
      <c r="A19" s="28">
        <v>17</v>
      </c>
      <c r="B19" s="29">
        <f>HLOOKUP(A19,#REF!,3,TRUE)</f>
        <v>1308639.3999999999</v>
      </c>
      <c r="C19" s="29">
        <f>HLOOKUP(A19,#REF!,2,TRUE)</f>
        <v>1286519.6000000001</v>
      </c>
      <c r="D19" s="29">
        <f t="shared" si="0"/>
        <v>2595159</v>
      </c>
    </row>
    <row r="20" spans="1:4" x14ac:dyDescent="0.45">
      <c r="A20" s="28">
        <v>18</v>
      </c>
      <c r="B20" s="29">
        <f>HLOOKUP(A20,#REF!,3,TRUE)</f>
        <v>1284138.8399999999</v>
      </c>
      <c r="C20" s="29">
        <f>HLOOKUP(A20,#REF!,2,TRUE)</f>
        <v>1261862.6000000001</v>
      </c>
      <c r="D20" s="29">
        <f t="shared" si="0"/>
        <v>2546001.44</v>
      </c>
    </row>
    <row r="21" spans="1:4" x14ac:dyDescent="0.45">
      <c r="A21" s="28">
        <v>19</v>
      </c>
      <c r="B21" s="29">
        <f>HLOOKUP(A21,#REF!,3,TRUE)</f>
        <v>1259638.2799999998</v>
      </c>
      <c r="C21" s="29">
        <f>HLOOKUP(A21,#REF!,2,TRUE)</f>
        <v>1237205.6000000001</v>
      </c>
      <c r="D21" s="29">
        <f t="shared" si="0"/>
        <v>2496843.88</v>
      </c>
    </row>
    <row r="22" spans="1:4" x14ac:dyDescent="0.45">
      <c r="A22" s="28">
        <v>20</v>
      </c>
      <c r="B22" s="29">
        <f>HLOOKUP(A22,#REF!,3,TRUE)</f>
        <v>1235137.7199999997</v>
      </c>
      <c r="C22" s="29">
        <f>HLOOKUP(A22,#REF!,2,TRUE)</f>
        <v>1212548.6000000001</v>
      </c>
      <c r="D22" s="29">
        <f t="shared" si="0"/>
        <v>2447686.3199999998</v>
      </c>
    </row>
    <row r="23" spans="1:4" x14ac:dyDescent="0.45">
      <c r="A23" s="28">
        <v>21</v>
      </c>
      <c r="B23" s="29">
        <f>HLOOKUP(A23,#REF!,3,TRUE)</f>
        <v>1210637.1599999997</v>
      </c>
      <c r="C23" s="29">
        <f>HLOOKUP(A23,#REF!,2,TRUE)</f>
        <v>1187891.6000000001</v>
      </c>
      <c r="D23" s="29">
        <f t="shared" si="0"/>
        <v>2398528.7599999998</v>
      </c>
    </row>
    <row r="24" spans="1:4" x14ac:dyDescent="0.45">
      <c r="A24" s="28">
        <v>22</v>
      </c>
      <c r="B24" s="29">
        <f>HLOOKUP(A24,#REF!,3,TRUE)</f>
        <v>1186136.6000000001</v>
      </c>
      <c r="C24" s="29">
        <f>HLOOKUP(A24,#REF!,2,TRUE)</f>
        <v>1163234.6000000001</v>
      </c>
      <c r="D24" s="29">
        <f t="shared" si="0"/>
        <v>2349371.2000000002</v>
      </c>
    </row>
    <row r="25" spans="1:4" x14ac:dyDescent="0.45">
      <c r="A25" s="28">
        <v>23</v>
      </c>
      <c r="B25" s="29">
        <f>HLOOKUP(A25,#REF!,3,TRUE)</f>
        <v>1144498.8400000001</v>
      </c>
      <c r="C25" s="29">
        <f>HLOOKUP(A25,#REF!,2,TRUE)</f>
        <v>1122685.6800000002</v>
      </c>
      <c r="D25" s="29">
        <f t="shared" si="0"/>
        <v>2267184.5200000005</v>
      </c>
    </row>
    <row r="26" spans="1:4" x14ac:dyDescent="0.45">
      <c r="A26" s="28">
        <v>24</v>
      </c>
      <c r="B26" s="29">
        <f>HLOOKUP(A26,#REF!,3,TRUE)</f>
        <v>1102861.08</v>
      </c>
      <c r="C26" s="29">
        <f>HLOOKUP(A26,#REF!,2,TRUE)</f>
        <v>1082136.7600000002</v>
      </c>
      <c r="D26" s="29">
        <f t="shared" si="0"/>
        <v>2184997.8400000003</v>
      </c>
    </row>
    <row r="27" spans="1:4" x14ac:dyDescent="0.45">
      <c r="A27" s="28">
        <v>25</v>
      </c>
      <c r="B27" s="29">
        <f>HLOOKUP(A27,#REF!,3,TRUE)</f>
        <v>1061223.32</v>
      </c>
      <c r="C27" s="29">
        <f>HLOOKUP(A27,#REF!,2,TRUE)</f>
        <v>1041587.8400000002</v>
      </c>
      <c r="D27" s="29">
        <f t="shared" si="0"/>
        <v>2102811.16</v>
      </c>
    </row>
    <row r="28" spans="1:4" x14ac:dyDescent="0.45">
      <c r="A28" s="28">
        <v>26</v>
      </c>
      <c r="B28" s="29">
        <f>HLOOKUP(A28,#REF!,3,TRUE)</f>
        <v>1019585.56</v>
      </c>
      <c r="C28" s="29">
        <f>HLOOKUP(A28,#REF!,2,TRUE)</f>
        <v>1001038.9200000002</v>
      </c>
      <c r="D28" s="29">
        <f t="shared" si="0"/>
        <v>2020624.4800000002</v>
      </c>
    </row>
    <row r="29" spans="1:4" x14ac:dyDescent="0.45">
      <c r="A29" s="28">
        <v>27</v>
      </c>
      <c r="B29" s="29">
        <f>HLOOKUP(A29,#REF!,3,TRUE)</f>
        <v>977947.8</v>
      </c>
      <c r="C29" s="29">
        <f>HLOOKUP(A29,#REF!,2,TRUE)</f>
        <v>960490</v>
      </c>
      <c r="D29" s="29">
        <f t="shared" si="0"/>
        <v>1938437.8</v>
      </c>
    </row>
    <row r="30" spans="1:4" x14ac:dyDescent="0.45">
      <c r="A30" s="28">
        <v>28</v>
      </c>
      <c r="B30" s="29">
        <f>HLOOKUP(A30,#REF!,3,TRUE)</f>
        <v>932812.20000000007</v>
      </c>
      <c r="C30" s="29">
        <f>HLOOKUP(A30,#REF!,2,TRUE)</f>
        <v>918693.76</v>
      </c>
      <c r="D30" s="29">
        <f t="shared" si="0"/>
        <v>1851505.96</v>
      </c>
    </row>
    <row r="31" spans="1:4" x14ac:dyDescent="0.45">
      <c r="A31" s="28">
        <v>29</v>
      </c>
      <c r="B31" s="29">
        <f>HLOOKUP(A31,#REF!,3,TRUE)</f>
        <v>887676.60000000009</v>
      </c>
      <c r="C31" s="29">
        <f>HLOOKUP(A31,#REF!,2,TRUE)</f>
        <v>876897.52</v>
      </c>
      <c r="D31" s="29">
        <f t="shared" si="0"/>
        <v>1764574.12</v>
      </c>
    </row>
    <row r="32" spans="1:4" x14ac:dyDescent="0.45">
      <c r="A32" s="28">
        <v>30</v>
      </c>
      <c r="B32" s="29">
        <f>HLOOKUP(A32,#REF!,3,TRUE)</f>
        <v>842541.00000000012</v>
      </c>
      <c r="C32" s="29">
        <f>HLOOKUP(A32,#REF!,2,TRUE)</f>
        <v>835101.28</v>
      </c>
      <c r="D32" s="29">
        <f t="shared" si="0"/>
        <v>1677642.2800000003</v>
      </c>
    </row>
    <row r="33" spans="1:4" x14ac:dyDescent="0.45">
      <c r="A33" s="28">
        <v>31</v>
      </c>
      <c r="B33" s="29">
        <f>HLOOKUP(A33,#REF!,3,TRUE)</f>
        <v>797405.40000000014</v>
      </c>
      <c r="C33" s="29">
        <f>HLOOKUP(A33,#REF!,2,TRUE)</f>
        <v>793305.04</v>
      </c>
      <c r="D33" s="29">
        <f t="shared" si="0"/>
        <v>1590710.4400000002</v>
      </c>
    </row>
    <row r="34" spans="1:4" x14ac:dyDescent="0.45">
      <c r="A34" s="28">
        <v>32</v>
      </c>
      <c r="B34" s="29">
        <f>HLOOKUP(A34,#REF!,3,TRUE)</f>
        <v>752269.8</v>
      </c>
      <c r="C34" s="29">
        <f>HLOOKUP(A34,#REF!,2,TRUE)</f>
        <v>751508.8</v>
      </c>
      <c r="D34" s="29">
        <f t="shared" si="0"/>
        <v>1503778.6</v>
      </c>
    </row>
    <row r="35" spans="1:4" x14ac:dyDescent="0.45">
      <c r="A35" s="28">
        <v>33</v>
      </c>
      <c r="B35" s="29">
        <f>HLOOKUP(A35,#REF!,3,TRUE)</f>
        <v>725461.76</v>
      </c>
      <c r="C35" s="29">
        <f>HLOOKUP(A35,#REF!,2,TRUE)</f>
        <v>728520.52</v>
      </c>
      <c r="D35" s="29">
        <f t="shared" si="0"/>
        <v>1453982.28</v>
      </c>
    </row>
    <row r="36" spans="1:4" x14ac:dyDescent="0.45">
      <c r="A36" s="28">
        <v>34</v>
      </c>
      <c r="B36" s="29">
        <f>HLOOKUP(A36,#REF!,3,TRUE)</f>
        <v>698653.72</v>
      </c>
      <c r="C36" s="29">
        <f>HLOOKUP(A36,#REF!,2,TRUE)</f>
        <v>705532.24</v>
      </c>
      <c r="D36" s="29">
        <f t="shared" si="0"/>
        <v>1404185.96</v>
      </c>
    </row>
    <row r="37" spans="1:4" x14ac:dyDescent="0.45">
      <c r="A37" s="28">
        <v>35</v>
      </c>
      <c r="B37" s="29">
        <f>HLOOKUP(A37,#REF!,3,TRUE)</f>
        <v>671845.67999999993</v>
      </c>
      <c r="C37" s="29">
        <f>HLOOKUP(A37,#REF!,2,TRUE)</f>
        <v>682543.96</v>
      </c>
      <c r="D37" s="29">
        <f t="shared" si="0"/>
        <v>1354389.64</v>
      </c>
    </row>
    <row r="38" spans="1:4" x14ac:dyDescent="0.45">
      <c r="A38" s="28">
        <v>36</v>
      </c>
      <c r="B38" s="29">
        <f>HLOOKUP(A38,#REF!,3,TRUE)</f>
        <v>645037.6399999999</v>
      </c>
      <c r="C38" s="29">
        <f>HLOOKUP(A38,#REF!,2,TRUE)</f>
        <v>659555.67999999993</v>
      </c>
      <c r="D38" s="29">
        <f t="shared" si="0"/>
        <v>1304593.3199999998</v>
      </c>
    </row>
    <row r="39" spans="1:4" x14ac:dyDescent="0.45">
      <c r="A39" s="28">
        <v>37</v>
      </c>
      <c r="B39" s="29">
        <f>HLOOKUP(A39,#REF!,3,TRUE)</f>
        <v>618229.6</v>
      </c>
      <c r="C39" s="29">
        <f>HLOOKUP(A39,#REF!,2,TRUE)</f>
        <v>636567.4</v>
      </c>
      <c r="D39" s="29">
        <f t="shared" si="0"/>
        <v>1254797</v>
      </c>
    </row>
    <row r="40" spans="1:4" x14ac:dyDescent="0.45">
      <c r="A40" s="28">
        <v>38</v>
      </c>
      <c r="B40" s="29">
        <f>HLOOKUP(A40,#REF!,3,TRUE)</f>
        <v>592404.6</v>
      </c>
      <c r="C40" s="29">
        <f>HLOOKUP(A40,#REF!,2,TRUE)</f>
        <v>608790.80000000005</v>
      </c>
      <c r="D40" s="29">
        <f t="shared" si="0"/>
        <v>1201195.3999999999</v>
      </c>
    </row>
    <row r="41" spans="1:4" x14ac:dyDescent="0.45">
      <c r="A41" s="28">
        <v>39</v>
      </c>
      <c r="B41" s="29">
        <f>HLOOKUP(A41,#REF!,3,TRUE)</f>
        <v>566579.6</v>
      </c>
      <c r="C41" s="29">
        <f>HLOOKUP(A41,#REF!,2,TRUE)</f>
        <v>581014.20000000007</v>
      </c>
      <c r="D41" s="29">
        <f t="shared" si="0"/>
        <v>1147593.8</v>
      </c>
    </row>
    <row r="42" spans="1:4" x14ac:dyDescent="0.45">
      <c r="A42" s="28">
        <v>40</v>
      </c>
      <c r="B42" s="29">
        <f>HLOOKUP(A42,#REF!,3,TRUE)</f>
        <v>540754.6</v>
      </c>
      <c r="C42" s="29">
        <f>HLOOKUP(A42,#REF!,2,TRUE)</f>
        <v>553237.60000000009</v>
      </c>
      <c r="D42" s="29">
        <f t="shared" si="0"/>
        <v>1093992.2000000002</v>
      </c>
    </row>
    <row r="43" spans="1:4" x14ac:dyDescent="0.45">
      <c r="A43" s="28">
        <v>41</v>
      </c>
      <c r="B43" s="29">
        <f>HLOOKUP(A43,#REF!,3,TRUE)</f>
        <v>514929.6</v>
      </c>
      <c r="C43" s="29">
        <f>HLOOKUP(A43,#REF!,2,TRUE)</f>
        <v>525461.00000000012</v>
      </c>
      <c r="D43" s="29">
        <f t="shared" si="0"/>
        <v>1040390.6000000001</v>
      </c>
    </row>
    <row r="44" spans="1:4" x14ac:dyDescent="0.45">
      <c r="A44" s="28">
        <v>42</v>
      </c>
      <c r="B44" s="29">
        <f>HLOOKUP(A44,#REF!,3,TRUE)</f>
        <v>489104.6</v>
      </c>
      <c r="C44" s="29">
        <f>HLOOKUP(A44,#REF!,2,TRUE)</f>
        <v>497684.4</v>
      </c>
      <c r="D44" s="29">
        <f t="shared" si="0"/>
        <v>986789</v>
      </c>
    </row>
    <row r="45" spans="1:4" x14ac:dyDescent="0.45">
      <c r="A45" s="28">
        <v>43</v>
      </c>
      <c r="B45" s="29">
        <f>HLOOKUP(A45,#REF!,3,TRUE)</f>
        <v>474142.88</v>
      </c>
      <c r="C45" s="29">
        <f>HLOOKUP(A45,#REF!,2,TRUE)</f>
        <v>479476.64</v>
      </c>
      <c r="D45" s="29">
        <f t="shared" si="0"/>
        <v>953619.52</v>
      </c>
    </row>
    <row r="46" spans="1:4" x14ac:dyDescent="0.45">
      <c r="A46" s="28">
        <v>44</v>
      </c>
      <c r="B46" s="29">
        <f>HLOOKUP(A46,#REF!,3,TRUE)</f>
        <v>459181.16000000003</v>
      </c>
      <c r="C46" s="29">
        <f>HLOOKUP(A46,#REF!,2,TRUE)</f>
        <v>461268.88</v>
      </c>
      <c r="D46" s="29">
        <f t="shared" si="0"/>
        <v>920450.04</v>
      </c>
    </row>
    <row r="47" spans="1:4" x14ac:dyDescent="0.45">
      <c r="A47" s="28">
        <v>45</v>
      </c>
      <c r="B47" s="29">
        <f>HLOOKUP(A47,#REF!,3,TRUE)</f>
        <v>444219.44000000006</v>
      </c>
      <c r="C47" s="29">
        <f>HLOOKUP(A47,#REF!,2,TRUE)</f>
        <v>443061.12</v>
      </c>
      <c r="D47" s="29">
        <f t="shared" si="0"/>
        <v>887280.56</v>
      </c>
    </row>
    <row r="48" spans="1:4" x14ac:dyDescent="0.45">
      <c r="A48" s="28">
        <v>46</v>
      </c>
      <c r="B48" s="29">
        <f>HLOOKUP(A48,#REF!,3,TRUE)</f>
        <v>429257.72000000009</v>
      </c>
      <c r="C48" s="29">
        <f>HLOOKUP(A48,#REF!,2,TRUE)</f>
        <v>424853.36</v>
      </c>
      <c r="D48" s="29">
        <f t="shared" si="0"/>
        <v>854111.08000000007</v>
      </c>
    </row>
    <row r="49" spans="1:4" x14ac:dyDescent="0.45">
      <c r="A49" s="28">
        <v>47</v>
      </c>
      <c r="B49" s="29">
        <f>HLOOKUP(A49,#REF!,3,TRUE)</f>
        <v>414296</v>
      </c>
      <c r="C49" s="29">
        <f>HLOOKUP(A49,#REF!,2,TRUE)</f>
        <v>406645.6</v>
      </c>
      <c r="D49" s="29">
        <f t="shared" si="0"/>
        <v>820941.6</v>
      </c>
    </row>
    <row r="50" spans="1:4" x14ac:dyDescent="0.45">
      <c r="A50" s="28">
        <v>48</v>
      </c>
      <c r="B50" s="29">
        <f>HLOOKUP(A50,#REF!,3,TRUE)</f>
        <v>394148.36</v>
      </c>
      <c r="C50" s="29">
        <f>HLOOKUP(A50,#REF!,2,TRUE)</f>
        <v>391754.76</v>
      </c>
      <c r="D50" s="29">
        <f t="shared" si="0"/>
        <v>785903.12</v>
      </c>
    </row>
    <row r="51" spans="1:4" x14ac:dyDescent="0.45">
      <c r="A51" s="28">
        <v>49</v>
      </c>
      <c r="B51" s="29">
        <f>HLOOKUP(A51,#REF!,3,TRUE)</f>
        <v>374000.72</v>
      </c>
      <c r="C51" s="29">
        <f>HLOOKUP(A51,#REF!,2,TRUE)</f>
        <v>376863.92000000004</v>
      </c>
      <c r="D51" s="29">
        <f t="shared" si="0"/>
        <v>750864.64</v>
      </c>
    </row>
    <row r="52" spans="1:4" x14ac:dyDescent="0.45">
      <c r="A52" s="28">
        <v>50</v>
      </c>
      <c r="B52" s="29">
        <f>HLOOKUP(A52,#REF!,3,TRUE)</f>
        <v>353853.07999999996</v>
      </c>
      <c r="C52" s="29">
        <f>HLOOKUP(A52,#REF!,2,TRUE)</f>
        <v>361973.08000000007</v>
      </c>
      <c r="D52" s="29">
        <f t="shared" si="0"/>
        <v>715826.16</v>
      </c>
    </row>
    <row r="53" spans="1:4" x14ac:dyDescent="0.45">
      <c r="A53" s="28">
        <v>51</v>
      </c>
      <c r="B53" s="29">
        <f>HLOOKUP(A53,#REF!,3,TRUE)</f>
        <v>333705.43999999994</v>
      </c>
      <c r="C53" s="29">
        <f>HLOOKUP(A53,#REF!,2,TRUE)</f>
        <v>347082.24000000011</v>
      </c>
      <c r="D53" s="29">
        <f t="shared" si="0"/>
        <v>680787.68</v>
      </c>
    </row>
    <row r="54" spans="1:4" x14ac:dyDescent="0.45">
      <c r="A54" s="28">
        <v>52</v>
      </c>
      <c r="B54" s="29">
        <f>HLOOKUP(A54,#REF!,3,TRUE)</f>
        <v>313557.8</v>
      </c>
      <c r="C54" s="29">
        <f>HLOOKUP(A54,#REF!,2,TRUE)</f>
        <v>332191.40000000002</v>
      </c>
      <c r="D54" s="29">
        <f t="shared" si="0"/>
        <v>645749.19999999995</v>
      </c>
    </row>
    <row r="55" spans="1:4" x14ac:dyDescent="0.45">
      <c r="A55" s="28">
        <v>53</v>
      </c>
      <c r="B55" s="29">
        <f>HLOOKUP(A55,#REF!,3,TRUE)</f>
        <v>297206.32</v>
      </c>
      <c r="C55" s="29">
        <f>HLOOKUP(A55,#REF!,2,TRUE)</f>
        <v>318405.84000000003</v>
      </c>
      <c r="D55" s="29">
        <f t="shared" si="0"/>
        <v>615612.16000000003</v>
      </c>
    </row>
    <row r="56" spans="1:4" x14ac:dyDescent="0.45">
      <c r="A56" s="28">
        <v>54</v>
      </c>
      <c r="B56" s="29">
        <f>HLOOKUP(A56,#REF!,3,TRUE)</f>
        <v>280854.84000000003</v>
      </c>
      <c r="C56" s="29">
        <f>HLOOKUP(A56,#REF!,2,TRUE)</f>
        <v>304620.28000000003</v>
      </c>
      <c r="D56" s="29">
        <f t="shared" si="0"/>
        <v>585475.12000000011</v>
      </c>
    </row>
    <row r="57" spans="1:4" x14ac:dyDescent="0.45">
      <c r="A57" s="28">
        <v>55</v>
      </c>
      <c r="B57" s="29">
        <f>HLOOKUP(A57,#REF!,3,TRUE)</f>
        <v>264503.36000000004</v>
      </c>
      <c r="C57" s="29">
        <f>HLOOKUP(A57,#REF!,2,TRUE)</f>
        <v>290834.72000000003</v>
      </c>
      <c r="D57" s="29">
        <f t="shared" si="0"/>
        <v>555338.08000000007</v>
      </c>
    </row>
    <row r="58" spans="1:4" x14ac:dyDescent="0.45">
      <c r="A58" s="28">
        <v>56</v>
      </c>
      <c r="B58" s="29">
        <f>HLOOKUP(A58,#REF!,3,TRUE)</f>
        <v>248151.88000000003</v>
      </c>
      <c r="C58" s="29">
        <f>HLOOKUP(A58,#REF!,2,TRUE)</f>
        <v>277049.16000000003</v>
      </c>
      <c r="D58" s="29">
        <f t="shared" si="0"/>
        <v>525201.04</v>
      </c>
    </row>
    <row r="59" spans="1:4" x14ac:dyDescent="0.45">
      <c r="A59" s="28">
        <v>57</v>
      </c>
      <c r="B59" s="29">
        <f>HLOOKUP(A59,#REF!,3,TRUE)</f>
        <v>231800.4</v>
      </c>
      <c r="C59" s="29">
        <f>HLOOKUP(A59,#REF!,2,TRUE)</f>
        <v>263263.59999999998</v>
      </c>
      <c r="D59" s="29">
        <f t="shared" si="0"/>
        <v>495064</v>
      </c>
    </row>
    <row r="60" spans="1:4" x14ac:dyDescent="0.45">
      <c r="A60" s="28">
        <v>58</v>
      </c>
      <c r="B60" s="29">
        <f>HLOOKUP(A60,#REF!,3,TRUE)</f>
        <v>223304.08</v>
      </c>
      <c r="C60" s="29">
        <f>HLOOKUP(A60,#REF!,2,TRUE)</f>
        <v>254997.68</v>
      </c>
      <c r="D60" s="29">
        <f t="shared" si="0"/>
        <v>478301.76</v>
      </c>
    </row>
    <row r="61" spans="1:4" x14ac:dyDescent="0.45">
      <c r="A61" s="28">
        <v>59</v>
      </c>
      <c r="B61" s="29">
        <f>HLOOKUP(A61,#REF!,3,TRUE)</f>
        <v>214807.75999999998</v>
      </c>
      <c r="C61" s="29">
        <f>HLOOKUP(A61,#REF!,2,TRUE)</f>
        <v>246731.76</v>
      </c>
      <c r="D61" s="29">
        <f t="shared" si="0"/>
        <v>461539.52</v>
      </c>
    </row>
    <row r="62" spans="1:4" x14ac:dyDescent="0.45">
      <c r="A62" s="28">
        <v>60</v>
      </c>
      <c r="B62" s="29">
        <f>HLOOKUP(A62,#REF!,3,TRUE)</f>
        <v>206311.43999999997</v>
      </c>
      <c r="C62" s="29">
        <f>HLOOKUP(A62,#REF!,2,TRUE)</f>
        <v>238465.84000000003</v>
      </c>
      <c r="D62" s="29">
        <f t="shared" si="0"/>
        <v>444777.28</v>
      </c>
    </row>
    <row r="63" spans="1:4" x14ac:dyDescent="0.45">
      <c r="A63" s="28">
        <v>61</v>
      </c>
      <c r="B63" s="29">
        <f>HLOOKUP(A63,#REF!,3,TRUE)</f>
        <v>197815.11999999997</v>
      </c>
      <c r="C63" s="29">
        <f>HLOOKUP(A63,#REF!,2,TRUE)</f>
        <v>230199.92000000004</v>
      </c>
      <c r="D63" s="29">
        <f t="shared" si="0"/>
        <v>428015.04000000004</v>
      </c>
    </row>
    <row r="64" spans="1:4" x14ac:dyDescent="0.45">
      <c r="A64" s="28">
        <v>62</v>
      </c>
      <c r="B64" s="29">
        <f>HLOOKUP(A64,#REF!,3,TRUE)</f>
        <v>189318.8</v>
      </c>
      <c r="C64" s="29">
        <f>HLOOKUP(A64,#REF!,2,TRUE)</f>
        <v>221934</v>
      </c>
      <c r="D64" s="29">
        <f t="shared" si="0"/>
        <v>411252.8</v>
      </c>
    </row>
    <row r="65" spans="1:4" x14ac:dyDescent="0.45">
      <c r="A65" s="28">
        <v>63</v>
      </c>
      <c r="B65" s="29">
        <f>HLOOKUP(A65,#REF!,3,TRUE)</f>
        <v>180884.91999999998</v>
      </c>
      <c r="C65" s="29">
        <f>HLOOKUP(A65,#REF!,2,TRUE)</f>
        <v>210848.92</v>
      </c>
      <c r="D65" s="29">
        <f t="shared" si="0"/>
        <v>391733.83999999997</v>
      </c>
    </row>
    <row r="66" spans="1:4" x14ac:dyDescent="0.45">
      <c r="A66" s="28">
        <v>64</v>
      </c>
      <c r="B66" s="29">
        <f>HLOOKUP(A66,#REF!,3,TRUE)</f>
        <v>172451.03999999998</v>
      </c>
      <c r="C66" s="29">
        <f>HLOOKUP(A66,#REF!,2,TRUE)</f>
        <v>199763.84000000003</v>
      </c>
      <c r="D66" s="29">
        <f t="shared" si="0"/>
        <v>372214.88</v>
      </c>
    </row>
    <row r="67" spans="1:4" x14ac:dyDescent="0.45">
      <c r="A67" s="28">
        <v>65</v>
      </c>
      <c r="B67" s="29">
        <f>HLOOKUP(A67,#REF!,3,TRUE)</f>
        <v>164017.15999999997</v>
      </c>
      <c r="C67" s="29">
        <f>HLOOKUP(A67,#REF!,2,TRUE)</f>
        <v>188678.76000000004</v>
      </c>
      <c r="D67" s="29">
        <f t="shared" ref="D67:D102" si="1">C67+B67</f>
        <v>352695.92000000004</v>
      </c>
    </row>
    <row r="68" spans="1:4" x14ac:dyDescent="0.45">
      <c r="A68" s="28">
        <v>66</v>
      </c>
      <c r="B68" s="29">
        <f>HLOOKUP(A68,#REF!,3,TRUE)</f>
        <v>155583.27999999997</v>
      </c>
      <c r="C68" s="29">
        <f>HLOOKUP(A68,#REF!,2,TRUE)</f>
        <v>177593.68000000005</v>
      </c>
      <c r="D68" s="29">
        <f t="shared" si="1"/>
        <v>333176.96000000002</v>
      </c>
    </row>
    <row r="69" spans="1:4" x14ac:dyDescent="0.45">
      <c r="A69" s="28">
        <v>67</v>
      </c>
      <c r="B69" s="29">
        <f>HLOOKUP(A69,#REF!,3,TRUE)</f>
        <v>147149.4</v>
      </c>
      <c r="C69" s="29">
        <f>HLOOKUP(A69,#REF!,2,TRUE)</f>
        <v>166508.6</v>
      </c>
      <c r="D69" s="29">
        <f t="shared" si="1"/>
        <v>313658</v>
      </c>
    </row>
    <row r="70" spans="1:4" x14ac:dyDescent="0.45">
      <c r="A70" s="28">
        <v>68</v>
      </c>
      <c r="B70" s="29">
        <f>HLOOKUP(A70,#REF!,3,TRUE)</f>
        <v>139314.47999999998</v>
      </c>
      <c r="C70" s="29">
        <f>HLOOKUP(A70,#REF!,2,TRUE)</f>
        <v>159149.32</v>
      </c>
      <c r="D70" s="29">
        <f t="shared" si="1"/>
        <v>298463.8</v>
      </c>
    </row>
    <row r="71" spans="1:4" x14ac:dyDescent="0.45">
      <c r="A71" s="28">
        <v>69</v>
      </c>
      <c r="B71" s="29">
        <f>HLOOKUP(A71,#REF!,3,TRUE)</f>
        <v>131479.56</v>
      </c>
      <c r="C71" s="29">
        <f>HLOOKUP(A71,#REF!,2,TRUE)</f>
        <v>151790.04</v>
      </c>
      <c r="D71" s="29">
        <f t="shared" si="1"/>
        <v>283269.59999999998</v>
      </c>
    </row>
    <row r="72" spans="1:4" x14ac:dyDescent="0.45">
      <c r="A72" s="28">
        <v>70</v>
      </c>
      <c r="B72" s="29">
        <f>HLOOKUP(A72,#REF!,3,TRUE)</f>
        <v>123644.64</v>
      </c>
      <c r="C72" s="29">
        <f>HLOOKUP(A72,#REF!,2,TRUE)</f>
        <v>144430.76</v>
      </c>
      <c r="D72" s="29">
        <f t="shared" si="1"/>
        <v>268075.40000000002</v>
      </c>
    </row>
    <row r="73" spans="1:4" x14ac:dyDescent="0.45">
      <c r="A73" s="28">
        <v>71</v>
      </c>
      <c r="B73" s="29">
        <f>HLOOKUP(A73,#REF!,3,TRUE)</f>
        <v>115809.72</v>
      </c>
      <c r="C73" s="29">
        <f>HLOOKUP(A73,#REF!,2,TRUE)</f>
        <v>137071.48000000001</v>
      </c>
      <c r="D73" s="29">
        <f t="shared" si="1"/>
        <v>252881.2</v>
      </c>
    </row>
    <row r="74" spans="1:4" x14ac:dyDescent="0.45">
      <c r="A74" s="28">
        <v>72</v>
      </c>
      <c r="B74" s="29">
        <f>HLOOKUP(A74,#REF!,3,TRUE)</f>
        <v>107974.8</v>
      </c>
      <c r="C74" s="29">
        <f>HLOOKUP(A74,#REF!,2,TRUE)</f>
        <v>129712.2</v>
      </c>
      <c r="D74" s="29">
        <f t="shared" si="1"/>
        <v>237687</v>
      </c>
    </row>
    <row r="75" spans="1:4" x14ac:dyDescent="0.45">
      <c r="A75" s="28">
        <v>73</v>
      </c>
      <c r="B75" s="29">
        <f>HLOOKUP(A75,#REF!,3,TRUE)</f>
        <v>99988.12</v>
      </c>
      <c r="C75" s="29">
        <f>HLOOKUP(A75,#REF!,2,TRUE)</f>
        <v>119798.8</v>
      </c>
      <c r="D75" s="29">
        <f t="shared" si="1"/>
        <v>219786.91999999998</v>
      </c>
    </row>
    <row r="76" spans="1:4" x14ac:dyDescent="0.45">
      <c r="A76" s="28">
        <v>74</v>
      </c>
      <c r="B76" s="29">
        <f>HLOOKUP(A76,#REF!,3,TRUE)</f>
        <v>92001.439999999988</v>
      </c>
      <c r="C76" s="29">
        <f>HLOOKUP(A76,#REF!,2,TRUE)</f>
        <v>109885.40000000001</v>
      </c>
      <c r="D76" s="29">
        <f t="shared" si="1"/>
        <v>201886.84</v>
      </c>
    </row>
    <row r="77" spans="1:4" x14ac:dyDescent="0.45">
      <c r="A77" s="28">
        <v>75</v>
      </c>
      <c r="B77" s="29">
        <f>HLOOKUP(A77,#REF!,3,TRUE)</f>
        <v>84014.75999999998</v>
      </c>
      <c r="C77" s="29">
        <f>HLOOKUP(A77,#REF!,2,TRUE)</f>
        <v>99972.000000000015</v>
      </c>
      <c r="D77" s="29">
        <f t="shared" si="1"/>
        <v>183986.76</v>
      </c>
    </row>
    <row r="78" spans="1:4" x14ac:dyDescent="0.45">
      <c r="A78" s="28">
        <v>76</v>
      </c>
      <c r="B78" s="29">
        <f>HLOOKUP(A78,#REF!,3,TRUE)</f>
        <v>76028.079999999973</v>
      </c>
      <c r="C78" s="29">
        <f>HLOOKUP(A78,#REF!,2,TRUE)</f>
        <v>90058.60000000002</v>
      </c>
      <c r="D78" s="29">
        <f t="shared" si="1"/>
        <v>166086.68</v>
      </c>
    </row>
    <row r="79" spans="1:4" x14ac:dyDescent="0.45">
      <c r="A79" s="28">
        <v>77</v>
      </c>
      <c r="B79" s="29">
        <f>HLOOKUP(A79,#REF!,3,TRUE)</f>
        <v>68041.399999999994</v>
      </c>
      <c r="C79" s="29">
        <f>HLOOKUP(A79,#REF!,2,TRUE)</f>
        <v>80145.2</v>
      </c>
      <c r="D79" s="29">
        <f t="shared" si="1"/>
        <v>148186.59999999998</v>
      </c>
    </row>
    <row r="80" spans="1:4" x14ac:dyDescent="0.45">
      <c r="A80" s="28">
        <v>78</v>
      </c>
      <c r="B80" s="29">
        <f>HLOOKUP(A80,#REF!,3,TRUE)</f>
        <v>60781.165599999993</v>
      </c>
      <c r="C80" s="29">
        <f>HLOOKUP(A80,#REF!,2,TRUE)</f>
        <v>71829.171999999991</v>
      </c>
      <c r="D80" s="29">
        <f t="shared" si="1"/>
        <v>132610.33759999997</v>
      </c>
    </row>
    <row r="81" spans="1:4" x14ac:dyDescent="0.45">
      <c r="A81" s="28">
        <v>79</v>
      </c>
      <c r="B81" s="29">
        <f>HLOOKUP(A81,#REF!,3,TRUE)</f>
        <v>53520.931199999992</v>
      </c>
      <c r="C81" s="29">
        <f>HLOOKUP(A81,#REF!,2,TRUE)</f>
        <v>63513.143999999993</v>
      </c>
      <c r="D81" s="29">
        <f t="shared" si="1"/>
        <v>117034.07519999999</v>
      </c>
    </row>
    <row r="82" spans="1:4" x14ac:dyDescent="0.45">
      <c r="A82" s="28">
        <v>80</v>
      </c>
      <c r="B82" s="29">
        <f>HLOOKUP(A82,#REF!,3,TRUE)</f>
        <v>46260.696799999991</v>
      </c>
      <c r="C82" s="29">
        <f>HLOOKUP(A82,#REF!,2,TRUE)</f>
        <v>55197.115999999995</v>
      </c>
      <c r="D82" s="29">
        <f t="shared" si="1"/>
        <v>101457.81279999999</v>
      </c>
    </row>
    <row r="83" spans="1:4" x14ac:dyDescent="0.45">
      <c r="A83" s="28">
        <v>81</v>
      </c>
      <c r="B83" s="29">
        <f>HLOOKUP(A83,#REF!,3,TRUE)</f>
        <v>39000.462399999989</v>
      </c>
      <c r="C83" s="29">
        <f>HLOOKUP(A83,#REF!,2,TRUE)</f>
        <v>46881.087999999996</v>
      </c>
      <c r="D83" s="29">
        <f t="shared" si="1"/>
        <v>85881.550399999978</v>
      </c>
    </row>
    <row r="84" spans="1:4" x14ac:dyDescent="0.45">
      <c r="A84" s="28">
        <v>82</v>
      </c>
      <c r="B84" s="29">
        <f>HLOOKUP(A84,#REF!,3,TRUE)</f>
        <v>31740.227999999996</v>
      </c>
      <c r="C84" s="29">
        <f>HLOOKUP(A84,#REF!,2,TRUE)</f>
        <v>38565.06</v>
      </c>
      <c r="D84" s="29">
        <f t="shared" si="1"/>
        <v>70305.288</v>
      </c>
    </row>
    <row r="85" spans="1:4" x14ac:dyDescent="0.45">
      <c r="A85" s="28">
        <v>83</v>
      </c>
      <c r="B85" s="29">
        <f>HLOOKUP(A85,#REF!,3,TRUE)</f>
        <v>27871.876799999998</v>
      </c>
      <c r="C85" s="29">
        <f>HLOOKUP(A85,#REF!,2,TRUE)</f>
        <v>33970.112000000001</v>
      </c>
      <c r="D85" s="29">
        <f t="shared" si="1"/>
        <v>61841.988799999999</v>
      </c>
    </row>
    <row r="86" spans="1:4" x14ac:dyDescent="0.45">
      <c r="A86" s="28">
        <v>84</v>
      </c>
      <c r="B86" s="29">
        <f>HLOOKUP(A86,#REF!,3,TRUE)</f>
        <v>24003.525600000001</v>
      </c>
      <c r="C86" s="29">
        <f>HLOOKUP(A86,#REF!,2,TRUE)</f>
        <v>29375.164000000001</v>
      </c>
      <c r="D86" s="29">
        <f t="shared" si="1"/>
        <v>53378.689599999998</v>
      </c>
    </row>
    <row r="87" spans="1:4" x14ac:dyDescent="0.45">
      <c r="A87" s="28">
        <v>85</v>
      </c>
      <c r="B87" s="29">
        <f>HLOOKUP(A87,#REF!,3,TRUE)</f>
        <v>20135.174400000004</v>
      </c>
      <c r="C87" s="29">
        <f>HLOOKUP(A87,#REF!,2,TRUE)</f>
        <v>24780.216</v>
      </c>
      <c r="D87" s="29">
        <f t="shared" si="1"/>
        <v>44915.390400000004</v>
      </c>
    </row>
    <row r="88" spans="1:4" x14ac:dyDescent="0.45">
      <c r="A88" s="28">
        <v>86</v>
      </c>
      <c r="B88" s="29">
        <f>HLOOKUP(A88,#REF!,3,TRUE)</f>
        <v>16266.823200000004</v>
      </c>
      <c r="C88" s="29">
        <f>HLOOKUP(A88,#REF!,2,TRUE)</f>
        <v>20185.268</v>
      </c>
      <c r="D88" s="29">
        <f t="shared" si="1"/>
        <v>36452.091200000003</v>
      </c>
    </row>
    <row r="89" spans="1:4" x14ac:dyDescent="0.45">
      <c r="A89" s="28">
        <v>87</v>
      </c>
      <c r="B89" s="29">
        <f>HLOOKUP(A89,#REF!,3,TRUE)</f>
        <v>12398.472000000002</v>
      </c>
      <c r="C89" s="29">
        <f>HLOOKUP(A89,#REF!,2,TRUE)</f>
        <v>15590.320000000002</v>
      </c>
      <c r="D89" s="29">
        <f t="shared" si="1"/>
        <v>27988.792000000001</v>
      </c>
    </row>
    <row r="90" spans="1:4" x14ac:dyDescent="0.45">
      <c r="A90" s="28">
        <v>88</v>
      </c>
      <c r="B90" s="29">
        <f>HLOOKUP(A90,#REF!,3,TRUE)</f>
        <v>10380.9876</v>
      </c>
      <c r="C90" s="29">
        <f>HLOOKUP(A90,#REF!,2,TRUE)</f>
        <v>13146.116000000002</v>
      </c>
      <c r="D90" s="29">
        <f t="shared" si="1"/>
        <v>23527.103600000002</v>
      </c>
    </row>
    <row r="91" spans="1:4" x14ac:dyDescent="0.45">
      <c r="A91" s="28">
        <v>89</v>
      </c>
      <c r="B91" s="29">
        <f>HLOOKUP(A91,#REF!,3,TRUE)</f>
        <v>8363.5031999999992</v>
      </c>
      <c r="C91" s="29">
        <f>HLOOKUP(A91,#REF!,2,TRUE)</f>
        <v>10701.912</v>
      </c>
      <c r="D91" s="29">
        <f t="shared" si="1"/>
        <v>19065.415199999999</v>
      </c>
    </row>
    <row r="92" spans="1:4" x14ac:dyDescent="0.45">
      <c r="A92" s="28">
        <v>90</v>
      </c>
      <c r="B92" s="29">
        <f>HLOOKUP(A92,#REF!,3,TRUE)</f>
        <v>6346.0187999999989</v>
      </c>
      <c r="C92" s="29">
        <f>HLOOKUP(A92,#REF!,2,TRUE)</f>
        <v>8257.7079999999987</v>
      </c>
      <c r="D92" s="29">
        <f t="shared" si="1"/>
        <v>14603.726799999997</v>
      </c>
    </row>
    <row r="93" spans="1:4" x14ac:dyDescent="0.45">
      <c r="A93" s="28">
        <v>91</v>
      </c>
      <c r="B93" s="29">
        <f>HLOOKUP(A93,#REF!,3,TRUE)</f>
        <v>4328.5343999999986</v>
      </c>
      <c r="C93" s="29">
        <f>HLOOKUP(A93,#REF!,2,TRUE)</f>
        <v>5813.5039999999981</v>
      </c>
      <c r="D93" s="29">
        <f t="shared" si="1"/>
        <v>10142.038399999998</v>
      </c>
    </row>
    <row r="94" spans="1:4" x14ac:dyDescent="0.45">
      <c r="A94" s="28">
        <v>92</v>
      </c>
      <c r="B94" s="29">
        <f>HLOOKUP(A94,#REF!,3,TRUE)</f>
        <v>2311.0499999999997</v>
      </c>
      <c r="C94" s="29">
        <f>HLOOKUP(A94,#REF!,2,TRUE)</f>
        <v>3369.2999999999997</v>
      </c>
      <c r="D94" s="29">
        <f t="shared" si="1"/>
        <v>5680.3499999999995</v>
      </c>
    </row>
    <row r="95" spans="1:4" x14ac:dyDescent="0.45">
      <c r="A95" s="28">
        <v>93</v>
      </c>
      <c r="B95" s="29">
        <f>HLOOKUP(A95,#REF!,3,TRUE)</f>
        <v>1879.9759999999997</v>
      </c>
      <c r="C95" s="29">
        <f>HLOOKUP(A95,#REF!,2,TRUE)</f>
        <v>2775.0623999999998</v>
      </c>
      <c r="D95" s="29">
        <f t="shared" si="1"/>
        <v>4655.0383999999995</v>
      </c>
    </row>
    <row r="96" spans="1:4" x14ac:dyDescent="0.45">
      <c r="A96" s="28">
        <v>94</v>
      </c>
      <c r="B96" s="29">
        <f>HLOOKUP(A96,#REF!,3,TRUE)</f>
        <v>1448.9019999999996</v>
      </c>
      <c r="C96" s="29">
        <f>HLOOKUP(A96,#REF!,2,TRUE)</f>
        <v>2180.8247999999999</v>
      </c>
      <c r="D96" s="29">
        <f t="shared" si="1"/>
        <v>3629.7267999999995</v>
      </c>
    </row>
    <row r="97" spans="1:4" x14ac:dyDescent="0.45">
      <c r="A97" s="28">
        <v>95</v>
      </c>
      <c r="B97" s="29">
        <f>HLOOKUP(A97,#REF!,3,TRUE)</f>
        <v>1017.8279999999996</v>
      </c>
      <c r="C97" s="29">
        <f>HLOOKUP(A97,#REF!,2,TRUE)</f>
        <v>1586.5871999999999</v>
      </c>
      <c r="D97" s="29">
        <f t="shared" si="1"/>
        <v>2604.4151999999995</v>
      </c>
    </row>
    <row r="98" spans="1:4" x14ac:dyDescent="0.45">
      <c r="A98" s="28">
        <v>96</v>
      </c>
      <c r="B98" s="29">
        <f>HLOOKUP(A98,#REF!,3,TRUE)</f>
        <v>586.75399999999968</v>
      </c>
      <c r="C98" s="29">
        <f>HLOOKUP(A98,#REF!,2,TRUE)</f>
        <v>992.34960000000001</v>
      </c>
      <c r="D98" s="29">
        <f t="shared" si="1"/>
        <v>1579.1035999999997</v>
      </c>
    </row>
    <row r="99" spans="1:4" x14ac:dyDescent="0.45">
      <c r="A99" s="28">
        <v>97</v>
      </c>
      <c r="B99" s="29">
        <f>HLOOKUP(A99,#REF!,3,TRUE)</f>
        <v>155.68</v>
      </c>
      <c r="C99" s="29">
        <f>HLOOKUP(A99,#REF!,2,TRUE)</f>
        <v>398.11199999999997</v>
      </c>
      <c r="D99" s="29">
        <f t="shared" si="1"/>
        <v>553.79199999999992</v>
      </c>
    </row>
    <row r="100" spans="1:4" x14ac:dyDescent="0.45">
      <c r="A100" s="28">
        <v>98</v>
      </c>
      <c r="B100" s="29">
        <f>HLOOKUP(A100,#REF!,3,TRUE)</f>
        <v>164.12</v>
      </c>
      <c r="C100" s="29">
        <f>HLOOKUP(A100,#REF!,2,TRUE)</f>
        <v>353.07466666666664</v>
      </c>
      <c r="D100" s="29">
        <f t="shared" si="1"/>
        <v>517.19466666666665</v>
      </c>
    </row>
    <row r="101" spans="1:4" x14ac:dyDescent="0.45">
      <c r="A101" s="28">
        <v>99</v>
      </c>
      <c r="B101" s="29">
        <f>HLOOKUP(A101,#REF!,3,TRUE)</f>
        <v>172.56</v>
      </c>
      <c r="C101" s="29">
        <f>HLOOKUP(A101,#REF!,2,TRUE)</f>
        <v>308.03733333333332</v>
      </c>
      <c r="D101" s="29">
        <f t="shared" si="1"/>
        <v>480.59733333333332</v>
      </c>
    </row>
    <row r="102" spans="1:4" x14ac:dyDescent="0.45">
      <c r="A102" s="28">
        <v>100</v>
      </c>
      <c r="B102" s="29">
        <f>HLOOKUP(A102,#REF!,3,TRUE)</f>
        <v>181</v>
      </c>
      <c r="C102" s="29">
        <f>HLOOKUP(A102,#REF!,2,TRUE)</f>
        <v>263</v>
      </c>
      <c r="D102" s="29">
        <f t="shared" si="1"/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SeasonalityCurves</vt:lpstr>
      <vt:lpstr>TaskValues_ref</vt:lpstr>
      <vt:lpstr>StochasticParameters</vt:lpstr>
      <vt:lpstr>Scenarios</vt:lpstr>
      <vt:lpstr>CoverageRates</vt:lpstr>
      <vt:lpstr>PopValues</vt:lpstr>
      <vt:lpstr>Total_Pop2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Meikang Wu</dc:creator>
  <cp:lastModifiedBy>Meikang Wu</cp:lastModifiedBy>
  <dcterms:created xsi:type="dcterms:W3CDTF">2022-08-11T23:50:36Z</dcterms:created>
  <dcterms:modified xsi:type="dcterms:W3CDTF">2023-06-15T19:07:06Z</dcterms:modified>
</cp:coreProperties>
</file>