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yan_hull_gatesfoundation_org/Documents/Documents/pace-hrh/pacehrh/tests/config/"/>
    </mc:Choice>
  </mc:AlternateContent>
  <xr:revisionPtr revIDLastSave="861" documentId="8_{910EA483-FEE4-4FCE-B249-BC246C3D81DE}" xr6:coauthVersionLast="47" xr6:coauthVersionMax="47" xr10:uidLastSave="{0E460843-E349-4078-A14F-D81D52AF6E7E}"/>
  <bookViews>
    <workbookView xWindow="-96" yWindow="-96" windowWidth="23232" windowHeight="12552" tabRatio="830" firstSheet="8" activeTab="16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TV_Merged" sheetId="96" r:id="rId12"/>
    <sheet name="Cadres_Comprehensive" sheetId="90" r:id="rId13"/>
    <sheet name="TV_Basic" sheetId="87" r:id="rId14"/>
    <sheet name="Cadres_Basic" sheetId="91" r:id="rId15"/>
    <sheet name="Cadres_Merged" sheetId="97" r:id="rId16"/>
    <sheet name="Coverage" sheetId="112" r:id="rId17"/>
    <sheet name="CadreRoles" sheetId="108" r:id="rId18"/>
    <sheet name="Lookup" sheetId="84" r:id="rId19"/>
    <sheet name="Fertility Mortality Rates" sheetId="103" r:id="rId20"/>
    <sheet name="RegionalData" sheetId="99" r:id="rId21"/>
    <sheet name="Work time" sheetId="47" r:id="rId22"/>
    <sheet name="Age band mort calcs" sheetId="78" r:id="rId23"/>
    <sheet name="Pop-HW Ratios" sheetId="71" r:id="rId24"/>
    <sheet name="Prevalences" sheetId="31" r:id="rId25"/>
    <sheet name="Ssn TB" sheetId="61" r:id="rId26"/>
    <sheet name="Ssn Births" sheetId="100" r:id="rId27"/>
    <sheet name="Ssn Diarrhea" sheetId="101" r:id="rId28"/>
    <sheet name="Ssn Malaria" sheetId="52" r:id="rId29"/>
    <sheet name="Ssn Nutr" sheetId="51" r:id="rId30"/>
    <sheet name="Staffing" sheetId="21" r:id="rId31"/>
    <sheet name="Pop_female_2020" sheetId="106" r:id="rId32"/>
    <sheet name="Pop_male_2020" sheetId="107" r:id="rId33"/>
    <sheet name="TB Incidence" sheetId="41" r:id="rId34"/>
    <sheet name="Malaria Incid" sheetId="43" r:id="rId35"/>
    <sheet name="HIV Prev" sheetId="17" r:id="rId36"/>
    <sheet name="HIV Incid" sheetId="37" r:id="rId37"/>
    <sheet name="mort infant" sheetId="9" r:id="rId38"/>
    <sheet name="mort 1-5" sheetId="16" r:id="rId39"/>
    <sheet name="mort 5-9" sheetId="14" r:id="rId40"/>
    <sheet name="mort 10-14" sheetId="15" r:id="rId41"/>
    <sheet name="mort 15-19" sheetId="20" r:id="rId42"/>
    <sheet name="mort 20-24" sheetId="13" r:id="rId43"/>
    <sheet name="mort adult f" sheetId="11" r:id="rId44"/>
    <sheet name="mort adult m" sheetId="12" r:id="rId45"/>
    <sheet name="Pop M" sheetId="109" r:id="rId46"/>
    <sheet name="Pop F" sheetId="110" r:id="rId47"/>
  </sheets>
  <externalReferences>
    <externalReference r:id="rId48"/>
    <externalReference r:id="rId49"/>
  </externalReferences>
  <definedNames>
    <definedName name="_xlnm._FilterDatabase" localSheetId="20" hidden="1">RegionalData!$B$1:$B$1058</definedName>
    <definedName name="_xlnm._FilterDatabase" localSheetId="10" hidden="1">TaskValues_ref!$A$1:$AA$239</definedName>
    <definedName name="_xlnm._FilterDatabase" localSheetId="13" hidden="1">TV_Basic!$A$1:$S$182</definedName>
    <definedName name="_xlnm._FilterDatabase" localSheetId="8" hidden="1">TV_Comprehensive!$A$1:$S$202</definedName>
    <definedName name="_xlnm._FilterDatabase" localSheetId="11" hidden="1">TV_Merged!$A$1:$S$123</definedName>
    <definedName name="hours" localSheetId="46">#REF!</definedName>
    <definedName name="hours" localSheetId="45">#REF!</definedName>
    <definedName name="hours">#REF!</definedName>
    <definedName name="select_pop" localSheetId="46">#REF!</definedName>
    <definedName name="select_pop" localSheetId="45">#REF!</definedName>
    <definedName name="select_pop">#REF!</definedName>
    <definedName name="total_pop" localSheetId="46">#REF!</definedName>
    <definedName name="total_pop" localSheetId="45">#REF!</definedName>
    <definedName name="total_pop" localSheetId="4">TotalPop!#REF!</definedName>
    <definedName name="total_pop">#REF!</definedName>
    <definedName name="total_pop2">[1]Demographics_Total!$CZ$3</definedName>
    <definedName name="weeks" localSheetId="46">#REF!</definedName>
    <definedName name="weeks" localSheetId="45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12" l="1"/>
  <c r="K8" i="112"/>
  <c r="J8" i="112"/>
  <c r="I8" i="112"/>
  <c r="H8" i="112"/>
  <c r="D8" i="112"/>
  <c r="E8" i="112" s="1"/>
  <c r="F8" i="112" s="1"/>
  <c r="G8" i="112" s="1"/>
  <c r="B8" i="112"/>
  <c r="L7" i="112"/>
  <c r="K7" i="112"/>
  <c r="J7" i="112"/>
  <c r="I7" i="112"/>
  <c r="H7" i="112"/>
  <c r="E7" i="112"/>
  <c r="F7" i="112" s="1"/>
  <c r="G7" i="112" s="1"/>
  <c r="D7" i="112"/>
  <c r="B7" i="112"/>
  <c r="P6" i="112"/>
  <c r="Q6" i="112" s="1"/>
  <c r="R6" i="112" s="1"/>
  <c r="S6" i="112" s="1"/>
  <c r="T6" i="112" s="1"/>
  <c r="U6" i="112" s="1"/>
  <c r="V6" i="112" s="1"/>
  <c r="W6" i="112" s="1"/>
  <c r="B6" i="112"/>
  <c r="I5" i="112"/>
  <c r="J5" i="112" s="1"/>
  <c r="K5" i="112" s="1"/>
  <c r="L5" i="112" s="1"/>
  <c r="M5" i="112" s="1"/>
  <c r="N5" i="112" s="1"/>
  <c r="O5" i="112" s="1"/>
  <c r="P5" i="112" s="1"/>
  <c r="Q5" i="112" s="1"/>
  <c r="R5" i="112" s="1"/>
  <c r="S5" i="112" s="1"/>
  <c r="T5" i="112" s="1"/>
  <c r="U5" i="112" s="1"/>
  <c r="V5" i="112" s="1"/>
  <c r="W5" i="112" s="1"/>
  <c r="B5" i="112"/>
  <c r="L4" i="112"/>
  <c r="K4" i="112"/>
  <c r="J4" i="112"/>
  <c r="I4" i="112"/>
  <c r="H4" i="112"/>
  <c r="D4" i="112"/>
  <c r="E4" i="112" s="1"/>
  <c r="F4" i="112" s="1"/>
  <c r="G4" i="112" s="1"/>
  <c r="B4" i="112"/>
  <c r="L3" i="112"/>
  <c r="K3" i="112"/>
  <c r="J3" i="112"/>
  <c r="I3" i="112"/>
  <c r="H3" i="112"/>
  <c r="D3" i="112"/>
  <c r="E3" i="112" s="1"/>
  <c r="F3" i="112" s="1"/>
  <c r="G3" i="112" s="1"/>
  <c r="B3" i="112"/>
  <c r="L2" i="112"/>
  <c r="K2" i="112"/>
  <c r="J2" i="112"/>
  <c r="I2" i="112"/>
  <c r="H2" i="112"/>
  <c r="E2" i="112"/>
  <c r="F2" i="112" s="1"/>
  <c r="G2" i="112" s="1"/>
  <c r="D2" i="112"/>
  <c r="B2" i="112"/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K105" i="91"/>
  <c r="K46" i="91"/>
  <c r="K7" i="91"/>
  <c r="J4" i="97" l="1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3" i="97"/>
  <c r="A19" i="108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Q127" i="91" s="1"/>
  <c r="O128" i="91"/>
  <c r="Q128" i="91" s="1"/>
  <c r="O129" i="91"/>
  <c r="Q129" i="91" s="1"/>
  <c r="O130" i="91"/>
  <c r="Q130" i="91" s="1"/>
  <c r="O131" i="91"/>
  <c r="Q131" i="91" s="1"/>
  <c r="K127" i="91"/>
  <c r="K128" i="91"/>
  <c r="K129" i="91"/>
  <c r="K130" i="91"/>
  <c r="K131" i="91"/>
  <c r="F127" i="91"/>
  <c r="F128" i="91"/>
  <c r="F129" i="91"/>
  <c r="F130" i="91"/>
  <c r="F131" i="91"/>
  <c r="AB141" i="90"/>
  <c r="AB142" i="90"/>
  <c r="AB143" i="90"/>
  <c r="AB144" i="90"/>
  <c r="AB145" i="90"/>
  <c r="T141" i="90"/>
  <c r="T142" i="90"/>
  <c r="T143" i="90"/>
  <c r="T144" i="90"/>
  <c r="T145" i="90"/>
  <c r="L141" i="90"/>
  <c r="L142" i="90"/>
  <c r="L143" i="90"/>
  <c r="L144" i="90"/>
  <c r="L145" i="90"/>
  <c r="F141" i="90"/>
  <c r="F142" i="90"/>
  <c r="F143" i="90"/>
  <c r="F144" i="90"/>
  <c r="F145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R96" i="97"/>
  <c r="R97" i="97"/>
  <c r="R98" i="97"/>
  <c r="R99" i="97"/>
  <c r="N96" i="97"/>
  <c r="N97" i="97"/>
  <c r="N98" i="97"/>
  <c r="N99" i="97"/>
  <c r="J96" i="97"/>
  <c r="J97" i="97"/>
  <c r="J98" i="97"/>
  <c r="J99" i="97"/>
  <c r="F96" i="97"/>
  <c r="F97" i="97"/>
  <c r="F98" i="97"/>
  <c r="F99" i="97"/>
  <c r="O144" i="91"/>
  <c r="U144" i="91" s="1"/>
  <c r="W144" i="91" s="1"/>
  <c r="O145" i="91"/>
  <c r="Q145" i="91" s="1"/>
  <c r="O146" i="91"/>
  <c r="Q146" i="91" s="1"/>
  <c r="O147" i="91"/>
  <c r="Q147" i="91" s="1"/>
  <c r="K144" i="91"/>
  <c r="K145" i="91"/>
  <c r="K146" i="91"/>
  <c r="K147" i="91"/>
  <c r="F144" i="91"/>
  <c r="F145" i="91"/>
  <c r="F146" i="91"/>
  <c r="F147" i="91"/>
  <c r="AB160" i="90"/>
  <c r="AB161" i="90"/>
  <c r="AB162" i="90"/>
  <c r="AB163" i="90"/>
  <c r="T160" i="90"/>
  <c r="T161" i="90"/>
  <c r="T162" i="90"/>
  <c r="T163" i="90"/>
  <c r="L160" i="90"/>
  <c r="L161" i="90"/>
  <c r="L162" i="90"/>
  <c r="L163" i="90"/>
  <c r="F160" i="90"/>
  <c r="F161" i="90"/>
  <c r="F162" i="90"/>
  <c r="F163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Q18" i="91" s="1"/>
  <c r="K18" i="91"/>
  <c r="F18" i="91"/>
  <c r="R14" i="97"/>
  <c r="N14" i="97"/>
  <c r="AB24" i="90"/>
  <c r="T24" i="90"/>
  <c r="L24" i="90"/>
  <c r="F24" i="90"/>
  <c r="O135" i="91"/>
  <c r="Q135" i="91" s="1"/>
  <c r="O136" i="91"/>
  <c r="U136" i="91" s="1"/>
  <c r="W136" i="91" s="1"/>
  <c r="O137" i="91"/>
  <c r="U137" i="91" s="1"/>
  <c r="W137" i="91" s="1"/>
  <c r="O138" i="91"/>
  <c r="U138" i="91" s="1"/>
  <c r="W138" i="91" s="1"/>
  <c r="O139" i="91"/>
  <c r="Q139" i="91" s="1"/>
  <c r="K135" i="91"/>
  <c r="K136" i="91"/>
  <c r="K137" i="91"/>
  <c r="K138" i="91"/>
  <c r="K139" i="91"/>
  <c r="F135" i="91"/>
  <c r="F136" i="91"/>
  <c r="F137" i="91"/>
  <c r="F138" i="91"/>
  <c r="F139" i="91"/>
  <c r="O114" i="91"/>
  <c r="U114" i="91" s="1"/>
  <c r="W114" i="91" s="1"/>
  <c r="O115" i="91"/>
  <c r="U115" i="91" s="1"/>
  <c r="W115" i="91" s="1"/>
  <c r="O116" i="91"/>
  <c r="U116" i="91" s="1"/>
  <c r="W116" i="91" s="1"/>
  <c r="O117" i="91"/>
  <c r="U117" i="91" s="1"/>
  <c r="W117" i="91" s="1"/>
  <c r="O118" i="91"/>
  <c r="U118" i="91" s="1"/>
  <c r="W118" i="91" s="1"/>
  <c r="O119" i="91"/>
  <c r="U119" i="91" s="1"/>
  <c r="W119" i="91" s="1"/>
  <c r="O120" i="91"/>
  <c r="U120" i="91" s="1"/>
  <c r="W120" i="91" s="1"/>
  <c r="O121" i="91"/>
  <c r="U121" i="91" s="1"/>
  <c r="W121" i="91" s="1"/>
  <c r="O122" i="91"/>
  <c r="U122" i="91" s="1"/>
  <c r="W122" i="91" s="1"/>
  <c r="O123" i="91"/>
  <c r="U123" i="91" s="1"/>
  <c r="W123" i="91" s="1"/>
  <c r="K114" i="91"/>
  <c r="K115" i="91"/>
  <c r="K116" i="91"/>
  <c r="K117" i="91"/>
  <c r="K118" i="91"/>
  <c r="K119" i="91"/>
  <c r="K120" i="91"/>
  <c r="K121" i="91"/>
  <c r="K122" i="91"/>
  <c r="K123" i="91"/>
  <c r="F114" i="91"/>
  <c r="F115" i="91"/>
  <c r="F116" i="91"/>
  <c r="F117" i="91"/>
  <c r="F118" i="91"/>
  <c r="F119" i="91"/>
  <c r="F120" i="91"/>
  <c r="F121" i="91"/>
  <c r="F122" i="91"/>
  <c r="F123" i="91"/>
  <c r="R80" i="97"/>
  <c r="R81" i="97"/>
  <c r="R82" i="97"/>
  <c r="R83" i="97"/>
  <c r="R84" i="97"/>
  <c r="R85" i="97"/>
  <c r="R86" i="97"/>
  <c r="R87" i="97"/>
  <c r="R88" i="97"/>
  <c r="R89" i="97"/>
  <c r="N80" i="97"/>
  <c r="N81" i="97"/>
  <c r="N82" i="97"/>
  <c r="N83" i="97"/>
  <c r="N84" i="97"/>
  <c r="N85" i="97"/>
  <c r="N86" i="97"/>
  <c r="N87" i="97"/>
  <c r="N88" i="97"/>
  <c r="N89" i="97"/>
  <c r="J80" i="97"/>
  <c r="J81" i="97"/>
  <c r="J82" i="97"/>
  <c r="J83" i="97"/>
  <c r="J84" i="97"/>
  <c r="J85" i="97"/>
  <c r="J86" i="97"/>
  <c r="J87" i="97"/>
  <c r="J88" i="97"/>
  <c r="J89" i="97"/>
  <c r="F80" i="97"/>
  <c r="F81" i="97"/>
  <c r="F82" i="97"/>
  <c r="F83" i="97"/>
  <c r="F84" i="97"/>
  <c r="F85" i="97"/>
  <c r="F86" i="97"/>
  <c r="F87" i="97"/>
  <c r="F88" i="97"/>
  <c r="F89" i="97"/>
  <c r="AB149" i="90"/>
  <c r="AB150" i="90"/>
  <c r="AB151" i="90"/>
  <c r="AB152" i="90"/>
  <c r="AB153" i="90"/>
  <c r="T149" i="90"/>
  <c r="T150" i="90"/>
  <c r="T151" i="90"/>
  <c r="T152" i="90"/>
  <c r="T153" i="90"/>
  <c r="L149" i="90"/>
  <c r="L150" i="90"/>
  <c r="L151" i="90"/>
  <c r="L152" i="90"/>
  <c r="L153" i="90"/>
  <c r="F149" i="90"/>
  <c r="F150" i="90"/>
  <c r="F151" i="90"/>
  <c r="F152" i="90"/>
  <c r="F153" i="90"/>
  <c r="AB128" i="90"/>
  <c r="AB129" i="90"/>
  <c r="AB130" i="90"/>
  <c r="AB131" i="90"/>
  <c r="AB132" i="90"/>
  <c r="AB133" i="90"/>
  <c r="AB134" i="90"/>
  <c r="AB135" i="90"/>
  <c r="AB136" i="90"/>
  <c r="AB137" i="90"/>
  <c r="T128" i="90"/>
  <c r="T129" i="90"/>
  <c r="T130" i="90"/>
  <c r="T131" i="90"/>
  <c r="T132" i="90"/>
  <c r="T133" i="90"/>
  <c r="T134" i="90"/>
  <c r="T135" i="90"/>
  <c r="T136" i="90"/>
  <c r="T137" i="90"/>
  <c r="L128" i="90"/>
  <c r="L129" i="90"/>
  <c r="L130" i="90"/>
  <c r="L131" i="90"/>
  <c r="L132" i="90"/>
  <c r="L133" i="90"/>
  <c r="L134" i="90"/>
  <c r="L135" i="90"/>
  <c r="L136" i="90"/>
  <c r="L137" i="90"/>
  <c r="F128" i="90"/>
  <c r="F129" i="90"/>
  <c r="F130" i="90"/>
  <c r="F131" i="90"/>
  <c r="F132" i="90"/>
  <c r="F133" i="90"/>
  <c r="F134" i="90"/>
  <c r="F135" i="90"/>
  <c r="F136" i="90"/>
  <c r="F137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R124" i="97"/>
  <c r="N124" i="97"/>
  <c r="J124" i="97"/>
  <c r="F124" i="97"/>
  <c r="R123" i="97"/>
  <c r="N123" i="97"/>
  <c r="J123" i="97"/>
  <c r="F123" i="97"/>
  <c r="O183" i="91"/>
  <c r="Q183" i="91" s="1"/>
  <c r="W183" i="91"/>
  <c r="K183" i="91"/>
  <c r="F183" i="91"/>
  <c r="O182" i="91"/>
  <c r="U182" i="91" s="1"/>
  <c r="W182" i="91" s="1"/>
  <c r="K182" i="91"/>
  <c r="F182" i="91"/>
  <c r="AB203" i="90"/>
  <c r="AB202" i="90"/>
  <c r="T202" i="90"/>
  <c r="T203" i="90"/>
  <c r="L203" i="90"/>
  <c r="L202" i="90"/>
  <c r="F203" i="90"/>
  <c r="F202" i="90"/>
  <c r="O93" i="91"/>
  <c r="Q93" i="91" s="1"/>
  <c r="K93" i="91"/>
  <c r="O43" i="91"/>
  <c r="U43" i="91" s="1"/>
  <c r="W43" i="91" s="1"/>
  <c r="K43" i="91"/>
  <c r="O27" i="91"/>
  <c r="U27" i="91" s="1"/>
  <c r="W27" i="91" s="1"/>
  <c r="K27" i="91"/>
  <c r="O26" i="91"/>
  <c r="U26" i="91" s="1"/>
  <c r="W26" i="91" s="1"/>
  <c r="K26" i="91"/>
  <c r="O24" i="91"/>
  <c r="U24" i="91" s="1"/>
  <c r="W24" i="91" s="1"/>
  <c r="K24" i="91"/>
  <c r="O21" i="91"/>
  <c r="U21" i="91" s="1"/>
  <c r="W21" i="91" s="1"/>
  <c r="K21" i="91"/>
  <c r="O20" i="91"/>
  <c r="U20" i="91" s="1"/>
  <c r="W20" i="91" s="1"/>
  <c r="K20" i="91"/>
  <c r="O17" i="91"/>
  <c r="Q17" i="91" s="1"/>
  <c r="K17" i="91"/>
  <c r="O16" i="91"/>
  <c r="Q16" i="91" s="1"/>
  <c r="K16" i="91"/>
  <c r="O15" i="91"/>
  <c r="U15" i="91" s="1"/>
  <c r="W15" i="91" s="1"/>
  <c r="K15" i="91"/>
  <c r="O7" i="91"/>
  <c r="U7" i="91" s="1"/>
  <c r="W7" i="91" s="1"/>
  <c r="O134" i="91"/>
  <c r="U134" i="91" s="1"/>
  <c r="W134" i="91" s="1"/>
  <c r="K134" i="91"/>
  <c r="O133" i="91"/>
  <c r="U133" i="91" s="1"/>
  <c r="W133" i="91" s="1"/>
  <c r="K133" i="91"/>
  <c r="O132" i="91"/>
  <c r="U132" i="91" s="1"/>
  <c r="W132" i="91" s="1"/>
  <c r="K132" i="91"/>
  <c r="O126" i="91"/>
  <c r="U126" i="91" s="1"/>
  <c r="W126" i="91" s="1"/>
  <c r="K126" i="91"/>
  <c r="O125" i="91"/>
  <c r="Q125" i="91" s="1"/>
  <c r="K125" i="91"/>
  <c r="O124" i="91"/>
  <c r="Q124" i="91" s="1"/>
  <c r="K124" i="91"/>
  <c r="O113" i="91"/>
  <c r="U113" i="91" s="1"/>
  <c r="W113" i="91" s="1"/>
  <c r="K113" i="91"/>
  <c r="O112" i="91"/>
  <c r="U112" i="91" s="1"/>
  <c r="W112" i="91" s="1"/>
  <c r="K112" i="91"/>
  <c r="O99" i="91"/>
  <c r="U99" i="91" s="1"/>
  <c r="W99" i="91" s="1"/>
  <c r="K99" i="91"/>
  <c r="O98" i="91"/>
  <c r="U98" i="91" s="1"/>
  <c r="W98" i="91" s="1"/>
  <c r="K98" i="91"/>
  <c r="O91" i="91"/>
  <c r="U91" i="91" s="1"/>
  <c r="W91" i="91" s="1"/>
  <c r="K91" i="91"/>
  <c r="O90" i="91"/>
  <c r="U90" i="91" s="1"/>
  <c r="W90" i="91" s="1"/>
  <c r="K90" i="91"/>
  <c r="K79" i="91"/>
  <c r="O79" i="91"/>
  <c r="U79" i="91" s="1"/>
  <c r="W79" i="91" s="1"/>
  <c r="O78" i="91"/>
  <c r="Q78" i="91" s="1"/>
  <c r="K78" i="91"/>
  <c r="O61" i="91"/>
  <c r="U61" i="91" s="1"/>
  <c r="W61" i="91" s="1"/>
  <c r="K61" i="91"/>
  <c r="O70" i="91"/>
  <c r="U70" i="91" s="1"/>
  <c r="W70" i="91" s="1"/>
  <c r="K70" i="91"/>
  <c r="O69" i="91"/>
  <c r="U69" i="91" s="1"/>
  <c r="W69" i="91" s="1"/>
  <c r="K69" i="91"/>
  <c r="O68" i="91"/>
  <c r="U68" i="91" s="1"/>
  <c r="W68" i="91" s="1"/>
  <c r="K68" i="91"/>
  <c r="O67" i="91"/>
  <c r="U67" i="91" s="1"/>
  <c r="W67" i="91" s="1"/>
  <c r="K67" i="91"/>
  <c r="O62" i="91"/>
  <c r="U62" i="91" s="1"/>
  <c r="W62" i="91" s="1"/>
  <c r="K62" i="91"/>
  <c r="O58" i="91"/>
  <c r="Q58" i="91" s="1"/>
  <c r="K58" i="91"/>
  <c r="O57" i="91"/>
  <c r="Q57" i="91" s="1"/>
  <c r="K57" i="91"/>
  <c r="O56" i="91"/>
  <c r="U56" i="91" s="1"/>
  <c r="W56" i="91" s="1"/>
  <c r="K56" i="91"/>
  <c r="O55" i="91"/>
  <c r="U55" i="91" s="1"/>
  <c r="W55" i="91" s="1"/>
  <c r="K55" i="91"/>
  <c r="O54" i="91"/>
  <c r="U54" i="91" s="1"/>
  <c r="W54" i="91" s="1"/>
  <c r="K54" i="91"/>
  <c r="O51" i="91"/>
  <c r="Q51" i="91" s="1"/>
  <c r="K51" i="91"/>
  <c r="O50" i="91"/>
  <c r="U50" i="91" s="1"/>
  <c r="W50" i="91" s="1"/>
  <c r="K50" i="91"/>
  <c r="O46" i="91"/>
  <c r="U46" i="91" s="1"/>
  <c r="W46" i="91" s="1"/>
  <c r="O23" i="91"/>
  <c r="Q23" i="91" s="1"/>
  <c r="O158" i="91"/>
  <c r="Q158" i="91" s="1"/>
  <c r="O157" i="91"/>
  <c r="Q157" i="91" s="1"/>
  <c r="O152" i="91"/>
  <c r="Q152" i="91" s="1"/>
  <c r="K152" i="91"/>
  <c r="O153" i="91"/>
  <c r="U153" i="91" s="1"/>
  <c r="W153" i="91" s="1"/>
  <c r="K153" i="91"/>
  <c r="O177" i="91"/>
  <c r="U177" i="91" s="1"/>
  <c r="W177" i="91" s="1"/>
  <c r="K177" i="91"/>
  <c r="F177" i="91"/>
  <c r="F171" i="91"/>
  <c r="K171" i="91"/>
  <c r="Q171" i="91"/>
  <c r="U171" i="91"/>
  <c r="W171" i="91" s="1"/>
  <c r="O168" i="91"/>
  <c r="U168" i="91" s="1"/>
  <c r="W168" i="91" s="1"/>
  <c r="K168" i="91"/>
  <c r="F168" i="91"/>
  <c r="O160" i="91"/>
  <c r="U160" i="91" s="1"/>
  <c r="W160" i="91" s="1"/>
  <c r="K160" i="91"/>
  <c r="F160" i="91"/>
  <c r="F159" i="91"/>
  <c r="K159" i="91"/>
  <c r="O159" i="91"/>
  <c r="Q159" i="91" s="1"/>
  <c r="F158" i="91"/>
  <c r="K158" i="91"/>
  <c r="O155" i="91"/>
  <c r="U155" i="91" s="1"/>
  <c r="W155" i="91" s="1"/>
  <c r="K155" i="91"/>
  <c r="F155" i="91"/>
  <c r="O149" i="91"/>
  <c r="U149" i="91" s="1"/>
  <c r="W149" i="91" s="1"/>
  <c r="K149" i="91"/>
  <c r="F149" i="91"/>
  <c r="O148" i="91"/>
  <c r="U148" i="91" s="1"/>
  <c r="W148" i="91" s="1"/>
  <c r="K148" i="91"/>
  <c r="F148" i="91"/>
  <c r="O143" i="91"/>
  <c r="U143" i="91" s="1"/>
  <c r="W143" i="91" s="1"/>
  <c r="K143" i="91"/>
  <c r="F143" i="91"/>
  <c r="O142" i="91"/>
  <c r="U142" i="91" s="1"/>
  <c r="W142" i="91" s="1"/>
  <c r="K142" i="91"/>
  <c r="F142" i="91"/>
  <c r="O141" i="91"/>
  <c r="Q141" i="91" s="1"/>
  <c r="K141" i="91"/>
  <c r="F141" i="91"/>
  <c r="O140" i="91"/>
  <c r="U140" i="91" s="1"/>
  <c r="W140" i="91" s="1"/>
  <c r="K140" i="91"/>
  <c r="F140" i="91"/>
  <c r="O111" i="91"/>
  <c r="U111" i="91" s="1"/>
  <c r="W111" i="91" s="1"/>
  <c r="K111" i="91"/>
  <c r="F111" i="91"/>
  <c r="O110" i="91"/>
  <c r="U110" i="91" s="1"/>
  <c r="W110" i="91" s="1"/>
  <c r="K110" i="91"/>
  <c r="F110" i="91"/>
  <c r="O109" i="91"/>
  <c r="Q109" i="91" s="1"/>
  <c r="K109" i="91"/>
  <c r="F109" i="91"/>
  <c r="O108" i="91"/>
  <c r="U108" i="91" s="1"/>
  <c r="W108" i="91" s="1"/>
  <c r="K108" i="91"/>
  <c r="F108" i="91"/>
  <c r="O107" i="91"/>
  <c r="U107" i="91" s="1"/>
  <c r="W107" i="91" s="1"/>
  <c r="K107" i="91"/>
  <c r="F107" i="91"/>
  <c r="O105" i="91"/>
  <c r="U105" i="91" s="1"/>
  <c r="W105" i="91" s="1"/>
  <c r="F105" i="91"/>
  <c r="F101" i="91"/>
  <c r="K101" i="91"/>
  <c r="O101" i="91"/>
  <c r="Q101" i="91" s="1"/>
  <c r="F102" i="91"/>
  <c r="K102" i="91"/>
  <c r="O102" i="91"/>
  <c r="Q102" i="91" s="1"/>
  <c r="O100" i="91"/>
  <c r="U100" i="91" s="1"/>
  <c r="W100" i="91" s="1"/>
  <c r="K100" i="91"/>
  <c r="F100" i="91"/>
  <c r="O97" i="91"/>
  <c r="U97" i="91" s="1"/>
  <c r="W97" i="91" s="1"/>
  <c r="K97" i="91"/>
  <c r="F97" i="91"/>
  <c r="O96" i="91"/>
  <c r="Q96" i="91" s="1"/>
  <c r="K96" i="91"/>
  <c r="F96" i="91"/>
  <c r="O95" i="91"/>
  <c r="U95" i="91" s="1"/>
  <c r="W95" i="91" s="1"/>
  <c r="K95" i="91"/>
  <c r="F95" i="91"/>
  <c r="O89" i="91"/>
  <c r="U89" i="91" s="1"/>
  <c r="W89" i="91" s="1"/>
  <c r="K89" i="91"/>
  <c r="F89" i="91"/>
  <c r="O88" i="91"/>
  <c r="U88" i="91" s="1"/>
  <c r="W88" i="91" s="1"/>
  <c r="K88" i="91"/>
  <c r="F88" i="91"/>
  <c r="O87" i="91"/>
  <c r="Q87" i="91" s="1"/>
  <c r="K87" i="91"/>
  <c r="F87" i="91"/>
  <c r="O86" i="91"/>
  <c r="U86" i="91" s="1"/>
  <c r="W86" i="91" s="1"/>
  <c r="K86" i="91"/>
  <c r="F86" i="91"/>
  <c r="O85" i="91"/>
  <c r="U85" i="91" s="1"/>
  <c r="W85" i="91" s="1"/>
  <c r="K85" i="91"/>
  <c r="F85" i="91"/>
  <c r="O84" i="91"/>
  <c r="U84" i="91" s="1"/>
  <c r="W84" i="91" s="1"/>
  <c r="K84" i="91"/>
  <c r="F84" i="91"/>
  <c r="O83" i="91"/>
  <c r="Q83" i="91" s="1"/>
  <c r="K83" i="91"/>
  <c r="F83" i="91"/>
  <c r="O82" i="91"/>
  <c r="U82" i="91" s="1"/>
  <c r="W82" i="91" s="1"/>
  <c r="K82" i="91"/>
  <c r="F82" i="91"/>
  <c r="O80" i="91"/>
  <c r="U80" i="91" s="1"/>
  <c r="W80" i="91" s="1"/>
  <c r="K80" i="91"/>
  <c r="F80" i="91"/>
  <c r="O77" i="91"/>
  <c r="U77" i="91" s="1"/>
  <c r="W77" i="91" s="1"/>
  <c r="K77" i="91"/>
  <c r="F77" i="91"/>
  <c r="O76" i="91"/>
  <c r="Q76" i="91" s="1"/>
  <c r="K76" i="91"/>
  <c r="F76" i="91"/>
  <c r="O75" i="91"/>
  <c r="U75" i="91" s="1"/>
  <c r="W75" i="91" s="1"/>
  <c r="K75" i="91"/>
  <c r="F75" i="91"/>
  <c r="O73" i="91"/>
  <c r="U73" i="91" s="1"/>
  <c r="W73" i="91" s="1"/>
  <c r="K73" i="91"/>
  <c r="F73" i="91"/>
  <c r="O72" i="91"/>
  <c r="U72" i="91" s="1"/>
  <c r="W72" i="91" s="1"/>
  <c r="K72" i="91"/>
  <c r="F72" i="91"/>
  <c r="O71" i="91"/>
  <c r="Q71" i="91" s="1"/>
  <c r="K71" i="91"/>
  <c r="F71" i="91"/>
  <c r="O66" i="91"/>
  <c r="U66" i="91" s="1"/>
  <c r="W66" i="91" s="1"/>
  <c r="K66" i="91"/>
  <c r="F66" i="91"/>
  <c r="O65" i="91"/>
  <c r="U65" i="91" s="1"/>
  <c r="W65" i="91" s="1"/>
  <c r="K65" i="91"/>
  <c r="F65" i="91"/>
  <c r="O64" i="91"/>
  <c r="U64" i="91" s="1"/>
  <c r="W64" i="91" s="1"/>
  <c r="K64" i="91"/>
  <c r="F64" i="91"/>
  <c r="O63" i="91"/>
  <c r="Q63" i="91" s="1"/>
  <c r="K63" i="91"/>
  <c r="F63" i="91"/>
  <c r="O60" i="91"/>
  <c r="U60" i="91" s="1"/>
  <c r="W60" i="91" s="1"/>
  <c r="K60" i="91"/>
  <c r="F60" i="91"/>
  <c r="O59" i="91"/>
  <c r="U59" i="91" s="1"/>
  <c r="W59" i="91" s="1"/>
  <c r="K59" i="91"/>
  <c r="F59" i="91"/>
  <c r="O53" i="91"/>
  <c r="U53" i="91" s="1"/>
  <c r="W53" i="91" s="1"/>
  <c r="K53" i="91"/>
  <c r="F53" i="91"/>
  <c r="O52" i="91"/>
  <c r="Q52" i="91" s="1"/>
  <c r="K52" i="91"/>
  <c r="F52" i="91"/>
  <c r="O49" i="91"/>
  <c r="U49" i="91" s="1"/>
  <c r="W49" i="91" s="1"/>
  <c r="K49" i="91"/>
  <c r="F49" i="91"/>
  <c r="O48" i="91"/>
  <c r="U48" i="91" s="1"/>
  <c r="W48" i="91" s="1"/>
  <c r="K48" i="91"/>
  <c r="F48" i="91"/>
  <c r="O47" i="91"/>
  <c r="U47" i="91" s="1"/>
  <c r="W47" i="91" s="1"/>
  <c r="K47" i="91"/>
  <c r="F47" i="91"/>
  <c r="O45" i="91"/>
  <c r="Q45" i="91" s="1"/>
  <c r="K45" i="91"/>
  <c r="F45" i="91"/>
  <c r="F43" i="91"/>
  <c r="O37" i="91"/>
  <c r="U37" i="91" s="1"/>
  <c r="W37" i="91" s="1"/>
  <c r="K37" i="91"/>
  <c r="F37" i="91"/>
  <c r="O35" i="91"/>
  <c r="U35" i="91" s="1"/>
  <c r="W35" i="91" s="1"/>
  <c r="K35" i="91"/>
  <c r="F35" i="91"/>
  <c r="O36" i="91"/>
  <c r="U36" i="91" s="1"/>
  <c r="W36" i="91" s="1"/>
  <c r="K36" i="91"/>
  <c r="F36" i="91"/>
  <c r="O34" i="91"/>
  <c r="U34" i="91" s="1"/>
  <c r="W34" i="91" s="1"/>
  <c r="K34" i="91"/>
  <c r="F34" i="91"/>
  <c r="O33" i="91"/>
  <c r="U33" i="91" s="1"/>
  <c r="W33" i="91" s="1"/>
  <c r="K33" i="91"/>
  <c r="F33" i="91"/>
  <c r="O32" i="91"/>
  <c r="U32" i="91" s="1"/>
  <c r="W32" i="91" s="1"/>
  <c r="K32" i="91"/>
  <c r="F32" i="91"/>
  <c r="O31" i="91"/>
  <c r="U31" i="91" s="1"/>
  <c r="W31" i="91" s="1"/>
  <c r="K31" i="91"/>
  <c r="F31" i="91"/>
  <c r="O30" i="91"/>
  <c r="Q30" i="91" s="1"/>
  <c r="K30" i="91"/>
  <c r="F30" i="91"/>
  <c r="O29" i="91"/>
  <c r="U29" i="91" s="1"/>
  <c r="W29" i="91" s="1"/>
  <c r="K29" i="91"/>
  <c r="F29" i="91"/>
  <c r="O28" i="91"/>
  <c r="U28" i="91" s="1"/>
  <c r="W28" i="91" s="1"/>
  <c r="K28" i="91"/>
  <c r="F28" i="91"/>
  <c r="F27" i="91"/>
  <c r="F26" i="91"/>
  <c r="O25" i="91"/>
  <c r="U25" i="91" s="1"/>
  <c r="W25" i="91" s="1"/>
  <c r="K25" i="91"/>
  <c r="F25" i="91"/>
  <c r="O22" i="91"/>
  <c r="U22" i="91" s="1"/>
  <c r="W22" i="91" s="1"/>
  <c r="K22" i="91"/>
  <c r="F22" i="91"/>
  <c r="O19" i="91"/>
  <c r="Q19" i="91" s="1"/>
  <c r="K19" i="91"/>
  <c r="F19" i="91"/>
  <c r="O5" i="91"/>
  <c r="Q5" i="91" s="1"/>
  <c r="K5" i="91"/>
  <c r="F5" i="91"/>
  <c r="O4" i="91"/>
  <c r="U4" i="91" s="1"/>
  <c r="W4" i="91" s="1"/>
  <c r="K4" i="91"/>
  <c r="F4" i="91"/>
  <c r="O6" i="91"/>
  <c r="U6" i="91" s="1"/>
  <c r="W6" i="91" s="1"/>
  <c r="O8" i="91"/>
  <c r="U8" i="91" s="1"/>
  <c r="W8" i="91" s="1"/>
  <c r="O9" i="91"/>
  <c r="U9" i="91" s="1"/>
  <c r="W9" i="91" s="1"/>
  <c r="O10" i="91"/>
  <c r="U10" i="91" s="1"/>
  <c r="W10" i="91" s="1"/>
  <c r="O11" i="91"/>
  <c r="U11" i="91" s="1"/>
  <c r="W11" i="91" s="1"/>
  <c r="O12" i="91"/>
  <c r="U12" i="91" s="1"/>
  <c r="W12" i="91" s="1"/>
  <c r="O13" i="91"/>
  <c r="U13" i="91" s="1"/>
  <c r="W13" i="91" s="1"/>
  <c r="O14" i="91"/>
  <c r="U14" i="91" s="1"/>
  <c r="W14" i="91" s="1"/>
  <c r="O38" i="91"/>
  <c r="U38" i="91" s="1"/>
  <c r="W38" i="91" s="1"/>
  <c r="O39" i="91"/>
  <c r="U39" i="91" s="1"/>
  <c r="W39" i="91" s="1"/>
  <c r="O40" i="91"/>
  <c r="U40" i="91" s="1"/>
  <c r="W40" i="91" s="1"/>
  <c r="O41" i="91"/>
  <c r="U41" i="91" s="1"/>
  <c r="W41" i="91" s="1"/>
  <c r="O42" i="91"/>
  <c r="U42" i="91" s="1"/>
  <c r="W42" i="91" s="1"/>
  <c r="O44" i="91"/>
  <c r="U44" i="91" s="1"/>
  <c r="W44" i="91" s="1"/>
  <c r="O74" i="91"/>
  <c r="U74" i="91" s="1"/>
  <c r="W74" i="91" s="1"/>
  <c r="O81" i="91"/>
  <c r="U81" i="91" s="1"/>
  <c r="W81" i="91" s="1"/>
  <c r="O92" i="91"/>
  <c r="U92" i="91" s="1"/>
  <c r="W92" i="91" s="1"/>
  <c r="O94" i="91"/>
  <c r="Q94" i="91" s="1"/>
  <c r="O103" i="91"/>
  <c r="Q103" i="91" s="1"/>
  <c r="O104" i="91"/>
  <c r="U104" i="91" s="1"/>
  <c r="W104" i="91" s="1"/>
  <c r="O106" i="91"/>
  <c r="U106" i="91" s="1"/>
  <c r="W106" i="91" s="1"/>
  <c r="O150" i="91"/>
  <c r="Q150" i="91" s="1"/>
  <c r="O151" i="91"/>
  <c r="Q151" i="91" s="1"/>
  <c r="O154" i="91"/>
  <c r="U154" i="91" s="1"/>
  <c r="W154" i="91" s="1"/>
  <c r="O156" i="91"/>
  <c r="U156" i="91" s="1"/>
  <c r="W156" i="91" s="1"/>
  <c r="O161" i="91"/>
  <c r="U161" i="91" s="1"/>
  <c r="W161" i="91" s="1"/>
  <c r="O162" i="91"/>
  <c r="Q162" i="91" s="1"/>
  <c r="O164" i="91"/>
  <c r="U164" i="91" s="1"/>
  <c r="W164" i="91" s="1"/>
  <c r="U165" i="91"/>
  <c r="W165" i="91" s="1"/>
  <c r="U166" i="91"/>
  <c r="W166" i="91" s="1"/>
  <c r="U167" i="91"/>
  <c r="W167" i="91" s="1"/>
  <c r="O169" i="91"/>
  <c r="U169" i="91" s="1"/>
  <c r="W169" i="91" s="1"/>
  <c r="O170" i="91"/>
  <c r="U170" i="91" s="1"/>
  <c r="W170" i="91" s="1"/>
  <c r="U172" i="91"/>
  <c r="W172" i="91" s="1"/>
  <c r="O173" i="91"/>
  <c r="U173" i="91" s="1"/>
  <c r="W173" i="91" s="1"/>
  <c r="O174" i="91"/>
  <c r="Q174" i="91" s="1"/>
  <c r="U175" i="91"/>
  <c r="W175" i="91" s="1"/>
  <c r="O176" i="91"/>
  <c r="U176" i="91" s="1"/>
  <c r="W176" i="91" s="1"/>
  <c r="U178" i="91"/>
  <c r="W178" i="91" s="1"/>
  <c r="O179" i="91"/>
  <c r="Q179" i="91" s="1"/>
  <c r="O180" i="91"/>
  <c r="U180" i="91" s="1"/>
  <c r="W180" i="91" s="1"/>
  <c r="O3" i="91"/>
  <c r="U3" i="91" s="1"/>
  <c r="W3" i="91" s="1"/>
  <c r="AB174" i="90"/>
  <c r="T174" i="90"/>
  <c r="L174" i="90"/>
  <c r="F174" i="90"/>
  <c r="AB175" i="90"/>
  <c r="T175" i="90"/>
  <c r="L175" i="90"/>
  <c r="F175" i="90"/>
  <c r="AB173" i="90"/>
  <c r="T173" i="90"/>
  <c r="L173" i="90"/>
  <c r="F173" i="90"/>
  <c r="AB172" i="90"/>
  <c r="T172" i="90"/>
  <c r="L172" i="90"/>
  <c r="F172" i="90"/>
  <c r="AB170" i="90"/>
  <c r="T170" i="90"/>
  <c r="L170" i="90"/>
  <c r="F170" i="90"/>
  <c r="AB169" i="90"/>
  <c r="T169" i="90"/>
  <c r="L169" i="90"/>
  <c r="F169" i="90"/>
  <c r="AB166" i="90"/>
  <c r="T166" i="90"/>
  <c r="L166" i="90"/>
  <c r="F166" i="90"/>
  <c r="AB159" i="90"/>
  <c r="T159" i="90"/>
  <c r="L159" i="90"/>
  <c r="F159" i="90"/>
  <c r="AB157" i="90"/>
  <c r="T157" i="90"/>
  <c r="L157" i="90"/>
  <c r="F157" i="90"/>
  <c r="AB156" i="90"/>
  <c r="T156" i="90"/>
  <c r="L156" i="90"/>
  <c r="F156" i="90"/>
  <c r="AB148" i="90"/>
  <c r="T148" i="90"/>
  <c r="L148" i="90"/>
  <c r="F148" i="90"/>
  <c r="AB147" i="90"/>
  <c r="T147" i="90"/>
  <c r="L147" i="90"/>
  <c r="F147" i="90"/>
  <c r="AB146" i="90"/>
  <c r="T146" i="90"/>
  <c r="L146" i="90"/>
  <c r="F146" i="90"/>
  <c r="AB140" i="90"/>
  <c r="T140" i="90"/>
  <c r="L140" i="90"/>
  <c r="F140" i="90"/>
  <c r="AB171" i="90"/>
  <c r="T171" i="90"/>
  <c r="L171" i="90"/>
  <c r="F171" i="90"/>
  <c r="AB165" i="90"/>
  <c r="T165" i="90"/>
  <c r="L165" i="90"/>
  <c r="F165" i="90"/>
  <c r="AB164" i="90"/>
  <c r="T164" i="90"/>
  <c r="L164" i="90"/>
  <c r="F164" i="90"/>
  <c r="AB158" i="90"/>
  <c r="T158" i="90"/>
  <c r="L158" i="90"/>
  <c r="F158" i="90"/>
  <c r="AB155" i="90"/>
  <c r="T155" i="90"/>
  <c r="L155" i="90"/>
  <c r="F155" i="90"/>
  <c r="AB154" i="90"/>
  <c r="T154" i="90"/>
  <c r="L154" i="90"/>
  <c r="F154" i="90"/>
  <c r="AB123" i="90"/>
  <c r="T123" i="90"/>
  <c r="L123" i="90"/>
  <c r="F123" i="90"/>
  <c r="AB119" i="90"/>
  <c r="T119" i="90"/>
  <c r="L119" i="90"/>
  <c r="F119" i="90"/>
  <c r="AB118" i="90"/>
  <c r="T118" i="90"/>
  <c r="L118" i="90"/>
  <c r="F118" i="90"/>
  <c r="AB110" i="90"/>
  <c r="T110" i="90"/>
  <c r="L110" i="90"/>
  <c r="F110" i="90"/>
  <c r="Z168" i="90"/>
  <c r="AB168" i="90" s="1"/>
  <c r="T168" i="90"/>
  <c r="L168" i="90"/>
  <c r="F168" i="90"/>
  <c r="AB114" i="90"/>
  <c r="T114" i="90"/>
  <c r="L114" i="90"/>
  <c r="F114" i="90"/>
  <c r="AB115" i="90"/>
  <c r="T115" i="90"/>
  <c r="L115" i="90"/>
  <c r="F115" i="90"/>
  <c r="AB122" i="90"/>
  <c r="T122" i="90"/>
  <c r="L122" i="90"/>
  <c r="F122" i="90"/>
  <c r="AB121" i="90"/>
  <c r="T121" i="90"/>
  <c r="L121" i="90"/>
  <c r="F121" i="90"/>
  <c r="AB83" i="90"/>
  <c r="T83" i="90"/>
  <c r="L83" i="90"/>
  <c r="F83" i="90"/>
  <c r="AB82" i="90"/>
  <c r="T82" i="90"/>
  <c r="L82" i="90"/>
  <c r="F82" i="90"/>
  <c r="AB74" i="90"/>
  <c r="T74" i="90"/>
  <c r="L74" i="90"/>
  <c r="F74" i="90"/>
  <c r="AB72" i="90"/>
  <c r="T72" i="90"/>
  <c r="L72" i="90"/>
  <c r="F72" i="90"/>
  <c r="AB70" i="90"/>
  <c r="T70" i="90"/>
  <c r="L70" i="90"/>
  <c r="F70" i="90"/>
  <c r="AB95" i="90"/>
  <c r="T95" i="90"/>
  <c r="L95" i="90"/>
  <c r="F95" i="90"/>
  <c r="AB96" i="90"/>
  <c r="T96" i="90"/>
  <c r="L96" i="90"/>
  <c r="F96" i="90"/>
  <c r="AB86" i="90"/>
  <c r="T86" i="90"/>
  <c r="L86" i="90"/>
  <c r="F86" i="90"/>
  <c r="AB85" i="90"/>
  <c r="T85" i="90"/>
  <c r="L85" i="90"/>
  <c r="F85" i="90"/>
  <c r="AB84" i="90"/>
  <c r="T84" i="90"/>
  <c r="L84" i="90"/>
  <c r="F84" i="90"/>
  <c r="AB81" i="90"/>
  <c r="T81" i="90"/>
  <c r="L81" i="90"/>
  <c r="F81" i="90"/>
  <c r="AB80" i="90"/>
  <c r="T80" i="90"/>
  <c r="L80" i="90"/>
  <c r="F80" i="90"/>
  <c r="AB68" i="90"/>
  <c r="T68" i="90"/>
  <c r="L68" i="90"/>
  <c r="F68" i="90"/>
  <c r="AB62" i="90"/>
  <c r="T62" i="90"/>
  <c r="L62" i="90"/>
  <c r="F62" i="90"/>
  <c r="AB61" i="90"/>
  <c r="T61" i="90"/>
  <c r="L61" i="90"/>
  <c r="F61" i="90"/>
  <c r="AB55" i="90"/>
  <c r="T55" i="90"/>
  <c r="L55" i="90"/>
  <c r="F55" i="90"/>
  <c r="AB44" i="90"/>
  <c r="T44" i="90"/>
  <c r="L44" i="90"/>
  <c r="F44" i="90"/>
  <c r="AB43" i="90"/>
  <c r="T43" i="90"/>
  <c r="L43" i="90"/>
  <c r="F43" i="90"/>
  <c r="AB35" i="90"/>
  <c r="T35" i="90"/>
  <c r="L35" i="90"/>
  <c r="F35" i="90"/>
  <c r="AB34" i="90"/>
  <c r="T34" i="90"/>
  <c r="L34" i="90"/>
  <c r="F34" i="90"/>
  <c r="T176" i="90"/>
  <c r="L176" i="90"/>
  <c r="F176" i="90"/>
  <c r="F47" i="90"/>
  <c r="F46" i="90"/>
  <c r="Z73" i="90"/>
  <c r="AB73" i="90" s="1"/>
  <c r="Z75" i="90"/>
  <c r="AB75" i="90" s="1"/>
  <c r="Z76" i="90"/>
  <c r="AB76" i="90" s="1"/>
  <c r="Z107" i="90"/>
  <c r="AB107" i="90" s="1"/>
  <c r="Z116" i="90"/>
  <c r="AB116" i="90" s="1"/>
  <c r="Z167" i="90"/>
  <c r="Z178" i="90"/>
  <c r="AB178" i="90" s="1"/>
  <c r="Z179" i="90"/>
  <c r="AB179" i="90" s="1"/>
  <c r="Z180" i="90"/>
  <c r="AB180" i="90" s="1"/>
  <c r="Z181" i="90"/>
  <c r="AB181" i="90" s="1"/>
  <c r="Z183" i="90"/>
  <c r="AB183" i="90" s="1"/>
  <c r="Z187" i="90"/>
  <c r="AB187" i="90" s="1"/>
  <c r="Z188" i="90"/>
  <c r="AB188" i="90" s="1"/>
  <c r="Z189" i="90"/>
  <c r="Z192" i="90"/>
  <c r="AB192" i="90" s="1"/>
  <c r="Z193" i="90"/>
  <c r="AB193" i="90" s="1"/>
  <c r="Z195" i="90"/>
  <c r="AB195" i="90" s="1"/>
  <c r="Z198" i="90"/>
  <c r="AB198" i="90" s="1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R122" i="97"/>
  <c r="N122" i="97"/>
  <c r="J122" i="97"/>
  <c r="F122" i="97"/>
  <c r="R121" i="97"/>
  <c r="N121" i="97"/>
  <c r="J121" i="97"/>
  <c r="F121" i="97"/>
  <c r="R120" i="97"/>
  <c r="N120" i="97"/>
  <c r="J120" i="97"/>
  <c r="F120" i="97"/>
  <c r="R119" i="97"/>
  <c r="N119" i="97"/>
  <c r="J119" i="97"/>
  <c r="F119" i="97"/>
  <c r="R118" i="97"/>
  <c r="N118" i="97"/>
  <c r="J118" i="97"/>
  <c r="F118" i="97"/>
  <c r="R117" i="97"/>
  <c r="N117" i="97"/>
  <c r="J117" i="97"/>
  <c r="F117" i="97"/>
  <c r="R116" i="97"/>
  <c r="N116" i="97"/>
  <c r="J116" i="97"/>
  <c r="F116" i="97"/>
  <c r="R115" i="97"/>
  <c r="N115" i="97"/>
  <c r="J115" i="97"/>
  <c r="F115" i="97"/>
  <c r="R114" i="97"/>
  <c r="N114" i="97"/>
  <c r="J114" i="97"/>
  <c r="F114" i="97"/>
  <c r="R113" i="97"/>
  <c r="N113" i="97"/>
  <c r="J113" i="97"/>
  <c r="F113" i="97"/>
  <c r="R112" i="97"/>
  <c r="N112" i="97"/>
  <c r="J112" i="97"/>
  <c r="F112" i="97"/>
  <c r="R111" i="97"/>
  <c r="N111" i="97"/>
  <c r="J111" i="97"/>
  <c r="F111" i="97"/>
  <c r="R110" i="97"/>
  <c r="N110" i="97"/>
  <c r="J110" i="97"/>
  <c r="F110" i="97"/>
  <c r="R109" i="97"/>
  <c r="N109" i="97"/>
  <c r="J109" i="97"/>
  <c r="F109" i="97"/>
  <c r="R108" i="97"/>
  <c r="N108" i="97"/>
  <c r="J108" i="97"/>
  <c r="F108" i="97"/>
  <c r="R107" i="97"/>
  <c r="N107" i="97"/>
  <c r="J107" i="97"/>
  <c r="F107" i="97"/>
  <c r="R106" i="97"/>
  <c r="N106" i="97"/>
  <c r="J106" i="97"/>
  <c r="F106" i="97"/>
  <c r="R105" i="97"/>
  <c r="N105" i="97"/>
  <c r="J105" i="97"/>
  <c r="F105" i="97"/>
  <c r="R104" i="97"/>
  <c r="N104" i="97"/>
  <c r="J104" i="97"/>
  <c r="F104" i="97"/>
  <c r="R103" i="97"/>
  <c r="N103" i="97"/>
  <c r="J103" i="97"/>
  <c r="F103" i="97"/>
  <c r="R102" i="97"/>
  <c r="N102" i="97"/>
  <c r="J102" i="97"/>
  <c r="F102" i="97"/>
  <c r="R101" i="97"/>
  <c r="N101" i="97"/>
  <c r="J101" i="97"/>
  <c r="F101" i="97"/>
  <c r="R100" i="97"/>
  <c r="N100" i="97"/>
  <c r="J100" i="97"/>
  <c r="F100" i="97"/>
  <c r="R95" i="97"/>
  <c r="N95" i="97"/>
  <c r="J95" i="97"/>
  <c r="F95" i="97"/>
  <c r="R94" i="97"/>
  <c r="N94" i="97"/>
  <c r="J94" i="97"/>
  <c r="F94" i="97"/>
  <c r="R93" i="97"/>
  <c r="N93" i="97"/>
  <c r="J93" i="97"/>
  <c r="F93" i="97"/>
  <c r="R92" i="97"/>
  <c r="N92" i="97"/>
  <c r="J92" i="97"/>
  <c r="F92" i="97"/>
  <c r="R91" i="97"/>
  <c r="N91" i="97"/>
  <c r="J91" i="97"/>
  <c r="F91" i="97"/>
  <c r="R90" i="97"/>
  <c r="N90" i="97"/>
  <c r="J90" i="97"/>
  <c r="F90" i="97"/>
  <c r="R79" i="97"/>
  <c r="N79" i="97"/>
  <c r="J79" i="97"/>
  <c r="F79" i="97"/>
  <c r="R78" i="97"/>
  <c r="N78" i="97"/>
  <c r="J78" i="97"/>
  <c r="F78" i="97"/>
  <c r="R77" i="97"/>
  <c r="N77" i="97"/>
  <c r="J77" i="97"/>
  <c r="F77" i="97"/>
  <c r="R76" i="97"/>
  <c r="N76" i="97"/>
  <c r="J76" i="97"/>
  <c r="F76" i="97"/>
  <c r="R75" i="97"/>
  <c r="N75" i="97"/>
  <c r="J75" i="97"/>
  <c r="F75" i="97"/>
  <c r="R74" i="97"/>
  <c r="N74" i="97"/>
  <c r="J74" i="97"/>
  <c r="F74" i="97"/>
  <c r="R73" i="97"/>
  <c r="N73" i="97"/>
  <c r="J73" i="97"/>
  <c r="F73" i="97"/>
  <c r="R72" i="97"/>
  <c r="N72" i="97"/>
  <c r="J72" i="97"/>
  <c r="F72" i="97"/>
  <c r="R71" i="97"/>
  <c r="N71" i="97"/>
  <c r="J71" i="97"/>
  <c r="F71" i="97"/>
  <c r="R70" i="97"/>
  <c r="N70" i="97"/>
  <c r="J70" i="97"/>
  <c r="F70" i="97"/>
  <c r="R69" i="97"/>
  <c r="N69" i="97"/>
  <c r="J69" i="97"/>
  <c r="F69" i="97"/>
  <c r="R68" i="97"/>
  <c r="N68" i="97"/>
  <c r="J68" i="97"/>
  <c r="F68" i="97"/>
  <c r="R67" i="97"/>
  <c r="N67" i="97"/>
  <c r="J67" i="97"/>
  <c r="F67" i="97"/>
  <c r="R66" i="97"/>
  <c r="N66" i="97"/>
  <c r="J66" i="97"/>
  <c r="F66" i="97"/>
  <c r="R65" i="97"/>
  <c r="N65" i="97"/>
  <c r="J65" i="97"/>
  <c r="F65" i="97"/>
  <c r="R64" i="97"/>
  <c r="N64" i="97"/>
  <c r="J64" i="97"/>
  <c r="F64" i="97"/>
  <c r="R63" i="97"/>
  <c r="N63" i="97"/>
  <c r="J63" i="97"/>
  <c r="F63" i="97"/>
  <c r="R62" i="97"/>
  <c r="N62" i="97"/>
  <c r="J62" i="97"/>
  <c r="F62" i="97"/>
  <c r="R61" i="97"/>
  <c r="N61" i="97"/>
  <c r="J61" i="97"/>
  <c r="F61" i="97"/>
  <c r="R60" i="97"/>
  <c r="N60" i="97"/>
  <c r="J60" i="97"/>
  <c r="F60" i="97"/>
  <c r="R59" i="97"/>
  <c r="N59" i="97"/>
  <c r="J59" i="97"/>
  <c r="F59" i="97"/>
  <c r="R58" i="97"/>
  <c r="N58" i="97"/>
  <c r="J58" i="97"/>
  <c r="F58" i="97"/>
  <c r="R57" i="97"/>
  <c r="N57" i="97"/>
  <c r="J57" i="97"/>
  <c r="F57" i="97"/>
  <c r="R56" i="97"/>
  <c r="N56" i="97"/>
  <c r="J56" i="97"/>
  <c r="F56" i="97"/>
  <c r="R55" i="97"/>
  <c r="N55" i="97"/>
  <c r="J55" i="97"/>
  <c r="F55" i="97"/>
  <c r="R54" i="97"/>
  <c r="N54" i="97"/>
  <c r="J54" i="97"/>
  <c r="F54" i="97"/>
  <c r="R53" i="97"/>
  <c r="N53" i="97"/>
  <c r="J53" i="97"/>
  <c r="F53" i="97"/>
  <c r="R52" i="97"/>
  <c r="N52" i="97"/>
  <c r="J52" i="97"/>
  <c r="F52" i="97"/>
  <c r="R51" i="97"/>
  <c r="N51" i="97"/>
  <c r="J51" i="97"/>
  <c r="F51" i="97"/>
  <c r="R50" i="97"/>
  <c r="N50" i="97"/>
  <c r="J50" i="97"/>
  <c r="F50" i="97"/>
  <c r="R49" i="97"/>
  <c r="N49" i="97"/>
  <c r="J49" i="97"/>
  <c r="F49" i="97"/>
  <c r="R48" i="97"/>
  <c r="N48" i="97"/>
  <c r="J48" i="97"/>
  <c r="F48" i="97"/>
  <c r="R47" i="97"/>
  <c r="N47" i="97"/>
  <c r="J47" i="97"/>
  <c r="F47" i="97"/>
  <c r="R46" i="97"/>
  <c r="N46" i="97"/>
  <c r="J46" i="97"/>
  <c r="F46" i="97"/>
  <c r="R45" i="97"/>
  <c r="N45" i="97"/>
  <c r="J45" i="97"/>
  <c r="F45" i="97"/>
  <c r="R44" i="97"/>
  <c r="N44" i="97"/>
  <c r="J44" i="97"/>
  <c r="F44" i="97"/>
  <c r="R43" i="97"/>
  <c r="N43" i="97"/>
  <c r="J43" i="97"/>
  <c r="F43" i="97"/>
  <c r="R42" i="97"/>
  <c r="N42" i="97"/>
  <c r="J42" i="97"/>
  <c r="F42" i="97"/>
  <c r="R41" i="97"/>
  <c r="N41" i="97"/>
  <c r="J41" i="97"/>
  <c r="F41" i="97"/>
  <c r="R40" i="97"/>
  <c r="N40" i="97"/>
  <c r="J40" i="97"/>
  <c r="F40" i="97"/>
  <c r="R39" i="97"/>
  <c r="N39" i="97"/>
  <c r="J39" i="97"/>
  <c r="F39" i="97"/>
  <c r="R38" i="97"/>
  <c r="N38" i="97"/>
  <c r="J38" i="97"/>
  <c r="F38" i="97"/>
  <c r="R37" i="97"/>
  <c r="N37" i="97"/>
  <c r="J37" i="97"/>
  <c r="F37" i="97"/>
  <c r="R36" i="97"/>
  <c r="N36" i="97"/>
  <c r="J36" i="97"/>
  <c r="F36" i="97"/>
  <c r="R35" i="97"/>
  <c r="N35" i="97"/>
  <c r="J35" i="97"/>
  <c r="F35" i="97"/>
  <c r="R34" i="97"/>
  <c r="N34" i="97"/>
  <c r="J34" i="97"/>
  <c r="F34" i="97"/>
  <c r="R33" i="97"/>
  <c r="N33" i="97"/>
  <c r="J33" i="97"/>
  <c r="F33" i="97"/>
  <c r="R32" i="97"/>
  <c r="N32" i="97"/>
  <c r="J32" i="97"/>
  <c r="F32" i="97"/>
  <c r="R31" i="97"/>
  <c r="N31" i="97"/>
  <c r="J31" i="97"/>
  <c r="F31" i="97"/>
  <c r="R30" i="97"/>
  <c r="N30" i="97"/>
  <c r="J30" i="97"/>
  <c r="F30" i="97"/>
  <c r="R29" i="97"/>
  <c r="N29" i="97"/>
  <c r="J29" i="97"/>
  <c r="F29" i="97"/>
  <c r="R28" i="97"/>
  <c r="N28" i="97"/>
  <c r="J28" i="97"/>
  <c r="F28" i="97"/>
  <c r="R27" i="97"/>
  <c r="N27" i="97"/>
  <c r="J27" i="97"/>
  <c r="F27" i="97"/>
  <c r="R26" i="97"/>
  <c r="N26" i="97"/>
  <c r="J26" i="97"/>
  <c r="F26" i="97"/>
  <c r="R25" i="97"/>
  <c r="N25" i="97"/>
  <c r="J25" i="97"/>
  <c r="F25" i="97"/>
  <c r="R24" i="97"/>
  <c r="N24" i="97"/>
  <c r="J24" i="97"/>
  <c r="F24" i="97"/>
  <c r="R23" i="97"/>
  <c r="N23" i="97"/>
  <c r="J23" i="97"/>
  <c r="F23" i="97"/>
  <c r="R22" i="97"/>
  <c r="N22" i="97"/>
  <c r="J22" i="97"/>
  <c r="F22" i="97"/>
  <c r="R21" i="97"/>
  <c r="N21" i="97"/>
  <c r="R20" i="97"/>
  <c r="N20" i="97"/>
  <c r="R19" i="97"/>
  <c r="N19" i="97"/>
  <c r="R18" i="97"/>
  <c r="N18" i="97"/>
  <c r="R17" i="97"/>
  <c r="N17" i="97"/>
  <c r="R16" i="97"/>
  <c r="N16" i="97"/>
  <c r="R15" i="97"/>
  <c r="N15" i="97"/>
  <c r="R13" i="97"/>
  <c r="N13" i="97"/>
  <c r="R12" i="97"/>
  <c r="N12" i="97"/>
  <c r="R11" i="97"/>
  <c r="N11" i="97"/>
  <c r="R10" i="97"/>
  <c r="N10" i="97"/>
  <c r="R9" i="97"/>
  <c r="N9" i="97"/>
  <c r="R8" i="97"/>
  <c r="N8" i="97"/>
  <c r="R7" i="97"/>
  <c r="N7" i="97"/>
  <c r="R6" i="97"/>
  <c r="N6" i="97"/>
  <c r="R5" i="97"/>
  <c r="N5" i="97"/>
  <c r="R4" i="97"/>
  <c r="N4" i="97"/>
  <c r="R3" i="97"/>
  <c r="N3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F24" i="91"/>
  <c r="K23" i="91"/>
  <c r="F23" i="91"/>
  <c r="F21" i="91"/>
  <c r="F20" i="91"/>
  <c r="F17" i="91"/>
  <c r="W181" i="91"/>
  <c r="Q181" i="91"/>
  <c r="K181" i="91"/>
  <c r="F181" i="91"/>
  <c r="K180" i="91"/>
  <c r="F180" i="91"/>
  <c r="K179" i="91"/>
  <c r="F179" i="91"/>
  <c r="Q178" i="91"/>
  <c r="K178" i="91"/>
  <c r="F178" i="91"/>
  <c r="K176" i="91"/>
  <c r="F176" i="91"/>
  <c r="Q175" i="91"/>
  <c r="K175" i="91"/>
  <c r="F175" i="91"/>
  <c r="K174" i="91"/>
  <c r="F174" i="91"/>
  <c r="K173" i="91"/>
  <c r="F173" i="91"/>
  <c r="Q172" i="91"/>
  <c r="K172" i="91"/>
  <c r="F172" i="91"/>
  <c r="K170" i="91"/>
  <c r="F170" i="91"/>
  <c r="K169" i="91"/>
  <c r="F169" i="91"/>
  <c r="Q167" i="91"/>
  <c r="K167" i="91"/>
  <c r="F167" i="91"/>
  <c r="Q166" i="91"/>
  <c r="K166" i="91"/>
  <c r="F166" i="91"/>
  <c r="Q165" i="91"/>
  <c r="K165" i="91"/>
  <c r="F165" i="91"/>
  <c r="K164" i="91"/>
  <c r="F164" i="91"/>
  <c r="W163" i="91"/>
  <c r="Q163" i="91"/>
  <c r="K163" i="91"/>
  <c r="F163" i="91"/>
  <c r="K162" i="91"/>
  <c r="F162" i="91"/>
  <c r="K161" i="91"/>
  <c r="F161" i="91"/>
  <c r="K157" i="91"/>
  <c r="F157" i="91"/>
  <c r="K156" i="91"/>
  <c r="F156" i="91"/>
  <c r="K154" i="91"/>
  <c r="F154" i="91"/>
  <c r="F153" i="91"/>
  <c r="F152" i="91"/>
  <c r="K151" i="91"/>
  <c r="F151" i="91"/>
  <c r="K150" i="91"/>
  <c r="F150" i="91"/>
  <c r="F134" i="91"/>
  <c r="F133" i="91"/>
  <c r="F132" i="91"/>
  <c r="F126" i="91"/>
  <c r="F125" i="91"/>
  <c r="F124" i="91"/>
  <c r="F113" i="91"/>
  <c r="F112" i="91"/>
  <c r="K106" i="91"/>
  <c r="F106" i="91"/>
  <c r="K104" i="91"/>
  <c r="F104" i="91"/>
  <c r="K103" i="91"/>
  <c r="F103" i="91"/>
  <c r="F99" i="91"/>
  <c r="F98" i="91"/>
  <c r="K94" i="91"/>
  <c r="F94" i="91"/>
  <c r="F93" i="91"/>
  <c r="K92" i="91"/>
  <c r="F92" i="91"/>
  <c r="F91" i="91"/>
  <c r="F90" i="91"/>
  <c r="K81" i="91"/>
  <c r="F81" i="91"/>
  <c r="F79" i="91"/>
  <c r="F78" i="91"/>
  <c r="K74" i="91"/>
  <c r="F74" i="91"/>
  <c r="F70" i="91"/>
  <c r="F69" i="91"/>
  <c r="F68" i="91"/>
  <c r="F67" i="91"/>
  <c r="F62" i="91"/>
  <c r="F61" i="91"/>
  <c r="F58" i="91"/>
  <c r="F57" i="91"/>
  <c r="F56" i="91"/>
  <c r="F55" i="91"/>
  <c r="F54" i="91"/>
  <c r="F51" i="91"/>
  <c r="F50" i="91"/>
  <c r="F46" i="91"/>
  <c r="K44" i="91"/>
  <c r="F44" i="91"/>
  <c r="K42" i="91"/>
  <c r="F42" i="91"/>
  <c r="K41" i="91"/>
  <c r="F41" i="91"/>
  <c r="K40" i="91"/>
  <c r="F40" i="91"/>
  <c r="K39" i="91"/>
  <c r="F39" i="91"/>
  <c r="K38" i="91"/>
  <c r="F38" i="91"/>
  <c r="F16" i="91"/>
  <c r="F15" i="91"/>
  <c r="K14" i="91"/>
  <c r="F14" i="91"/>
  <c r="K13" i="91"/>
  <c r="F13" i="91"/>
  <c r="K12" i="91"/>
  <c r="F12" i="91"/>
  <c r="K11" i="91"/>
  <c r="F11" i="91"/>
  <c r="K10" i="91"/>
  <c r="F10" i="91"/>
  <c r="K9" i="91"/>
  <c r="F9" i="91"/>
  <c r="K8" i="91"/>
  <c r="F8" i="91"/>
  <c r="F7" i="91"/>
  <c r="K6" i="91"/>
  <c r="F6" i="91"/>
  <c r="K3" i="91"/>
  <c r="F3" i="91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5" i="90"/>
  <c r="AB26" i="90"/>
  <c r="AB27" i="90"/>
  <c r="AB28" i="90"/>
  <c r="AB29" i="90"/>
  <c r="AB30" i="90"/>
  <c r="AB31" i="90"/>
  <c r="AB32" i="90"/>
  <c r="AB33" i="90"/>
  <c r="AB36" i="90"/>
  <c r="AB37" i="90"/>
  <c r="AB38" i="90"/>
  <c r="AB39" i="90"/>
  <c r="AB40" i="90"/>
  <c r="AB41" i="90"/>
  <c r="AB42" i="90"/>
  <c r="AB45" i="90"/>
  <c r="AB46" i="90"/>
  <c r="AB47" i="90"/>
  <c r="AB48" i="90"/>
  <c r="AB49" i="90"/>
  <c r="AB50" i="90"/>
  <c r="AB51" i="90"/>
  <c r="AB52" i="90"/>
  <c r="AB53" i="90"/>
  <c r="AB54" i="90"/>
  <c r="AB56" i="90"/>
  <c r="AB57" i="90"/>
  <c r="AB58" i="90"/>
  <c r="AB59" i="90"/>
  <c r="AB60" i="90"/>
  <c r="AB63" i="90"/>
  <c r="AB64" i="90"/>
  <c r="AB65" i="90"/>
  <c r="AB66" i="90"/>
  <c r="AB67" i="90"/>
  <c r="AB69" i="90"/>
  <c r="AB71" i="90"/>
  <c r="AB77" i="90"/>
  <c r="AB78" i="90"/>
  <c r="AB79" i="90"/>
  <c r="AB87" i="90"/>
  <c r="AB88" i="90"/>
  <c r="AB89" i="90"/>
  <c r="AB90" i="90"/>
  <c r="AB91" i="90"/>
  <c r="AB92" i="90"/>
  <c r="AB93" i="90"/>
  <c r="AB94" i="90"/>
  <c r="AB97" i="90"/>
  <c r="AB98" i="90"/>
  <c r="AB99" i="90"/>
  <c r="AB100" i="90"/>
  <c r="AB101" i="90"/>
  <c r="AB102" i="90"/>
  <c r="AB103" i="90"/>
  <c r="AB104" i="90"/>
  <c r="AB105" i="90"/>
  <c r="AB106" i="90"/>
  <c r="AB108" i="90"/>
  <c r="AB109" i="90"/>
  <c r="AB111" i="90"/>
  <c r="AB112" i="90"/>
  <c r="AB113" i="90"/>
  <c r="AB117" i="90"/>
  <c r="AB120" i="90"/>
  <c r="AB124" i="90"/>
  <c r="AB125" i="90"/>
  <c r="AB126" i="90"/>
  <c r="AB127" i="90"/>
  <c r="AB138" i="90"/>
  <c r="AB139" i="90"/>
  <c r="AB167" i="90"/>
  <c r="AB176" i="90"/>
  <c r="AB177" i="90"/>
  <c r="AB182" i="90"/>
  <c r="AB184" i="90"/>
  <c r="AB185" i="90"/>
  <c r="AB186" i="90"/>
  <c r="AB189" i="90"/>
  <c r="AB190" i="90"/>
  <c r="AB191" i="90"/>
  <c r="AB194" i="90"/>
  <c r="AB196" i="90"/>
  <c r="AB197" i="90"/>
  <c r="AB199" i="90"/>
  <c r="AB200" i="90"/>
  <c r="AB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5" i="90"/>
  <c r="T26" i="90"/>
  <c r="T27" i="90"/>
  <c r="T28" i="90"/>
  <c r="T29" i="90"/>
  <c r="T30" i="90"/>
  <c r="T31" i="90"/>
  <c r="T32" i="90"/>
  <c r="T33" i="90"/>
  <c r="T36" i="90"/>
  <c r="T37" i="90"/>
  <c r="T38" i="90"/>
  <c r="T39" i="90"/>
  <c r="T40" i="90"/>
  <c r="T41" i="90"/>
  <c r="T42" i="90"/>
  <c r="T45" i="90"/>
  <c r="T46" i="90"/>
  <c r="T47" i="90"/>
  <c r="T48" i="90"/>
  <c r="T49" i="90"/>
  <c r="T50" i="90"/>
  <c r="T51" i="90"/>
  <c r="T52" i="90"/>
  <c r="T53" i="90"/>
  <c r="T54" i="90"/>
  <c r="T56" i="90"/>
  <c r="T57" i="90"/>
  <c r="T58" i="90"/>
  <c r="T59" i="90"/>
  <c r="T60" i="90"/>
  <c r="T63" i="90"/>
  <c r="T64" i="90"/>
  <c r="T65" i="90"/>
  <c r="T66" i="90"/>
  <c r="T67" i="90"/>
  <c r="T69" i="90"/>
  <c r="T71" i="90"/>
  <c r="T73" i="90"/>
  <c r="T75" i="90"/>
  <c r="T76" i="90"/>
  <c r="T77" i="90"/>
  <c r="T78" i="90"/>
  <c r="T79" i="90"/>
  <c r="T87" i="90"/>
  <c r="T88" i="90"/>
  <c r="T89" i="90"/>
  <c r="T90" i="90"/>
  <c r="T91" i="90"/>
  <c r="T92" i="90"/>
  <c r="T93" i="90"/>
  <c r="T94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1" i="90"/>
  <c r="T112" i="90"/>
  <c r="T113" i="90"/>
  <c r="T116" i="90"/>
  <c r="T117" i="90"/>
  <c r="T120" i="90"/>
  <c r="T124" i="90"/>
  <c r="T125" i="90"/>
  <c r="T126" i="90"/>
  <c r="T127" i="90"/>
  <c r="T138" i="90"/>
  <c r="T139" i="90"/>
  <c r="T167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5" i="90"/>
  <c r="L26" i="90"/>
  <c r="L27" i="90"/>
  <c r="L28" i="90"/>
  <c r="L29" i="90"/>
  <c r="L30" i="90"/>
  <c r="L31" i="90"/>
  <c r="L32" i="90"/>
  <c r="L33" i="90"/>
  <c r="L36" i="90"/>
  <c r="L37" i="90"/>
  <c r="L38" i="90"/>
  <c r="L39" i="90"/>
  <c r="L40" i="90"/>
  <c r="L41" i="90"/>
  <c r="L42" i="90"/>
  <c r="L45" i="90"/>
  <c r="L46" i="90"/>
  <c r="L47" i="90"/>
  <c r="L48" i="90"/>
  <c r="L49" i="90"/>
  <c r="L50" i="90"/>
  <c r="L51" i="90"/>
  <c r="L52" i="90"/>
  <c r="L53" i="90"/>
  <c r="L54" i="90"/>
  <c r="L56" i="90"/>
  <c r="L57" i="90"/>
  <c r="L58" i="90"/>
  <c r="L59" i="90"/>
  <c r="L60" i="90"/>
  <c r="L63" i="90"/>
  <c r="L64" i="90"/>
  <c r="L65" i="90"/>
  <c r="L66" i="90"/>
  <c r="L67" i="90"/>
  <c r="L69" i="90"/>
  <c r="L71" i="90"/>
  <c r="L73" i="90"/>
  <c r="L75" i="90"/>
  <c r="L76" i="90"/>
  <c r="L77" i="90"/>
  <c r="L78" i="90"/>
  <c r="L79" i="90"/>
  <c r="L87" i="90"/>
  <c r="L88" i="90"/>
  <c r="L89" i="90"/>
  <c r="L90" i="90"/>
  <c r="L91" i="90"/>
  <c r="L92" i="90"/>
  <c r="L93" i="90"/>
  <c r="L94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1" i="90"/>
  <c r="L112" i="90"/>
  <c r="L113" i="90"/>
  <c r="L116" i="90"/>
  <c r="L117" i="90"/>
  <c r="L120" i="90"/>
  <c r="L124" i="90"/>
  <c r="L125" i="90"/>
  <c r="L126" i="90"/>
  <c r="L127" i="90"/>
  <c r="L138" i="90"/>
  <c r="L139" i="90"/>
  <c r="L167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5" i="90"/>
  <c r="F26" i="90"/>
  <c r="F27" i="90"/>
  <c r="F28" i="90"/>
  <c r="F29" i="90"/>
  <c r="F30" i="90"/>
  <c r="F31" i="90"/>
  <c r="F32" i="90"/>
  <c r="F33" i="90"/>
  <c r="F36" i="90"/>
  <c r="F37" i="90"/>
  <c r="F38" i="90"/>
  <c r="F39" i="90"/>
  <c r="F40" i="90"/>
  <c r="F41" i="90"/>
  <c r="F42" i="90"/>
  <c r="F45" i="90"/>
  <c r="F48" i="90"/>
  <c r="F49" i="90"/>
  <c r="F50" i="90"/>
  <c r="F51" i="90"/>
  <c r="F52" i="90"/>
  <c r="F53" i="90"/>
  <c r="F54" i="90"/>
  <c r="F56" i="90"/>
  <c r="F57" i="90"/>
  <c r="F58" i="90"/>
  <c r="F59" i="90"/>
  <c r="F60" i="90"/>
  <c r="F63" i="90"/>
  <c r="F64" i="90"/>
  <c r="F65" i="90"/>
  <c r="F66" i="90"/>
  <c r="F67" i="90"/>
  <c r="F69" i="90"/>
  <c r="F71" i="90"/>
  <c r="F73" i="90"/>
  <c r="F75" i="90"/>
  <c r="F76" i="90"/>
  <c r="F77" i="90"/>
  <c r="F78" i="90"/>
  <c r="F79" i="90"/>
  <c r="F87" i="90"/>
  <c r="F88" i="90"/>
  <c r="F89" i="90"/>
  <c r="F90" i="90"/>
  <c r="F91" i="90"/>
  <c r="F92" i="90"/>
  <c r="F93" i="90"/>
  <c r="F94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1" i="90"/>
  <c r="F112" i="90"/>
  <c r="F113" i="90"/>
  <c r="F116" i="90"/>
  <c r="F117" i="90"/>
  <c r="F120" i="90"/>
  <c r="F124" i="90"/>
  <c r="F125" i="90"/>
  <c r="F126" i="90"/>
  <c r="F127" i="90"/>
  <c r="F138" i="90"/>
  <c r="F139" i="90"/>
  <c r="F167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3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Q74" i="91" l="1"/>
  <c r="Q13" i="91"/>
  <c r="O156" i="83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W131" i="91" s="1"/>
  <c r="F9" i="58"/>
  <c r="U130" i="91"/>
  <c r="W130" i="91" s="1"/>
  <c r="K152" i="103"/>
  <c r="K163" i="103" s="1"/>
  <c r="K144" i="103"/>
  <c r="K155" i="103" s="1"/>
  <c r="O155" i="83"/>
  <c r="L125" i="87" s="1"/>
  <c r="U129" i="91"/>
  <c r="W129" i="91" s="1"/>
  <c r="AB201" i="90"/>
  <c r="BA11" i="61"/>
  <c r="F7" i="58"/>
  <c r="K149" i="103"/>
  <c r="K160" i="103" s="1"/>
  <c r="O160" i="83"/>
  <c r="L130" i="87" s="1"/>
  <c r="U128" i="91"/>
  <c r="W128" i="91" s="1"/>
  <c r="B464" i="31"/>
  <c r="F6" i="58"/>
  <c r="K146" i="103"/>
  <c r="K157" i="103" s="1"/>
  <c r="O159" i="83"/>
  <c r="L129" i="87" s="1"/>
  <c r="U127" i="91"/>
  <c r="W127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Q37" i="91"/>
  <c r="Q38" i="91"/>
  <c r="Q6" i="91"/>
  <c r="Q144" i="91"/>
  <c r="U146" i="91"/>
  <c r="W146" i="91" s="1"/>
  <c r="U147" i="91"/>
  <c r="W147" i="91" s="1"/>
  <c r="U145" i="91"/>
  <c r="W145" i="91" s="1"/>
  <c r="Q42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Q14" i="91"/>
  <c r="Q39" i="91"/>
  <c r="Q44" i="91"/>
  <c r="Q11" i="91"/>
  <c r="Q117" i="91"/>
  <c r="Q176" i="91"/>
  <c r="U18" i="91"/>
  <c r="W18" i="91" s="1"/>
  <c r="U141" i="91"/>
  <c r="W141" i="91" s="1"/>
  <c r="U51" i="91"/>
  <c r="W51" i="91" s="1"/>
  <c r="U124" i="91"/>
  <c r="W124" i="91" s="1"/>
  <c r="T201" i="90"/>
  <c r="Q9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Q22" i="91"/>
  <c r="Q32" i="91"/>
  <c r="Q133" i="91"/>
  <c r="Q31" i="91"/>
  <c r="U19" i="91"/>
  <c r="W19" i="91" s="1"/>
  <c r="Q29" i="91"/>
  <c r="Q68" i="91"/>
  <c r="U5" i="91"/>
  <c r="W5" i="91" s="1"/>
  <c r="U125" i="91"/>
  <c r="W125" i="91" s="1"/>
  <c r="Q92" i="91"/>
  <c r="Q169" i="91"/>
  <c r="U58" i="91"/>
  <c r="W58" i="91" s="1"/>
  <c r="U17" i="91"/>
  <c r="W17" i="91" s="1"/>
  <c r="Q118" i="91"/>
  <c r="Q10" i="91"/>
  <c r="Q28" i="91"/>
  <c r="Q35" i="91"/>
  <c r="Q98" i="91"/>
  <c r="U30" i="91"/>
  <c r="W30" i="91" s="1"/>
  <c r="U152" i="91"/>
  <c r="W152" i="91" s="1"/>
  <c r="Q182" i="91"/>
  <c r="Q170" i="91"/>
  <c r="Q25" i="91"/>
  <c r="Q33" i="91"/>
  <c r="Q24" i="91"/>
  <c r="U23" i="91"/>
  <c r="W23" i="91" s="1"/>
  <c r="Q149" i="91"/>
  <c r="Q46" i="91"/>
  <c r="Q90" i="91"/>
  <c r="Q116" i="91"/>
  <c r="Q40" i="91"/>
  <c r="Q36" i="91"/>
  <c r="Q177" i="91"/>
  <c r="U57" i="91"/>
  <c r="W57" i="91" s="1"/>
  <c r="Q62" i="91"/>
  <c r="Q126" i="91"/>
  <c r="Q20" i="91"/>
  <c r="U157" i="91"/>
  <c r="W157" i="91" s="1"/>
  <c r="U78" i="91"/>
  <c r="W78" i="91" s="1"/>
  <c r="U16" i="91"/>
  <c r="W16" i="91" s="1"/>
  <c r="U93" i="91"/>
  <c r="W93" i="91" s="1"/>
  <c r="Q4" i="91"/>
  <c r="Q3" i="91"/>
  <c r="Q8" i="91"/>
  <c r="Q12" i="91"/>
  <c r="Q34" i="91"/>
  <c r="U102" i="91"/>
  <c r="W102" i="91" s="1"/>
  <c r="U158" i="91"/>
  <c r="W158" i="91" s="1"/>
  <c r="Q55" i="91"/>
  <c r="Q79" i="91"/>
  <c r="Q112" i="91"/>
  <c r="Q121" i="91"/>
  <c r="Q153" i="91"/>
  <c r="Q70" i="91"/>
  <c r="Q7" i="91"/>
  <c r="Q27" i="91"/>
  <c r="Q119" i="91"/>
  <c r="Q154" i="91"/>
  <c r="U162" i="91"/>
  <c r="W162" i="91" s="1"/>
  <c r="U151" i="91"/>
  <c r="W151" i="91" s="1"/>
  <c r="U103" i="91"/>
  <c r="W103" i="91" s="1"/>
  <c r="U45" i="91"/>
  <c r="W45" i="91" s="1"/>
  <c r="Q49" i="91"/>
  <c r="U52" i="91"/>
  <c r="W52" i="91" s="1"/>
  <c r="Q60" i="91"/>
  <c r="U63" i="91"/>
  <c r="W63" i="91" s="1"/>
  <c r="Q66" i="91"/>
  <c r="U71" i="91"/>
  <c r="W71" i="91" s="1"/>
  <c r="Q75" i="91"/>
  <c r="U76" i="91"/>
  <c r="W76" i="91" s="1"/>
  <c r="Q82" i="91"/>
  <c r="U83" i="91"/>
  <c r="W83" i="91" s="1"/>
  <c r="Q86" i="91"/>
  <c r="U87" i="91"/>
  <c r="W87" i="91" s="1"/>
  <c r="Q95" i="91"/>
  <c r="U96" i="91"/>
  <c r="W96" i="91" s="1"/>
  <c r="Q108" i="91"/>
  <c r="U109" i="91"/>
  <c r="W109" i="91" s="1"/>
  <c r="Q140" i="91"/>
  <c r="Q148" i="91"/>
  <c r="Q168" i="91"/>
  <c r="Q50" i="91"/>
  <c r="Q67" i="91"/>
  <c r="Q91" i="91"/>
  <c r="Q132" i="91"/>
  <c r="Q21" i="91"/>
  <c r="Q123" i="91"/>
  <c r="Q115" i="91"/>
  <c r="Q138" i="91"/>
  <c r="U135" i="91"/>
  <c r="W135" i="91" s="1"/>
  <c r="Q41" i="91"/>
  <c r="Q81" i="91"/>
  <c r="Q122" i="91"/>
  <c r="Q114" i="91"/>
  <c r="Q137" i="91"/>
  <c r="Q106" i="91"/>
  <c r="Q161" i="91"/>
  <c r="Q173" i="91"/>
  <c r="Q180" i="91"/>
  <c r="U174" i="91"/>
  <c r="W174" i="91" s="1"/>
  <c r="U150" i="91"/>
  <c r="W150" i="91" s="1"/>
  <c r="U94" i="91"/>
  <c r="W94" i="91" s="1"/>
  <c r="Q48" i="91"/>
  <c r="Q59" i="91"/>
  <c r="Q65" i="91"/>
  <c r="Q73" i="91"/>
  <c r="Q80" i="91"/>
  <c r="Q85" i="91"/>
  <c r="Q89" i="91"/>
  <c r="Q100" i="91"/>
  <c r="Q107" i="91"/>
  <c r="Q111" i="91"/>
  <c r="Q143" i="91"/>
  <c r="Q160" i="91"/>
  <c r="Q54" i="91"/>
  <c r="Q69" i="91"/>
  <c r="Q99" i="91"/>
  <c r="Q134" i="91"/>
  <c r="Q26" i="91"/>
  <c r="Q136" i="91"/>
  <c r="U159" i="91"/>
  <c r="W159" i="91" s="1"/>
  <c r="Q120" i="91"/>
  <c r="Q156" i="91"/>
  <c r="U179" i="91"/>
  <c r="W179" i="91" s="1"/>
  <c r="Q47" i="91"/>
  <c r="Q53" i="91"/>
  <c r="Q64" i="91"/>
  <c r="Q72" i="91"/>
  <c r="Q77" i="91"/>
  <c r="Q84" i="91"/>
  <c r="Q88" i="91"/>
  <c r="Q97" i="91"/>
  <c r="Q105" i="91"/>
  <c r="Q110" i="91"/>
  <c r="Q142" i="91"/>
  <c r="Q155" i="91"/>
  <c r="Q56" i="91"/>
  <c r="Q61" i="91"/>
  <c r="Q113" i="91"/>
  <c r="Q15" i="91"/>
  <c r="Q43" i="91"/>
  <c r="U139" i="91"/>
  <c r="W139" i="91" s="1"/>
  <c r="U101" i="91"/>
  <c r="W101" i="91" s="1"/>
  <c r="Q104" i="91"/>
  <c r="Q164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<sst xmlns="http://schemas.openxmlformats.org/spreadsheetml/2006/main" count="62363" uniqueCount="2615">
  <si>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</si>
  <si>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</si>
  <si>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</si>
  <si>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</si>
  <si>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</si>
  <si>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</si>
  <si>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</si>
  <si>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</si>
  <si>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</si>
  <si>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</si>
  <si>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</si>
  <si>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</si>
  <si>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</si>
  <si>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</si>
  <si>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</si>
  <si>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</si>
  <si>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</si>
  <si>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</si>
  <si>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</si>
  <si>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</si>
  <si>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</si>
  <si>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</si>
  <si>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</si>
  <si>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</si>
  <si>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</si>
  <si>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</si>
  <si>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</si>
  <si>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</si>
  <si>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</si>
  <si>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</si>
  <si>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</si>
  <si>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</si>
  <si>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</si>
  <si>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</si>
  <si>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</si>
  <si>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</si>
  <si>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</si>
  <si>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</si>
  <si>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</si>
  <si>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</si>
  <si>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</si>
  <si>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</si>
  <si>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</si>
  <si>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</si>
  <si>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</si>
  <si>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</si>
  <si>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</si>
  <si>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</si>
  <si>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</si>
  <si>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</si>
  <si>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</si>
  <si>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</si>
  <si>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</si>
  <si>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</si>
  <si>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</si>
  <si>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</si>
  <si>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</si>
  <si>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</si>
  <si>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</si>
  <si>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</si>
  <si>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</si>
  <si>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</si>
  <si>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</si>
  <si>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</si>
  <si>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</si>
  <si>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</si>
  <si>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</si>
  <si>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</si>
  <si>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</si>
  <si>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</si>
  <si>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</si>
  <si>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</si>
  <si>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</si>
  <si>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</si>
  <si>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</si>
  <si>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</si>
  <si>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</si>
  <si>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</si>
  <si>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</si>
  <si>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</si>
  <si>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</si>
  <si>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</si>
  <si>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</si>
  <si>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</si>
  <si>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</si>
  <si>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</si>
  <si>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</si>
  <si>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</si>
  <si>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</si>
  <si>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</si>
  <si>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</si>
  <si>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</si>
  <si>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</si>
  <si>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</si>
  <si>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</si>
  <si>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</si>
  <si>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</si>
  <si>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</si>
  <si>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</si>
  <si>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</si>
  <si>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</si>
  <si>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</si>
  <si>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</si>
  <si>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</si>
  <si>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</si>
  <si>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</si>
  <si>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</si>
  <si>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</si>
  <si>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</si>
  <si>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</si>
  <si>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</si>
  <si>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</si>
  <si>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</si>
  <si>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</si>
  <si>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</si>
  <si>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</si>
  <si>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</si>
  <si>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</si>
  <si>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</si>
  <si>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</si>
  <si>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</si>
  <si>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</si>
  <si>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</si>
  <si>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</si>
  <si>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</si>
  <si>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</si>
  <si>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</si>
  <si>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</si>
  <si>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</si>
  <si>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</si>
  <si>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</si>
  <si>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</si>
  <si>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</si>
  <si>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</si>
  <si>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</si>
  <si>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</si>
  <si>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</si>
  <si>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</si>
  <si>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</si>
  <si>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</si>
  <si>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</si>
  <si>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</si>
  <si>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</si>
  <si>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</si>
  <si>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</si>
  <si>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</si>
  <si>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</si>
  <si>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</si>
  <si>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</si>
  <si>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</si>
  <si>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</si>
  <si>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</si>
  <si>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</si>
  <si>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</si>
  <si>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</si>
  <si>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</si>
  <si>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</si>
  <si>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</si>
  <si>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</si>
  <si>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</si>
  <si>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</si>
  <si>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</si>
  <si>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</si>
  <si>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</si>
  <si>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</si>
  <si>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</si>
  <si>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</si>
  <si>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</si>
  <si>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</si>
  <si>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</si>
  <si>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</si>
  <si>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</si>
  <si>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</si>
  <si>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</si>
  <si>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</si>
  <si>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</si>
  <si>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</si>
  <si>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</si>
  <si>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</si>
  <si>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</si>
  <si>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</si>
  <si>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</si>
  <si>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</si>
  <si>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</si>
  <si>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</si>
  <si>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</si>
  <si>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</si>
  <si>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</si>
  <si>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</si>
  <si>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</si>
  <si>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</si>
  <si>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</si>
  <si>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</si>
  <si>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</si>
  <si>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</si>
  <si>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</si>
  <si>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</si>
  <si>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</si>
  <si>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</si>
  <si>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</si>
  <si>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</si>
  <si>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</si>
  <si>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</si>
  <si>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</si>
  <si>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</si>
  <si>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</si>
  <si>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</si>
  <si>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</si>
  <si>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</si>
  <si>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</si>
  <si>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</si>
  <si>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</si>
  <si>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</si>
  <si>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</si>
  <si>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</si>
  <si>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</si>
  <si>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</si>
  <si>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</si>
  <si>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</si>
  <si>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</si>
  <si>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</si>
  <si>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</si>
  <si>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</si>
  <si>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</si>
  <si>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</si>
  <si>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</si>
  <si>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</si>
  <si>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</si>
  <si>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</si>
  <si>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</si>
  <si>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</si>
  <si>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</si>
  <si>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</si>
  <si>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</si>
  <si>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</si>
  <si>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</si>
  <si>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</si>
  <si>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</si>
  <si>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</si>
  <si>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</si>
  <si>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</si>
  <si>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</si>
  <si>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</si>
  <si>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</si>
  <si>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</si>
  <si>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</si>
  <si>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</si>
  <si>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</si>
  <si>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</si>
  <si>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</si>
  <si>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</si>
  <si>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</si>
  <si>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</si>
  <si>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</si>
  <si>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</si>
  <si>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</si>
  <si>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</si>
  <si>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</si>
  <si>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</si>
  <si>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</si>
  <si>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</si>
  <si>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</si>
  <si>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</si>
  <si>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</si>
  <si>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</si>
  <si>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</si>
  <si>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</si>
  <si>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</si>
  <si>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</si>
  <si>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</si>
  <si>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</si>
  <si>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</si>
  <si>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</si>
  <si>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</si>
  <si>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</si>
  <si>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</si>
  <si>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</si>
  <si>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</si>
  <si>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</si>
  <si>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</si>
  <si>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</si>
  <si>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</si>
  <si>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</si>
  <si>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</si>
  <si>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</si>
  <si>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</si>
  <si>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</si>
  <si>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</si>
  <si>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</si>
  <si>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</si>
  <si>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</si>
  <si>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</si>
  <si>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</si>
  <si>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</si>
  <si>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</si>
  <si>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</si>
  <si>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</si>
  <si>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</si>
  <si>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</si>
  <si>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</si>
  <si>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</si>
  <si>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</si>
  <si>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</si>
  <si>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</si>
  <si>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</si>
  <si>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</si>
  <si>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</si>
  <si>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</si>
  <si>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</si>
  <si>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</si>
  <si>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</si>
  <si>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</si>
  <si>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</si>
  <si>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</si>
  <si>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</si>
  <si>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</si>
  <si>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</si>
  <si>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</si>
  <si>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</si>
  <si>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</si>
  <si>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</si>
  <si>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</si>
  <si>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</si>
  <si>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</si>
  <si>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</si>
  <si>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</si>
  <si>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</si>
  <si>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</si>
  <si>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</si>
  <si>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</si>
  <si>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</si>
  <si>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</si>
  <si>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</si>
  <si>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</si>
  <si>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</si>
  <si>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</si>
  <si>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</si>
  <si>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</si>
  <si>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</si>
  <si>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</si>
  <si>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</si>
  <si>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</si>
  <si>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</si>
  <si>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</si>
  <si>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</si>
  <si>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</si>
  <si>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</si>
  <si>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</si>
  <si>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</si>
  <si>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</si>
  <si>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</si>
  <si>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</si>
  <si>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</si>
  <si>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</si>
  <si>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</si>
  <si>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</si>
  <si>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</si>
  <si>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</si>
  <si>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</si>
  <si>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</si>
  <si>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</si>
  <si>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</si>
  <si>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</si>
  <si>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</si>
  <si>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</si>
  <si>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</si>
  <si>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</si>
  <si>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</si>
  <si>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</si>
  <si>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</si>
  <si>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</si>
  <si>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</si>
  <si>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</si>
  <si>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</si>
  <si>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</si>
  <si>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</si>
  <si>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</si>
  <si>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</si>
  <si>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</si>
  <si>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</si>
  <si>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</si>
  <si>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</si>
  <si>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</si>
  <si>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</si>
  <si>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</si>
  <si>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</si>
  <si>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</si>
  <si>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</si>
  <si>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</si>
  <si>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</si>
  <si>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</si>
  <si>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</si>
  <si>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</si>
  <si>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</si>
  <si>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</si>
  <si>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</si>
  <si>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</si>
  <si>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</si>
  <si>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</si>
  <si>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</si>
  <si>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</si>
  <si>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</si>
  <si>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</si>
  <si>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</si>
  <si>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</si>
  <si>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</si>
  <si>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</si>
  <si>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</si>
  <si>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</si>
  <si>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</si>
  <si>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</si>
  <si>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</si>
  <si>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</si>
  <si>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</si>
  <si>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</si>
  <si>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</si>
  <si>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</si>
  <si>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</si>
  <si>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</si>
  <si>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</si>
  <si>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</si>
  <si>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</si>
  <si>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</si>
  <si>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</si>
  <si>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</si>
  <si>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</si>
  <si>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</si>
  <si>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</si>
  <si>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</si>
  <si>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</si>
  <si>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</si>
  <si>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</si>
  <si>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</si>
  <si>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</si>
  <si>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</si>
  <si>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</si>
  <si>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</si>
  <si>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</si>
  <si>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</si>
  <si>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</si>
  <si>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</si>
  <si>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</si>
  <si>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</si>
  <si>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</si>
  <si>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</si>
  <si>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</si>
  <si>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</si>
  <si>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</si>
  <si>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</si>
  <si>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</si>
  <si>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</si>
  <si>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</si>
  <si>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</si>
  <si>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</si>
  <si>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</si>
  <si>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</si>
  <si>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</si>
  <si>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</si>
  <si>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</si>
  <si>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</si>
  <si>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</si>
  <si>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</si>
  <si>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</si>
  <si>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</si>
  <si>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</si>
  <si>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</si>
  <si>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</si>
  <si>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</si>
  <si>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</si>
  <si>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</si>
  <si>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</si>
  <si>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</si>
  <si>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</si>
  <si>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</si>
  <si>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</si>
  <si>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</si>
  <si>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</si>
  <si>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</si>
  <si>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</si>
  <si>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</si>
  <si>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</si>
  <si>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</si>
  <si>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</si>
  <si>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</si>
  <si>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</si>
  <si>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</si>
  <si>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</si>
  <si>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</si>
  <si>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</si>
  <si>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</si>
  <si>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</si>
  <si>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</si>
  <si>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</si>
  <si>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</si>
  <si>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</si>
  <si>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</si>
  <si>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</si>
  <si>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</si>
  <si>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</si>
  <si>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</si>
  <si>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</si>
  <si>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</si>
  <si>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</si>
  <si>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</si>
  <si>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</si>
  <si>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</si>
  <si>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</si>
  <si>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</si>
  <si>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</si>
  <si>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</si>
  <si>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</si>
  <si>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</si>
  <si>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</si>
  <si>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</si>
  <si>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</si>
  <si>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</si>
  <si>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</si>
  <si>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</si>
  <si>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</si>
  <si>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</si>
  <si>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</si>
  <si>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</si>
  <si>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</si>
  <si>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</si>
  <si>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</si>
  <si>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</si>
  <si>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</si>
  <si>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</si>
  <si>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</si>
  <si>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</si>
  <si>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</si>
  <si>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</si>
  <si>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</si>
  <si>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</si>
  <si>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</si>
  <si>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</si>
  <si>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</si>
  <si>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</si>
  <si>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</si>
  <si>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</si>
  <si>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</si>
  <si>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</si>
  <si>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</si>
  <si>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</si>
  <si>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</si>
  <si>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</si>
  <si>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</si>
  <si>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</si>
  <si>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</si>
  <si>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</si>
  <si>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</si>
  <si>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</si>
  <si>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</si>
  <si>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</si>
  <si>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</si>
  <si>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</si>
  <si>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</si>
  <si>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</si>
  <si>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</si>
  <si>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</si>
  <si>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</si>
  <si>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</si>
  <si>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</si>
  <si>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</si>
  <si>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</si>
  <si>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</si>
  <si>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</si>
  <si>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</si>
  <si>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</si>
  <si>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</si>
  <si>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</si>
  <si>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</si>
  <si>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</si>
  <si>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</si>
  <si>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</si>
  <si>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</si>
  <si>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</si>
  <si>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</si>
  <si>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</si>
  <si>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</si>
  <si>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</si>
  <si>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</si>
  <si>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</si>
  <si>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</si>
  <si>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</si>
  <si>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</si>
  <si>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</si>
  <si>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</si>
  <si>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</si>
  <si>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</si>
  <si>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</si>
  <si>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</si>
  <si>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</si>
  <si>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</si>
  <si>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</si>
  <si>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</si>
  <si>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</si>
  <si>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</si>
  <si>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</si>
  <si>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</si>
  <si>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</si>
  <si>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</si>
  <si>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</si>
  <si>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</si>
  <si>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</si>
  <si>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</si>
  <si>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</si>
  <si>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</si>
  <si>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</si>
  <si>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</si>
  <si>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</si>
  <si>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</si>
  <si>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</si>
  <si>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</si>
  <si>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</si>
  <si>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</si>
  <si>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</si>
  <si>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</si>
  <si>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</si>
  <si>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</si>
  <si>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</si>
  <si>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</si>
  <si>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</si>
  <si>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</si>
  <si>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</si>
  <si>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</si>
  <si>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</si>
  <si>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</si>
  <si>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</si>
  <si>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</si>
  <si>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</si>
  <si>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</si>
  <si>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</si>
  <si>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</si>
  <si>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</si>
  <si>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</si>
  <si>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</si>
  <si>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</si>
  <si>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</si>
  <si>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</si>
  <si>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</si>
  <si>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</si>
  <si>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</si>
  <si>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</si>
  <si>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</si>
  <si>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</si>
  <si>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</si>
  <si>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</si>
  <si>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</si>
  <si>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</si>
  <si>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</si>
  <si>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</si>
  <si>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</si>
  <si>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</si>
  <si>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</si>
  <si>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</si>
  <si>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</si>
  <si>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</si>
  <si>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</si>
  <si>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</si>
  <si>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</si>
  <si>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</si>
  <si>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</si>
  <si>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</si>
  <si>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</si>
  <si>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</si>
  <si>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</si>
  <si>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</si>
  <si>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</si>
  <si>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</si>
  <si>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</si>
  <si>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</si>
  <si>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</si>
  <si>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</si>
  <si>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</si>
  <si>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</si>
  <si>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</si>
  <si>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</si>
  <si>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</si>
  <si>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</si>
  <si>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</si>
  <si>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</si>
  <si>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</si>
  <si>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</si>
  <si>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</si>
  <si>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</si>
  <si>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</si>
  <si>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</si>
  <si>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</si>
  <si>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</si>
  <si>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</si>
  <si>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</si>
  <si>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</si>
  <si>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</si>
  <si>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</si>
  <si>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</si>
  <si>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</si>
  <si>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</si>
  <si>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</si>
  <si>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</si>
  <si>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</si>
  <si>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</si>
  <si>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</si>
  <si>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</si>
  <si>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</si>
  <si>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</si>
  <si>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</si>
  <si>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</si>
  <si>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</si>
  <si>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</si>
  <si>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</si>
  <si>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</si>
  <si>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</si>
  <si>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</si>
  <si>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</si>
  <si>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</si>
  <si>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</si>
  <si>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</si>
  <si>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</si>
  <si>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</si>
  <si>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</si>
  <si>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</si>
  <si>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</si>
  <si>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</si>
  <si>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</si>
  <si>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</si>
  <si>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</si>
  <si>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</si>
  <si>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</si>
  <si>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</si>
  <si>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</si>
  <si>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</si>
  <si>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</si>
  <si>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</si>
  <si>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</si>
  <si>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</si>
  <si>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</si>
  <si>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</si>
  <si>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</si>
  <si>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</si>
  <si>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</si>
  <si>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</si>
  <si>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</si>
  <si>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</si>
  <si>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</si>
  <si>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</si>
  <si>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</si>
  <si>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</si>
  <si>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</si>
  <si>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</si>
  <si>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</si>
  <si>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</si>
  <si>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</si>
  <si>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</si>
  <si>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</si>
  <si>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</si>
  <si>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</si>
  <si>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</si>
  <si>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</si>
  <si>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</si>
  <si>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</si>
  <si>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</si>
  <si>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</si>
  <si>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</si>
  <si>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</si>
  <si>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</si>
  <si>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</si>
  <si>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</si>
  <si>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</si>
  <si>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</si>
  <si>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</si>
  <si>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</si>
  <si>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</si>
  <si>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</si>
  <si>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</si>
  <si>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</si>
  <si>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</si>
  <si>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</si>
  <si>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</si>
  <si>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</si>
  <si>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</si>
  <si>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</si>
  <si>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</si>
  <si>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</si>
  <si>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</si>
  <si>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</si>
  <si>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</si>
  <si>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</si>
  <si>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</si>
  <si>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</si>
  <si>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</si>
  <si>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</si>
  <si>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</si>
  <si>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</si>
  <si>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</si>
  <si>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</si>
  <si>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</si>
  <si>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</si>
  <si>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</si>
  <si>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</si>
  <si>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</si>
  <si>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</si>
  <si>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</si>
  <si>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</si>
  <si>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</si>
  <si>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</si>
  <si>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</si>
  <si>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</si>
  <si>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</si>
  <si>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</si>
  <si>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</si>
  <si>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</si>
  <si>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</si>
  <si>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</si>
  <si>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</si>
  <si>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</si>
  <si>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</si>
  <si>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</si>
  <si>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</si>
  <si>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</si>
  <si>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</si>
  <si>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</si>
  <si>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</si>
  <si>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</si>
  <si>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</si>
  <si>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</si>
  <si>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</si>
  <si>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</si>
  <si>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</si>
  <si>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</si>
  <si>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</si>
  <si>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</si>
  <si>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</si>
  <si>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</si>
  <si>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</si>
  <si>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</si>
  <si>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</si>
  <si>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</si>
  <si>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</si>
  <si>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</si>
  <si>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</si>
  <si>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</si>
  <si>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</si>
  <si>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</si>
  <si>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</si>
  <si>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</si>
  <si>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</si>
  <si>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</si>
  <si>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</si>
  <si>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</si>
  <si>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</si>
  <si>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</si>
  <si>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</si>
  <si>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</si>
  <si>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</si>
  <si>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</si>
  <si>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</si>
  <si>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</si>
  <si>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</si>
  <si>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</si>
  <si>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</si>
  <si>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</si>
  <si>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</si>
  <si>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</si>
  <si>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</si>
  <si>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</si>
  <si>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</si>
  <si>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</si>
  <si>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</si>
  <si>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</si>
  <si>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</si>
  <si>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</si>
  <si>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</si>
  <si>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</si>
  <si>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</si>
  <si>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</si>
  <si>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</si>
  <si>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</si>
  <si>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</si>
  <si>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</si>
  <si>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</si>
  <si>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</si>
  <si>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</si>
  <si>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</si>
  <si>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</si>
  <si>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</si>
  <si>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</si>
  <si>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</si>
  <si>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</si>
  <si>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</si>
  <si>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</si>
  <si>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</si>
  <si>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</si>
  <si>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</si>
  <si>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</si>
  <si>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</si>
  <si>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</si>
  <si>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</si>
  <si>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</si>
  <si>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</si>
  <si>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</si>
  <si>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</si>
  <si>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</si>
  <si>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</si>
  <si>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</si>
  <si>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</si>
  <si>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</si>
  <si>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</si>
  <si>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</si>
  <si>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</si>
  <si>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</si>
  <si>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</si>
  <si>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</si>
  <si>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</si>
  <si>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</si>
  <si>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</si>
  <si>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</si>
  <si>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</si>
  <si>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</si>
  <si>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</si>
  <si>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</si>
  <si>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</si>
  <si>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</si>
  <si>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</si>
  <si>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</si>
  <si>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</si>
  <si>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</si>
  <si>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</si>
  <si>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</si>
  <si>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</si>
  <si>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</si>
  <si>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</si>
  <si>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</si>
  <si>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</si>
  <si>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</si>
  <si>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</si>
  <si>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</si>
  <si>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</si>
  <si>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</si>
  <si>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</si>
  <si>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</si>
  <si>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</si>
  <si>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</si>
  <si>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</si>
  <si>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</si>
  <si>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</si>
  <si>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</si>
  <si>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</si>
  <si>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</si>
  <si>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</si>
  <si>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</si>
  <si>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</si>
  <si>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</si>
  <si>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</si>
  <si>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</si>
  <si>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</si>
  <si>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</si>
  <si>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</si>
  <si>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</si>
  <si>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</si>
  <si>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</si>
  <si>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</si>
  <si>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</si>
  <si>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</si>
  <si>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</si>
  <si>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</si>
  <si>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</si>
  <si>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</si>
  <si>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</si>
  <si>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</si>
  <si>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</si>
  <si>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</si>
  <si>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</si>
  <si>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</si>
  <si>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</si>
  <si>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</si>
  <si>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</si>
  <si>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</si>
  <si>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</si>
  <si>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</si>
  <si>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</si>
  <si>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</si>
  <si>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</si>
  <si>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</si>
  <si>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</si>
  <si>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</si>
  <si>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</si>
  <si>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</si>
  <si>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</si>
  <si>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</si>
  <si>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</si>
  <si>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</si>
  <si>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</si>
  <si>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</si>
  <si>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</si>
  <si>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</si>
  <si>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</si>
  <si>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</si>
  <si>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</si>
  <si>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</si>
  <si>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</si>
  <si>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</si>
  <si>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</si>
  <si>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</si>
  <si>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</si>
  <si>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</si>
  <si>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</si>
  <si>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</si>
  <si>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</si>
  <si>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</si>
  <si>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</si>
  <si>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</si>
  <si>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</si>
  <si>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</si>
  <si>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</si>
  <si>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</si>
  <si>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</si>
  <si>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</si>
  <si>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</si>
  <si>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</si>
  <si>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</si>
  <si>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</si>
  <si>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</si>
  <si>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</si>
  <si>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</si>
  <si>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</si>
  <si>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</si>
  <si>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</si>
  <si>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</si>
  <si>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</si>
  <si>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</si>
  <si>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</si>
  <si>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</si>
  <si>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</si>
  <si>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</si>
  <si>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</si>
  <si>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</si>
  <si>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</si>
  <si>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</si>
  <si>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</si>
  <si>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</si>
  <si>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</si>
  <si>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</si>
  <si>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</si>
  <si>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</si>
  <si>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</si>
  <si>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</si>
  <si>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</si>
  <si>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</si>
  <si>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</si>
  <si>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</si>
  <si>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</si>
  <si>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</si>
  <si>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</si>
  <si>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</si>
  <si>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</si>
  <si>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</si>
  <si>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</si>
  <si>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</si>
  <si>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</si>
  <si>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</si>
  <si>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</si>
  <si>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</si>
  <si>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</si>
  <si>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</si>
  <si>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</si>
  <si>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</si>
  <si>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</si>
  <si>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</si>
  <si>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</si>
  <si>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</si>
  <si>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</si>
  <si>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</si>
  <si>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</si>
  <si>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</si>
  <si>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</si>
  <si>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</si>
  <si>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</si>
  <si>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</si>
  <si>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</si>
  <si>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</si>
  <si>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</si>
  <si>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</si>
  <si>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</si>
  <si>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</si>
  <si>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</si>
  <si>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</si>
  <si>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</si>
  <si>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</si>
  <si>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</si>
  <si>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</si>
  <si>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</si>
  <si>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</si>
  <si>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</si>
  <si>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</si>
  <si>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</si>
  <si>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</si>
  <si>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</si>
  <si>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</si>
  <si>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</si>
  <si>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</si>
  <si>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</si>
  <si>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</si>
  <si>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</si>
  <si>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</si>
  <si>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</si>
  <si>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</si>
  <si>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</si>
  <si>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</si>
  <si>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</si>
  <si>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</si>
  <si>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</si>
  <si>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</si>
  <si>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</si>
  <si>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</si>
  <si>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</si>
  <si>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</si>
  <si>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</si>
  <si>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</si>
  <si>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</si>
  <si>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</si>
  <si>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</si>
  <si>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</si>
  <si>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</si>
  <si>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</si>
  <si>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</si>
  <si>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</si>
  <si>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</si>
  <si>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</si>
  <si>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</si>
  <si>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</si>
  <si>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</si>
  <si>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</si>
  <si>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</si>
  <si>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</si>
  <si>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</si>
  <si>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</si>
  <si>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</si>
  <si>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</si>
  <si>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</si>
  <si>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</si>
  <si>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</si>
  <si>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</si>
  <si>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</si>
  <si>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</si>
  <si>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</si>
  <si>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</si>
  <si>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</si>
  <si>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</si>
  <si>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</si>
  <si>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</si>
  <si>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</si>
  <si>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</si>
  <si>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</si>
  <si>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</si>
  <si>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</si>
  <si>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</si>
  <si>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</si>
  <si>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</si>
  <si>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</si>
  <si>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</si>
  <si>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</si>
  <si>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</si>
  <si>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</si>
  <si>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</si>
  <si>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</si>
  <si>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</si>
  <si>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</si>
  <si>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</si>
  <si>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</si>
  <si>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</si>
  <si>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</si>
  <si>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</si>
  <si>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</si>
  <si>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</si>
  <si>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</si>
  <si>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</si>
  <si>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</si>
  <si>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</si>
  <si>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</si>
  <si>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</si>
  <si>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</si>
  <si>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</si>
  <si>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</si>
  <si>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</si>
  <si>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</si>
  <si>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</si>
  <si>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</si>
  <si>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</si>
  <si>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</si>
  <si>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</si>
  <si>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</si>
  <si>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</si>
  <si>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</si>
  <si>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</si>
  <si>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</si>
  <si>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</si>
  <si>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</si>
  <si>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</si>
  <si>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</si>
  <si>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</si>
  <si>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</si>
  <si>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</si>
  <si>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</si>
  <si>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</si>
  <si>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</si>
  <si>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</si>
  <si>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</si>
  <si>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</si>
  <si>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</si>
  <si>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</si>
  <si>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</si>
  <si>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</si>
  <si>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</si>
  <si>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</si>
  <si>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</si>
  <si>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</si>
  <si>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</si>
  <si>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</si>
  <si>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</si>
  <si>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</si>
  <si>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</si>
  <si>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</si>
  <si>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</si>
  <si>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</si>
  <si>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</si>
  <si>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</si>
  <si>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</si>
  <si>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</si>
  <si>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</si>
  <si>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</si>
  <si>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</si>
  <si>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</si>
  <si>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</si>
  <si>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</si>
  <si>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</si>
  <si>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</si>
  <si>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</si>
  <si>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</si>
  <si>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</si>
  <si>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</si>
  <si>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</si>
  <si>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</si>
  <si>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</si>
  <si>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</si>
  <si>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</si>
  <si>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</si>
  <si>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</si>
  <si>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</si>
  <si>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</si>
  <si>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</si>
  <si>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</si>
  <si>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</si>
  <si>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</si>
  <si>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</si>
  <si>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</si>
  <si>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</si>
  <si>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</si>
  <si>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</si>
  <si>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</si>
  <si>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</si>
  <si>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</si>
  <si>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</si>
  <si>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</si>
  <si>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</si>
  <si>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</si>
  <si>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</si>
  <si>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</si>
  <si>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</si>
  <si>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</si>
  <si>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</si>
  <si>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</si>
  <si>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</si>
  <si>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</si>
  <si>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</si>
  <si>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</si>
  <si>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</si>
  <si>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</si>
  <si>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</si>
  <si>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</si>
  <si>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</si>
  <si>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</si>
  <si>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</si>
  <si>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</si>
  <si>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</si>
  <si>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</si>
  <si>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</si>
  <si>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</si>
  <si>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</si>
  <si>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</si>
  <si>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</si>
  <si>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</si>
  <si>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</si>
  <si>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</si>
  <si>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</si>
  <si>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</si>
  <si>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</si>
  <si>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</si>
  <si>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</si>
  <si>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</si>
  <si>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</si>
  <si>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</si>
  <si>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</si>
  <si>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</si>
  <si>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</si>
  <si>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</si>
  <si>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</si>
  <si>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</si>
  <si>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</si>
  <si>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</si>
  <si>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</si>
  <si>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</si>
  <si>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</si>
  <si>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</si>
  <si>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</si>
  <si>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</si>
  <si>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</si>
  <si>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</si>
  <si>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</si>
  <si>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</si>
  <si>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</si>
  <si>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</si>
  <si>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</si>
  <si>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</si>
  <si>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</si>
  <si>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</si>
  <si>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</si>
  <si>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</si>
  <si>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</si>
  <si>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</si>
  <si>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</si>
  <si>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</si>
  <si>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</si>
  <si>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</si>
  <si>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</si>
  <si>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</si>
  <si>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</si>
  <si>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</si>
  <si>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</si>
  <si>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</si>
  <si>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</si>
  <si>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</si>
  <si>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</si>
  <si>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</si>
  <si>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</si>
  <si>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</si>
  <si>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</si>
  <si>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</si>
  <si>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</si>
  <si>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</si>
  <si>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</si>
  <si>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</si>
  <si>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</si>
  <si>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</si>
  <si>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</si>
  <si>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</si>
  <si>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</si>
  <si>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</si>
  <si>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</si>
  <si>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</si>
  <si>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</si>
  <si>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</si>
  <si>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</si>
  <si>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</si>
  <si>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</si>
  <si>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</si>
  <si>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</si>
  <si>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</si>
  <si>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</si>
  <si>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</si>
  <si>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</si>
  <si>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</si>
  <si>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</si>
  <si>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</si>
  <si>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</si>
  <si>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</si>
  <si>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</si>
  <si>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</si>
  <si>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</si>
  <si>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</si>
  <si>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</si>
  <si>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</si>
  <si>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</si>
  <si>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</si>
  <si>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</si>
  <si>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</si>
  <si>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</si>
  <si>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</si>
  <si>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</si>
  <si>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</si>
  <si>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</si>
  <si>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</si>
  <si>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</si>
  <si>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</si>
  <si>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</si>
  <si>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</si>
  <si>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</si>
  <si>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</si>
  <si>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</si>
  <si>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</si>
  <si>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</si>
  <si>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</si>
  <si>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</si>
  <si>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</si>
  <si>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</si>
  <si>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</si>
  <si>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</si>
  <si>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</si>
  <si>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</si>
  <si>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</si>
  <si>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</si>
  <si>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</si>
  <si>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</si>
  <si>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</si>
  <si>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</si>
  <si>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</si>
  <si>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</si>
  <si>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</si>
  <si>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</si>
  <si>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</si>
  <si>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</si>
  <si>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</si>
  <si>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</si>
  <si>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</si>
  <si>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</si>
  <si>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</si>
  <si>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</si>
  <si>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</si>
  <si>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</si>
  <si>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</si>
  <si>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</si>
  <si>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</si>
  <si>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</si>
  <si>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</si>
  <si>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</si>
  <si>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</si>
  <si>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</si>
  <si>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</si>
  <si>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</si>
  <si>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</si>
  <si>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</si>
  <si>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</si>
  <si>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</si>
  <si>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</si>
  <si>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</si>
  <si>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</si>
  <si>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</si>
  <si>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</si>
  <si>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</si>
  <si>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</si>
  <si>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</si>
  <si>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</si>
  <si>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</si>
  <si>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</si>
  <si>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</si>
  <si>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</si>
  <si>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</si>
  <si>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</si>
  <si>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</si>
  <si>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</si>
  <si>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</si>
  <si>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</si>
  <si>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</si>
  <si>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</si>
  <si>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</si>
  <si>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</si>
  <si>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</si>
  <si>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</si>
  <si>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</si>
  <si>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</si>
  <si>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</si>
  <si>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</si>
  <si>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</si>
  <si>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</si>
  <si>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</si>
  <si>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</si>
  <si>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</si>
  <si>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</si>
  <si>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</si>
  <si>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</si>
  <si>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</si>
  <si>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</si>
  <si>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</si>
  <si>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</si>
  <si>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</si>
  <si>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</si>
  <si>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</si>
  <si>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</si>
  <si>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</si>
  <si>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</si>
  <si>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</si>
  <si>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</si>
  <si>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</si>
  <si>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</si>
  <si>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</si>
  <si>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</si>
  <si>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</si>
  <si>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</si>
  <si>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</si>
  <si>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</si>
  <si>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</si>
  <si>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</si>
  <si>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</si>
  <si>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</si>
  <si>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</si>
  <si>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</si>
  <si>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</si>
  <si>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</si>
  <si>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</si>
  <si>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</si>
  <si>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</si>
  <si>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</si>
  <si>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</si>
  <si>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</si>
  <si>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</si>
  <si>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</si>
  <si>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</si>
  <si>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</si>
  <si>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</si>
  <si>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</si>
  <si>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</si>
  <si>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</si>
  <si>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</si>
  <si>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</si>
  <si>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</si>
  <si>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</si>
  <si>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</si>
  <si>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</si>
  <si>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</si>
  <si>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</si>
  <si>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</si>
  <si>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</si>
  <si>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</si>
  <si>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</si>
  <si>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</si>
  <si>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</si>
  <si>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</si>
  <si>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</si>
  <si>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</si>
  <si>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</si>
  <si>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</si>
  <si>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</si>
  <si>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</si>
  <si>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</si>
  <si>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</si>
  <si>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</si>
  <si>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</si>
  <si>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</si>
  <si>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</si>
  <si>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</si>
  <si>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</si>
  <si>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</si>
  <si>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</si>
  <si>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</si>
  <si>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</si>
  <si>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</si>
  <si>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</si>
  <si>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</si>
  <si>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</si>
  <si>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</si>
  <si>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</si>
  <si>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</si>
  <si>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</si>
  <si>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</si>
  <si>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</si>
  <si>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</si>
  <si>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</si>
  <si>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</si>
  <si>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</si>
  <si>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</si>
  <si>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</si>
  <si>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</si>
  <si>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</si>
  <si>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</si>
  <si>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</si>
  <si>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</si>
  <si>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</si>
  <si>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</si>
  <si>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</si>
  <si>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</si>
  <si>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</si>
  <si>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</si>
  <si>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</si>
  <si>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</si>
  <si>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</si>
  <si>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</si>
  <si>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</si>
  <si>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</si>
  <si>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</si>
  <si>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</si>
  <si>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</si>
  <si>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</si>
  <si>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</si>
  <si>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</si>
  <si>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</si>
  <si>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</si>
  <si>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</si>
  <si>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</si>
  <si>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</si>
  <si>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</si>
  <si>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</si>
  <si>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</si>
  <si>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</si>
  <si>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</si>
  <si>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</si>
  <si>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</si>
  <si>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</si>
  <si>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</si>
  <si>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</si>
  <si>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</si>
  <si>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</si>
  <si>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</si>
  <si>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</si>
  <si>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</si>
  <si>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</si>
  <si>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</si>
  <si>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</si>
  <si>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</si>
  <si>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</si>
  <si>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</si>
  <si>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</si>
  <si>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</si>
  <si>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</si>
  <si>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</si>
  <si>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</si>
  <si>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</si>
  <si>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</si>
  <si>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</si>
  <si>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</si>
  <si>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</si>
  <si>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</si>
  <si>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</si>
  <si>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</si>
  <si>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</si>
  <si>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</si>
  <si>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</si>
  <si>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</si>
  <si>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</si>
  <si>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</si>
  <si>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</si>
  <si>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</si>
  <si>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</si>
  <si>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</si>
  <si>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</si>
  <si>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</si>
  <si>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</si>
  <si>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</si>
  <si>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</si>
  <si>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</si>
  <si>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</si>
  <si>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</si>
  <si>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</si>
  <si>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</si>
  <si>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</si>
  <si>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</si>
  <si>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</si>
  <si>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</si>
  <si>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</si>
  <si>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</si>
  <si>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</si>
  <si>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</si>
  <si>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</si>
  <si>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</si>
  <si>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</si>
  <si>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</si>
  <si>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</si>
  <si>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</si>
  <si>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</si>
  <si>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</si>
  <si>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</si>
  <si>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</si>
  <si>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</si>
  <si>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</si>
  <si>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</si>
  <si>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</si>
  <si>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</si>
  <si>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</si>
  <si>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</si>
  <si>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</si>
  <si>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</si>
  <si>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</si>
  <si>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</si>
  <si>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</si>
  <si>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</si>
  <si>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</si>
  <si>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</si>
  <si>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</si>
  <si>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</si>
  <si>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</si>
  <si>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</si>
  <si>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</si>
  <si>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</si>
  <si>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</si>
  <si>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</si>
  <si>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</si>
  <si>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</si>
  <si>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</si>
  <si>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</si>
  <si>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</si>
  <si>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</si>
  <si>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</si>
  <si>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</si>
  <si>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</si>
  <si>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</si>
  <si>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</si>
  <si>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</si>
  <si>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</si>
  <si>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</si>
  <si>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</si>
  <si>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</si>
  <si>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</si>
  <si>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</si>
  <si>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</si>
  <si>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</si>
  <si>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</si>
  <si>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</si>
  <si>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</si>
  <si>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</si>
  <si>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</si>
  <si>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</si>
  <si>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</si>
  <si>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</si>
  <si>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</si>
  <si>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</si>
  <si>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</si>
  <si>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</si>
  <si>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</si>
  <si>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</si>
  <si>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</si>
  <si>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</si>
  <si>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</si>
  <si>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</si>
  <si>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</si>
  <si>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</si>
  <si>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</si>
  <si>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</si>
  <si>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</si>
  <si>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</si>
  <si>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</si>
  <si>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</si>
  <si>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</si>
  <si>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</si>
  <si>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</si>
  <si>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</si>
  <si>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</si>
  <si>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</si>
  <si>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</si>
  <si>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</si>
  <si>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</si>
  <si>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</si>
  <si>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</si>
  <si>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</si>
  <si>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</si>
  <si>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</si>
  <si>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</si>
  <si>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</si>
  <si>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</si>
  <si>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</si>
  <si>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</si>
  <si>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</si>
  <si>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</si>
  <si>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</si>
  <si>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</si>
  <si>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</si>
  <si>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</si>
  <si>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</si>
  <si>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</si>
  <si>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</si>
  <si>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</si>
  <si>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</si>
  <si>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</si>
  <si>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</si>
  <si>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</si>
  <si>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</si>
  <si>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</si>
  <si>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</si>
  <si>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</si>
  <si>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</si>
  <si>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</si>
  <si>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</si>
  <si>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</si>
  <si>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</si>
  <si>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</si>
  <si>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</si>
  <si>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</si>
  <si>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</si>
  <si>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</si>
  <si>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</si>
  <si>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</si>
  <si>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</si>
  <si>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</si>
  <si>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</si>
  <si>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</si>
  <si>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</si>
  <si>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</si>
  <si>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</si>
  <si>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</si>
  <si>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</si>
  <si>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</si>
  <si>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</si>
  <si>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</si>
  <si>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</si>
  <si>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</si>
  <si>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</si>
  <si>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</si>
  <si>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</si>
  <si>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</si>
  <si>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</si>
  <si>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</si>
  <si>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</si>
  <si>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</si>
  <si>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</si>
  <si>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</si>
  <si>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</si>
  <si>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</si>
  <si>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</si>
  <si>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</si>
  <si>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</si>
  <si>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</si>
  <si>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</si>
  <si>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</si>
  <si>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</si>
  <si>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</si>
  <si>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</si>
  <si>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</si>
  <si>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</si>
  <si>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</si>
  <si>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</si>
  <si>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</si>
  <si>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</si>
  <si>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</si>
  <si>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</si>
  <si>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</si>
  <si>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</si>
  <si>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</si>
  <si>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</si>
  <si>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</si>
  <si>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</si>
  <si>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</si>
  <si>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</si>
  <si>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</si>
  <si>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</si>
  <si>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</si>
  <si>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</si>
  <si>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</si>
  <si>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</si>
  <si>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</si>
  <si>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</si>
  <si>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</si>
  <si>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</si>
  <si>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</si>
  <si>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</si>
  <si>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</si>
  <si>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</si>
  <si>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</si>
  <si>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</si>
  <si>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</si>
  <si>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</si>
  <si>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</si>
  <si>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</si>
  <si>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</si>
  <si>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</si>
  <si>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</si>
  <si>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</si>
  <si>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</si>
  <si>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</si>
  <si>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</si>
  <si>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</si>
  <si>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</si>
  <si>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</si>
  <si>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</si>
  <si>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</si>
  <si>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</si>
  <si>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</si>
  <si>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</si>
  <si>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</si>
  <si>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</si>
  <si>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</si>
  <si>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</si>
  <si>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</si>
  <si>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</si>
  <si>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</si>
  <si>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</si>
  <si>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</si>
  <si>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</si>
  <si>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</si>
  <si>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</si>
  <si>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</si>
  <si>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</si>
  <si>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</si>
  <si>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</si>
  <si>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</si>
  <si>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</si>
  <si>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</si>
  <si>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</si>
  <si>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</si>
  <si>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</si>
  <si>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</si>
  <si>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</si>
  <si>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</si>
  <si>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</si>
  <si>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</si>
  <si>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</si>
  <si>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</si>
  <si>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</si>
  <si>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</si>
  <si>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</si>
  <si>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</si>
  <si>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</si>
  <si>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</si>
  <si>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</si>
  <si>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</si>
  <si>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</si>
  <si>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</si>
  <si>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</si>
  <si>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</si>
  <si>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</si>
  <si>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</si>
  <si>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</si>
  <si>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</si>
  <si>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</si>
  <si>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</si>
  <si>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</si>
  <si>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</si>
  <si>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</si>
  <si>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</si>
  <si>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</si>
  <si>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</si>
  <si>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</si>
  <si>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</si>
  <si>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</si>
  <si>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</si>
  <si>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</si>
  <si>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</si>
  <si>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</si>
  <si>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</si>
  <si>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</si>
  <si>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</si>
  <si>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</si>
  <si>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</si>
  <si>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</si>
  <si>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</si>
  <si>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</si>
  <si>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</si>
  <si>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</si>
  <si>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</si>
  <si>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</si>
  <si>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</si>
  <si>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</si>
  <si>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</si>
  <si>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</si>
  <si>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</si>
  <si>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</si>
  <si>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</si>
  <si>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</si>
  <si>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</si>
  <si>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</si>
  <si>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</si>
  <si>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</si>
  <si>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</si>
  <si>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</si>
  <si>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</si>
  <si>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</si>
  <si>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</si>
  <si>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</si>
  <si>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</si>
  <si>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</si>
  <si>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</si>
  <si>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</si>
  <si>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</si>
  <si>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</si>
  <si>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</si>
  <si>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</si>
  <si>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</si>
  <si>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</si>
  <si>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</si>
  <si>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</si>
  <si>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</si>
  <si>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</si>
  <si>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</si>
  <si>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</si>
  <si>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</si>
  <si>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</si>
  <si>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</si>
  <si>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</si>
  <si>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</si>
  <si>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</si>
  <si>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</si>
  <si>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</si>
  <si>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</si>
  <si>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</si>
  <si>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</si>
  <si>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</si>
  <si>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</si>
  <si>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</si>
  <si>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</si>
  <si>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</si>
  <si>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</si>
  <si>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</si>
  <si>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</si>
  <si>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</si>
  <si>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</si>
  <si>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</si>
  <si>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</si>
  <si>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</si>
  <si>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</si>
  <si>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</si>
  <si>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</si>
  <si>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</si>
  <si>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</si>
  <si>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</si>
  <si>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</si>
  <si>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</si>
  <si>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</si>
  <si>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</si>
  <si>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</si>
  <si>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</si>
  <si>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</si>
  <si>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</si>
  <si>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</si>
  <si>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</si>
  <si>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</si>
  <si>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</si>
  <si>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</si>
  <si>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</si>
  <si>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</si>
  <si>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</si>
  <si>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</si>
  <si>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</si>
  <si>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</si>
  <si>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</si>
  <si>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</si>
  <si>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</si>
  <si>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</si>
  <si>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</si>
  <si>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</si>
  <si>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</si>
  <si>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</si>
  <si>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</si>
  <si>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</si>
  <si>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</si>
  <si>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</si>
  <si>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</si>
  <si>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</si>
  <si>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</si>
  <si>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</si>
  <si>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</si>
  <si>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</si>
  <si>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</si>
  <si>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</si>
  <si>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</si>
  <si>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</si>
  <si>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</si>
  <si>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</si>
  <si>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</si>
  <si>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</si>
  <si>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</si>
  <si>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</si>
  <si>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</si>
  <si>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</si>
  <si>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</si>
  <si>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</si>
  <si>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</si>
  <si>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</si>
  <si>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</si>
  <si>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</si>
  <si>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</si>
  <si>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</si>
  <si>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</si>
  <si>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</si>
  <si>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</si>
  <si>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</si>
  <si>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</si>
  <si>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</si>
  <si>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</si>
  <si>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</si>
  <si>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</si>
  <si>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</si>
  <si>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</si>
  <si>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</si>
  <si>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</si>
  <si>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</si>
  <si>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</si>
  <si>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</si>
  <si>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</si>
  <si>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</si>
  <si>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</si>
  <si>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</si>
  <si>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</si>
  <si>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</si>
  <si>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</si>
  <si>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</si>
  <si>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</si>
  <si>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</si>
  <si>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</si>
  <si>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</si>
  <si>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</si>
  <si>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</si>
  <si>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</si>
  <si>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</si>
  <si>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</si>
  <si>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</si>
  <si>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</si>
  <si>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</si>
  <si>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</si>
  <si>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</si>
  <si>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</si>
  <si>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</si>
  <si>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</si>
  <si>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</si>
  <si>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</si>
  <si>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</si>
  <si>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</si>
  <si>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</si>
  <si>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</si>
  <si>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</si>
  <si>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</si>
  <si>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</si>
  <si>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</si>
  <si>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</si>
  <si>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</si>
  <si>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</si>
  <si>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</si>
  <si>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</si>
  <si>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</si>
  <si>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</si>
  <si>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</si>
  <si>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</si>
  <si>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</si>
  <si>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</si>
  <si>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</si>
  <si>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</si>
  <si>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</si>
  <si>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</si>
  <si>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</si>
  <si>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</si>
  <si>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</si>
  <si>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</si>
  <si>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</si>
  <si>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</si>
  <si>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</si>
  <si>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</si>
  <si>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</si>
  <si>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</si>
  <si>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</si>
  <si>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</si>
  <si>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</si>
  <si>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</si>
  <si>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</si>
  <si>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</si>
  <si>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</si>
  <si>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</si>
  <si>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</si>
  <si>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</si>
  <si>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</si>
  <si>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</si>
  <si>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</si>
  <si>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</si>
  <si>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</si>
  <si>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</si>
  <si>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</si>
  <si>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</si>
  <si>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</si>
  <si>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</si>
  <si>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</si>
  <si>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</si>
  <si>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</si>
  <si>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</si>
  <si>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</si>
  <si>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</si>
  <si>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</si>
  <si>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</si>
  <si>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</si>
  <si>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</si>
  <si>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</si>
  <si>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</si>
  <si>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</si>
  <si>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</si>
  <si>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</si>
  <si>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</si>
  <si>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</si>
  <si>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</si>
  <si>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</si>
  <si>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</si>
  <si>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</si>
  <si>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</si>
  <si>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</si>
  <si>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</si>
  <si>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</si>
  <si>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</si>
  <si>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</si>
  <si>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</si>
  <si>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</si>
  <si>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</si>
  <si>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</si>
  <si>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</si>
  <si>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</si>
  <si>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</si>
  <si>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</si>
  <si>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</si>
  <si>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</si>
  <si>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</si>
  <si>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</si>
  <si>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</si>
  <si>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</si>
  <si>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</si>
  <si>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</si>
  <si>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</si>
  <si>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</si>
  <si>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</si>
  <si>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</si>
  <si>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</si>
  <si>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</si>
  <si>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</si>
  <si>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</si>
  <si>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</si>
  <si>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</si>
  <si>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</si>
  <si>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</si>
  <si>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</si>
  <si>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</si>
  <si>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</si>
  <si>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</si>
  <si>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</si>
  <si>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</si>
  <si>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</si>
  <si>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</si>
  <si>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</si>
  <si>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</si>
  <si>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</si>
  <si>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</si>
  <si>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</si>
  <si>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</si>
  <si>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</si>
  <si>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</si>
  <si>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</si>
  <si>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</si>
  <si>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</si>
  <si>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</si>
  <si>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</si>
  <si>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</si>
  <si>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</si>
  <si>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</si>
  <si>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</si>
  <si>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</si>
  <si>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</si>
  <si>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</si>
  <si>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</si>
  <si>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</si>
  <si>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</si>
  <si>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</si>
  <si>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</si>
  <si>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</si>
  <si>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</si>
  <si>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</si>
  <si>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</si>
  <si>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</si>
  <si>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</si>
  <si>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</si>
  <si>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</si>
  <si>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</si>
  <si>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</si>
  <si>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</si>
  <si>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</si>
  <si>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</si>
  <si>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</si>
  <si>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</si>
  <si>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</si>
  <si>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</si>
  <si>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</si>
  <si>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</si>
  <si>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</si>
  <si>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</si>
  <si>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</si>
  <si>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</si>
  <si>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</si>
  <si>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</si>
  <si>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</si>
  <si>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</si>
  <si>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</si>
  <si>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</si>
  <si>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</si>
  <si>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</si>
  <si>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</si>
  <si>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</si>
  <si>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</si>
  <si>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</si>
  <si>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</si>
  <si>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</si>
  <si>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</si>
  <si>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</si>
  <si>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</si>
  <si>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</si>
  <si>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</si>
  <si>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</si>
  <si>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</si>
  <si>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</si>
  <si>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</si>
  <si>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</si>
  <si>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</si>
  <si>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</si>
  <si>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</si>
  <si>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</si>
  <si>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</si>
  <si>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</si>
  <si>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</si>
  <si>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</si>
  <si>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</si>
  <si>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</si>
  <si>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</si>
  <si>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</si>
  <si>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</si>
  <si>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</si>
  <si>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</si>
  <si>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</si>
  <si>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</si>
  <si>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</si>
  <si>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</si>
  <si>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</si>
  <si>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</si>
  <si>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</si>
  <si>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</si>
  <si>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</si>
  <si>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</si>
  <si>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</si>
  <si>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</si>
  <si>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</si>
  <si>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</si>
  <si>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</si>
  <si>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</si>
  <si>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</si>
  <si>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</si>
  <si>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</si>
  <si>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</si>
  <si>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</si>
  <si>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</si>
  <si>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</si>
  <si>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</si>
  <si>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</si>
  <si>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</si>
  <si>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</si>
  <si>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</si>
  <si>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</si>
  <si>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</si>
  <si>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</si>
  <si>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</si>
  <si>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</si>
  <si>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</si>
  <si>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</si>
  <si>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</si>
  <si>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</si>
  <si>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</si>
  <si>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</si>
  <si>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</si>
  <si>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</si>
  <si>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</si>
  <si>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</si>
  <si>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</si>
  <si>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</si>
  <si>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</si>
  <si>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</si>
  <si>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</si>
  <si>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</si>
  <si>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</si>
  <si>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</si>
  <si>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</si>
  <si>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</si>
  <si>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</si>
  <si>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</si>
  <si>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</si>
  <si>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</si>
  <si>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</si>
  <si>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</si>
  <si>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</si>
  <si>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</si>
  <si>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</si>
  <si>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</si>
  <si>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</si>
  <si>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</si>
  <si>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</si>
  <si>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</si>
  <si>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</si>
  <si>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</si>
  <si>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</si>
  <si>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</si>
  <si>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</si>
  <si>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</si>
  <si>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</si>
  <si>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</si>
  <si>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</si>
  <si>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</si>
  <si>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</si>
  <si>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</si>
  <si>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</si>
  <si>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</si>
  <si>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</si>
  <si>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</si>
  <si>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</si>
  <si>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</si>
  <si>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</si>
  <si>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</si>
  <si>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</si>
  <si>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</si>
  <si>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</si>
  <si>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</si>
  <si>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</si>
  <si>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</si>
  <si>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</si>
  <si>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</si>
  <si>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</si>
  <si>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</si>
  <si>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</si>
  <si>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</si>
  <si>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</si>
  <si>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</si>
  <si>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</si>
  <si>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</si>
  <si>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</si>
  <si>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</si>
  <si>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</si>
  <si>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</si>
  <si>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</si>
  <si>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</si>
  <si>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</si>
  <si>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</si>
  <si>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</si>
  <si>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</si>
  <si>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</si>
  <si>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</si>
  <si>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</si>
  <si>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</si>
  <si>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</si>
  <si>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</si>
  <si>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</si>
  <si>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</si>
  <si>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</si>
  <si>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</si>
  <si>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</si>
  <si>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</si>
  <si>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</si>
  <si>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</si>
  <si>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</si>
  <si>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</si>
  <si>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</si>
  <si>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</si>
  <si>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</si>
  <si>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</si>
  <si>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</si>
  <si>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</si>
  <si>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</si>
  <si>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</si>
  <si>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</si>
  <si>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</si>
  <si>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</si>
  <si>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</si>
  <si>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</si>
  <si>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</si>
  <si>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</si>
  <si>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</si>
  <si>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</si>
  <si>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</si>
  <si>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</si>
  <si>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</si>
  <si>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</si>
  <si>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</si>
  <si>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</si>
  <si>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</si>
  <si>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</si>
  <si>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</si>
  <si>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</si>
  <si>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</si>
  <si>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</si>
  <si>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</si>
  <si>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</si>
  <si>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</si>
  <si>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</si>
  <si>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</si>
  <si>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</si>
  <si>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</si>
  <si>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</si>
  <si>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</si>
  <si>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</si>
  <si>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</si>
  <si>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</si>
  <si>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</si>
  <si>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</si>
  <si>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</si>
  <si>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</si>
  <si>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</si>
  <si>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</si>
  <si>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</si>
  <si>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</si>
  <si>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</si>
  <si>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</si>
  <si>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</si>
  <si>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</si>
  <si>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</si>
  <si>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</si>
  <si>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</si>
  <si>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</si>
  <si>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</si>
  <si>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</si>
  <si>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</si>
  <si>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</si>
  <si>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</si>
  <si>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</si>
  <si>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</si>
  <si>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</si>
  <si>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</si>
  <si>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</si>
  <si>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</si>
  <si>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</si>
  <si>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</si>
  <si>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</si>
  <si>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</si>
  <si>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</si>
  <si>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</si>
  <si>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</si>
  <si>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</si>
  <si>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</si>
  <si>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</si>
  <si>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</si>
  <si>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</si>
  <si>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</si>
  <si>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</si>
  <si>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</si>
  <si>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</si>
  <si>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</si>
  <si>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</si>
  <si>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</si>
  <si>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</si>
  <si>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</si>
  <si>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</si>
  <si>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</si>
  <si>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</si>
  <si>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</si>
  <si>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</si>
  <si>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</si>
  <si>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</si>
  <si>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</si>
  <si>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</si>
  <si>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</si>
  <si>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</si>
  <si>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</si>
  <si>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</si>
  <si>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</si>
  <si>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</si>
  <si>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</si>
  <si>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</si>
  <si>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</si>
  <si>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</si>
  <si>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</si>
  <si>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</si>
  <si>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</si>
  <si>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</si>
  <si>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</si>
  <si>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</si>
  <si>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</si>
  <si>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</si>
  <si>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</si>
  <si>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</si>
  <si>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</si>
  <si>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</si>
  <si>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</si>
  <si>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</si>
  <si>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</si>
  <si>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</si>
  <si>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</si>
  <si>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</si>
  <si>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</si>
  <si>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</si>
  <si>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</si>
  <si>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</si>
  <si>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</si>
  <si>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</si>
  <si>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</si>
  <si>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</si>
  <si>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</si>
  <si>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</si>
  <si>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</si>
  <si>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</si>
  <si>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</si>
  <si>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</si>
  <si>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</si>
  <si>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</si>
  <si>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</si>
  <si>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</si>
  <si>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</si>
  <si>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</si>
  <si>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</si>
  <si>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</si>
  <si>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</si>
  <si>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sheet_Coverage</t>
  </si>
  <si>
    <t>Coverage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</si>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</sst>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4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/personal/ryan_hull_gatesfoundation_org/Documents/Documents/pace-hrh/config/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4" x14ac:dyDescent="0.55000000000000004"/>
  <sheetData>
    <row r="2" spans="2:11" x14ac:dyDescent="0.55000000000000004">
      <c r="B2" t="s">
        <v>2421</v>
      </c>
    </row>
    <row r="3" spans="2:11" x14ac:dyDescent="0.55000000000000004">
      <c r="B3" t="s">
        <v>2422</v>
      </c>
    </row>
    <row r="4" spans="2:11" x14ac:dyDescent="0.55000000000000004">
      <c r="B4" t="s">
        <v>2423</v>
      </c>
    </row>
    <row r="6" spans="2:11" x14ac:dyDescent="0.55000000000000004">
      <c r="B6" t="s">
        <v>1071</v>
      </c>
    </row>
    <row r="7" spans="2:11" x14ac:dyDescent="0.55000000000000004">
      <c r="B7" t="s">
        <v>1072</v>
      </c>
    </row>
    <row r="11" spans="2:11" x14ac:dyDescent="0.55000000000000004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opLeftCell="D1" workbookViewId="0">
      <selection activeCell="M10" sqref="M10"/>
    </sheetView>
  </sheetViews>
  <sheetFormatPr defaultColWidth="36.47265625" defaultRowHeight="14.4" x14ac:dyDescent="0.55000000000000004"/>
  <cols>
    <col min="1" max="1" width="20.26171875" bestFit="1" customWidth="1"/>
    <col min="2" max="2" width="11.734375" bestFit="1" customWidth="1"/>
    <col min="3" max="4" width="12" bestFit="1" customWidth="1"/>
    <col min="5" max="5" width="13.26171875" bestFit="1" customWidth="1"/>
    <col min="6" max="7" width="15.15625" bestFit="1" customWidth="1"/>
    <col min="8" max="8" width="15.47265625" bestFit="1" customWidth="1"/>
    <col min="9" max="9" width="18.5234375" bestFit="1" customWidth="1"/>
    <col min="10" max="10" width="25.7890625" bestFit="1" customWidth="1"/>
    <col min="11" max="11" width="23.5234375" bestFit="1" customWidth="1"/>
    <col min="12" max="12" width="22.47265625" bestFit="1" customWidth="1"/>
    <col min="13" max="13" width="22.47265625" customWidth="1"/>
    <col min="14" max="14" width="15.15625" bestFit="1" customWidth="1"/>
    <col min="15" max="15" width="19.5234375" bestFit="1" customWidth="1"/>
    <col min="16" max="16" width="6.26171875" bestFit="1" customWidth="1"/>
  </cols>
  <sheetData>
    <row r="1" spans="1:16" s="98" customFormat="1" x14ac:dyDescent="0.55000000000000004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2592</v>
      </c>
      <c r="N1" s="108" t="s">
        <v>1699</v>
      </c>
      <c r="O1" s="159" t="s">
        <v>1729</v>
      </c>
      <c r="P1" s="108" t="s">
        <v>14</v>
      </c>
    </row>
    <row r="2" spans="1:16" x14ac:dyDescent="0.55000000000000004">
      <c r="A2" s="17" t="s">
        <v>2420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1698</v>
      </c>
      <c r="M2" t="s">
        <v>2593</v>
      </c>
      <c r="N2" t="s">
        <v>1121</v>
      </c>
      <c r="O2" s="8" t="str">
        <f>RegionSelect!B2</f>
        <v>Ethiopia</v>
      </c>
      <c r="P2" s="17"/>
    </row>
    <row r="3" spans="1:16" x14ac:dyDescent="0.55000000000000004">
      <c r="A3" t="s">
        <v>2561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2562</v>
      </c>
      <c r="M3" t="s">
        <v>2593</v>
      </c>
      <c r="N3" t="s">
        <v>1122</v>
      </c>
      <c r="O3" t="str">
        <f>O2</f>
        <v>Ethiopia</v>
      </c>
    </row>
    <row r="4" spans="1:16" x14ac:dyDescent="0.55000000000000004">
      <c r="A4" t="s">
        <v>2563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2564</v>
      </c>
      <c r="M4" t="s">
        <v>2593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4" x14ac:dyDescent="0.55000000000000004"/>
  <cols>
    <col min="1" max="1" width="9.7890625" bestFit="1" customWidth="1"/>
    <col min="2" max="2" width="18.7890625" bestFit="1" customWidth="1"/>
    <col min="3" max="3" width="10.4726562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7" x14ac:dyDescent="0.55000000000000004">
      <c r="B1" s="161" t="s">
        <v>1742</v>
      </c>
      <c r="C1" s="161" t="s">
        <v>1741</v>
      </c>
      <c r="E1" s="161" t="s">
        <v>1740</v>
      </c>
      <c r="F1" s="161" t="s">
        <v>1742</v>
      </c>
      <c r="G1" s="161" t="s">
        <v>1741</v>
      </c>
    </row>
    <row r="2" spans="1:7" x14ac:dyDescent="0.55000000000000004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1747</v>
      </c>
    </row>
    <row r="3" spans="1:7" x14ac:dyDescent="0.55000000000000004">
      <c r="E3">
        <v>1</v>
      </c>
      <c r="F3" t="s">
        <v>256</v>
      </c>
      <c r="G3" t="s">
        <v>1766</v>
      </c>
    </row>
    <row r="4" spans="1:7" x14ac:dyDescent="0.55000000000000004">
      <c r="E4">
        <v>1</v>
      </c>
      <c r="F4" t="s">
        <v>1768</v>
      </c>
      <c r="G4" t="s">
        <v>1767</v>
      </c>
    </row>
    <row r="5" spans="1:7" x14ac:dyDescent="0.55000000000000004">
      <c r="E5">
        <v>1</v>
      </c>
      <c r="F5" t="s">
        <v>255</v>
      </c>
      <c r="G5" t="s">
        <v>1769</v>
      </c>
    </row>
    <row r="6" spans="1:7" x14ac:dyDescent="0.55000000000000004">
      <c r="E6">
        <v>1</v>
      </c>
      <c r="F6" t="s">
        <v>259</v>
      </c>
      <c r="G6" t="s">
        <v>1770</v>
      </c>
    </row>
    <row r="7" spans="1:7" x14ac:dyDescent="0.55000000000000004">
      <c r="E7">
        <v>1</v>
      </c>
      <c r="F7" t="s">
        <v>1772</v>
      </c>
      <c r="G7" t="s">
        <v>1771</v>
      </c>
    </row>
    <row r="8" spans="1:7" x14ac:dyDescent="0.55000000000000004">
      <c r="E8">
        <v>1</v>
      </c>
      <c r="F8" t="s">
        <v>1775</v>
      </c>
      <c r="G8" t="s">
        <v>1774</v>
      </c>
    </row>
    <row r="9" spans="1:7" x14ac:dyDescent="0.55000000000000004">
      <c r="E9">
        <v>1</v>
      </c>
      <c r="F9" t="s">
        <v>1777</v>
      </c>
      <c r="G9" t="s">
        <v>1776</v>
      </c>
    </row>
    <row r="10" spans="1:7" x14ac:dyDescent="0.55000000000000004">
      <c r="E10">
        <v>1</v>
      </c>
      <c r="F10" t="s">
        <v>1779</v>
      </c>
      <c r="G10" t="s">
        <v>1778</v>
      </c>
    </row>
    <row r="11" spans="1:7" x14ac:dyDescent="0.55000000000000004">
      <c r="E11">
        <v>1</v>
      </c>
      <c r="F11" t="s">
        <v>1781</v>
      </c>
      <c r="G11" t="s">
        <v>1780</v>
      </c>
    </row>
    <row r="12" spans="1:7" x14ac:dyDescent="0.55000000000000004">
      <c r="E12">
        <v>1</v>
      </c>
      <c r="F12" t="s">
        <v>264</v>
      </c>
      <c r="G12" t="s">
        <v>1782</v>
      </c>
    </row>
    <row r="13" spans="1:7" x14ac:dyDescent="0.55000000000000004">
      <c r="E13">
        <v>1</v>
      </c>
      <c r="F13" t="s">
        <v>1784</v>
      </c>
      <c r="G13" t="s">
        <v>1783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4.15625" bestFit="1" customWidth="1"/>
    <col min="5" max="5" width="9.5234375" bestFit="1" customWidth="1"/>
    <col min="6" max="6" width="8.734375" bestFit="1" customWidth="1"/>
    <col min="8" max="8" width="11.5234375" bestFit="1" customWidth="1"/>
    <col min="9" max="9" width="10.734375" bestFit="1" customWidth="1"/>
  </cols>
  <sheetData>
    <row r="1" spans="1:9" x14ac:dyDescent="0.55000000000000004">
      <c r="A1" s="161" t="s">
        <v>17</v>
      </c>
      <c r="B1" s="161" t="s">
        <v>2112</v>
      </c>
      <c r="C1" s="161" t="s">
        <v>391</v>
      </c>
      <c r="D1" s="161" t="s">
        <v>2113</v>
      </c>
      <c r="E1" s="161" t="s">
        <v>2125</v>
      </c>
      <c r="F1" s="161" t="s">
        <v>2126</v>
      </c>
      <c r="G1" s="161" t="s">
        <v>2127</v>
      </c>
      <c r="H1" s="161" t="s">
        <v>2128</v>
      </c>
      <c r="I1" s="161" t="s">
        <v>1731</v>
      </c>
    </row>
    <row r="2" spans="1:9" x14ac:dyDescent="0.55000000000000004">
      <c r="A2" t="s">
        <v>2114</v>
      </c>
      <c r="B2" s="161"/>
      <c r="C2" t="s">
        <v>2115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2129</v>
      </c>
    </row>
    <row r="3" spans="1:9" x14ac:dyDescent="0.55000000000000004">
      <c r="A3" t="s">
        <v>2116</v>
      </c>
      <c r="B3" s="161"/>
      <c r="C3" t="s">
        <v>2115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2130</v>
      </c>
    </row>
    <row r="4" spans="1:9" x14ac:dyDescent="0.55000000000000004">
      <c r="A4" t="s">
        <v>1023</v>
      </c>
      <c r="B4" t="s">
        <v>2117</v>
      </c>
      <c r="C4" t="s">
        <v>2115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2131</v>
      </c>
    </row>
    <row r="5" spans="1:9" x14ac:dyDescent="0.55000000000000004">
      <c r="A5" t="s">
        <v>1022</v>
      </c>
      <c r="B5" t="s">
        <v>2118</v>
      </c>
      <c r="C5" t="s">
        <v>2115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2132</v>
      </c>
    </row>
    <row r="6" spans="1:9" x14ac:dyDescent="0.55000000000000004">
      <c r="A6" t="s">
        <v>1021</v>
      </c>
      <c r="B6" t="s">
        <v>2119</v>
      </c>
      <c r="C6" t="s">
        <v>2115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2133</v>
      </c>
    </row>
    <row r="7" spans="1:9" x14ac:dyDescent="0.55000000000000004">
      <c r="A7" t="s">
        <v>1020</v>
      </c>
      <c r="B7" t="s">
        <v>2120</v>
      </c>
      <c r="C7" t="s">
        <v>2115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2134</v>
      </c>
    </row>
    <row r="8" spans="1:9" x14ac:dyDescent="0.55000000000000004">
      <c r="A8" t="s">
        <v>1019</v>
      </c>
      <c r="B8" t="s">
        <v>2121</v>
      </c>
      <c r="C8" t="s">
        <v>2115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2135</v>
      </c>
    </row>
    <row r="9" spans="1:9" x14ac:dyDescent="0.55000000000000004">
      <c r="A9" t="s">
        <v>1018</v>
      </c>
      <c r="B9" t="s">
        <v>2122</v>
      </c>
      <c r="C9" t="s">
        <v>2115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2136</v>
      </c>
    </row>
    <row r="10" spans="1:9" x14ac:dyDescent="0.55000000000000004">
      <c r="A10" t="s">
        <v>1017</v>
      </c>
      <c r="B10" t="s">
        <v>2123</v>
      </c>
      <c r="C10" t="s">
        <v>2115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2137</v>
      </c>
    </row>
    <row r="11" spans="1:9" x14ac:dyDescent="0.55000000000000004">
      <c r="A11" t="s">
        <v>2124</v>
      </c>
      <c r="B11" s="161"/>
      <c r="C11" t="s">
        <v>2115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2138</v>
      </c>
    </row>
    <row r="12" spans="1:9" x14ac:dyDescent="0.55000000000000004">
      <c r="A12" t="s">
        <v>2157</v>
      </c>
      <c r="B12" t="s">
        <v>2169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2190</v>
      </c>
    </row>
    <row r="13" spans="1:9" x14ac:dyDescent="0.55000000000000004">
      <c r="A13" t="s">
        <v>2158</v>
      </c>
      <c r="B13" t="s">
        <v>2170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2139</v>
      </c>
    </row>
    <row r="14" spans="1:9" x14ac:dyDescent="0.55000000000000004">
      <c r="A14" t="s">
        <v>2159</v>
      </c>
      <c r="B14" t="s">
        <v>2171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2140</v>
      </c>
    </row>
    <row r="15" spans="1:9" x14ac:dyDescent="0.55000000000000004">
      <c r="A15" t="s">
        <v>2160</v>
      </c>
      <c r="B15" t="s">
        <v>2172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2141</v>
      </c>
    </row>
    <row r="16" spans="1:9" x14ac:dyDescent="0.55000000000000004">
      <c r="A16" t="s">
        <v>2161</v>
      </c>
      <c r="B16" t="s">
        <v>2173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2142</v>
      </c>
    </row>
    <row r="17" spans="1:9" x14ac:dyDescent="0.55000000000000004">
      <c r="A17" t="s">
        <v>2162</v>
      </c>
      <c r="B17" t="s">
        <v>2174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2143</v>
      </c>
    </row>
    <row r="18" spans="1:9" x14ac:dyDescent="0.55000000000000004">
      <c r="A18" t="s">
        <v>1077</v>
      </c>
      <c r="B18" t="s">
        <v>2175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2144</v>
      </c>
    </row>
    <row r="19" spans="1:9" x14ac:dyDescent="0.55000000000000004">
      <c r="A19" t="s">
        <v>1089</v>
      </c>
      <c r="B19" t="s">
        <v>2176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2145</v>
      </c>
    </row>
    <row r="20" spans="1:9" x14ac:dyDescent="0.55000000000000004">
      <c r="A20" t="s">
        <v>1075</v>
      </c>
      <c r="B20" t="s">
        <v>2177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2146</v>
      </c>
    </row>
    <row r="21" spans="1:9" x14ac:dyDescent="0.55000000000000004">
      <c r="A21" t="s">
        <v>1076</v>
      </c>
      <c r="B21" t="s">
        <v>2178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2147</v>
      </c>
    </row>
    <row r="22" spans="1:9" x14ac:dyDescent="0.55000000000000004">
      <c r="A22" t="s">
        <v>2163</v>
      </c>
      <c r="B22" t="s">
        <v>2179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2189</v>
      </c>
    </row>
    <row r="23" spans="1:9" x14ac:dyDescent="0.55000000000000004">
      <c r="A23" t="s">
        <v>2164</v>
      </c>
      <c r="B23" t="s">
        <v>2180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2148</v>
      </c>
    </row>
    <row r="24" spans="1:9" x14ac:dyDescent="0.55000000000000004">
      <c r="A24" t="s">
        <v>2165</v>
      </c>
      <c r="B24" t="s">
        <v>2181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2149</v>
      </c>
    </row>
    <row r="25" spans="1:9" x14ac:dyDescent="0.55000000000000004">
      <c r="A25" t="s">
        <v>2166</v>
      </c>
      <c r="B25" t="s">
        <v>2182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2150</v>
      </c>
    </row>
    <row r="26" spans="1:9" x14ac:dyDescent="0.55000000000000004">
      <c r="A26" t="s">
        <v>2167</v>
      </c>
      <c r="B26" t="s">
        <v>2183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2151</v>
      </c>
    </row>
    <row r="27" spans="1:9" x14ac:dyDescent="0.55000000000000004">
      <c r="A27" t="s">
        <v>2168</v>
      </c>
      <c r="B27" t="s">
        <v>2184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2152</v>
      </c>
    </row>
    <row r="28" spans="1:9" x14ac:dyDescent="0.55000000000000004">
      <c r="A28" t="s">
        <v>1095</v>
      </c>
      <c r="B28" t="s">
        <v>2185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2153</v>
      </c>
    </row>
    <row r="29" spans="1:9" x14ac:dyDescent="0.55000000000000004">
      <c r="A29" t="s">
        <v>1096</v>
      </c>
      <c r="B29" t="s">
        <v>2186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2154</v>
      </c>
    </row>
    <row r="30" spans="1:9" x14ac:dyDescent="0.55000000000000004">
      <c r="A30" t="s">
        <v>1073</v>
      </c>
      <c r="B30" t="s">
        <v>2187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2155</v>
      </c>
    </row>
    <row r="31" spans="1:9" x14ac:dyDescent="0.55000000000000004">
      <c r="A31" t="s">
        <v>1074</v>
      </c>
      <c r="B31" t="s">
        <v>2188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4" x14ac:dyDescent="0.55000000000000004"/>
  <cols>
    <col min="1" max="1" width="3.7890625" bestFit="1" customWidth="1"/>
    <col min="2" max="3" width="7.7890625" bestFit="1" customWidth="1"/>
    <col min="4" max="4" width="8.26171875" bestFit="1" customWidth="1"/>
    <col min="6" max="6" width="13.5234375" bestFit="1" customWidth="1"/>
    <col min="7" max="7" width="11.7890625" bestFit="1" customWidth="1"/>
  </cols>
  <sheetData>
    <row r="1" spans="1:7" x14ac:dyDescent="0.55000000000000004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55000000000000004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55000000000000004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55000000000000004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55000000000000004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55000000000000004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55000000000000004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55000000000000004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55000000000000004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55000000000000004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55000000000000004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55000000000000004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55000000000000004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55000000000000004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55000000000000004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55000000000000004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55000000000000004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55000000000000004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55000000000000004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55000000000000004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55000000000000004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55000000000000004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55000000000000004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55000000000000004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55000000000000004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55000000000000004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55000000000000004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55000000000000004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55000000000000004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55000000000000004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55000000000000004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55000000000000004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55000000000000004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55000000000000004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55000000000000004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55000000000000004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55000000000000004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55000000000000004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55000000000000004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55000000000000004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55000000000000004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55000000000000004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55000000000000004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55000000000000004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55000000000000004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55000000000000004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55000000000000004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55000000000000004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55000000000000004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55000000000000004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55000000000000004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55000000000000004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55000000000000004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55000000000000004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55000000000000004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55000000000000004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55000000000000004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55000000000000004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55000000000000004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55000000000000004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55000000000000004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55000000000000004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55000000000000004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55000000000000004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55000000000000004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55000000000000004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55000000000000004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55000000000000004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55000000000000004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55000000000000004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55000000000000004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55000000000000004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55000000000000004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55000000000000004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55000000000000004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55000000000000004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55000000000000004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55000000000000004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55000000000000004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55000000000000004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55000000000000004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55000000000000004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55000000000000004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55000000000000004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55000000000000004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55000000000000004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55000000000000004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55000000000000004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55000000000000004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55000000000000004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55000000000000004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55000000000000004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55000000000000004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55000000000000004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55000000000000004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55000000000000004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55000000000000004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55000000000000004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55000000000000004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55000000000000004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55000000000000004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55000000000000004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4" x14ac:dyDescent="0.55000000000000004"/>
  <cols>
    <col min="1" max="1" width="27.5234375" customWidth="1"/>
  </cols>
  <sheetData>
    <row r="1" spans="1:3" x14ac:dyDescent="0.55000000000000004">
      <c r="A1" t="s">
        <v>1051</v>
      </c>
      <c r="B1" t="s">
        <v>393</v>
      </c>
      <c r="C1" t="s">
        <v>1052</v>
      </c>
    </row>
    <row r="2" spans="1:3" x14ac:dyDescent="0.55000000000000004">
      <c r="A2" t="s">
        <v>1053</v>
      </c>
      <c r="B2" s="109">
        <v>0.12</v>
      </c>
    </row>
    <row r="3" spans="1:3" x14ac:dyDescent="0.55000000000000004">
      <c r="A3" t="s">
        <v>1054</v>
      </c>
      <c r="B3" s="109">
        <v>0.12</v>
      </c>
    </row>
    <row r="4" spans="1:3" x14ac:dyDescent="0.55000000000000004">
      <c r="A4" t="s">
        <v>1055</v>
      </c>
      <c r="B4" s="18">
        <v>0.1</v>
      </c>
    </row>
    <row r="5" spans="1:3" x14ac:dyDescent="0.55000000000000004">
      <c r="A5" t="s">
        <v>1056</v>
      </c>
      <c r="B5" s="109">
        <v>0.13500000000000001</v>
      </c>
      <c r="C5" s="109">
        <v>1.35</v>
      </c>
    </row>
    <row r="6" spans="1:3" x14ac:dyDescent="0.55000000000000004">
      <c r="A6" t="s">
        <v>1057</v>
      </c>
      <c r="B6" s="109">
        <v>0.22</v>
      </c>
      <c r="C6" s="109">
        <v>1.6</v>
      </c>
    </row>
    <row r="7" spans="1:3" x14ac:dyDescent="0.55000000000000004">
      <c r="A7" t="s">
        <v>1058</v>
      </c>
      <c r="B7" s="18">
        <v>0.1</v>
      </c>
      <c r="C7" s="18">
        <v>2</v>
      </c>
    </row>
    <row r="8" spans="1:3" x14ac:dyDescent="0.55000000000000004">
      <c r="A8" t="s">
        <v>1059</v>
      </c>
      <c r="B8" s="18">
        <v>0.25</v>
      </c>
    </row>
    <row r="9" spans="1:3" x14ac:dyDescent="0.55000000000000004">
      <c r="A9" t="s">
        <v>1060</v>
      </c>
      <c r="B9" s="18">
        <v>0.1</v>
      </c>
    </row>
    <row r="10" spans="1:3" x14ac:dyDescent="0.55000000000000004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workbookViewId="0">
      <selection activeCell="C9" sqref="C9"/>
    </sheetView>
  </sheetViews>
  <sheetFormatPr defaultRowHeight="14.4" x14ac:dyDescent="0.55000000000000004"/>
  <cols>
    <col min="1" max="1" width="18.89453125" customWidth="1"/>
    <col min="2" max="3" width="5.62890625" bestFit="1" customWidth="1"/>
  </cols>
  <sheetData>
    <row r="1" spans="1:3" ht="29.5" customHeight="1" x14ac:dyDescent="0.55000000000000004">
      <c r="A1" s="268" t="s">
        <v>2589</v>
      </c>
      <c r="B1" s="258" t="s">
        <v>2590</v>
      </c>
      <c r="C1" s="259" t="s">
        <v>2591</v>
      </c>
    </row>
    <row r="2" spans="1:3" x14ac:dyDescent="0.55000000000000004">
      <c r="A2" s="260" t="s">
        <v>247</v>
      </c>
      <c r="B2" s="261">
        <v>0.6</v>
      </c>
      <c r="C2" s="262">
        <v>1.1000000000000001</v>
      </c>
    </row>
    <row r="3" spans="1:3" x14ac:dyDescent="0.55000000000000004">
      <c r="A3" s="260" t="s">
        <v>2115</v>
      </c>
      <c r="B3" s="263">
        <v>0.8</v>
      </c>
      <c r="C3" s="264">
        <v>1.2</v>
      </c>
    </row>
    <row r="4" spans="1:3" x14ac:dyDescent="0.55000000000000004">
      <c r="A4" s="265" t="s">
        <v>1026</v>
      </c>
      <c r="B4" s="266">
        <v>0.75</v>
      </c>
      <c r="C4" s="26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4" x14ac:dyDescent="0.55000000000000004"/>
  <cols>
    <col min="1" max="1" width="6.7890625" bestFit="1" customWidth="1"/>
    <col min="2" max="2" width="12.15625" bestFit="1" customWidth="1"/>
    <col min="3" max="3" width="7.734375" bestFit="1" customWidth="1"/>
    <col min="4" max="4" width="6.734375" bestFit="1" customWidth="1"/>
    <col min="5" max="5" width="7.734375" bestFit="1" customWidth="1"/>
    <col min="6" max="6" width="8.5234375" bestFit="1" customWidth="1"/>
  </cols>
  <sheetData>
    <row r="1" spans="1:6" x14ac:dyDescent="0.55000000000000004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55000000000000004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55000000000000004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55000000000000004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55000000000000004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55000000000000004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55000000000000004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55000000000000004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55000000000000004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55000000000000004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55000000000000004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55000000000000004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55000000000000004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26.26171875" bestFit="1" customWidth="1"/>
    <col min="2" max="2" width="24.5234375" customWidth="1"/>
    <col min="3" max="3" width="17.26171875" customWidth="1"/>
    <col min="4" max="4" width="5.47265625" bestFit="1" customWidth="1"/>
    <col min="5" max="5" width="15.15625" customWidth="1"/>
    <col min="6" max="6" width="42" bestFit="1" customWidth="1"/>
    <col min="7" max="7" width="15.15625" customWidth="1"/>
    <col min="8" max="8" width="15.47265625" bestFit="1" customWidth="1"/>
    <col min="9" max="11" width="15.15625" customWidth="1"/>
    <col min="12" max="12" width="17.47265625" customWidth="1"/>
    <col min="13" max="13" width="15.15625" customWidth="1"/>
    <col min="14" max="14" width="18.47265625" customWidth="1"/>
    <col min="15" max="15" width="19.15625" customWidth="1"/>
    <col min="16" max="16" width="18.734375" customWidth="1"/>
    <col min="17" max="19" width="15.15625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3">
        <v>19</v>
      </c>
      <c r="E23" s="22" t="s">
        <v>1727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2253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2254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2255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2256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2257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2258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2259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2260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2261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2262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2263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2275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2276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2277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2278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2279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2274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2265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2266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2267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2268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2269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2332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2284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2285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2286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2287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55000000000000004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55000000000000004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55000000000000004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55000000000000004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55000000000000004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55000000000000004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55000000000000004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55000000000000004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55000000000000004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55000000000000004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55000000000000004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55000000000000004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55000000000000004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55000000000000004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55000000000000004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55000000000000004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55000000000000004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55000000000000004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55000000000000004">
      <c r="A201" s="24" t="s">
        <v>60</v>
      </c>
      <c r="B201" s="24"/>
      <c r="C201" s="24"/>
      <c r="D201" s="24"/>
      <c r="E201" s="22" t="s">
        <v>1703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55000000000000004">
      <c r="A202" s="24" t="s">
        <v>60</v>
      </c>
      <c r="B202" s="24"/>
      <c r="C202" s="24"/>
      <c r="D202" s="24"/>
      <c r="E202" s="22" t="s">
        <v>1704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4" x14ac:dyDescent="0.55000000000000004"/>
  <cols>
    <col min="1" max="1" width="13.5234375" customWidth="1"/>
    <col min="2" max="2" width="31.47265625" bestFit="1" customWidth="1"/>
    <col min="3" max="3" width="11.26171875" bestFit="1" customWidth="1"/>
    <col min="10" max="10" width="7.47265625" customWidth="1"/>
  </cols>
  <sheetData>
    <row r="1" spans="1:9" x14ac:dyDescent="0.55000000000000004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55000000000000004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55000000000000004">
      <c r="A3" t="s">
        <v>1149</v>
      </c>
      <c r="B3" t="s">
        <v>1124</v>
      </c>
      <c r="C3" t="s">
        <v>99</v>
      </c>
      <c r="D3">
        <v>-4</v>
      </c>
    </row>
    <row r="4" spans="1:9" x14ac:dyDescent="0.55000000000000004">
      <c r="A4" t="s">
        <v>1130</v>
      </c>
      <c r="B4" t="s">
        <v>1127</v>
      </c>
      <c r="C4" t="s">
        <v>99</v>
      </c>
      <c r="D4">
        <v>0</v>
      </c>
    </row>
    <row r="5" spans="1:9" x14ac:dyDescent="0.55000000000000004">
      <c r="A5" t="s">
        <v>1132</v>
      </c>
      <c r="B5" t="s">
        <v>1128</v>
      </c>
      <c r="C5" t="s">
        <v>99</v>
      </c>
      <c r="D5">
        <v>0</v>
      </c>
    </row>
    <row r="6" spans="1:9" x14ac:dyDescent="0.55000000000000004">
      <c r="A6" t="s">
        <v>1131</v>
      </c>
      <c r="B6" t="s">
        <v>1126</v>
      </c>
      <c r="C6" t="s">
        <v>99</v>
      </c>
      <c r="D6">
        <v>0</v>
      </c>
    </row>
    <row r="7" spans="1:9" x14ac:dyDescent="0.55000000000000004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55000000000000004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55000000000000004">
      <c r="A9" t="s">
        <v>1143</v>
      </c>
      <c r="B9" t="s">
        <v>1138</v>
      </c>
      <c r="C9" t="s">
        <v>99</v>
      </c>
      <c r="D9">
        <v>1</v>
      </c>
    </row>
    <row r="10" spans="1:9" x14ac:dyDescent="0.55000000000000004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55000000000000004">
      <c r="A11" t="s">
        <v>1210</v>
      </c>
      <c r="B11" t="s">
        <v>55</v>
      </c>
      <c r="C11" t="s">
        <v>99</v>
      </c>
      <c r="D11">
        <v>15</v>
      </c>
    </row>
    <row r="12" spans="1:9" x14ac:dyDescent="0.55000000000000004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55000000000000004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55000000000000004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55000000000000004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55000000000000004">
      <c r="A16" t="s">
        <v>1302</v>
      </c>
      <c r="B16" t="s">
        <v>1307</v>
      </c>
      <c r="C16" t="s">
        <v>4</v>
      </c>
      <c r="D16">
        <v>0</v>
      </c>
    </row>
    <row r="17" spans="1:4" x14ac:dyDescent="0.55000000000000004">
      <c r="A17" t="s">
        <v>1303</v>
      </c>
      <c r="B17" t="s">
        <v>1308</v>
      </c>
      <c r="C17" t="s">
        <v>4</v>
      </c>
      <c r="D17">
        <v>0</v>
      </c>
    </row>
    <row r="18" spans="1:4" x14ac:dyDescent="0.55000000000000004">
      <c r="A18" t="s">
        <v>1306</v>
      </c>
      <c r="B18" t="s">
        <v>1309</v>
      </c>
      <c r="C18" t="s">
        <v>4</v>
      </c>
      <c r="D18">
        <v>0</v>
      </c>
    </row>
    <row r="19" spans="1:4" x14ac:dyDescent="0.55000000000000004">
      <c r="A19" t="s">
        <v>1304</v>
      </c>
      <c r="B19" t="s">
        <v>1310</v>
      </c>
      <c r="C19" t="s">
        <v>4</v>
      </c>
      <c r="D19">
        <v>0</v>
      </c>
    </row>
    <row r="20" spans="1:4" x14ac:dyDescent="0.55000000000000004">
      <c r="A20" t="s">
        <v>1305</v>
      </c>
      <c r="B20" t="s">
        <v>1311</v>
      </c>
      <c r="C20" t="s">
        <v>4</v>
      </c>
      <c r="D20">
        <v>0</v>
      </c>
    </row>
    <row r="21" spans="1:4" x14ac:dyDescent="0.55000000000000004">
      <c r="A21" t="s">
        <v>1321</v>
      </c>
      <c r="B21" t="s">
        <v>1323</v>
      </c>
      <c r="C21" t="s">
        <v>80</v>
      </c>
      <c r="D21">
        <v>0</v>
      </c>
    </row>
    <row r="22" spans="1:4" x14ac:dyDescent="0.55000000000000004">
      <c r="A22" t="s">
        <v>1322</v>
      </c>
      <c r="B22" t="s">
        <v>1324</v>
      </c>
      <c r="C22" t="s">
        <v>80</v>
      </c>
      <c r="D22">
        <v>0</v>
      </c>
    </row>
    <row r="23" spans="1:4" x14ac:dyDescent="0.55000000000000004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4" x14ac:dyDescent="0.55000000000000004"/>
  <cols>
    <col min="1" max="1" width="26.26171875" customWidth="1"/>
    <col min="2" max="2" width="24.5234375" customWidth="1"/>
    <col min="3" max="3" width="17.26171875" customWidth="1"/>
    <col min="4" max="4" width="5.47265625" customWidth="1"/>
    <col min="5" max="5" width="18.26171875" bestFit="1" customWidth="1"/>
    <col min="6" max="6" width="47.47265625" customWidth="1"/>
    <col min="7" max="7" width="15.15625" customWidth="1"/>
    <col min="8" max="8" width="15.47265625" customWidth="1"/>
    <col min="9" max="10" width="15.15625" customWidth="1"/>
    <col min="11" max="13" width="4" customWidth="1"/>
    <col min="14" max="14" width="15.15625" customWidth="1"/>
    <col min="15" max="15" width="17.47265625" customWidth="1"/>
    <col min="16" max="17" width="15.15625" customWidth="1"/>
    <col min="18" max="18" width="17" customWidth="1"/>
    <col min="19" max="19" width="18.47265625" customWidth="1"/>
    <col min="20" max="20" width="19.15625" customWidth="1"/>
    <col min="21" max="21" width="18.734375" customWidth="1"/>
    <col min="22" max="25" width="15.15625" customWidth="1"/>
    <col min="26" max="26" width="27.5234375" customWidth="1"/>
    <col min="27" max="27" width="9.7890625" bestFit="1" customWidth="1"/>
  </cols>
  <sheetData>
    <row r="1" spans="1:27" s="98" customFormat="1" ht="87.7" customHeight="1" x14ac:dyDescent="0.55000000000000004">
      <c r="A1" s="269" t="s">
        <v>1117</v>
      </c>
      <c r="B1" s="269"/>
      <c r="C1" s="269"/>
      <c r="D1" s="269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1731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1700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1700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1702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1702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1702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1786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1700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1700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1702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1804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1702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1815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1702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1819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1700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1819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1700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55000000000000004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1700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55000000000000004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1700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55000000000000004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1700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55000000000000004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1701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55000000000000004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1702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55000000000000004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1726</v>
      </c>
      <c r="G21" t="s">
        <v>47</v>
      </c>
      <c r="H21" t="s">
        <v>1702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2376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2373</v>
      </c>
    </row>
    <row r="22" spans="1:27" x14ac:dyDescent="0.55000000000000004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1702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2376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2377</v>
      </c>
    </row>
    <row r="23" spans="1:27" x14ac:dyDescent="0.55000000000000004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1702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2372</v>
      </c>
    </row>
    <row r="24" spans="1:27" x14ac:dyDescent="0.55000000000000004">
      <c r="A24" t="s">
        <v>1114</v>
      </c>
      <c r="B24" s="24" t="s">
        <v>1164</v>
      </c>
      <c r="C24" s="24"/>
      <c r="D24" s="143">
        <v>19</v>
      </c>
      <c r="E24" s="22" t="s">
        <v>1727</v>
      </c>
      <c r="F24" s="17" t="s">
        <v>1728</v>
      </c>
      <c r="G24" t="s">
        <v>47</v>
      </c>
      <c r="H24" t="s">
        <v>1702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2376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2379</v>
      </c>
    </row>
    <row r="25" spans="1:27" x14ac:dyDescent="0.55000000000000004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1702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1725</v>
      </c>
    </row>
    <row r="26" spans="1:27" x14ac:dyDescent="0.55000000000000004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1700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55000000000000004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1702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1842</v>
      </c>
    </row>
    <row r="28" spans="1:27" x14ac:dyDescent="0.55000000000000004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1702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1844</v>
      </c>
    </row>
    <row r="29" spans="1:27" x14ac:dyDescent="0.55000000000000004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1700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55000000000000004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1702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1845</v>
      </c>
    </row>
    <row r="31" spans="1:27" x14ac:dyDescent="0.55000000000000004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1702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2360</v>
      </c>
    </row>
    <row r="32" spans="1:27" x14ac:dyDescent="0.55000000000000004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1702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1867</v>
      </c>
    </row>
    <row r="33" spans="1:27" x14ac:dyDescent="0.55000000000000004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2361</v>
      </c>
    </row>
    <row r="34" spans="1:27" x14ac:dyDescent="0.55000000000000004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2361</v>
      </c>
    </row>
    <row r="35" spans="1:27" x14ac:dyDescent="0.55000000000000004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55000000000000004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1700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55000000000000004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1700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55000000000000004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1700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55000000000000004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1700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55000000000000004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1700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55000000000000004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1700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55000000000000004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1702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1875</v>
      </c>
    </row>
    <row r="43" spans="1:27" x14ac:dyDescent="0.55000000000000004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55000000000000004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55000000000000004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55000000000000004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1700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55000000000000004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1700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1878</v>
      </c>
    </row>
    <row r="48" spans="1:27" x14ac:dyDescent="0.55000000000000004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1700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55000000000000004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1700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1881</v>
      </c>
    </row>
    <row r="50" spans="1:27" x14ac:dyDescent="0.55000000000000004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1700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1883</v>
      </c>
    </row>
    <row r="51" spans="1:27" x14ac:dyDescent="0.55000000000000004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1700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1884</v>
      </c>
    </row>
    <row r="52" spans="1:27" x14ac:dyDescent="0.55000000000000004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1700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1884</v>
      </c>
    </row>
    <row r="53" spans="1:27" x14ac:dyDescent="0.55000000000000004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1700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2362</v>
      </c>
    </row>
    <row r="54" spans="1:27" x14ac:dyDescent="0.55000000000000004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1702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1886</v>
      </c>
    </row>
    <row r="55" spans="1:27" x14ac:dyDescent="0.55000000000000004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1702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1886</v>
      </c>
    </row>
    <row r="56" spans="1:27" x14ac:dyDescent="0.55000000000000004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55000000000000004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1702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1891</v>
      </c>
    </row>
    <row r="58" spans="1:27" x14ac:dyDescent="0.55000000000000004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1700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55000000000000004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1700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55000000000000004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55000000000000004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1700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55000000000000004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1700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55000000000000004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55000000000000004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55000000000000004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1702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1895</v>
      </c>
    </row>
    <row r="66" spans="1:27" x14ac:dyDescent="0.55000000000000004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1702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1895</v>
      </c>
    </row>
    <row r="67" spans="1:27" x14ac:dyDescent="0.55000000000000004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1702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1897</v>
      </c>
    </row>
    <row r="68" spans="1:27" x14ac:dyDescent="0.55000000000000004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1702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1897</v>
      </c>
    </row>
    <row r="69" spans="1:27" x14ac:dyDescent="0.55000000000000004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1702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55000000000000004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55000000000000004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1700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55000000000000004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1700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55000000000000004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1702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55000000000000004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1700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55000000000000004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1700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55000000000000004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1700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55000000000000004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1702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55000000000000004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1702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1900</v>
      </c>
    </row>
    <row r="79" spans="1:27" x14ac:dyDescent="0.55000000000000004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55000000000000004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1702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1905</v>
      </c>
    </row>
    <row r="81" spans="1:27" x14ac:dyDescent="0.55000000000000004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1702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1909</v>
      </c>
    </row>
    <row r="82" spans="1:27" x14ac:dyDescent="0.55000000000000004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1702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1912</v>
      </c>
    </row>
    <row r="83" spans="1:27" x14ac:dyDescent="0.55000000000000004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55000000000000004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55000000000000004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1700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55000000000000004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1700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55000000000000004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55000000000000004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55000000000000004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55000000000000004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55000000000000004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55000000000000004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1700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55000000000000004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1702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55000000000000004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55000000000000004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55000000000000004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55000000000000004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55000000000000004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55000000000000004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55000000000000004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55000000000000004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55000000000000004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55000000000000004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55000000000000004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55000000000000004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1702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55000000000000004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1702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1914</v>
      </c>
    </row>
    <row r="108" spans="1:27" x14ac:dyDescent="0.55000000000000004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1702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1916</v>
      </c>
    </row>
    <row r="109" spans="1:27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2363</v>
      </c>
    </row>
    <row r="110" spans="1:27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1920</v>
      </c>
    </row>
    <row r="111" spans="1:27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1702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1920</v>
      </c>
    </row>
    <row r="112" spans="1:27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1702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2366</v>
      </c>
    </row>
    <row r="113" spans="1:27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1702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2366</v>
      </c>
    </row>
    <row r="114" spans="1:27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1702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1920</v>
      </c>
    </row>
    <row r="115" spans="1:27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1702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2365</v>
      </c>
    </row>
    <row r="116" spans="1:27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1701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2364</v>
      </c>
      <c r="AA116" t="s">
        <v>1924</v>
      </c>
    </row>
    <row r="117" spans="1:27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1945</v>
      </c>
    </row>
    <row r="118" spans="1:27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1702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1702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1967</v>
      </c>
    </row>
    <row r="122" spans="1:27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1702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1702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1702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1702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1973</v>
      </c>
    </row>
    <row r="130" spans="1:27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1702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1702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1700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1700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1702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2304</v>
      </c>
    </row>
    <row r="141" spans="1:27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  <c r="G141" t="s">
        <v>47</v>
      </c>
      <c r="H141" t="s">
        <v>1702</v>
      </c>
      <c r="I141" t="s">
        <v>70</v>
      </c>
      <c r="J141" s="106" t="s">
        <v>2349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2293</v>
      </c>
    </row>
    <row r="142" spans="1:27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  <c r="G142" t="s">
        <v>47</v>
      </c>
      <c r="H142" t="s">
        <v>1702</v>
      </c>
      <c r="I142" t="s">
        <v>70</v>
      </c>
      <c r="J142" s="106" t="s">
        <v>2351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2294</v>
      </c>
    </row>
    <row r="143" spans="1:27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  <c r="G143" t="s">
        <v>47</v>
      </c>
      <c r="H143" t="s">
        <v>1702</v>
      </c>
      <c r="I143" t="s">
        <v>70</v>
      </c>
      <c r="J143" s="106" t="s">
        <v>2353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2295</v>
      </c>
    </row>
    <row r="144" spans="1:27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  <c r="G144" t="s">
        <v>47</v>
      </c>
      <c r="H144" t="s">
        <v>1702</v>
      </c>
      <c r="I144" t="s">
        <v>70</v>
      </c>
      <c r="J144" s="106" t="s">
        <v>2355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2296</v>
      </c>
    </row>
    <row r="145" spans="1:27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  <c r="G145" t="s">
        <v>47</v>
      </c>
      <c r="H145" t="s">
        <v>1702</v>
      </c>
      <c r="I145" t="s">
        <v>70</v>
      </c>
      <c r="J145" s="106" t="s">
        <v>2357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2297</v>
      </c>
    </row>
    <row r="146" spans="1:27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  <c r="G146" t="s">
        <v>47</v>
      </c>
      <c r="H146" t="s">
        <v>1702</v>
      </c>
      <c r="I146" t="s">
        <v>70</v>
      </c>
      <c r="J146" s="106" t="s">
        <v>2348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2298</v>
      </c>
    </row>
    <row r="147" spans="1:27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  <c r="G147" t="s">
        <v>47</v>
      </c>
      <c r="H147" t="s">
        <v>1702</v>
      </c>
      <c r="I147" t="s">
        <v>70</v>
      </c>
      <c r="J147" s="106" t="s">
        <v>2350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2299</v>
      </c>
    </row>
    <row r="148" spans="1:27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  <c r="G148" t="s">
        <v>47</v>
      </c>
      <c r="H148" t="s">
        <v>1702</v>
      </c>
      <c r="I148" t="s">
        <v>70</v>
      </c>
      <c r="J148" s="106" t="s">
        <v>2352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2300</v>
      </c>
    </row>
    <row r="149" spans="1:27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  <c r="G149" t="s">
        <v>47</v>
      </c>
      <c r="H149" t="s">
        <v>1702</v>
      </c>
      <c r="I149" t="s">
        <v>70</v>
      </c>
      <c r="J149" s="106" t="s">
        <v>2354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2301</v>
      </c>
    </row>
    <row r="150" spans="1:27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  <c r="G150" t="s">
        <v>47</v>
      </c>
      <c r="H150" t="s">
        <v>1702</v>
      </c>
      <c r="I150" t="s">
        <v>70</v>
      </c>
      <c r="J150" s="106" t="s">
        <v>2356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2302</v>
      </c>
    </row>
    <row r="151" spans="1:27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  <c r="G151" t="s">
        <v>47</v>
      </c>
      <c r="H151" t="s">
        <v>1702</v>
      </c>
      <c r="I151" t="s">
        <v>70</v>
      </c>
      <c r="J151" s="106" t="s">
        <v>2264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2303</v>
      </c>
    </row>
    <row r="152" spans="1:27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1700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1721</v>
      </c>
    </row>
    <row r="153" spans="1:27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1700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1723</v>
      </c>
      <c r="Q153" s="103">
        <f>1/5</f>
        <v>0.2</v>
      </c>
      <c r="R153" s="103" t="s">
        <v>1724</v>
      </c>
      <c r="S153" s="37">
        <v>1</v>
      </c>
      <c r="T153">
        <v>1</v>
      </c>
      <c r="U153" s="103"/>
      <c r="V153" s="6">
        <v>15</v>
      </c>
    </row>
    <row r="154" spans="1:27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1702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2304</v>
      </c>
    </row>
    <row r="155" spans="1:27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  <c r="G155" t="s">
        <v>47</v>
      </c>
      <c r="H155" t="s">
        <v>1702</v>
      </c>
      <c r="I155" t="s">
        <v>70</v>
      </c>
      <c r="J155" s="106" t="s">
        <v>2280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2406</v>
      </c>
    </row>
    <row r="156" spans="1:27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  <c r="G156" t="s">
        <v>47</v>
      </c>
      <c r="H156" t="s">
        <v>1702</v>
      </c>
      <c r="I156" t="s">
        <v>70</v>
      </c>
      <c r="J156" s="106" t="s">
        <v>2281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2407</v>
      </c>
    </row>
    <row r="157" spans="1:27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  <c r="G157" t="s">
        <v>47</v>
      </c>
      <c r="H157" t="s">
        <v>1702</v>
      </c>
      <c r="I157" t="s">
        <v>70</v>
      </c>
      <c r="J157" s="106" t="s">
        <v>2270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2408</v>
      </c>
    </row>
    <row r="158" spans="1:27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  <c r="G158" t="s">
        <v>47</v>
      </c>
      <c r="H158" t="s">
        <v>1702</v>
      </c>
      <c r="I158" t="s">
        <v>70</v>
      </c>
      <c r="J158" s="106" t="s">
        <v>2271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2409</v>
      </c>
    </row>
    <row r="159" spans="1:27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  <c r="G159" t="s">
        <v>47</v>
      </c>
      <c r="H159" t="s">
        <v>1702</v>
      </c>
      <c r="I159" t="s">
        <v>70</v>
      </c>
      <c r="J159" s="106" t="s">
        <v>2272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2410</v>
      </c>
    </row>
    <row r="160" spans="1:27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  <c r="G160" t="s">
        <v>47</v>
      </c>
      <c r="H160" t="s">
        <v>1702</v>
      </c>
      <c r="I160" t="s">
        <v>70</v>
      </c>
      <c r="J160" s="106" t="s">
        <v>2273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2411</v>
      </c>
    </row>
    <row r="161" spans="1:27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1700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1721</v>
      </c>
    </row>
    <row r="162" spans="1:27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1700</v>
      </c>
      <c r="I162" t="s">
        <v>70</v>
      </c>
      <c r="J162" s="106" t="s">
        <v>1722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1723</v>
      </c>
      <c r="Q162" s="103">
        <f>1/5</f>
        <v>0.2</v>
      </c>
      <c r="R162" s="103" t="s">
        <v>1724</v>
      </c>
      <c r="S162" s="37">
        <v>1</v>
      </c>
      <c r="T162">
        <v>1</v>
      </c>
      <c r="U162" s="103"/>
      <c r="V162" s="6">
        <v>15</v>
      </c>
    </row>
    <row r="163" spans="1:27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1702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2304</v>
      </c>
    </row>
    <row r="164" spans="1:27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  <c r="G164" t="s">
        <v>47</v>
      </c>
      <c r="H164" t="s">
        <v>1702</v>
      </c>
      <c r="I164" t="s">
        <v>70</v>
      </c>
      <c r="J164" s="106" t="s">
        <v>2280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2333</v>
      </c>
    </row>
    <row r="165" spans="1:27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  <c r="G165" t="s">
        <v>47</v>
      </c>
      <c r="H165" t="s">
        <v>1702</v>
      </c>
      <c r="I165" t="s">
        <v>70</v>
      </c>
      <c r="J165" s="106" t="s">
        <v>2281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2334</v>
      </c>
    </row>
    <row r="166" spans="1:27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  <c r="G166" t="s">
        <v>47</v>
      </c>
      <c r="H166" t="s">
        <v>1702</v>
      </c>
      <c r="I166" t="s">
        <v>70</v>
      </c>
      <c r="J166" s="106" t="s">
        <v>2270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2335</v>
      </c>
    </row>
    <row r="167" spans="1:27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  <c r="G167" t="s">
        <v>47</v>
      </c>
      <c r="H167" t="s">
        <v>1702</v>
      </c>
      <c r="I167" t="s">
        <v>70</v>
      </c>
      <c r="J167" s="106" t="s">
        <v>2271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2336</v>
      </c>
    </row>
    <row r="168" spans="1:27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  <c r="G168" t="s">
        <v>47</v>
      </c>
      <c r="H168" t="s">
        <v>1702</v>
      </c>
      <c r="I168" t="s">
        <v>70</v>
      </c>
      <c r="J168" s="106" t="s">
        <v>2272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2337</v>
      </c>
    </row>
    <row r="169" spans="1:27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  <c r="G169" t="s">
        <v>47</v>
      </c>
      <c r="H169" t="s">
        <v>1702</v>
      </c>
      <c r="I169" t="s">
        <v>70</v>
      </c>
      <c r="J169" s="106" t="s">
        <v>2273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2338</v>
      </c>
    </row>
    <row r="170" spans="1:27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1700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2019</v>
      </c>
    </row>
    <row r="171" spans="1:27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1700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1702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2023</v>
      </c>
    </row>
    <row r="173" spans="1:27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1702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2038</v>
      </c>
    </row>
    <row r="174" spans="1:27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1702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2304</v>
      </c>
    </row>
    <row r="177" spans="1:27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  <c r="G177" t="s">
        <v>47</v>
      </c>
      <c r="H177" t="s">
        <v>1702</v>
      </c>
      <c r="I177" t="s">
        <v>72</v>
      </c>
      <c r="J177" s="106" t="s">
        <v>2282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2392</v>
      </c>
    </row>
    <row r="178" spans="1:27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  <c r="G178" t="s">
        <v>47</v>
      </c>
      <c r="H178" t="s">
        <v>1702</v>
      </c>
      <c r="I178" t="s">
        <v>72</v>
      </c>
      <c r="J178" s="106" t="s">
        <v>2283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2394</v>
      </c>
    </row>
    <row r="179" spans="1:27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  <c r="G179" t="s">
        <v>47</v>
      </c>
      <c r="H179" t="s">
        <v>1702</v>
      </c>
      <c r="I179" t="s">
        <v>72</v>
      </c>
      <c r="J179" s="106" t="s">
        <v>2271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2395</v>
      </c>
    </row>
    <row r="180" spans="1:27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  <c r="G180" t="s">
        <v>47</v>
      </c>
      <c r="H180" t="s">
        <v>1702</v>
      </c>
      <c r="I180" t="s">
        <v>72</v>
      </c>
      <c r="J180" s="106" t="s">
        <v>2272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2396</v>
      </c>
    </row>
    <row r="181" spans="1:27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  <c r="G181" t="s">
        <v>47</v>
      </c>
      <c r="H181" t="s">
        <v>1702</v>
      </c>
      <c r="I181" t="s">
        <v>72</v>
      </c>
      <c r="J181" s="106" t="s">
        <v>2273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2404</v>
      </c>
    </row>
    <row r="182" spans="1:27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55000000000000004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55000000000000004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1702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55000000000000004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55000000000000004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1702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2367</v>
      </c>
    </row>
    <row r="187" spans="1:27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1700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2060</v>
      </c>
    </row>
    <row r="188" spans="1:27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55000000000000004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1700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55000000000000004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1700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55000000000000004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1700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55000000000000004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1702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2064</v>
      </c>
    </row>
    <row r="193" spans="1:27" x14ac:dyDescent="0.55000000000000004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1702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2069</v>
      </c>
    </row>
    <row r="194" spans="1:27" x14ac:dyDescent="0.55000000000000004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1702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2071</v>
      </c>
    </row>
    <row r="195" spans="1:27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1702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1702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55000000000000004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1702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55000000000000004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1702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55000000000000004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55000000000000004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1702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55000000000000004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1702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55000000000000004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1702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55000000000000004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55000000000000004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1702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55000000000000004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1702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2419</v>
      </c>
    </row>
    <row r="206" spans="1:27" x14ac:dyDescent="0.55000000000000004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1702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2074</v>
      </c>
    </row>
    <row r="208" spans="1:27" x14ac:dyDescent="0.55000000000000004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55000000000000004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1945</v>
      </c>
    </row>
    <row r="210" spans="1:27" x14ac:dyDescent="0.55000000000000004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55000000000000004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55000000000000004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55000000000000004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55000000000000004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55000000000000004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1702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2078</v>
      </c>
    </row>
    <row r="216" spans="1:27" x14ac:dyDescent="0.55000000000000004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1702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2368</v>
      </c>
    </row>
    <row r="217" spans="1:27" x14ac:dyDescent="0.55000000000000004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55000000000000004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55000000000000004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55000000000000004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55000000000000004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1945</v>
      </c>
    </row>
    <row r="222" spans="1:27" x14ac:dyDescent="0.55000000000000004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55000000000000004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55000000000000004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1702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2085</v>
      </c>
    </row>
    <row r="225" spans="1:27" x14ac:dyDescent="0.55000000000000004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55000000000000004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55000000000000004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1702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1867</v>
      </c>
    </row>
    <row r="228" spans="1:27" x14ac:dyDescent="0.55000000000000004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55000000000000004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1702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2369</v>
      </c>
    </row>
    <row r="230" spans="1:27" x14ac:dyDescent="0.55000000000000004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55000000000000004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55000000000000004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1702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2088</v>
      </c>
    </row>
    <row r="234" spans="1:27" x14ac:dyDescent="0.55000000000000004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55000000000000004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55000000000000004">
      <c r="A236" s="22"/>
      <c r="B236" s="24"/>
      <c r="C236" s="24"/>
      <c r="D236" s="24"/>
      <c r="E236" s="22" t="s">
        <v>1720</v>
      </c>
      <c r="F236" t="s">
        <v>1720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55000000000000004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55000000000000004">
      <c r="A238" s="24"/>
      <c r="B238" s="24"/>
      <c r="C238" s="24"/>
      <c r="D238" s="24"/>
      <c r="E238" s="22" t="s">
        <v>1703</v>
      </c>
      <c r="F238" t="s">
        <v>1705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55000000000000004">
      <c r="A239" s="24"/>
      <c r="B239" s="24"/>
      <c r="C239" s="24"/>
      <c r="D239" s="24"/>
      <c r="E239" s="22" t="s">
        <v>1704</v>
      </c>
      <c r="F239" t="s">
        <v>1706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7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15625" customWidth="1"/>
    <col min="16" max="16" width="18.734375" customWidth="1"/>
    <col min="17" max="17" width="15.15625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3">
        <v>19</v>
      </c>
      <c r="E13" s="22" t="s">
        <v>1727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2253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2254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2255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2256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2257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2258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2259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2260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2261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2262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2263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2284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2285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2286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2287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55000000000000004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60</v>
      </c>
      <c r="B122" s="24"/>
      <c r="C122" s="24"/>
      <c r="D122" s="24"/>
      <c r="E122" s="22" t="s">
        <v>1703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60</v>
      </c>
      <c r="B123" s="24"/>
      <c r="C123" s="24"/>
      <c r="D123" s="24"/>
      <c r="E123" s="22" t="s">
        <v>1704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6.47265625" customWidth="1"/>
    <col min="2" max="2" width="46.3671875" bestFit="1" customWidth="1"/>
    <col min="3" max="4" width="13.734375" customWidth="1"/>
    <col min="5" max="23" width="13.734375" bestFit="1" customWidth="1"/>
    <col min="24" max="24" width="13.734375" customWidth="1"/>
    <col min="25" max="28" width="13.734375" bestFit="1" customWidth="1"/>
    <col min="30" max="30" width="21.7890625" bestFit="1" customWidth="1"/>
    <col min="31" max="31" width="6.3671875" bestFit="1" customWidth="1"/>
    <col min="32" max="32" width="34.62890625" bestFit="1" customWidth="1"/>
    <col min="33" max="33" width="6.26171875" bestFit="1" customWidth="1"/>
    <col min="34" max="35" width="5.26171875" bestFit="1" customWidth="1"/>
  </cols>
  <sheetData>
    <row r="1" spans="1:59" s="98" customFormat="1" ht="26.5" customHeight="1" x14ac:dyDescent="0.55000000000000004">
      <c r="A1" s="159" t="s">
        <v>2587</v>
      </c>
      <c r="B1" s="249" t="s">
        <v>2588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5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5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5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5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" customHeight="1" thickBot="1" x14ac:dyDescent="0.6">
      <c r="A2" s="255" t="s">
        <v>29</v>
      </c>
      <c r="B2" s="256" t="s">
        <v>30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2578</v>
      </c>
      <c r="H2" s="253" t="s">
        <v>2579</v>
      </c>
      <c r="I2" s="253" t="s">
        <v>2576</v>
      </c>
      <c r="J2" s="253" t="s">
        <v>2577</v>
      </c>
      <c r="K2" s="253" t="s">
        <v>2586</v>
      </c>
      <c r="L2" s="254" t="s">
        <v>21</v>
      </c>
      <c r="M2" s="253" t="s">
        <v>2578</v>
      </c>
      <c r="N2" s="253" t="s">
        <v>2579</v>
      </c>
      <c r="O2" s="253" t="s">
        <v>2577</v>
      </c>
      <c r="P2" s="253" t="s">
        <v>2580</v>
      </c>
      <c r="Q2" s="253" t="s">
        <v>2582</v>
      </c>
      <c r="R2" s="253" t="s">
        <v>2583</v>
      </c>
      <c r="S2" s="253" t="s">
        <v>2586</v>
      </c>
      <c r="T2" s="254" t="s">
        <v>21</v>
      </c>
      <c r="U2" s="253" t="s">
        <v>2578</v>
      </c>
      <c r="V2" s="253" t="s">
        <v>2579</v>
      </c>
      <c r="W2" s="253" t="s">
        <v>2580</v>
      </c>
      <c r="X2" s="253" t="s">
        <v>2581</v>
      </c>
      <c r="Y2" s="253" t="s">
        <v>2582</v>
      </c>
      <c r="Z2" s="253" t="s">
        <v>2583</v>
      </c>
      <c r="AA2" s="253" t="s">
        <v>2586</v>
      </c>
      <c r="AB2" s="254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55000000000000004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71"/>
      <c r="F3" s="152">
        <f t="shared" ref="F3:F35" si="4">SUM(C3:E3)</f>
        <v>100</v>
      </c>
      <c r="G3" s="151">
        <v>100</v>
      </c>
      <c r="H3" s="17"/>
      <c r="I3" s="17"/>
      <c r="J3" s="17"/>
      <c r="K3" s="17"/>
      <c r="L3" s="152">
        <f>SUM(G3:K3)</f>
        <v>100</v>
      </c>
      <c r="M3" s="151">
        <v>100</v>
      </c>
      <c r="N3" s="17"/>
      <c r="O3" s="17"/>
      <c r="P3" s="17"/>
      <c r="Q3" s="17"/>
      <c r="R3" s="17"/>
      <c r="S3" s="17"/>
      <c r="T3" s="152">
        <f>SUM(M3:S3)</f>
        <v>100</v>
      </c>
      <c r="U3" s="151">
        <v>100</v>
      </c>
      <c r="V3" s="17"/>
      <c r="W3" s="17"/>
      <c r="X3" s="17"/>
      <c r="Y3" s="17"/>
      <c r="Z3" s="17"/>
      <c r="AA3" s="17"/>
      <c r="AB3" s="152">
        <f>SUM(U3:AA3)</f>
        <v>100</v>
      </c>
    </row>
    <row r="4" spans="1:59" x14ac:dyDescent="0.55000000000000004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71"/>
      <c r="F4" s="152">
        <f t="shared" si="4"/>
        <v>100</v>
      </c>
      <c r="G4" s="151">
        <v>100</v>
      </c>
      <c r="H4" s="17"/>
      <c r="I4" s="17"/>
      <c r="J4" s="17"/>
      <c r="K4" s="17"/>
      <c r="L4" s="152">
        <f t="shared" ref="L4:L67" si="5">SUM(G4:K4)</f>
        <v>100</v>
      </c>
      <c r="M4" s="151">
        <v>100</v>
      </c>
      <c r="N4" s="17"/>
      <c r="O4" s="17"/>
      <c r="P4" s="17"/>
      <c r="Q4" s="17"/>
      <c r="R4" s="17"/>
      <c r="S4" s="17"/>
      <c r="T4" s="152">
        <f t="shared" ref="T4:T67" si="6">SUM(M4:S4)</f>
        <v>100</v>
      </c>
      <c r="U4" s="151">
        <v>100</v>
      </c>
      <c r="V4" s="17"/>
      <c r="W4" s="17"/>
      <c r="X4" s="17"/>
      <c r="Y4" s="17"/>
      <c r="Z4" s="17"/>
      <c r="AA4" s="17"/>
      <c r="AB4" s="152">
        <f t="shared" ref="AB4:AB67" si="7">SUM(U4:AA4)</f>
        <v>100</v>
      </c>
    </row>
    <row r="5" spans="1:59" x14ac:dyDescent="0.55000000000000004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71"/>
      <c r="F5" s="152">
        <f t="shared" si="4"/>
        <v>100</v>
      </c>
      <c r="G5" s="151">
        <v>100</v>
      </c>
      <c r="H5" s="17"/>
      <c r="I5" s="17"/>
      <c r="J5" s="17"/>
      <c r="K5" s="17"/>
      <c r="L5" s="152">
        <f t="shared" si="5"/>
        <v>100</v>
      </c>
      <c r="M5" s="151">
        <v>100</v>
      </c>
      <c r="N5" s="17"/>
      <c r="O5" s="17"/>
      <c r="P5" s="17"/>
      <c r="Q5" s="17"/>
      <c r="R5" s="17"/>
      <c r="S5" s="17"/>
      <c r="T5" s="152">
        <f t="shared" si="6"/>
        <v>100</v>
      </c>
      <c r="U5" s="151">
        <v>100</v>
      </c>
      <c r="V5" s="17"/>
      <c r="W5" s="17"/>
      <c r="X5" s="17"/>
      <c r="Y5" s="17"/>
      <c r="Z5" s="17"/>
      <c r="AA5" s="17"/>
      <c r="AB5" s="152">
        <f t="shared" si="7"/>
        <v>100</v>
      </c>
    </row>
    <row r="6" spans="1:59" x14ac:dyDescent="0.55000000000000004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71"/>
      <c r="F6" s="152">
        <f t="shared" si="4"/>
        <v>100</v>
      </c>
      <c r="G6" s="151">
        <v>100</v>
      </c>
      <c r="H6" s="17"/>
      <c r="I6" s="17"/>
      <c r="J6" s="17"/>
      <c r="K6" s="17"/>
      <c r="L6" s="152">
        <f t="shared" si="5"/>
        <v>100</v>
      </c>
      <c r="M6" s="151">
        <v>100</v>
      </c>
      <c r="N6" s="17"/>
      <c r="O6" s="17"/>
      <c r="P6" s="17"/>
      <c r="Q6" s="17"/>
      <c r="R6" s="17"/>
      <c r="S6" s="17"/>
      <c r="T6" s="152">
        <f t="shared" si="6"/>
        <v>100</v>
      </c>
      <c r="U6" s="151">
        <v>100</v>
      </c>
      <c r="V6" s="17"/>
      <c r="W6" s="17"/>
      <c r="X6" s="17"/>
      <c r="Y6" s="17"/>
      <c r="Z6" s="17"/>
      <c r="AA6" s="17"/>
      <c r="AB6" s="152">
        <f t="shared" si="7"/>
        <v>100</v>
      </c>
    </row>
    <row r="7" spans="1:59" x14ac:dyDescent="0.55000000000000004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71"/>
      <c r="F7" s="152">
        <f t="shared" si="4"/>
        <v>100</v>
      </c>
      <c r="G7" s="151">
        <v>100</v>
      </c>
      <c r="H7" s="17"/>
      <c r="I7" s="17"/>
      <c r="J7" s="17"/>
      <c r="K7" s="17"/>
      <c r="L7" s="152">
        <f t="shared" si="5"/>
        <v>100</v>
      </c>
      <c r="M7" s="151">
        <v>100</v>
      </c>
      <c r="N7" s="17"/>
      <c r="O7" s="17"/>
      <c r="P7" s="17"/>
      <c r="Q7" s="17"/>
      <c r="R7" s="17"/>
      <c r="S7" s="17"/>
      <c r="T7" s="152">
        <f t="shared" si="6"/>
        <v>100</v>
      </c>
      <c r="U7" s="151">
        <v>100</v>
      </c>
      <c r="V7" s="17"/>
      <c r="W7" s="17"/>
      <c r="X7" s="17"/>
      <c r="Y7" s="17"/>
      <c r="Z7" s="17"/>
      <c r="AA7" s="17"/>
      <c r="AB7" s="152">
        <f t="shared" si="7"/>
        <v>100</v>
      </c>
    </row>
    <row r="8" spans="1:59" x14ac:dyDescent="0.55000000000000004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71"/>
      <c r="F8" s="152">
        <f t="shared" si="4"/>
        <v>100</v>
      </c>
      <c r="G8" s="151">
        <v>100</v>
      </c>
      <c r="H8" s="17"/>
      <c r="I8" s="17"/>
      <c r="J8" s="17"/>
      <c r="K8" s="17"/>
      <c r="L8" s="152">
        <f t="shared" si="5"/>
        <v>100</v>
      </c>
      <c r="M8" s="151">
        <v>100</v>
      </c>
      <c r="N8" s="17"/>
      <c r="O8" s="17"/>
      <c r="P8" s="17"/>
      <c r="Q8" s="17"/>
      <c r="R8" s="17"/>
      <c r="S8" s="17"/>
      <c r="T8" s="152">
        <f t="shared" si="6"/>
        <v>100</v>
      </c>
      <c r="U8" s="151">
        <v>100</v>
      </c>
      <c r="V8" s="17"/>
      <c r="W8" s="17"/>
      <c r="X8" s="17"/>
      <c r="Y8" s="17"/>
      <c r="Z8" s="17"/>
      <c r="AA8" s="17"/>
      <c r="AB8" s="152">
        <f t="shared" si="7"/>
        <v>100</v>
      </c>
    </row>
    <row r="9" spans="1:59" x14ac:dyDescent="0.55000000000000004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71"/>
      <c r="F9" s="152">
        <f t="shared" si="4"/>
        <v>100</v>
      </c>
      <c r="G9" s="151">
        <v>100</v>
      </c>
      <c r="H9" s="17"/>
      <c r="I9" s="17"/>
      <c r="J9" s="17"/>
      <c r="K9" s="17"/>
      <c r="L9" s="152">
        <f t="shared" si="5"/>
        <v>100</v>
      </c>
      <c r="M9" s="151">
        <v>100</v>
      </c>
      <c r="N9" s="17"/>
      <c r="O9" s="17"/>
      <c r="P9" s="17"/>
      <c r="Q9" s="17"/>
      <c r="R9" s="17"/>
      <c r="S9" s="17"/>
      <c r="T9" s="152">
        <f t="shared" si="6"/>
        <v>100</v>
      </c>
      <c r="U9" s="151">
        <v>100</v>
      </c>
      <c r="V9" s="17"/>
      <c r="W9" s="17"/>
      <c r="X9" s="17"/>
      <c r="Y9" s="17"/>
      <c r="Z9" s="17"/>
      <c r="AA9" s="17"/>
      <c r="AB9" s="152">
        <f t="shared" si="7"/>
        <v>100</v>
      </c>
    </row>
    <row r="10" spans="1:59" x14ac:dyDescent="0.55000000000000004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71"/>
      <c r="F10" s="152">
        <f t="shared" si="4"/>
        <v>100</v>
      </c>
      <c r="G10" s="151">
        <v>100</v>
      </c>
      <c r="H10" s="17"/>
      <c r="I10" s="17"/>
      <c r="J10" s="17"/>
      <c r="K10" s="17"/>
      <c r="L10" s="152">
        <f t="shared" si="5"/>
        <v>100</v>
      </c>
      <c r="M10" s="151">
        <v>100</v>
      </c>
      <c r="N10" s="17"/>
      <c r="O10" s="17"/>
      <c r="P10" s="17"/>
      <c r="Q10" s="17"/>
      <c r="R10" s="17"/>
      <c r="S10" s="17"/>
      <c r="T10" s="152">
        <f t="shared" si="6"/>
        <v>100</v>
      </c>
      <c r="U10" s="151">
        <v>100</v>
      </c>
      <c r="V10" s="17"/>
      <c r="W10" s="17"/>
      <c r="X10" s="17"/>
      <c r="Y10" s="17"/>
      <c r="Z10" s="17"/>
      <c r="AA10" s="17"/>
      <c r="AB10" s="152">
        <f t="shared" si="7"/>
        <v>100</v>
      </c>
    </row>
    <row r="11" spans="1:59" x14ac:dyDescent="0.55000000000000004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71"/>
      <c r="F11" s="152">
        <f t="shared" si="4"/>
        <v>100</v>
      </c>
      <c r="G11" s="151">
        <v>100</v>
      </c>
      <c r="H11" s="17"/>
      <c r="I11" s="17"/>
      <c r="J11" s="17"/>
      <c r="K11" s="17"/>
      <c r="L11" s="152">
        <f t="shared" si="5"/>
        <v>100</v>
      </c>
      <c r="M11" s="151">
        <v>100</v>
      </c>
      <c r="N11" s="17"/>
      <c r="O11" s="17"/>
      <c r="P11" s="17"/>
      <c r="Q11" s="17"/>
      <c r="R11" s="17"/>
      <c r="S11" s="17"/>
      <c r="T11" s="152">
        <f t="shared" si="6"/>
        <v>100</v>
      </c>
      <c r="U11" s="151">
        <v>100</v>
      </c>
      <c r="V11" s="17"/>
      <c r="W11" s="17"/>
      <c r="X11" s="17"/>
      <c r="Y11" s="17"/>
      <c r="Z11" s="17"/>
      <c r="AA11" s="17"/>
      <c r="AB11" s="152">
        <f t="shared" si="7"/>
        <v>100</v>
      </c>
    </row>
    <row r="12" spans="1:59" x14ac:dyDescent="0.55000000000000004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71"/>
      <c r="F12" s="152">
        <f t="shared" si="4"/>
        <v>100</v>
      </c>
      <c r="G12" s="151">
        <v>100</v>
      </c>
      <c r="H12" s="17"/>
      <c r="I12" s="17"/>
      <c r="J12" s="17"/>
      <c r="K12" s="17"/>
      <c r="L12" s="152">
        <f t="shared" si="5"/>
        <v>100</v>
      </c>
      <c r="M12" s="151">
        <v>100</v>
      </c>
      <c r="N12" s="17"/>
      <c r="O12" s="17"/>
      <c r="P12" s="17"/>
      <c r="Q12" s="17"/>
      <c r="R12" s="17"/>
      <c r="S12" s="17"/>
      <c r="T12" s="152">
        <f t="shared" si="6"/>
        <v>100</v>
      </c>
      <c r="U12" s="151">
        <v>100</v>
      </c>
      <c r="V12" s="17"/>
      <c r="W12" s="17"/>
      <c r="X12" s="17"/>
      <c r="Y12" s="17"/>
      <c r="Z12" s="17"/>
      <c r="AA12" s="17"/>
      <c r="AB12" s="152">
        <f t="shared" si="7"/>
        <v>100</v>
      </c>
    </row>
    <row r="13" spans="1:59" x14ac:dyDescent="0.55000000000000004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71"/>
      <c r="F13" s="152">
        <f t="shared" si="4"/>
        <v>100</v>
      </c>
      <c r="G13" s="151">
        <v>100</v>
      </c>
      <c r="H13" s="17"/>
      <c r="I13" s="17"/>
      <c r="J13" s="17"/>
      <c r="K13" s="17"/>
      <c r="L13" s="152">
        <f t="shared" si="5"/>
        <v>100</v>
      </c>
      <c r="M13" s="151">
        <v>100</v>
      </c>
      <c r="N13" s="17"/>
      <c r="O13" s="17"/>
      <c r="P13" s="17"/>
      <c r="Q13" s="17"/>
      <c r="R13" s="17"/>
      <c r="S13" s="17"/>
      <c r="T13" s="152">
        <f t="shared" si="6"/>
        <v>100</v>
      </c>
      <c r="U13" s="151">
        <v>100</v>
      </c>
      <c r="V13" s="17"/>
      <c r="W13" s="17"/>
      <c r="X13" s="17"/>
      <c r="Y13" s="17"/>
      <c r="Z13" s="17"/>
      <c r="AA13" s="17"/>
      <c r="AB13" s="152">
        <f t="shared" si="7"/>
        <v>100</v>
      </c>
    </row>
    <row r="14" spans="1:59" x14ac:dyDescent="0.55000000000000004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71"/>
      <c r="F14" s="152">
        <f t="shared" si="4"/>
        <v>100</v>
      </c>
      <c r="G14" s="151">
        <v>100</v>
      </c>
      <c r="H14" s="17"/>
      <c r="I14" s="17"/>
      <c r="J14" s="17"/>
      <c r="K14" s="17"/>
      <c r="L14" s="152">
        <f t="shared" si="5"/>
        <v>100</v>
      </c>
      <c r="M14" s="151">
        <v>100</v>
      </c>
      <c r="N14" s="17"/>
      <c r="O14" s="17"/>
      <c r="P14" s="17"/>
      <c r="Q14" s="17"/>
      <c r="R14" s="17"/>
      <c r="S14" s="17"/>
      <c r="T14" s="152">
        <f t="shared" si="6"/>
        <v>100</v>
      </c>
      <c r="U14" s="151">
        <v>100</v>
      </c>
      <c r="V14" s="17"/>
      <c r="W14" s="17"/>
      <c r="X14" s="17"/>
      <c r="Y14" s="17"/>
      <c r="Z14" s="17"/>
      <c r="AA14" s="17"/>
      <c r="AB14" s="152">
        <f t="shared" si="7"/>
        <v>100</v>
      </c>
    </row>
    <row r="15" spans="1:59" x14ac:dyDescent="0.55000000000000004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71"/>
      <c r="F15" s="152">
        <f t="shared" si="4"/>
        <v>100</v>
      </c>
      <c r="G15" s="151">
        <v>100</v>
      </c>
      <c r="H15" s="17"/>
      <c r="I15" s="17"/>
      <c r="J15" s="17"/>
      <c r="K15" s="17"/>
      <c r="L15" s="152">
        <f t="shared" si="5"/>
        <v>100</v>
      </c>
      <c r="M15" s="151">
        <v>100</v>
      </c>
      <c r="N15" s="17"/>
      <c r="O15" s="17"/>
      <c r="P15" s="17"/>
      <c r="Q15" s="17"/>
      <c r="R15" s="17"/>
      <c r="S15" s="17"/>
      <c r="T15" s="152">
        <f t="shared" si="6"/>
        <v>100</v>
      </c>
      <c r="U15" s="151">
        <v>100</v>
      </c>
      <c r="V15" s="17"/>
      <c r="W15" s="17"/>
      <c r="X15" s="17"/>
      <c r="Y15" s="17"/>
      <c r="Z15" s="17"/>
      <c r="AA15" s="17"/>
      <c r="AB15" s="152">
        <f t="shared" si="7"/>
        <v>100</v>
      </c>
    </row>
    <row r="16" spans="1:59" x14ac:dyDescent="0.55000000000000004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71"/>
      <c r="F16" s="152">
        <f t="shared" si="4"/>
        <v>100</v>
      </c>
      <c r="G16" s="151">
        <v>100</v>
      </c>
      <c r="H16" s="17"/>
      <c r="I16" s="17"/>
      <c r="J16" s="17"/>
      <c r="K16" s="17"/>
      <c r="L16" s="152">
        <f t="shared" si="5"/>
        <v>100</v>
      </c>
      <c r="M16" s="151">
        <v>100</v>
      </c>
      <c r="N16" s="17"/>
      <c r="O16" s="17"/>
      <c r="P16" s="17"/>
      <c r="Q16" s="17"/>
      <c r="R16" s="17"/>
      <c r="S16" s="17"/>
      <c r="T16" s="152">
        <f t="shared" si="6"/>
        <v>100</v>
      </c>
      <c r="U16" s="151">
        <v>100</v>
      </c>
      <c r="V16" s="17"/>
      <c r="W16" s="17"/>
      <c r="X16" s="17"/>
      <c r="Y16" s="17"/>
      <c r="Z16" s="17"/>
      <c r="AA16" s="17"/>
      <c r="AB16" s="152">
        <f t="shared" si="7"/>
        <v>100</v>
      </c>
    </row>
    <row r="17" spans="1:59" x14ac:dyDescent="0.55000000000000004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71"/>
      <c r="F17" s="152">
        <f t="shared" si="4"/>
        <v>100</v>
      </c>
      <c r="G17" s="151">
        <v>100</v>
      </c>
      <c r="H17" s="17"/>
      <c r="I17" s="17"/>
      <c r="J17" s="17"/>
      <c r="K17" s="17"/>
      <c r="L17" s="152">
        <f t="shared" si="5"/>
        <v>100</v>
      </c>
      <c r="M17" s="151">
        <v>100</v>
      </c>
      <c r="N17" s="17"/>
      <c r="O17" s="17"/>
      <c r="P17" s="17"/>
      <c r="Q17" s="17"/>
      <c r="R17" s="17"/>
      <c r="S17" s="17"/>
      <c r="T17" s="152">
        <f t="shared" si="6"/>
        <v>100</v>
      </c>
      <c r="U17" s="151">
        <v>100</v>
      </c>
      <c r="V17" s="17"/>
      <c r="W17" s="17"/>
      <c r="X17" s="17"/>
      <c r="Y17" s="17"/>
      <c r="Z17" s="17"/>
      <c r="AA17" s="17"/>
      <c r="AB17" s="152">
        <f t="shared" si="7"/>
        <v>100</v>
      </c>
    </row>
    <row r="18" spans="1:59" x14ac:dyDescent="0.55000000000000004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71"/>
      <c r="F18" s="152">
        <f t="shared" si="4"/>
        <v>100</v>
      </c>
      <c r="G18" s="151">
        <v>100</v>
      </c>
      <c r="H18" s="17"/>
      <c r="I18" s="17"/>
      <c r="J18" s="17"/>
      <c r="K18" s="17"/>
      <c r="L18" s="152">
        <f t="shared" si="5"/>
        <v>100</v>
      </c>
      <c r="M18" s="151">
        <v>100</v>
      </c>
      <c r="N18" s="17"/>
      <c r="O18" s="17"/>
      <c r="P18" s="17"/>
      <c r="Q18" s="17"/>
      <c r="R18" s="17"/>
      <c r="S18" s="17"/>
      <c r="T18" s="152">
        <f t="shared" si="6"/>
        <v>100</v>
      </c>
      <c r="U18" s="151">
        <v>100</v>
      </c>
      <c r="V18" s="17"/>
      <c r="W18" s="17"/>
      <c r="X18" s="17"/>
      <c r="Y18" s="17"/>
      <c r="Z18" s="17"/>
      <c r="AA18" s="17"/>
      <c r="AB18" s="152">
        <f t="shared" si="7"/>
        <v>100</v>
      </c>
    </row>
    <row r="19" spans="1:59" x14ac:dyDescent="0.55000000000000004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71"/>
      <c r="F19" s="152">
        <f t="shared" si="4"/>
        <v>100</v>
      </c>
      <c r="G19" s="151">
        <v>100</v>
      </c>
      <c r="H19" s="17"/>
      <c r="I19" s="17"/>
      <c r="J19" s="17"/>
      <c r="K19" s="17"/>
      <c r="L19" s="152">
        <f t="shared" si="5"/>
        <v>100</v>
      </c>
      <c r="M19" s="151">
        <v>100</v>
      </c>
      <c r="N19" s="17"/>
      <c r="O19" s="17"/>
      <c r="P19" s="17"/>
      <c r="Q19" s="17"/>
      <c r="R19" s="17"/>
      <c r="S19" s="17"/>
      <c r="T19" s="152">
        <f t="shared" si="6"/>
        <v>100</v>
      </c>
      <c r="U19" s="151">
        <v>100</v>
      </c>
      <c r="V19" s="17"/>
      <c r="W19" s="17"/>
      <c r="X19" s="17"/>
      <c r="Y19" s="17"/>
      <c r="Z19" s="17"/>
      <c r="AA19" s="17"/>
      <c r="AB19" s="152">
        <f t="shared" si="7"/>
        <v>100</v>
      </c>
    </row>
    <row r="20" spans="1:59" x14ac:dyDescent="0.55000000000000004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71"/>
      <c r="F20" s="152">
        <f t="shared" si="4"/>
        <v>100</v>
      </c>
      <c r="G20" s="151">
        <v>100</v>
      </c>
      <c r="H20" s="17"/>
      <c r="I20" s="17"/>
      <c r="J20" s="17"/>
      <c r="K20" s="17"/>
      <c r="L20" s="152">
        <f t="shared" si="5"/>
        <v>100</v>
      </c>
      <c r="M20" s="151">
        <v>100</v>
      </c>
      <c r="N20" s="17"/>
      <c r="O20" s="17"/>
      <c r="P20" s="17"/>
      <c r="Q20" s="17"/>
      <c r="R20" s="17"/>
      <c r="S20" s="17"/>
      <c r="T20" s="152">
        <f t="shared" si="6"/>
        <v>100</v>
      </c>
      <c r="U20" s="151">
        <v>100</v>
      </c>
      <c r="V20" s="17"/>
      <c r="W20" s="17"/>
      <c r="X20" s="17"/>
      <c r="Y20" s="17"/>
      <c r="Z20" s="17"/>
      <c r="AA20" s="17"/>
      <c r="AB20" s="152">
        <f t="shared" si="7"/>
        <v>100</v>
      </c>
    </row>
    <row r="21" spans="1:59" x14ac:dyDescent="0.55000000000000004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71"/>
      <c r="F21" s="152">
        <f t="shared" si="4"/>
        <v>100</v>
      </c>
      <c r="G21" s="151"/>
      <c r="H21" s="17">
        <v>10</v>
      </c>
      <c r="I21" s="17">
        <v>45</v>
      </c>
      <c r="J21" s="17">
        <v>45</v>
      </c>
      <c r="K21" s="17"/>
      <c r="L21" s="152">
        <f t="shared" si="5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/>
      <c r="T21" s="152">
        <f t="shared" si="6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/>
      <c r="AB21" s="152">
        <f t="shared" si="7"/>
        <v>100</v>
      </c>
    </row>
    <row r="22" spans="1:59" x14ac:dyDescent="0.55000000000000004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71"/>
      <c r="F22" s="152">
        <f t="shared" si="4"/>
        <v>100</v>
      </c>
      <c r="G22" s="151"/>
      <c r="H22" s="17">
        <v>10</v>
      </c>
      <c r="I22" s="17">
        <v>45</v>
      </c>
      <c r="J22" s="17">
        <v>45</v>
      </c>
      <c r="K22" s="17"/>
      <c r="L22" s="152">
        <f t="shared" si="5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/>
      <c r="T22" s="152">
        <f t="shared" si="6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/>
      <c r="AB22" s="152">
        <f t="shared" si="7"/>
        <v>100</v>
      </c>
    </row>
    <row r="23" spans="1:59" x14ac:dyDescent="0.55000000000000004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71"/>
      <c r="F23" s="152">
        <f t="shared" si="4"/>
        <v>100</v>
      </c>
      <c r="G23" s="151"/>
      <c r="H23" s="17">
        <v>10</v>
      </c>
      <c r="I23" s="17">
        <v>45</v>
      </c>
      <c r="J23" s="17">
        <v>45</v>
      </c>
      <c r="K23" s="17"/>
      <c r="L23" s="152">
        <f t="shared" si="5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/>
      <c r="T23" s="152">
        <f t="shared" si="6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/>
      <c r="AB23" s="152">
        <f t="shared" si="7"/>
        <v>100</v>
      </c>
    </row>
    <row r="24" spans="1:59" x14ac:dyDescent="0.55000000000000004">
      <c r="A24" t="s">
        <v>1727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71"/>
      <c r="F24" s="152">
        <f t="shared" si="4"/>
        <v>100</v>
      </c>
      <c r="G24" s="151"/>
      <c r="H24" s="17">
        <v>10</v>
      </c>
      <c r="I24" s="17">
        <v>45</v>
      </c>
      <c r="J24" s="17">
        <v>45</v>
      </c>
      <c r="K24" s="17"/>
      <c r="L24" s="152">
        <f t="shared" si="5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/>
      <c r="T24" s="152">
        <f t="shared" si="6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/>
      <c r="AB24" s="152">
        <f t="shared" si="7"/>
        <v>100</v>
      </c>
    </row>
    <row r="25" spans="1:59" x14ac:dyDescent="0.55000000000000004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71"/>
      <c r="F25" s="152">
        <f t="shared" si="4"/>
        <v>100</v>
      </c>
      <c r="G25" s="151"/>
      <c r="H25" s="17">
        <v>10</v>
      </c>
      <c r="I25" s="17">
        <v>45</v>
      </c>
      <c r="J25" s="17">
        <v>45</v>
      </c>
      <c r="K25" s="17"/>
      <c r="L25" s="152">
        <f t="shared" si="5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/>
      <c r="T25" s="152">
        <f t="shared" si="6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/>
      <c r="AB25" s="152">
        <f t="shared" si="7"/>
        <v>100</v>
      </c>
    </row>
    <row r="26" spans="1:59" s="17" customFormat="1" x14ac:dyDescent="0.55000000000000004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F26" s="152">
        <f t="shared" si="4"/>
        <v>100</v>
      </c>
      <c r="G26" s="151"/>
      <c r="I26" s="17">
        <v>50</v>
      </c>
      <c r="J26" s="17">
        <v>50</v>
      </c>
      <c r="L26" s="152">
        <f t="shared" si="5"/>
        <v>100</v>
      </c>
      <c r="M26" s="151"/>
      <c r="O26" s="17">
        <v>40</v>
      </c>
      <c r="P26" s="17">
        <v>40</v>
      </c>
      <c r="Q26" s="17">
        <v>20</v>
      </c>
      <c r="T26" s="152">
        <f t="shared" si="6"/>
        <v>100</v>
      </c>
      <c r="U26" s="151"/>
      <c r="W26" s="17">
        <v>40</v>
      </c>
      <c r="X26" s="17">
        <v>40</v>
      </c>
      <c r="Y26" s="17">
        <v>20</v>
      </c>
      <c r="AB26" s="152">
        <f t="shared" si="7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55000000000000004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F27" s="152">
        <f t="shared" si="4"/>
        <v>100</v>
      </c>
      <c r="G27" s="151"/>
      <c r="H27" s="17">
        <v>100</v>
      </c>
      <c r="L27" s="152">
        <f t="shared" si="5"/>
        <v>100</v>
      </c>
      <c r="M27" s="151"/>
      <c r="N27" s="17">
        <v>100</v>
      </c>
      <c r="T27" s="152">
        <f t="shared" si="6"/>
        <v>100</v>
      </c>
      <c r="U27" s="151"/>
      <c r="V27" s="17">
        <v>100</v>
      </c>
      <c r="AB27" s="152">
        <f t="shared" si="7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55000000000000004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F28" s="152">
        <f t="shared" si="4"/>
        <v>100</v>
      </c>
      <c r="G28" s="151"/>
      <c r="I28" s="17">
        <v>50</v>
      </c>
      <c r="J28" s="17">
        <v>50</v>
      </c>
      <c r="L28" s="152">
        <f t="shared" si="5"/>
        <v>100</v>
      </c>
      <c r="M28" s="151"/>
      <c r="O28" s="17">
        <v>20</v>
      </c>
      <c r="P28" s="17">
        <v>40</v>
      </c>
      <c r="Q28" s="17">
        <v>40</v>
      </c>
      <c r="T28" s="152">
        <f t="shared" si="6"/>
        <v>100</v>
      </c>
      <c r="U28" s="151"/>
      <c r="W28" s="17">
        <v>30</v>
      </c>
      <c r="X28" s="17">
        <v>30</v>
      </c>
      <c r="Y28" s="17">
        <v>40</v>
      </c>
      <c r="AB28" s="152">
        <f t="shared" si="7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55000000000000004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F29" s="152">
        <f t="shared" si="4"/>
        <v>100</v>
      </c>
      <c r="G29" s="151"/>
      <c r="I29" s="17">
        <v>50</v>
      </c>
      <c r="J29" s="17">
        <v>50</v>
      </c>
      <c r="L29" s="152">
        <f t="shared" si="5"/>
        <v>100</v>
      </c>
      <c r="M29" s="151"/>
      <c r="O29" s="17">
        <v>50</v>
      </c>
      <c r="P29" s="17">
        <v>50</v>
      </c>
      <c r="T29" s="152">
        <f t="shared" si="6"/>
        <v>100</v>
      </c>
      <c r="U29" s="151"/>
      <c r="W29" s="17">
        <v>50</v>
      </c>
      <c r="X29" s="17">
        <v>50</v>
      </c>
      <c r="AB29" s="152">
        <f t="shared" si="7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55000000000000004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F30" s="152">
        <f t="shared" si="4"/>
        <v>100</v>
      </c>
      <c r="G30" s="151"/>
      <c r="H30" s="17">
        <v>100</v>
      </c>
      <c r="L30" s="152">
        <f t="shared" si="5"/>
        <v>100</v>
      </c>
      <c r="M30" s="151"/>
      <c r="N30" s="17">
        <v>100</v>
      </c>
      <c r="T30" s="152">
        <f t="shared" si="6"/>
        <v>100</v>
      </c>
      <c r="U30" s="151"/>
      <c r="V30" s="17">
        <v>100</v>
      </c>
      <c r="AB30" s="152">
        <f t="shared" si="7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55000000000000004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F31" s="152">
        <f t="shared" si="4"/>
        <v>100</v>
      </c>
      <c r="G31" s="151"/>
      <c r="H31" s="17">
        <v>20</v>
      </c>
      <c r="I31" s="17">
        <v>40</v>
      </c>
      <c r="J31" s="17">
        <v>40</v>
      </c>
      <c r="L31" s="152">
        <f t="shared" si="5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T31" s="152">
        <f t="shared" si="6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B31" s="152">
        <f t="shared" si="7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55000000000000004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F32" s="152">
        <f t="shared" si="4"/>
        <v>100</v>
      </c>
      <c r="G32" s="151"/>
      <c r="I32" s="17">
        <v>50</v>
      </c>
      <c r="J32" s="17">
        <v>50</v>
      </c>
      <c r="L32" s="152">
        <f t="shared" si="5"/>
        <v>100</v>
      </c>
      <c r="M32" s="151"/>
      <c r="O32" s="17">
        <v>50</v>
      </c>
      <c r="P32" s="17">
        <v>50</v>
      </c>
      <c r="T32" s="152">
        <f t="shared" si="6"/>
        <v>100</v>
      </c>
      <c r="U32" s="151"/>
      <c r="W32" s="17">
        <v>50</v>
      </c>
      <c r="X32" s="17">
        <v>50</v>
      </c>
      <c r="AB32" s="152">
        <f t="shared" si="7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55000000000000004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/>
      <c r="F33" s="152">
        <f t="shared" si="4"/>
        <v>100</v>
      </c>
      <c r="G33" s="151"/>
      <c r="H33" s="17">
        <v>50</v>
      </c>
      <c r="I33" s="17">
        <v>25</v>
      </c>
      <c r="J33" s="17">
        <v>25</v>
      </c>
      <c r="K33" s="17"/>
      <c r="L33" s="152">
        <f t="shared" si="5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/>
      <c r="T33" s="152">
        <f t="shared" si="6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/>
      <c r="AB33" s="152">
        <f t="shared" si="7"/>
        <v>100</v>
      </c>
    </row>
    <row r="34" spans="1:59" x14ac:dyDescent="0.55000000000000004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/>
      <c r="F34" s="152">
        <f t="shared" si="4"/>
        <v>100</v>
      </c>
      <c r="G34" s="151"/>
      <c r="H34" s="17">
        <v>50</v>
      </c>
      <c r="I34" s="17">
        <v>25</v>
      </c>
      <c r="J34" s="17">
        <v>25</v>
      </c>
      <c r="K34" s="17"/>
      <c r="L34" s="152">
        <f t="shared" ref="L34:L35" si="8">SUM(G34:K34)</f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/>
      <c r="T34" s="152">
        <f t="shared" ref="T34:T35" si="9">SUM(M34:S34)</f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/>
      <c r="AB34" s="152">
        <f t="shared" ref="AB34:AB35" si="10">SUM(U34:AA34)</f>
        <v>100</v>
      </c>
    </row>
    <row r="35" spans="1:59" x14ac:dyDescent="0.55000000000000004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/>
      <c r="F35" s="152">
        <f t="shared" si="4"/>
        <v>100</v>
      </c>
      <c r="G35" s="151"/>
      <c r="H35" s="17"/>
      <c r="I35" s="17">
        <v>50</v>
      </c>
      <c r="J35" s="17">
        <v>50</v>
      </c>
      <c r="K35" s="17"/>
      <c r="L35" s="152">
        <f t="shared" si="8"/>
        <v>100</v>
      </c>
      <c r="M35" s="151"/>
      <c r="N35" s="17"/>
      <c r="O35" s="17">
        <v>50</v>
      </c>
      <c r="P35" s="17">
        <v>50</v>
      </c>
      <c r="Q35" s="17"/>
      <c r="R35" s="17"/>
      <c r="S35" s="17"/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/>
      <c r="AB35" s="152">
        <f t="shared" si="10"/>
        <v>100</v>
      </c>
    </row>
    <row r="36" spans="1:59" s="17" customFormat="1" x14ac:dyDescent="0.55000000000000004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F36" s="152">
        <f t="shared" ref="F36:F66" si="11">SUM(C36:E36)</f>
        <v>100</v>
      </c>
      <c r="G36" s="151">
        <v>100</v>
      </c>
      <c r="L36" s="152">
        <f t="shared" si="5"/>
        <v>100</v>
      </c>
      <c r="M36" s="151">
        <v>100</v>
      </c>
      <c r="T36" s="152">
        <f t="shared" si="6"/>
        <v>100</v>
      </c>
      <c r="U36" s="151">
        <v>100</v>
      </c>
      <c r="AB36" s="152">
        <f t="shared" si="7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55000000000000004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F37" s="152">
        <f t="shared" si="11"/>
        <v>100</v>
      </c>
      <c r="G37" s="151"/>
      <c r="I37" s="17">
        <v>50</v>
      </c>
      <c r="J37" s="17">
        <v>50</v>
      </c>
      <c r="L37" s="152">
        <f t="shared" si="5"/>
        <v>100</v>
      </c>
      <c r="M37" s="151"/>
      <c r="O37" s="17">
        <v>50</v>
      </c>
      <c r="P37" s="17">
        <v>50</v>
      </c>
      <c r="T37" s="152">
        <f t="shared" si="6"/>
        <v>100</v>
      </c>
      <c r="U37" s="151"/>
      <c r="W37" s="17">
        <v>50</v>
      </c>
      <c r="X37" s="17">
        <v>50</v>
      </c>
      <c r="AB37" s="152">
        <f t="shared" si="7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55000000000000004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F38" s="152">
        <f t="shared" si="11"/>
        <v>100</v>
      </c>
      <c r="G38" s="151"/>
      <c r="I38" s="17">
        <v>50</v>
      </c>
      <c r="J38" s="17">
        <v>50</v>
      </c>
      <c r="L38" s="152">
        <f t="shared" si="5"/>
        <v>100</v>
      </c>
      <c r="M38" s="151"/>
      <c r="O38" s="17">
        <v>50</v>
      </c>
      <c r="P38" s="17">
        <v>50</v>
      </c>
      <c r="T38" s="152">
        <f t="shared" si="6"/>
        <v>100</v>
      </c>
      <c r="U38" s="151"/>
      <c r="W38" s="17">
        <v>50</v>
      </c>
      <c r="X38" s="17">
        <v>50</v>
      </c>
      <c r="AB38" s="152">
        <f t="shared" si="7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55000000000000004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F39" s="152">
        <f t="shared" si="11"/>
        <v>100</v>
      </c>
      <c r="G39" s="151"/>
      <c r="I39" s="17">
        <v>50</v>
      </c>
      <c r="J39" s="17">
        <v>50</v>
      </c>
      <c r="L39" s="152">
        <f t="shared" si="5"/>
        <v>100</v>
      </c>
      <c r="M39" s="151"/>
      <c r="O39" s="17">
        <v>50</v>
      </c>
      <c r="P39" s="17">
        <v>50</v>
      </c>
      <c r="T39" s="152">
        <f t="shared" si="6"/>
        <v>100</v>
      </c>
      <c r="U39" s="151"/>
      <c r="W39" s="17">
        <v>50</v>
      </c>
      <c r="X39" s="17">
        <v>50</v>
      </c>
      <c r="AB39" s="152">
        <f t="shared" si="7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55000000000000004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F40" s="152">
        <f t="shared" si="11"/>
        <v>100</v>
      </c>
      <c r="G40" s="151"/>
      <c r="I40" s="17">
        <v>50</v>
      </c>
      <c r="J40" s="17">
        <v>50</v>
      </c>
      <c r="L40" s="152">
        <f t="shared" si="5"/>
        <v>100</v>
      </c>
      <c r="M40" s="151"/>
      <c r="O40" s="17">
        <v>50</v>
      </c>
      <c r="P40" s="17">
        <v>50</v>
      </c>
      <c r="T40" s="152">
        <f t="shared" si="6"/>
        <v>100</v>
      </c>
      <c r="U40" s="151"/>
      <c r="W40" s="17">
        <v>50</v>
      </c>
      <c r="X40" s="17">
        <v>50</v>
      </c>
      <c r="AB40" s="152">
        <f t="shared" si="7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55000000000000004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F41" s="152">
        <f t="shared" si="11"/>
        <v>100</v>
      </c>
      <c r="G41" s="151"/>
      <c r="H41" s="17">
        <v>50</v>
      </c>
      <c r="I41" s="17">
        <v>25</v>
      </c>
      <c r="J41" s="17">
        <v>25</v>
      </c>
      <c r="L41" s="152">
        <f t="shared" si="5"/>
        <v>100</v>
      </c>
      <c r="M41" s="151"/>
      <c r="P41" s="17">
        <v>50</v>
      </c>
      <c r="Q41" s="17">
        <v>50</v>
      </c>
      <c r="T41" s="152">
        <f t="shared" si="6"/>
        <v>100</v>
      </c>
      <c r="U41" s="151"/>
      <c r="W41" s="17">
        <v>25</v>
      </c>
      <c r="X41" s="17">
        <v>25</v>
      </c>
      <c r="Y41" s="17">
        <v>50</v>
      </c>
      <c r="AB41" s="152">
        <f t="shared" si="7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55000000000000004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F42" s="152">
        <f t="shared" si="11"/>
        <v>100</v>
      </c>
      <c r="G42" s="151"/>
      <c r="H42" s="17">
        <v>25</v>
      </c>
      <c r="I42" s="17">
        <v>37.5</v>
      </c>
      <c r="J42" s="17">
        <v>37.5</v>
      </c>
      <c r="L42" s="152">
        <f t="shared" si="5"/>
        <v>100</v>
      </c>
      <c r="M42" s="151"/>
      <c r="N42" s="17">
        <v>25</v>
      </c>
      <c r="O42" s="17">
        <v>75</v>
      </c>
      <c r="T42" s="152">
        <f t="shared" si="6"/>
        <v>100</v>
      </c>
      <c r="U42" s="151"/>
      <c r="V42" s="17">
        <v>25</v>
      </c>
      <c r="W42" s="17">
        <v>37.5</v>
      </c>
      <c r="X42" s="17">
        <v>37.5</v>
      </c>
      <c r="AB42" s="152">
        <f t="shared" si="7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55000000000000004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/>
      <c r="F43" s="152">
        <f t="shared" si="11"/>
        <v>100</v>
      </c>
      <c r="G43" s="151"/>
      <c r="H43" s="17"/>
      <c r="I43" s="17">
        <v>50</v>
      </c>
      <c r="J43" s="17">
        <v>50</v>
      </c>
      <c r="K43" s="17"/>
      <c r="L43" s="152">
        <f t="shared" si="5"/>
        <v>100</v>
      </c>
      <c r="M43" s="151"/>
      <c r="N43" s="17"/>
      <c r="O43" s="17">
        <v>50</v>
      </c>
      <c r="P43" s="17">
        <v>50</v>
      </c>
      <c r="Q43" s="17"/>
      <c r="R43" s="17"/>
      <c r="S43" s="17"/>
      <c r="T43" s="152">
        <f t="shared" si="6"/>
        <v>100</v>
      </c>
      <c r="U43" s="151"/>
      <c r="V43" s="17"/>
      <c r="W43" s="17">
        <v>50</v>
      </c>
      <c r="X43" s="17">
        <v>50</v>
      </c>
      <c r="Y43" s="17"/>
      <c r="Z43" s="17"/>
      <c r="AA43" s="17"/>
      <c r="AB43" s="152">
        <f t="shared" si="7"/>
        <v>100</v>
      </c>
    </row>
    <row r="44" spans="1:59" x14ac:dyDescent="0.55000000000000004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/>
      <c r="F44" s="152">
        <f t="shared" si="11"/>
        <v>100</v>
      </c>
      <c r="G44" s="151"/>
      <c r="H44" s="17"/>
      <c r="I44" s="17">
        <v>50</v>
      </c>
      <c r="J44" s="17">
        <v>50</v>
      </c>
      <c r="K44" s="17"/>
      <c r="L44" s="152">
        <f t="shared" si="5"/>
        <v>100</v>
      </c>
      <c r="M44" s="151"/>
      <c r="N44" s="17"/>
      <c r="O44" s="17">
        <v>50</v>
      </c>
      <c r="P44" s="17">
        <v>50</v>
      </c>
      <c r="Q44" s="17"/>
      <c r="R44" s="17"/>
      <c r="S44" s="17"/>
      <c r="T44" s="152">
        <f t="shared" si="6"/>
        <v>100</v>
      </c>
      <c r="U44" s="151"/>
      <c r="V44" s="17"/>
      <c r="W44" s="17">
        <v>50</v>
      </c>
      <c r="X44" s="17">
        <v>50</v>
      </c>
      <c r="Y44" s="17"/>
      <c r="Z44" s="17"/>
      <c r="AA44" s="17"/>
      <c r="AB44" s="152">
        <f t="shared" si="7"/>
        <v>100</v>
      </c>
    </row>
    <row r="45" spans="1:59" s="17" customFormat="1" x14ac:dyDescent="0.55000000000000004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F45" s="152">
        <f t="shared" si="11"/>
        <v>100</v>
      </c>
      <c r="G45" s="151">
        <v>80</v>
      </c>
      <c r="I45" s="17">
        <v>10</v>
      </c>
      <c r="J45" s="17">
        <v>10</v>
      </c>
      <c r="L45" s="152">
        <f t="shared" si="5"/>
        <v>100</v>
      </c>
      <c r="M45" s="151">
        <v>80</v>
      </c>
      <c r="O45" s="17">
        <v>20</v>
      </c>
      <c r="T45" s="152">
        <f t="shared" si="6"/>
        <v>100</v>
      </c>
      <c r="U45" s="151">
        <v>80</v>
      </c>
      <c r="W45" s="17">
        <v>10</v>
      </c>
      <c r="X45" s="17">
        <v>10</v>
      </c>
      <c r="AB45" s="152">
        <f t="shared" si="7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55000000000000004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F46" s="152">
        <f t="shared" si="11"/>
        <v>100</v>
      </c>
      <c r="G46" s="151">
        <v>80</v>
      </c>
      <c r="I46" s="17">
        <v>10</v>
      </c>
      <c r="J46" s="17">
        <v>10</v>
      </c>
      <c r="L46" s="152">
        <f t="shared" si="5"/>
        <v>100</v>
      </c>
      <c r="M46" s="151">
        <v>80</v>
      </c>
      <c r="O46" s="17">
        <v>20</v>
      </c>
      <c r="T46" s="152">
        <f t="shared" si="6"/>
        <v>100</v>
      </c>
      <c r="U46" s="151">
        <v>80</v>
      </c>
      <c r="W46" s="17">
        <v>10</v>
      </c>
      <c r="X46" s="17">
        <v>10</v>
      </c>
      <c r="AB46" s="152">
        <f t="shared" si="7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55000000000000004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F47" s="152">
        <f t="shared" si="11"/>
        <v>100</v>
      </c>
      <c r="G47" s="151">
        <v>80</v>
      </c>
      <c r="I47" s="17">
        <v>10</v>
      </c>
      <c r="J47" s="17">
        <v>10</v>
      </c>
      <c r="L47" s="152">
        <f t="shared" si="5"/>
        <v>100</v>
      </c>
      <c r="M47" s="151">
        <v>80</v>
      </c>
      <c r="O47" s="17">
        <v>20</v>
      </c>
      <c r="T47" s="152">
        <f t="shared" si="6"/>
        <v>100</v>
      </c>
      <c r="U47" s="151">
        <v>80</v>
      </c>
      <c r="W47" s="17">
        <v>10</v>
      </c>
      <c r="X47" s="17">
        <v>10</v>
      </c>
      <c r="AB47" s="152">
        <f t="shared" si="7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55000000000000004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F48" s="152">
        <f t="shared" si="11"/>
        <v>100</v>
      </c>
      <c r="G48" s="151">
        <v>80</v>
      </c>
      <c r="I48" s="17">
        <v>10</v>
      </c>
      <c r="J48" s="17">
        <v>10</v>
      </c>
      <c r="L48" s="152">
        <f t="shared" si="5"/>
        <v>100</v>
      </c>
      <c r="M48" s="151">
        <v>80</v>
      </c>
      <c r="O48" s="17">
        <v>20</v>
      </c>
      <c r="T48" s="152">
        <f t="shared" si="6"/>
        <v>100</v>
      </c>
      <c r="U48" s="151">
        <v>80</v>
      </c>
      <c r="W48" s="17">
        <v>10</v>
      </c>
      <c r="X48" s="17">
        <v>10</v>
      </c>
      <c r="AB48" s="152">
        <f t="shared" si="7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55000000000000004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F49" s="152">
        <f t="shared" si="11"/>
        <v>100</v>
      </c>
      <c r="G49" s="151"/>
      <c r="H49" s="17">
        <v>100</v>
      </c>
      <c r="L49" s="152">
        <f t="shared" si="5"/>
        <v>100</v>
      </c>
      <c r="M49" s="151"/>
      <c r="N49" s="17">
        <v>100</v>
      </c>
      <c r="T49" s="152">
        <f t="shared" si="6"/>
        <v>100</v>
      </c>
      <c r="U49" s="151"/>
      <c r="V49" s="17">
        <v>100</v>
      </c>
      <c r="AB49" s="152">
        <f t="shared" si="7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55000000000000004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F50" s="152">
        <f t="shared" si="11"/>
        <v>100</v>
      </c>
      <c r="G50" s="151"/>
      <c r="H50" s="17">
        <v>100</v>
      </c>
      <c r="L50" s="152">
        <f t="shared" si="5"/>
        <v>100</v>
      </c>
      <c r="M50" s="151"/>
      <c r="N50" s="17">
        <v>100</v>
      </c>
      <c r="T50" s="152">
        <f t="shared" si="6"/>
        <v>100</v>
      </c>
      <c r="U50" s="151"/>
      <c r="V50" s="17">
        <v>100</v>
      </c>
      <c r="AB50" s="152">
        <f t="shared" si="7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55000000000000004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F51" s="152">
        <f t="shared" si="11"/>
        <v>100</v>
      </c>
      <c r="G51" s="151">
        <v>50</v>
      </c>
      <c r="I51" s="17">
        <v>25</v>
      </c>
      <c r="J51" s="17">
        <v>25</v>
      </c>
      <c r="L51" s="152">
        <f t="shared" si="5"/>
        <v>100</v>
      </c>
      <c r="M51" s="151">
        <v>50</v>
      </c>
      <c r="O51" s="17">
        <v>25</v>
      </c>
      <c r="Q51" s="17">
        <v>25</v>
      </c>
      <c r="T51" s="152">
        <f t="shared" si="6"/>
        <v>100</v>
      </c>
      <c r="U51" s="151">
        <v>50</v>
      </c>
      <c r="W51" s="17">
        <v>12.5</v>
      </c>
      <c r="X51" s="17">
        <v>12.5</v>
      </c>
      <c r="Y51" s="17">
        <v>25</v>
      </c>
      <c r="AB51" s="152">
        <f t="shared" si="7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55000000000000004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F52" s="152">
        <f t="shared" si="11"/>
        <v>100</v>
      </c>
      <c r="G52" s="151"/>
      <c r="H52" s="17">
        <v>100</v>
      </c>
      <c r="L52" s="152">
        <f t="shared" si="5"/>
        <v>100</v>
      </c>
      <c r="M52" s="151"/>
      <c r="N52" s="17">
        <v>100</v>
      </c>
      <c r="T52" s="152">
        <f t="shared" si="6"/>
        <v>100</v>
      </c>
      <c r="U52" s="151"/>
      <c r="V52" s="17">
        <v>100</v>
      </c>
      <c r="AB52" s="152">
        <f t="shared" si="7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55000000000000004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F53" s="152">
        <f t="shared" si="11"/>
        <v>100</v>
      </c>
      <c r="G53" s="151"/>
      <c r="H53" s="17">
        <v>50</v>
      </c>
      <c r="I53" s="17">
        <v>25</v>
      </c>
      <c r="J53" s="17">
        <v>25</v>
      </c>
      <c r="L53" s="152">
        <f t="shared" si="5"/>
        <v>100</v>
      </c>
      <c r="M53" s="151"/>
      <c r="N53" s="17">
        <v>25</v>
      </c>
      <c r="O53" s="17">
        <v>25</v>
      </c>
      <c r="P53" s="17">
        <v>50</v>
      </c>
      <c r="T53" s="152">
        <f t="shared" si="6"/>
        <v>100</v>
      </c>
      <c r="U53" s="151"/>
      <c r="V53" s="17">
        <v>25</v>
      </c>
      <c r="W53" s="17">
        <v>37.5</v>
      </c>
      <c r="X53" s="17">
        <v>37.5</v>
      </c>
      <c r="AB53" s="152">
        <f t="shared" si="7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55000000000000004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/>
      <c r="F54" s="152">
        <f t="shared" si="11"/>
        <v>100</v>
      </c>
      <c r="G54" s="151"/>
      <c r="H54" s="17"/>
      <c r="I54" s="17">
        <v>50</v>
      </c>
      <c r="J54" s="17">
        <v>50</v>
      </c>
      <c r="K54" s="17"/>
      <c r="L54" s="152">
        <f t="shared" si="5"/>
        <v>100</v>
      </c>
      <c r="M54" s="151"/>
      <c r="N54" s="17"/>
      <c r="O54" s="17">
        <v>50</v>
      </c>
      <c r="P54" s="17">
        <v>50</v>
      </c>
      <c r="Q54" s="17"/>
      <c r="R54" s="17"/>
      <c r="S54" s="17"/>
      <c r="T54" s="152">
        <f t="shared" si="6"/>
        <v>100</v>
      </c>
      <c r="U54" s="151"/>
      <c r="V54" s="17"/>
      <c r="W54" s="17">
        <v>50</v>
      </c>
      <c r="X54" s="17">
        <v>50</v>
      </c>
      <c r="Y54" s="17"/>
      <c r="Z54" s="17"/>
      <c r="AA54" s="17"/>
      <c r="AB54" s="152">
        <f t="shared" si="7"/>
        <v>100</v>
      </c>
    </row>
    <row r="55" spans="1:59" x14ac:dyDescent="0.55000000000000004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/>
      <c r="F55" s="152">
        <f t="shared" si="11"/>
        <v>100</v>
      </c>
      <c r="G55" s="151"/>
      <c r="H55" s="17"/>
      <c r="I55" s="17">
        <v>50</v>
      </c>
      <c r="J55" s="17">
        <v>50</v>
      </c>
      <c r="K55" s="17"/>
      <c r="L55" s="152">
        <f t="shared" ref="L55" si="12">SUM(G55:K55)</f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/>
      <c r="T55" s="152">
        <f t="shared" ref="T55" si="13">SUM(M55:S55)</f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/>
      <c r="AB55" s="152">
        <f t="shared" ref="AB55" si="14">SUM(U55:AA55)</f>
        <v>100</v>
      </c>
    </row>
    <row r="56" spans="1:59" x14ac:dyDescent="0.55000000000000004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/>
      <c r="F56" s="152">
        <f t="shared" si="11"/>
        <v>100</v>
      </c>
      <c r="G56" s="151"/>
      <c r="H56" s="17"/>
      <c r="I56" s="17">
        <v>50</v>
      </c>
      <c r="J56" s="17">
        <v>50</v>
      </c>
      <c r="K56" s="17"/>
      <c r="L56" s="152">
        <f t="shared" si="5"/>
        <v>100</v>
      </c>
      <c r="M56" s="151"/>
      <c r="N56" s="17"/>
      <c r="O56" s="17">
        <v>50</v>
      </c>
      <c r="P56" s="17">
        <v>50</v>
      </c>
      <c r="Q56" s="17"/>
      <c r="R56" s="17"/>
      <c r="S56" s="17"/>
      <c r="T56" s="152">
        <f t="shared" si="6"/>
        <v>100</v>
      </c>
      <c r="U56" s="151"/>
      <c r="V56" s="17"/>
      <c r="W56" s="17">
        <v>50</v>
      </c>
      <c r="X56" s="17">
        <v>50</v>
      </c>
      <c r="Y56" s="17"/>
      <c r="Z56" s="17"/>
      <c r="AA56" s="17"/>
      <c r="AB56" s="152">
        <f t="shared" si="7"/>
        <v>100</v>
      </c>
    </row>
    <row r="57" spans="1:59" s="17" customFormat="1" x14ac:dyDescent="0.55000000000000004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F57" s="152">
        <f t="shared" si="11"/>
        <v>100</v>
      </c>
      <c r="G57" s="151"/>
      <c r="I57" s="17">
        <v>50</v>
      </c>
      <c r="J57" s="17">
        <v>50</v>
      </c>
      <c r="L57" s="152">
        <f t="shared" si="5"/>
        <v>100</v>
      </c>
      <c r="M57" s="151"/>
      <c r="O57" s="17">
        <v>50</v>
      </c>
      <c r="P57" s="17">
        <v>50</v>
      </c>
      <c r="T57" s="152">
        <f t="shared" si="6"/>
        <v>100</v>
      </c>
      <c r="U57" s="151"/>
      <c r="W57" s="17">
        <v>50</v>
      </c>
      <c r="X57" s="17">
        <v>50</v>
      </c>
      <c r="AB57" s="152">
        <f t="shared" si="7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55000000000000004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F58" s="152">
        <f t="shared" si="11"/>
        <v>100</v>
      </c>
      <c r="G58" s="151"/>
      <c r="I58" s="17">
        <v>50</v>
      </c>
      <c r="J58" s="17">
        <v>50</v>
      </c>
      <c r="L58" s="152">
        <f t="shared" si="5"/>
        <v>100</v>
      </c>
      <c r="M58" s="151"/>
      <c r="O58" s="17">
        <v>50</v>
      </c>
      <c r="P58" s="17">
        <v>50</v>
      </c>
      <c r="T58" s="152">
        <f t="shared" si="6"/>
        <v>100</v>
      </c>
      <c r="U58" s="151"/>
      <c r="W58" s="17">
        <v>50</v>
      </c>
      <c r="X58" s="17">
        <v>50</v>
      </c>
      <c r="AB58" s="152">
        <f t="shared" si="7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55000000000000004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F59" s="152">
        <f t="shared" si="11"/>
        <v>100</v>
      </c>
      <c r="G59" s="151">
        <v>100</v>
      </c>
      <c r="L59" s="152">
        <f t="shared" si="5"/>
        <v>100</v>
      </c>
      <c r="M59" s="151">
        <v>100</v>
      </c>
      <c r="T59" s="152">
        <f t="shared" si="6"/>
        <v>100</v>
      </c>
      <c r="U59" s="151">
        <v>100</v>
      </c>
      <c r="AB59" s="152">
        <f t="shared" si="7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55000000000000004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F60" s="152">
        <f t="shared" si="11"/>
        <v>100</v>
      </c>
      <c r="G60" s="151">
        <v>100</v>
      </c>
      <c r="L60" s="152">
        <f t="shared" si="5"/>
        <v>100</v>
      </c>
      <c r="M60" s="151">
        <v>100</v>
      </c>
      <c r="T60" s="152">
        <f t="shared" si="6"/>
        <v>100</v>
      </c>
      <c r="U60" s="151">
        <v>100</v>
      </c>
      <c r="AB60" s="152">
        <f t="shared" si="7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55000000000000004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/>
      <c r="F61" s="152">
        <f t="shared" si="11"/>
        <v>100</v>
      </c>
      <c r="G61" s="151"/>
      <c r="H61" s="17"/>
      <c r="I61" s="17">
        <v>50</v>
      </c>
      <c r="J61" s="17">
        <v>50</v>
      </c>
      <c r="K61" s="17"/>
      <c r="L61" s="152">
        <f t="shared" ref="L61:L62" si="15">SUM(G61:K61)</f>
        <v>100</v>
      </c>
      <c r="M61" s="151"/>
      <c r="N61" s="17"/>
      <c r="O61" s="17">
        <v>50</v>
      </c>
      <c r="P61" s="17">
        <v>50</v>
      </c>
      <c r="Q61" s="17"/>
      <c r="R61" s="17"/>
      <c r="S61" s="17"/>
      <c r="T61" s="152">
        <f t="shared" ref="T61:T62" si="16">SUM(M61:S61)</f>
        <v>100</v>
      </c>
      <c r="U61" s="151"/>
      <c r="V61" s="17"/>
      <c r="W61" s="17">
        <v>50</v>
      </c>
      <c r="X61" s="17">
        <v>50</v>
      </c>
      <c r="Y61" s="17"/>
      <c r="Z61" s="17"/>
      <c r="AA61" s="17"/>
      <c r="AB61" s="152">
        <f t="shared" ref="AB61:AB62" si="17">SUM(U61:AA61)</f>
        <v>100</v>
      </c>
    </row>
    <row r="62" spans="1:59" x14ac:dyDescent="0.55000000000000004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/>
      <c r="F62" s="152">
        <f t="shared" si="11"/>
        <v>100</v>
      </c>
      <c r="G62" s="151"/>
      <c r="H62" s="17"/>
      <c r="I62" s="17">
        <v>50</v>
      </c>
      <c r="J62" s="17">
        <v>50</v>
      </c>
      <c r="K62" s="17"/>
      <c r="L62" s="152">
        <f t="shared" si="15"/>
        <v>100</v>
      </c>
      <c r="M62" s="151"/>
      <c r="N62" s="17"/>
      <c r="O62" s="17">
        <v>50</v>
      </c>
      <c r="P62" s="17">
        <v>50</v>
      </c>
      <c r="Q62" s="17"/>
      <c r="R62" s="17"/>
      <c r="S62" s="17"/>
      <c r="T62" s="152">
        <f t="shared" si="16"/>
        <v>100</v>
      </c>
      <c r="U62" s="151"/>
      <c r="V62" s="17"/>
      <c r="W62" s="17">
        <v>50</v>
      </c>
      <c r="X62" s="17">
        <v>50</v>
      </c>
      <c r="Y62" s="17"/>
      <c r="Z62" s="17"/>
      <c r="AA62" s="17"/>
      <c r="AB62" s="152">
        <f t="shared" si="17"/>
        <v>100</v>
      </c>
    </row>
    <row r="63" spans="1:59" s="17" customFormat="1" x14ac:dyDescent="0.55000000000000004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F63" s="152">
        <f t="shared" si="11"/>
        <v>100</v>
      </c>
      <c r="G63" s="151">
        <v>100</v>
      </c>
      <c r="L63" s="152">
        <f t="shared" si="5"/>
        <v>100</v>
      </c>
      <c r="M63" s="151">
        <v>50</v>
      </c>
      <c r="Q63" s="17">
        <v>50</v>
      </c>
      <c r="T63" s="152">
        <f t="shared" si="6"/>
        <v>100</v>
      </c>
      <c r="U63" s="151">
        <v>50</v>
      </c>
      <c r="Y63" s="17">
        <v>50</v>
      </c>
      <c r="AB63" s="152">
        <f t="shared" si="7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55000000000000004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F64" s="152">
        <f t="shared" si="11"/>
        <v>100</v>
      </c>
      <c r="G64" s="151">
        <v>100</v>
      </c>
      <c r="L64" s="152">
        <f t="shared" si="5"/>
        <v>100</v>
      </c>
      <c r="M64" s="151">
        <v>50</v>
      </c>
      <c r="Q64" s="17">
        <v>50</v>
      </c>
      <c r="T64" s="152">
        <f t="shared" si="6"/>
        <v>100</v>
      </c>
      <c r="U64" s="151">
        <v>50</v>
      </c>
      <c r="Y64" s="17">
        <v>50</v>
      </c>
      <c r="AB64" s="152">
        <f t="shared" si="7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55000000000000004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F65" s="152">
        <f t="shared" si="11"/>
        <v>100</v>
      </c>
      <c r="G65" s="151"/>
      <c r="I65" s="17">
        <v>50</v>
      </c>
      <c r="J65" s="17">
        <v>50</v>
      </c>
      <c r="L65" s="152">
        <f t="shared" si="5"/>
        <v>100</v>
      </c>
      <c r="M65" s="151"/>
      <c r="O65" s="17">
        <v>50</v>
      </c>
      <c r="P65" s="17">
        <v>50</v>
      </c>
      <c r="T65" s="152">
        <f t="shared" si="6"/>
        <v>100</v>
      </c>
      <c r="U65" s="151"/>
      <c r="W65" s="17">
        <v>25</v>
      </c>
      <c r="X65" s="17">
        <v>25</v>
      </c>
      <c r="Y65" s="17">
        <v>50</v>
      </c>
      <c r="AB65" s="152">
        <f t="shared" si="7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55000000000000004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F66" s="152">
        <f t="shared" si="11"/>
        <v>100</v>
      </c>
      <c r="G66" s="151">
        <v>50</v>
      </c>
      <c r="H66" s="17">
        <v>50</v>
      </c>
      <c r="L66" s="152">
        <f t="shared" si="5"/>
        <v>100</v>
      </c>
      <c r="M66" s="151">
        <v>50</v>
      </c>
      <c r="N66" s="17">
        <v>25</v>
      </c>
      <c r="Q66" s="17">
        <v>25</v>
      </c>
      <c r="T66" s="152">
        <f t="shared" si="6"/>
        <v>100</v>
      </c>
      <c r="U66" s="151">
        <v>50</v>
      </c>
      <c r="V66" s="17">
        <v>25</v>
      </c>
      <c r="Y66" s="17">
        <v>25</v>
      </c>
      <c r="AB66" s="152">
        <f t="shared" si="7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55000000000000004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F67" s="152">
        <f t="shared" ref="F67:F98" si="18">SUM(C67:E67)</f>
        <v>100</v>
      </c>
      <c r="G67" s="151"/>
      <c r="I67" s="17">
        <v>50</v>
      </c>
      <c r="J67" s="17">
        <v>50</v>
      </c>
      <c r="L67" s="152">
        <f t="shared" si="5"/>
        <v>100</v>
      </c>
      <c r="M67" s="151"/>
      <c r="O67" s="17">
        <v>50</v>
      </c>
      <c r="P67" s="17">
        <v>50</v>
      </c>
      <c r="T67" s="152">
        <f t="shared" si="6"/>
        <v>100</v>
      </c>
      <c r="U67" s="151"/>
      <c r="W67" s="17">
        <v>50</v>
      </c>
      <c r="X67" s="17">
        <v>50</v>
      </c>
      <c r="AB67" s="152">
        <f t="shared" si="7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55000000000000004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/>
      <c r="F68" s="152">
        <f t="shared" si="18"/>
        <v>100</v>
      </c>
      <c r="G68" s="151"/>
      <c r="H68" s="17"/>
      <c r="I68" s="17">
        <v>50</v>
      </c>
      <c r="J68" s="17">
        <v>50</v>
      </c>
      <c r="K68" s="17"/>
      <c r="L68" s="152">
        <f t="shared" ref="L68" si="19">SUM(G68:K68)</f>
        <v>100</v>
      </c>
      <c r="M68" s="151"/>
      <c r="N68" s="17"/>
      <c r="O68" s="17">
        <v>50</v>
      </c>
      <c r="P68" s="17">
        <v>50</v>
      </c>
      <c r="Q68" s="17"/>
      <c r="R68" s="17"/>
      <c r="S68" s="17"/>
      <c r="T68" s="152">
        <f t="shared" ref="T68" si="20">SUM(M68:S68)</f>
        <v>100</v>
      </c>
      <c r="U68" s="151"/>
      <c r="V68" s="17"/>
      <c r="W68" s="17">
        <v>50</v>
      </c>
      <c r="X68" s="17">
        <v>50</v>
      </c>
      <c r="Y68" s="17"/>
      <c r="Z68" s="17"/>
      <c r="AA68" s="17"/>
      <c r="AB68" s="152">
        <f t="shared" ref="AB68" si="21">SUM(U68:AA68)</f>
        <v>100</v>
      </c>
    </row>
    <row r="69" spans="1:59" s="17" customFormat="1" x14ac:dyDescent="0.55000000000000004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F69" s="152">
        <f t="shared" si="18"/>
        <v>100</v>
      </c>
      <c r="G69" s="151">
        <v>20</v>
      </c>
      <c r="I69" s="17">
        <v>40</v>
      </c>
      <c r="J69" s="17">
        <v>40</v>
      </c>
      <c r="L69" s="152">
        <f t="shared" ref="L69:L139" si="22">SUM(G69:K69)</f>
        <v>100</v>
      </c>
      <c r="M69" s="151">
        <v>20</v>
      </c>
      <c r="O69" s="17">
        <v>40</v>
      </c>
      <c r="P69" s="17">
        <v>40</v>
      </c>
      <c r="T69" s="152">
        <f t="shared" ref="T69:T139" si="23">SUM(M69:S69)</f>
        <v>100</v>
      </c>
      <c r="U69" s="151">
        <v>20</v>
      </c>
      <c r="W69" s="17">
        <v>40</v>
      </c>
      <c r="X69" s="17">
        <v>40</v>
      </c>
      <c r="AB69" s="152">
        <f t="shared" ref="AB69:AB139" si="24">SUM(U69:AA69)</f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55000000000000004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/>
      <c r="F70" s="152">
        <f t="shared" si="18"/>
        <v>100</v>
      </c>
      <c r="G70" s="151">
        <v>20</v>
      </c>
      <c r="H70" s="17"/>
      <c r="I70" s="17">
        <v>40</v>
      </c>
      <c r="J70" s="17">
        <v>40</v>
      </c>
      <c r="K70" s="17"/>
      <c r="L70" s="152">
        <f t="shared" ref="L70" si="25">SUM(G70:K70)</f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/>
      <c r="T70" s="152">
        <f t="shared" ref="T70" si="26">SUM(M70:S70)</f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/>
      <c r="AB70" s="152">
        <f t="shared" ref="AB70" si="27">SUM(U70:AA70)</f>
        <v>100</v>
      </c>
    </row>
    <row r="71" spans="1:59" s="17" customFormat="1" x14ac:dyDescent="0.55000000000000004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F71" s="152">
        <f t="shared" si="18"/>
        <v>100</v>
      </c>
      <c r="G71" s="151">
        <v>25</v>
      </c>
      <c r="H71" s="17">
        <v>75</v>
      </c>
      <c r="L71" s="152">
        <f t="shared" si="22"/>
        <v>100</v>
      </c>
      <c r="M71" s="151">
        <v>25</v>
      </c>
      <c r="N71" s="17">
        <v>25</v>
      </c>
      <c r="Q71" s="17">
        <v>50</v>
      </c>
      <c r="T71" s="152">
        <f t="shared" si="23"/>
        <v>100</v>
      </c>
      <c r="U71" s="151">
        <v>25</v>
      </c>
      <c r="V71" s="17">
        <v>25</v>
      </c>
      <c r="Y71" s="17">
        <v>50</v>
      </c>
      <c r="AB71" s="152">
        <f t="shared" si="24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55000000000000004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/>
      <c r="F72" s="152">
        <f t="shared" si="18"/>
        <v>100</v>
      </c>
      <c r="G72" s="151"/>
      <c r="H72" s="17"/>
      <c r="I72" s="17">
        <v>50</v>
      </c>
      <c r="J72" s="17">
        <v>50</v>
      </c>
      <c r="K72" s="17"/>
      <c r="L72" s="152">
        <f t="shared" si="22"/>
        <v>100</v>
      </c>
      <c r="M72" s="151"/>
      <c r="N72" s="17"/>
      <c r="O72" s="17">
        <v>50</v>
      </c>
      <c r="P72" s="17">
        <v>50</v>
      </c>
      <c r="Q72" s="17"/>
      <c r="R72" s="17"/>
      <c r="S72" s="17"/>
      <c r="T72" s="152">
        <f t="shared" si="23"/>
        <v>100</v>
      </c>
      <c r="U72" s="151"/>
      <c r="V72" s="17"/>
      <c r="W72" s="17">
        <v>50</v>
      </c>
      <c r="X72" s="17">
        <v>50</v>
      </c>
      <c r="Y72" s="17"/>
      <c r="Z72" s="17"/>
      <c r="AA72" s="17"/>
      <c r="AB72" s="152">
        <f t="shared" si="24"/>
        <v>100</v>
      </c>
    </row>
    <row r="73" spans="1:59" s="17" customFormat="1" x14ac:dyDescent="0.55000000000000004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F73" s="152">
        <f t="shared" si="18"/>
        <v>100</v>
      </c>
      <c r="G73" s="151">
        <v>100</v>
      </c>
      <c r="L73" s="152">
        <f t="shared" si="22"/>
        <v>100</v>
      </c>
      <c r="M73" s="151">
        <v>100</v>
      </c>
      <c r="T73" s="152">
        <f t="shared" si="23"/>
        <v>100</v>
      </c>
      <c r="U73" s="151">
        <v>100</v>
      </c>
      <c r="Z73" s="17">
        <f t="shared" ref="Z73:Z76" si="28">O73+R73</f>
        <v>0</v>
      </c>
      <c r="AB73" s="152">
        <f t="shared" si="24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55000000000000004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/>
      <c r="F74" s="152">
        <f t="shared" si="18"/>
        <v>100</v>
      </c>
      <c r="G74" s="151"/>
      <c r="H74" s="17"/>
      <c r="I74" s="17">
        <v>50</v>
      </c>
      <c r="J74" s="17">
        <v>50</v>
      </c>
      <c r="K74" s="17"/>
      <c r="L74" s="152">
        <f t="shared" si="22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/>
      <c r="T74" s="152">
        <f t="shared" si="23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/>
      <c r="AB74" s="152">
        <f t="shared" si="24"/>
        <v>100</v>
      </c>
    </row>
    <row r="75" spans="1:59" s="17" customFormat="1" x14ac:dyDescent="0.55000000000000004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F75" s="152">
        <f t="shared" si="18"/>
        <v>100</v>
      </c>
      <c r="G75" s="151">
        <v>100</v>
      </c>
      <c r="L75" s="152">
        <f t="shared" si="22"/>
        <v>100</v>
      </c>
      <c r="M75" s="151">
        <v>100</v>
      </c>
      <c r="T75" s="152">
        <f t="shared" si="23"/>
        <v>100</v>
      </c>
      <c r="U75" s="151">
        <v>100</v>
      </c>
      <c r="Z75" s="17">
        <f t="shared" si="28"/>
        <v>0</v>
      </c>
      <c r="AB75" s="152">
        <f t="shared" si="24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55000000000000004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F76" s="152">
        <f t="shared" si="18"/>
        <v>100</v>
      </c>
      <c r="G76" s="151">
        <v>100</v>
      </c>
      <c r="L76" s="152">
        <f t="shared" si="22"/>
        <v>100</v>
      </c>
      <c r="M76" s="151">
        <v>100</v>
      </c>
      <c r="T76" s="152">
        <f t="shared" si="23"/>
        <v>100</v>
      </c>
      <c r="U76" s="151">
        <v>100</v>
      </c>
      <c r="Z76" s="17">
        <f t="shared" si="28"/>
        <v>0</v>
      </c>
      <c r="AB76" s="152">
        <f t="shared" si="24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55000000000000004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F77" s="152">
        <f t="shared" si="18"/>
        <v>100</v>
      </c>
      <c r="G77" s="151"/>
      <c r="H77" s="17">
        <v>100</v>
      </c>
      <c r="L77" s="152">
        <f t="shared" si="22"/>
        <v>100</v>
      </c>
      <c r="M77" s="151"/>
      <c r="N77" s="17">
        <v>25</v>
      </c>
      <c r="Q77" s="17">
        <v>75</v>
      </c>
      <c r="T77" s="152">
        <f t="shared" si="23"/>
        <v>100</v>
      </c>
      <c r="U77" s="151"/>
      <c r="V77" s="17">
        <v>25</v>
      </c>
      <c r="Y77" s="17">
        <v>75</v>
      </c>
      <c r="AB77" s="152">
        <f t="shared" si="24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55000000000000004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F78" s="152">
        <f t="shared" si="18"/>
        <v>100</v>
      </c>
      <c r="G78" s="151"/>
      <c r="H78" s="17">
        <v>100</v>
      </c>
      <c r="L78" s="152">
        <f t="shared" si="22"/>
        <v>100</v>
      </c>
      <c r="M78" s="151"/>
      <c r="N78" s="17">
        <v>25</v>
      </c>
      <c r="Q78" s="17">
        <v>75</v>
      </c>
      <c r="T78" s="152">
        <f t="shared" si="23"/>
        <v>100</v>
      </c>
      <c r="U78" s="151"/>
      <c r="V78" s="17">
        <v>25</v>
      </c>
      <c r="Y78" s="17">
        <v>75</v>
      </c>
      <c r="AB78" s="152">
        <f t="shared" si="24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55000000000000004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F79" s="152">
        <f t="shared" si="18"/>
        <v>100</v>
      </c>
      <c r="G79" s="151"/>
      <c r="H79" s="17">
        <v>100</v>
      </c>
      <c r="L79" s="152">
        <f t="shared" si="22"/>
        <v>100</v>
      </c>
      <c r="M79" s="151"/>
      <c r="N79" s="17">
        <v>25</v>
      </c>
      <c r="Q79" s="17">
        <v>75</v>
      </c>
      <c r="T79" s="152">
        <f t="shared" si="23"/>
        <v>100</v>
      </c>
      <c r="U79" s="151"/>
      <c r="V79" s="17">
        <v>25</v>
      </c>
      <c r="Y79" s="17">
        <v>75</v>
      </c>
      <c r="AB79" s="152">
        <f t="shared" si="24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55000000000000004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/>
      <c r="F80" s="152">
        <f t="shared" si="18"/>
        <v>100</v>
      </c>
      <c r="G80" s="151"/>
      <c r="H80" s="17"/>
      <c r="I80" s="17">
        <v>50</v>
      </c>
      <c r="J80" s="17">
        <v>50</v>
      </c>
      <c r="K80" s="17"/>
      <c r="L80" s="152">
        <f t="shared" si="22"/>
        <v>100</v>
      </c>
      <c r="M80" s="151"/>
      <c r="N80" s="17"/>
      <c r="O80" s="17">
        <v>50</v>
      </c>
      <c r="P80" s="17">
        <v>50</v>
      </c>
      <c r="Q80" s="17"/>
      <c r="R80" s="17"/>
      <c r="S80" s="17"/>
      <c r="T80" s="152">
        <f t="shared" si="23"/>
        <v>100</v>
      </c>
      <c r="U80" s="151"/>
      <c r="V80" s="17"/>
      <c r="W80" s="17">
        <v>50</v>
      </c>
      <c r="X80" s="17">
        <v>50</v>
      </c>
      <c r="Y80" s="17"/>
      <c r="Z80" s="17"/>
      <c r="AA80" s="17"/>
      <c r="AB80" s="152">
        <f t="shared" si="24"/>
        <v>100</v>
      </c>
    </row>
    <row r="81" spans="1:59" x14ac:dyDescent="0.55000000000000004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/>
      <c r="F81" s="152">
        <f t="shared" si="18"/>
        <v>100</v>
      </c>
      <c r="G81" s="151"/>
      <c r="H81" s="17"/>
      <c r="I81" s="17">
        <v>50</v>
      </c>
      <c r="J81" s="17">
        <v>50</v>
      </c>
      <c r="K81" s="17"/>
      <c r="L81" s="152">
        <f t="shared" si="22"/>
        <v>100</v>
      </c>
      <c r="M81" s="151"/>
      <c r="N81" s="17"/>
      <c r="O81" s="17">
        <v>50</v>
      </c>
      <c r="P81" s="17">
        <v>50</v>
      </c>
      <c r="Q81" s="17"/>
      <c r="R81" s="17"/>
      <c r="S81" s="17"/>
      <c r="T81" s="152">
        <f t="shared" si="23"/>
        <v>100</v>
      </c>
      <c r="U81" s="151"/>
      <c r="V81" s="17"/>
      <c r="W81" s="17">
        <v>50</v>
      </c>
      <c r="X81" s="17">
        <v>50</v>
      </c>
      <c r="Y81" s="17"/>
      <c r="Z81" s="17"/>
      <c r="AA81" s="17"/>
      <c r="AB81" s="152">
        <f t="shared" si="24"/>
        <v>100</v>
      </c>
    </row>
    <row r="82" spans="1:59" x14ac:dyDescent="0.55000000000000004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/>
      <c r="F82" s="152">
        <f t="shared" si="18"/>
        <v>100</v>
      </c>
      <c r="G82" s="151"/>
      <c r="H82" s="17"/>
      <c r="I82" s="17">
        <v>50</v>
      </c>
      <c r="J82" s="17">
        <v>50</v>
      </c>
      <c r="K82" s="17"/>
      <c r="L82" s="152">
        <f t="shared" ref="L82:L83" si="29">SUM(G82:K82)</f>
        <v>100</v>
      </c>
      <c r="M82" s="151"/>
      <c r="N82" s="17"/>
      <c r="O82" s="17">
        <v>50</v>
      </c>
      <c r="P82" s="17">
        <v>50</v>
      </c>
      <c r="Q82" s="17"/>
      <c r="R82" s="17"/>
      <c r="S82" s="17"/>
      <c r="T82" s="152">
        <f t="shared" ref="T82:T83" si="30">SUM(M82:S82)</f>
        <v>100</v>
      </c>
      <c r="U82" s="151"/>
      <c r="V82" s="17"/>
      <c r="W82" s="17">
        <v>50</v>
      </c>
      <c r="X82" s="17">
        <v>50</v>
      </c>
      <c r="Y82" s="17"/>
      <c r="Z82" s="17"/>
      <c r="AA82" s="17"/>
      <c r="AB82" s="152">
        <f t="shared" ref="AB82:AB83" si="31">SUM(U82:AA82)</f>
        <v>100</v>
      </c>
    </row>
    <row r="83" spans="1:59" x14ac:dyDescent="0.55000000000000004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/>
      <c r="F83" s="152">
        <f t="shared" si="18"/>
        <v>100</v>
      </c>
      <c r="G83" s="151"/>
      <c r="H83" s="17"/>
      <c r="I83" s="17">
        <v>50</v>
      </c>
      <c r="J83" s="17">
        <v>50</v>
      </c>
      <c r="K83" s="17"/>
      <c r="L83" s="152">
        <f t="shared" si="29"/>
        <v>100</v>
      </c>
      <c r="M83" s="151"/>
      <c r="N83" s="17"/>
      <c r="O83" s="17">
        <v>50</v>
      </c>
      <c r="P83" s="17">
        <v>50</v>
      </c>
      <c r="Q83" s="17"/>
      <c r="R83" s="17"/>
      <c r="S83" s="17"/>
      <c r="T83" s="152">
        <f t="shared" si="30"/>
        <v>100</v>
      </c>
      <c r="U83" s="151"/>
      <c r="V83" s="17"/>
      <c r="W83" s="17">
        <v>50</v>
      </c>
      <c r="X83" s="17">
        <v>50</v>
      </c>
      <c r="Y83" s="17"/>
      <c r="Z83" s="17"/>
      <c r="AA83" s="17"/>
      <c r="AB83" s="152">
        <f t="shared" si="31"/>
        <v>100</v>
      </c>
    </row>
    <row r="84" spans="1:59" x14ac:dyDescent="0.55000000000000004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/>
      <c r="F84" s="152">
        <f t="shared" si="18"/>
        <v>100</v>
      </c>
      <c r="G84" s="151"/>
      <c r="H84" s="17"/>
      <c r="I84" s="17">
        <v>50</v>
      </c>
      <c r="J84" s="17">
        <v>50</v>
      </c>
      <c r="K84" s="17"/>
      <c r="L84" s="152">
        <f t="shared" si="22"/>
        <v>100</v>
      </c>
      <c r="M84" s="151"/>
      <c r="N84" s="17"/>
      <c r="O84" s="17">
        <v>50</v>
      </c>
      <c r="P84" s="17">
        <v>50</v>
      </c>
      <c r="Q84" s="17"/>
      <c r="R84" s="17"/>
      <c r="S84" s="17"/>
      <c r="T84" s="152">
        <f t="shared" si="23"/>
        <v>100</v>
      </c>
      <c r="U84" s="151"/>
      <c r="V84" s="17"/>
      <c r="W84" s="17">
        <v>50</v>
      </c>
      <c r="X84" s="17">
        <v>50</v>
      </c>
      <c r="Y84" s="17"/>
      <c r="Z84" s="17"/>
      <c r="AA84" s="17"/>
      <c r="AB84" s="152">
        <f t="shared" si="24"/>
        <v>100</v>
      </c>
    </row>
    <row r="85" spans="1:59" x14ac:dyDescent="0.55000000000000004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/>
      <c r="F85" s="152">
        <f t="shared" si="18"/>
        <v>100</v>
      </c>
      <c r="G85" s="151"/>
      <c r="H85" s="17"/>
      <c r="I85" s="17">
        <v>50</v>
      </c>
      <c r="J85" s="17">
        <v>50</v>
      </c>
      <c r="K85" s="17"/>
      <c r="L85" s="152">
        <f t="shared" si="22"/>
        <v>100</v>
      </c>
      <c r="M85" s="151"/>
      <c r="N85" s="17"/>
      <c r="O85" s="17">
        <v>50</v>
      </c>
      <c r="P85" s="17">
        <v>50</v>
      </c>
      <c r="Q85" s="17"/>
      <c r="R85" s="17"/>
      <c r="S85" s="17"/>
      <c r="T85" s="152">
        <f t="shared" si="23"/>
        <v>100</v>
      </c>
      <c r="U85" s="151"/>
      <c r="V85" s="17"/>
      <c r="W85" s="17">
        <v>50</v>
      </c>
      <c r="X85" s="17">
        <v>50</v>
      </c>
      <c r="Y85" s="17"/>
      <c r="Z85" s="17"/>
      <c r="AA85" s="17"/>
      <c r="AB85" s="152">
        <f t="shared" si="24"/>
        <v>100</v>
      </c>
    </row>
    <row r="86" spans="1:59" x14ac:dyDescent="0.55000000000000004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/>
      <c r="F86" s="152">
        <f t="shared" si="18"/>
        <v>100</v>
      </c>
      <c r="G86" s="151"/>
      <c r="H86" s="17"/>
      <c r="I86" s="17">
        <v>50</v>
      </c>
      <c r="J86" s="17">
        <v>50</v>
      </c>
      <c r="K86" s="17"/>
      <c r="L86" s="152">
        <f t="shared" si="22"/>
        <v>100</v>
      </c>
      <c r="M86" s="151"/>
      <c r="N86" s="17"/>
      <c r="O86" s="17">
        <v>50</v>
      </c>
      <c r="P86" s="17">
        <v>50</v>
      </c>
      <c r="Q86" s="17"/>
      <c r="R86" s="17"/>
      <c r="S86" s="17"/>
      <c r="T86" s="152">
        <f t="shared" si="23"/>
        <v>100</v>
      </c>
      <c r="U86" s="151"/>
      <c r="V86" s="17"/>
      <c r="W86" s="17">
        <v>50</v>
      </c>
      <c r="X86" s="17">
        <v>50</v>
      </c>
      <c r="Y86" s="17"/>
      <c r="Z86" s="17"/>
      <c r="AA86" s="17"/>
      <c r="AB86" s="152">
        <f t="shared" si="24"/>
        <v>100</v>
      </c>
    </row>
    <row r="87" spans="1:59" s="17" customFormat="1" x14ac:dyDescent="0.55000000000000004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F87" s="152">
        <f t="shared" si="18"/>
        <v>100</v>
      </c>
      <c r="G87" s="151"/>
      <c r="H87" s="17">
        <v>75</v>
      </c>
      <c r="I87" s="17">
        <v>12.5</v>
      </c>
      <c r="J87" s="17">
        <v>12.5</v>
      </c>
      <c r="L87" s="152">
        <f t="shared" si="22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T87" s="152">
        <f t="shared" si="23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B87" s="152">
        <f t="shared" si="24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55000000000000004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F88" s="152">
        <f t="shared" si="18"/>
        <v>100</v>
      </c>
      <c r="G88" s="151"/>
      <c r="H88" s="17">
        <v>50</v>
      </c>
      <c r="I88" s="17">
        <v>25</v>
      </c>
      <c r="J88" s="17">
        <v>25</v>
      </c>
      <c r="L88" s="152">
        <f t="shared" si="22"/>
        <v>100</v>
      </c>
      <c r="M88" s="151"/>
      <c r="N88" s="17">
        <v>50</v>
      </c>
      <c r="O88" s="17">
        <v>25</v>
      </c>
      <c r="P88" s="17">
        <v>25</v>
      </c>
      <c r="T88" s="152">
        <f t="shared" si="23"/>
        <v>100</v>
      </c>
      <c r="U88" s="151"/>
      <c r="V88" s="17">
        <v>50</v>
      </c>
      <c r="W88" s="17">
        <v>25</v>
      </c>
      <c r="X88" s="17">
        <v>25</v>
      </c>
      <c r="AB88" s="152">
        <f t="shared" si="24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55000000000000004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F89" s="152">
        <f t="shared" si="18"/>
        <v>100</v>
      </c>
      <c r="G89" s="151">
        <v>50</v>
      </c>
      <c r="I89" s="17">
        <v>25</v>
      </c>
      <c r="J89" s="17">
        <v>25</v>
      </c>
      <c r="L89" s="152">
        <f t="shared" si="22"/>
        <v>100</v>
      </c>
      <c r="M89" s="151">
        <v>50</v>
      </c>
      <c r="O89" s="17">
        <v>25</v>
      </c>
      <c r="P89" s="17">
        <v>25</v>
      </c>
      <c r="T89" s="152">
        <f t="shared" si="23"/>
        <v>100</v>
      </c>
      <c r="U89" s="151">
        <v>50</v>
      </c>
      <c r="W89" s="17">
        <v>25</v>
      </c>
      <c r="X89" s="17">
        <v>25</v>
      </c>
      <c r="AB89" s="152">
        <f t="shared" si="24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55000000000000004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F90" s="152">
        <f t="shared" si="18"/>
        <v>100</v>
      </c>
      <c r="G90" s="151"/>
      <c r="H90" s="17">
        <v>100</v>
      </c>
      <c r="L90" s="152">
        <f t="shared" si="22"/>
        <v>100</v>
      </c>
      <c r="M90" s="151"/>
      <c r="N90" s="17">
        <v>25</v>
      </c>
      <c r="Q90" s="17">
        <v>75</v>
      </c>
      <c r="T90" s="152">
        <f t="shared" si="23"/>
        <v>100</v>
      </c>
      <c r="U90" s="151"/>
      <c r="V90" s="17">
        <v>25</v>
      </c>
      <c r="Y90" s="17">
        <v>75</v>
      </c>
      <c r="AB90" s="152">
        <f t="shared" si="24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55000000000000004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F91" s="152">
        <f t="shared" si="18"/>
        <v>100</v>
      </c>
      <c r="G91" s="151">
        <v>50</v>
      </c>
      <c r="I91" s="17">
        <v>25</v>
      </c>
      <c r="J91" s="17">
        <v>25</v>
      </c>
      <c r="L91" s="152">
        <f t="shared" si="22"/>
        <v>100</v>
      </c>
      <c r="M91" s="151">
        <v>50</v>
      </c>
      <c r="O91" s="17">
        <v>25</v>
      </c>
      <c r="P91" s="17">
        <v>25</v>
      </c>
      <c r="T91" s="152">
        <f t="shared" si="23"/>
        <v>100</v>
      </c>
      <c r="U91" s="151">
        <v>50</v>
      </c>
      <c r="W91" s="17">
        <v>25</v>
      </c>
      <c r="X91" s="17">
        <v>25</v>
      </c>
      <c r="AB91" s="152">
        <f t="shared" si="24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55000000000000004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F92" s="152">
        <f t="shared" si="18"/>
        <v>100</v>
      </c>
      <c r="G92" s="151">
        <v>50</v>
      </c>
      <c r="I92" s="17">
        <v>25</v>
      </c>
      <c r="J92" s="17">
        <v>25</v>
      </c>
      <c r="L92" s="152">
        <f t="shared" si="22"/>
        <v>100</v>
      </c>
      <c r="M92" s="151">
        <v>50</v>
      </c>
      <c r="O92" s="17">
        <v>25</v>
      </c>
      <c r="P92" s="17">
        <v>25</v>
      </c>
      <c r="T92" s="152">
        <f t="shared" si="23"/>
        <v>100</v>
      </c>
      <c r="U92" s="151">
        <v>50</v>
      </c>
      <c r="W92" s="17">
        <v>25</v>
      </c>
      <c r="X92" s="17">
        <v>25</v>
      </c>
      <c r="AB92" s="152">
        <f t="shared" si="24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55000000000000004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F93" s="152">
        <f t="shared" si="18"/>
        <v>100</v>
      </c>
      <c r="G93" s="151">
        <v>50</v>
      </c>
      <c r="I93" s="17">
        <v>25</v>
      </c>
      <c r="J93" s="17">
        <v>25</v>
      </c>
      <c r="L93" s="152">
        <f t="shared" si="22"/>
        <v>100</v>
      </c>
      <c r="M93" s="151">
        <v>50</v>
      </c>
      <c r="O93" s="17">
        <v>25</v>
      </c>
      <c r="P93" s="17">
        <v>25</v>
      </c>
      <c r="T93" s="152">
        <f t="shared" si="23"/>
        <v>100</v>
      </c>
      <c r="U93" s="151">
        <v>50</v>
      </c>
      <c r="W93" s="17">
        <v>25</v>
      </c>
      <c r="X93" s="17">
        <v>25</v>
      </c>
      <c r="AB93" s="152">
        <f t="shared" si="24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55000000000000004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F94" s="152">
        <f t="shared" si="18"/>
        <v>100</v>
      </c>
      <c r="G94" s="151">
        <v>50</v>
      </c>
      <c r="I94" s="17">
        <v>25</v>
      </c>
      <c r="J94" s="17">
        <v>25</v>
      </c>
      <c r="L94" s="152">
        <f t="shared" si="22"/>
        <v>100</v>
      </c>
      <c r="M94" s="151">
        <v>50</v>
      </c>
      <c r="O94" s="17">
        <v>25</v>
      </c>
      <c r="P94" s="17">
        <v>25</v>
      </c>
      <c r="T94" s="152">
        <f t="shared" si="23"/>
        <v>100</v>
      </c>
      <c r="U94" s="151">
        <v>50</v>
      </c>
      <c r="W94" s="17">
        <v>25</v>
      </c>
      <c r="X94" s="17">
        <v>25</v>
      </c>
      <c r="AB94" s="152">
        <f t="shared" si="24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55000000000000004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/>
      <c r="F95" s="152">
        <f t="shared" si="18"/>
        <v>100</v>
      </c>
      <c r="G95" s="151"/>
      <c r="H95" s="17"/>
      <c r="I95" s="17">
        <v>50</v>
      </c>
      <c r="J95" s="17">
        <v>50</v>
      </c>
      <c r="K95" s="17"/>
      <c r="L95" s="152">
        <f t="shared" si="22"/>
        <v>100</v>
      </c>
      <c r="M95" s="151"/>
      <c r="N95" s="17"/>
      <c r="O95" s="17">
        <v>50</v>
      </c>
      <c r="P95" s="17">
        <v>50</v>
      </c>
      <c r="Q95" s="17"/>
      <c r="R95" s="17"/>
      <c r="S95" s="17"/>
      <c r="T95" s="152">
        <f t="shared" si="23"/>
        <v>100</v>
      </c>
      <c r="U95" s="151"/>
      <c r="V95" s="17"/>
      <c r="W95" s="17">
        <v>50</v>
      </c>
      <c r="X95" s="17">
        <v>50</v>
      </c>
      <c r="Y95" s="17"/>
      <c r="Z95" s="17"/>
      <c r="AA95" s="17"/>
      <c r="AB95" s="152">
        <f t="shared" si="24"/>
        <v>100</v>
      </c>
    </row>
    <row r="96" spans="1:59" x14ac:dyDescent="0.55000000000000004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/>
      <c r="F96" s="152">
        <f t="shared" si="18"/>
        <v>100</v>
      </c>
      <c r="G96" s="151"/>
      <c r="H96" s="17"/>
      <c r="I96" s="17">
        <v>50</v>
      </c>
      <c r="J96" s="17">
        <v>50</v>
      </c>
      <c r="K96" s="17"/>
      <c r="L96" s="152">
        <f t="shared" si="22"/>
        <v>100</v>
      </c>
      <c r="M96" s="151"/>
      <c r="N96" s="17"/>
      <c r="O96" s="17">
        <v>50</v>
      </c>
      <c r="P96" s="17">
        <v>50</v>
      </c>
      <c r="Q96" s="17"/>
      <c r="R96" s="17"/>
      <c r="S96" s="17"/>
      <c r="T96" s="152">
        <f t="shared" si="23"/>
        <v>100</v>
      </c>
      <c r="U96" s="151"/>
      <c r="V96" s="17"/>
      <c r="W96" s="17">
        <v>50</v>
      </c>
      <c r="X96" s="17">
        <v>50</v>
      </c>
      <c r="Y96" s="17"/>
      <c r="Z96" s="17"/>
      <c r="AA96" s="17"/>
      <c r="AB96" s="152">
        <f t="shared" si="24"/>
        <v>100</v>
      </c>
    </row>
    <row r="97" spans="1:59" s="17" customFormat="1" x14ac:dyDescent="0.55000000000000004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F97" s="152">
        <f t="shared" si="18"/>
        <v>100</v>
      </c>
      <c r="G97" s="151">
        <v>100</v>
      </c>
      <c r="L97" s="152">
        <f t="shared" si="22"/>
        <v>100</v>
      </c>
      <c r="M97" s="151">
        <v>100</v>
      </c>
      <c r="T97" s="152">
        <f t="shared" si="23"/>
        <v>100</v>
      </c>
      <c r="U97" s="151">
        <v>100</v>
      </c>
      <c r="AB97" s="152">
        <f t="shared" si="24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55000000000000004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F98" s="152">
        <f t="shared" si="18"/>
        <v>100</v>
      </c>
      <c r="G98" s="151">
        <v>100</v>
      </c>
      <c r="L98" s="152">
        <f t="shared" si="22"/>
        <v>100</v>
      </c>
      <c r="M98" s="151">
        <v>100</v>
      </c>
      <c r="T98" s="152">
        <f t="shared" si="23"/>
        <v>100</v>
      </c>
      <c r="U98" s="151">
        <v>100</v>
      </c>
      <c r="AB98" s="152">
        <f t="shared" si="24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55000000000000004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F99" s="152">
        <f t="shared" ref="F99:F145" si="32">SUM(C99:E99)</f>
        <v>100</v>
      </c>
      <c r="G99" s="151">
        <v>100</v>
      </c>
      <c r="L99" s="152">
        <f t="shared" si="22"/>
        <v>100</v>
      </c>
      <c r="M99" s="151">
        <v>100</v>
      </c>
      <c r="T99" s="152">
        <f t="shared" si="23"/>
        <v>100</v>
      </c>
      <c r="U99" s="151">
        <v>100</v>
      </c>
      <c r="AB99" s="152">
        <f t="shared" si="24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55000000000000004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F100" s="152">
        <f t="shared" si="32"/>
        <v>100</v>
      </c>
      <c r="G100" s="151">
        <v>100</v>
      </c>
      <c r="L100" s="152">
        <f t="shared" si="22"/>
        <v>100</v>
      </c>
      <c r="M100" s="151">
        <v>100</v>
      </c>
      <c r="T100" s="152">
        <f t="shared" si="23"/>
        <v>100</v>
      </c>
      <c r="U100" s="151">
        <v>100</v>
      </c>
      <c r="AB100" s="152">
        <f t="shared" si="24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55000000000000004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F101" s="152">
        <f t="shared" si="32"/>
        <v>100</v>
      </c>
      <c r="G101" s="151">
        <v>50</v>
      </c>
      <c r="I101" s="17">
        <v>25</v>
      </c>
      <c r="J101" s="17">
        <v>25</v>
      </c>
      <c r="L101" s="152">
        <f t="shared" si="22"/>
        <v>100</v>
      </c>
      <c r="M101" s="151">
        <v>50</v>
      </c>
      <c r="P101" s="17">
        <v>25</v>
      </c>
      <c r="Q101" s="17">
        <v>25</v>
      </c>
      <c r="T101" s="152">
        <f t="shared" si="23"/>
        <v>100</v>
      </c>
      <c r="U101" s="151">
        <v>50</v>
      </c>
      <c r="Y101" s="17">
        <v>50</v>
      </c>
      <c r="AB101" s="152">
        <f t="shared" si="24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55000000000000004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F102" s="152">
        <f t="shared" si="32"/>
        <v>100</v>
      </c>
      <c r="G102" s="151">
        <v>50</v>
      </c>
      <c r="I102" s="17">
        <v>25</v>
      </c>
      <c r="J102" s="17">
        <v>25</v>
      </c>
      <c r="L102" s="152">
        <f t="shared" si="22"/>
        <v>100</v>
      </c>
      <c r="M102" s="151">
        <v>50</v>
      </c>
      <c r="P102" s="17">
        <v>25</v>
      </c>
      <c r="Q102" s="17">
        <v>25</v>
      </c>
      <c r="T102" s="152">
        <f t="shared" si="23"/>
        <v>100</v>
      </c>
      <c r="U102" s="151">
        <v>50</v>
      </c>
      <c r="Y102" s="17">
        <v>50</v>
      </c>
      <c r="AB102" s="152">
        <f t="shared" si="24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55000000000000004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F103" s="152">
        <f t="shared" si="32"/>
        <v>100</v>
      </c>
      <c r="G103" s="151">
        <v>50</v>
      </c>
      <c r="H103" s="17">
        <v>50</v>
      </c>
      <c r="L103" s="152">
        <f t="shared" si="22"/>
        <v>100</v>
      </c>
      <c r="M103" s="151">
        <v>50</v>
      </c>
      <c r="P103" s="17">
        <v>25</v>
      </c>
      <c r="Q103" s="17">
        <v>25</v>
      </c>
      <c r="T103" s="152">
        <f t="shared" si="23"/>
        <v>100</v>
      </c>
      <c r="U103" s="151">
        <v>50</v>
      </c>
      <c r="Y103" s="17">
        <v>50</v>
      </c>
      <c r="AB103" s="152">
        <f t="shared" si="24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55000000000000004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F104" s="152">
        <f t="shared" si="32"/>
        <v>100</v>
      </c>
      <c r="G104" s="151">
        <v>50</v>
      </c>
      <c r="H104" s="17">
        <v>50</v>
      </c>
      <c r="L104" s="152">
        <f t="shared" si="22"/>
        <v>100</v>
      </c>
      <c r="M104" s="151">
        <v>50</v>
      </c>
      <c r="P104" s="17">
        <v>25</v>
      </c>
      <c r="Q104" s="17">
        <v>25</v>
      </c>
      <c r="T104" s="152">
        <f t="shared" si="23"/>
        <v>100</v>
      </c>
      <c r="U104" s="151">
        <v>50</v>
      </c>
      <c r="Y104" s="17">
        <v>50</v>
      </c>
      <c r="AB104" s="152">
        <f t="shared" si="24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55000000000000004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F105" s="152">
        <f t="shared" si="32"/>
        <v>100</v>
      </c>
      <c r="G105" s="151">
        <v>50</v>
      </c>
      <c r="H105" s="17">
        <v>50</v>
      </c>
      <c r="L105" s="152">
        <f t="shared" si="22"/>
        <v>100</v>
      </c>
      <c r="M105" s="151">
        <v>50</v>
      </c>
      <c r="P105" s="17">
        <v>25</v>
      </c>
      <c r="Q105" s="17">
        <v>25</v>
      </c>
      <c r="T105" s="152">
        <f t="shared" si="23"/>
        <v>100</v>
      </c>
      <c r="U105" s="151">
        <v>50</v>
      </c>
      <c r="Y105" s="17">
        <v>50</v>
      </c>
      <c r="AB105" s="152">
        <f t="shared" si="24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55000000000000004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F106" s="152">
        <f t="shared" si="32"/>
        <v>100</v>
      </c>
      <c r="G106" s="151">
        <v>50</v>
      </c>
      <c r="H106" s="17">
        <v>50</v>
      </c>
      <c r="L106" s="152">
        <f t="shared" si="22"/>
        <v>100</v>
      </c>
      <c r="M106" s="151">
        <v>50</v>
      </c>
      <c r="P106" s="17">
        <v>25</v>
      </c>
      <c r="Q106" s="17">
        <v>25</v>
      </c>
      <c r="T106" s="152">
        <f t="shared" si="23"/>
        <v>100</v>
      </c>
      <c r="U106" s="151">
        <v>50</v>
      </c>
      <c r="Y106" s="17">
        <v>50</v>
      </c>
      <c r="AB106" s="152">
        <f t="shared" si="24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55000000000000004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F107" s="152">
        <f t="shared" si="32"/>
        <v>100</v>
      </c>
      <c r="G107" s="151"/>
      <c r="I107" s="17">
        <v>50</v>
      </c>
      <c r="J107" s="17">
        <v>50</v>
      </c>
      <c r="L107" s="152">
        <f t="shared" si="22"/>
        <v>100</v>
      </c>
      <c r="M107" s="151"/>
      <c r="R107" s="17">
        <v>100</v>
      </c>
      <c r="T107" s="152">
        <f t="shared" si="23"/>
        <v>100</v>
      </c>
      <c r="U107" s="151"/>
      <c r="Z107" s="17">
        <f t="shared" ref="Z107:Z167" si="33">O107+R107</f>
        <v>100</v>
      </c>
      <c r="AB107" s="152">
        <f t="shared" si="24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55000000000000004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F108" s="152">
        <f t="shared" si="32"/>
        <v>100</v>
      </c>
      <c r="G108" s="151"/>
      <c r="I108" s="17">
        <v>50</v>
      </c>
      <c r="J108" s="17">
        <v>50</v>
      </c>
      <c r="L108" s="152">
        <f t="shared" si="22"/>
        <v>100</v>
      </c>
      <c r="M108" s="151"/>
      <c r="O108" s="17">
        <v>50</v>
      </c>
      <c r="P108" s="17">
        <v>50</v>
      </c>
      <c r="T108" s="152">
        <f t="shared" si="23"/>
        <v>100</v>
      </c>
      <c r="U108" s="151"/>
      <c r="W108" s="17">
        <v>50</v>
      </c>
      <c r="X108" s="17">
        <v>50</v>
      </c>
      <c r="AB108" s="152">
        <f t="shared" si="24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55000000000000004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F109" s="152">
        <f t="shared" si="32"/>
        <v>100</v>
      </c>
      <c r="G109" s="151"/>
      <c r="I109" s="17">
        <v>50</v>
      </c>
      <c r="J109" s="17">
        <v>50</v>
      </c>
      <c r="L109" s="152">
        <f t="shared" si="22"/>
        <v>100</v>
      </c>
      <c r="M109" s="151"/>
      <c r="O109" s="17">
        <v>50</v>
      </c>
      <c r="P109" s="17">
        <v>50</v>
      </c>
      <c r="T109" s="152">
        <f t="shared" si="23"/>
        <v>100</v>
      </c>
      <c r="U109" s="151"/>
      <c r="W109" s="17">
        <v>50</v>
      </c>
      <c r="X109" s="17">
        <v>50</v>
      </c>
      <c r="AB109" s="152">
        <f t="shared" si="24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55000000000000004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/>
      <c r="F110" s="152">
        <f t="shared" si="32"/>
        <v>100</v>
      </c>
      <c r="G110" s="151"/>
      <c r="H110" s="17"/>
      <c r="I110" s="17">
        <v>50</v>
      </c>
      <c r="J110" s="17">
        <v>50</v>
      </c>
      <c r="K110" s="17"/>
      <c r="L110" s="152">
        <f t="shared" ref="L110" si="34">SUM(G110:K110)</f>
        <v>100</v>
      </c>
      <c r="M110" s="151"/>
      <c r="N110" s="17"/>
      <c r="O110" s="17">
        <v>50</v>
      </c>
      <c r="P110" s="17">
        <v>50</v>
      </c>
      <c r="Q110" s="17"/>
      <c r="R110" s="17"/>
      <c r="S110" s="17"/>
      <c r="T110" s="152">
        <f t="shared" ref="T110" si="35">SUM(M110:S110)</f>
        <v>100</v>
      </c>
      <c r="U110" s="151"/>
      <c r="V110" s="17"/>
      <c r="W110" s="17">
        <v>50</v>
      </c>
      <c r="X110" s="17">
        <v>50</v>
      </c>
      <c r="Y110" s="17"/>
      <c r="Z110" s="17"/>
      <c r="AA110" s="17"/>
      <c r="AB110" s="152">
        <f t="shared" ref="AB110" si="36">SUM(U110:AA110)</f>
        <v>100</v>
      </c>
    </row>
    <row r="111" spans="1:59" s="17" customFormat="1" x14ac:dyDescent="0.55000000000000004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F111" s="152">
        <f t="shared" si="32"/>
        <v>100</v>
      </c>
      <c r="G111" s="151"/>
      <c r="H111" s="17">
        <v>100</v>
      </c>
      <c r="L111" s="152">
        <f t="shared" si="22"/>
        <v>100</v>
      </c>
      <c r="M111" s="151"/>
      <c r="N111" s="17">
        <v>50</v>
      </c>
      <c r="Q111" s="17">
        <v>50</v>
      </c>
      <c r="T111" s="152">
        <f t="shared" si="23"/>
        <v>100</v>
      </c>
      <c r="U111" s="151"/>
      <c r="V111" s="17">
        <v>50</v>
      </c>
      <c r="Y111" s="17">
        <v>50</v>
      </c>
      <c r="AB111" s="152">
        <f t="shared" si="24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55000000000000004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F112" s="152">
        <f t="shared" si="32"/>
        <v>100</v>
      </c>
      <c r="G112" s="151"/>
      <c r="H112" s="17">
        <v>100</v>
      </c>
      <c r="L112" s="152">
        <f t="shared" si="22"/>
        <v>100</v>
      </c>
      <c r="M112" s="151"/>
      <c r="N112" s="17">
        <v>50</v>
      </c>
      <c r="Q112" s="17">
        <v>50</v>
      </c>
      <c r="T112" s="152">
        <f t="shared" si="23"/>
        <v>100</v>
      </c>
      <c r="U112" s="151"/>
      <c r="V112" s="17">
        <v>50</v>
      </c>
      <c r="Y112" s="17">
        <v>50</v>
      </c>
      <c r="AB112" s="152">
        <f t="shared" si="24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55000000000000004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F113" s="152">
        <f t="shared" si="32"/>
        <v>100</v>
      </c>
      <c r="G113" s="151"/>
      <c r="I113" s="17">
        <v>50</v>
      </c>
      <c r="J113" s="17">
        <v>50</v>
      </c>
      <c r="L113" s="152">
        <f t="shared" si="22"/>
        <v>100</v>
      </c>
      <c r="M113" s="151"/>
      <c r="O113" s="17">
        <v>50</v>
      </c>
      <c r="P113" s="17">
        <v>50</v>
      </c>
      <c r="T113" s="152">
        <f t="shared" si="23"/>
        <v>100</v>
      </c>
      <c r="U113" s="151"/>
      <c r="W113" s="17">
        <v>50</v>
      </c>
      <c r="X113" s="17">
        <v>50</v>
      </c>
      <c r="AB113" s="152">
        <f t="shared" si="24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55000000000000004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/>
      <c r="F114" s="152">
        <f t="shared" si="32"/>
        <v>100</v>
      </c>
      <c r="G114" s="151"/>
      <c r="H114" s="17"/>
      <c r="I114" s="17">
        <v>50</v>
      </c>
      <c r="J114" s="17">
        <v>50</v>
      </c>
      <c r="K114" s="17"/>
      <c r="L114" s="152">
        <f t="shared" ref="L114" si="37">SUM(G114:K114)</f>
        <v>100</v>
      </c>
      <c r="M114" s="151"/>
      <c r="N114" s="17"/>
      <c r="O114" s="17"/>
      <c r="P114" s="17"/>
      <c r="Q114" s="17"/>
      <c r="R114" s="17">
        <v>100</v>
      </c>
      <c r="S114" s="17"/>
      <c r="T114" s="152">
        <f t="shared" ref="T114" si="38">SUM(M114:S114)</f>
        <v>100</v>
      </c>
      <c r="U114" s="151"/>
      <c r="V114" s="17"/>
      <c r="W114" s="17"/>
      <c r="X114" s="17"/>
      <c r="Y114" s="17"/>
      <c r="Z114" s="17">
        <v>100</v>
      </c>
      <c r="AA114" s="17"/>
      <c r="AB114" s="152">
        <f t="shared" ref="AB114" si="39">SUM(U114:AA114)</f>
        <v>100</v>
      </c>
    </row>
    <row r="115" spans="1:59" x14ac:dyDescent="0.55000000000000004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/>
      <c r="F115" s="152">
        <f t="shared" si="32"/>
        <v>100</v>
      </c>
      <c r="G115" s="151"/>
      <c r="H115" s="17"/>
      <c r="I115" s="17">
        <v>50</v>
      </c>
      <c r="J115" s="17">
        <v>50</v>
      </c>
      <c r="K115" s="17"/>
      <c r="L115" s="152">
        <f t="shared" ref="L115" si="40">SUM(G115:K115)</f>
        <v>100</v>
      </c>
      <c r="M115" s="151"/>
      <c r="N115" s="17"/>
      <c r="O115" s="17"/>
      <c r="P115" s="17"/>
      <c r="Q115" s="17"/>
      <c r="R115" s="17">
        <v>100</v>
      </c>
      <c r="S115" s="17"/>
      <c r="T115" s="152">
        <f t="shared" ref="T115" si="41">SUM(M115:S115)</f>
        <v>100</v>
      </c>
      <c r="U115" s="151"/>
      <c r="V115" s="17"/>
      <c r="W115" s="17"/>
      <c r="X115" s="17"/>
      <c r="Y115" s="17"/>
      <c r="Z115" s="17">
        <v>100</v>
      </c>
      <c r="AA115" s="17"/>
      <c r="AB115" s="152">
        <f t="shared" ref="AB115" si="42">SUM(U115:AA115)</f>
        <v>100</v>
      </c>
    </row>
    <row r="116" spans="1:59" s="17" customFormat="1" x14ac:dyDescent="0.55000000000000004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F116" s="152">
        <f t="shared" si="32"/>
        <v>100</v>
      </c>
      <c r="G116" s="151"/>
      <c r="H116" s="17">
        <v>50</v>
      </c>
      <c r="I116" s="17">
        <v>25</v>
      </c>
      <c r="J116" s="17">
        <v>25</v>
      </c>
      <c r="L116" s="152">
        <f t="shared" si="22"/>
        <v>100</v>
      </c>
      <c r="M116" s="151"/>
      <c r="P116" s="17">
        <v>100</v>
      </c>
      <c r="T116" s="152">
        <f t="shared" si="23"/>
        <v>100</v>
      </c>
      <c r="U116" s="151"/>
      <c r="W116" s="17">
        <v>50</v>
      </c>
      <c r="X116" s="17">
        <v>50</v>
      </c>
      <c r="Z116" s="17">
        <f t="shared" si="33"/>
        <v>0</v>
      </c>
      <c r="AB116" s="152">
        <f t="shared" si="24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55000000000000004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F117" s="152">
        <f t="shared" si="32"/>
        <v>100</v>
      </c>
      <c r="G117" s="151"/>
      <c r="I117" s="17">
        <v>50</v>
      </c>
      <c r="J117" s="17">
        <v>50</v>
      </c>
      <c r="L117" s="152">
        <f t="shared" si="22"/>
        <v>100</v>
      </c>
      <c r="M117" s="151"/>
      <c r="O117" s="17">
        <v>50</v>
      </c>
      <c r="P117" s="17">
        <v>50</v>
      </c>
      <c r="T117" s="152">
        <f t="shared" si="23"/>
        <v>100</v>
      </c>
      <c r="U117" s="151"/>
      <c r="W117" s="17">
        <v>50</v>
      </c>
      <c r="X117" s="17">
        <v>50</v>
      </c>
      <c r="AB117" s="152">
        <f t="shared" si="24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55000000000000004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/>
      <c r="F118" s="152">
        <f t="shared" si="32"/>
        <v>100</v>
      </c>
      <c r="G118" s="151"/>
      <c r="H118" s="17"/>
      <c r="I118" s="17">
        <v>50</v>
      </c>
      <c r="J118" s="17">
        <v>50</v>
      </c>
      <c r="K118" s="17"/>
      <c r="L118" s="152">
        <f t="shared" ref="L118:L119" si="43">SUM(G118:K118)</f>
        <v>100</v>
      </c>
      <c r="M118" s="151"/>
      <c r="N118" s="17"/>
      <c r="O118" s="17">
        <v>50</v>
      </c>
      <c r="P118" s="17">
        <v>50</v>
      </c>
      <c r="Q118" s="17"/>
      <c r="R118" s="17"/>
      <c r="S118" s="17"/>
      <c r="T118" s="152">
        <f t="shared" ref="T118:T119" si="44">SUM(M118:S118)</f>
        <v>100</v>
      </c>
      <c r="U118" s="151"/>
      <c r="V118" s="17"/>
      <c r="W118" s="17">
        <v>50</v>
      </c>
      <c r="X118" s="17">
        <v>50</v>
      </c>
      <c r="Y118" s="17"/>
      <c r="Z118" s="17"/>
      <c r="AA118" s="17"/>
      <c r="AB118" s="152">
        <f t="shared" ref="AB118:AB119" si="45">SUM(U118:AA118)</f>
        <v>100</v>
      </c>
    </row>
    <row r="119" spans="1:59" x14ac:dyDescent="0.55000000000000004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/>
      <c r="F119" s="152">
        <f t="shared" si="32"/>
        <v>100</v>
      </c>
      <c r="G119" s="151"/>
      <c r="H119" s="17"/>
      <c r="I119" s="17">
        <v>50</v>
      </c>
      <c r="J119" s="17">
        <v>50</v>
      </c>
      <c r="K119" s="17"/>
      <c r="L119" s="152">
        <f t="shared" si="43"/>
        <v>100</v>
      </c>
      <c r="M119" s="151"/>
      <c r="N119" s="17"/>
      <c r="O119" s="17">
        <v>50</v>
      </c>
      <c r="P119" s="17">
        <v>50</v>
      </c>
      <c r="Q119" s="17"/>
      <c r="R119" s="17"/>
      <c r="S119" s="17"/>
      <c r="T119" s="152">
        <f t="shared" si="44"/>
        <v>100</v>
      </c>
      <c r="U119" s="151"/>
      <c r="V119" s="17"/>
      <c r="W119" s="17">
        <v>50</v>
      </c>
      <c r="X119" s="17">
        <v>50</v>
      </c>
      <c r="Y119" s="17"/>
      <c r="Z119" s="17"/>
      <c r="AA119" s="17"/>
      <c r="AB119" s="152">
        <f t="shared" si="45"/>
        <v>100</v>
      </c>
    </row>
    <row r="120" spans="1:59" x14ac:dyDescent="0.55000000000000004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/>
      <c r="F120" s="152">
        <f t="shared" si="32"/>
        <v>100</v>
      </c>
      <c r="G120" s="151"/>
      <c r="H120" s="17"/>
      <c r="I120" s="17">
        <v>50</v>
      </c>
      <c r="J120" s="17">
        <v>50</v>
      </c>
      <c r="K120" s="17"/>
      <c r="L120" s="152">
        <f t="shared" si="22"/>
        <v>100</v>
      </c>
      <c r="M120" s="151"/>
      <c r="N120" s="17"/>
      <c r="O120" s="17">
        <v>50</v>
      </c>
      <c r="P120" s="17">
        <v>50</v>
      </c>
      <c r="Q120" s="17"/>
      <c r="R120" s="17"/>
      <c r="S120" s="17"/>
      <c r="T120" s="152">
        <f t="shared" si="23"/>
        <v>100</v>
      </c>
      <c r="U120" s="151"/>
      <c r="V120" s="17"/>
      <c r="W120" s="17">
        <v>50</v>
      </c>
      <c r="X120" s="17">
        <v>50</v>
      </c>
      <c r="Y120" s="17"/>
      <c r="Z120" s="17"/>
      <c r="AA120" s="17"/>
      <c r="AB120" s="152">
        <f t="shared" si="24"/>
        <v>100</v>
      </c>
    </row>
    <row r="121" spans="1:59" x14ac:dyDescent="0.55000000000000004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/>
      <c r="F121" s="152">
        <f t="shared" si="32"/>
        <v>100</v>
      </c>
      <c r="G121" s="151"/>
      <c r="H121" s="17"/>
      <c r="I121" s="17">
        <v>50</v>
      </c>
      <c r="J121" s="17">
        <v>50</v>
      </c>
      <c r="K121" s="17"/>
      <c r="L121" s="152">
        <f t="shared" ref="L121:L123" si="46">SUM(G121:K121)</f>
        <v>100</v>
      </c>
      <c r="M121" s="151"/>
      <c r="N121" s="17"/>
      <c r="O121" s="17">
        <v>50</v>
      </c>
      <c r="P121" s="17">
        <v>50</v>
      </c>
      <c r="Q121" s="17"/>
      <c r="R121" s="17"/>
      <c r="S121" s="17"/>
      <c r="T121" s="152">
        <f t="shared" ref="T121:T123" si="47">SUM(M121:S121)</f>
        <v>100</v>
      </c>
      <c r="U121" s="151"/>
      <c r="V121" s="17"/>
      <c r="W121" s="17">
        <v>50</v>
      </c>
      <c r="X121" s="17">
        <v>50</v>
      </c>
      <c r="Y121" s="17"/>
      <c r="Z121" s="17"/>
      <c r="AA121" s="17"/>
      <c r="AB121" s="152">
        <f t="shared" ref="AB121:AB123" si="48">SUM(U121:AA121)</f>
        <v>100</v>
      </c>
    </row>
    <row r="122" spans="1:59" x14ac:dyDescent="0.55000000000000004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/>
      <c r="F122" s="152">
        <f t="shared" si="32"/>
        <v>100</v>
      </c>
      <c r="G122" s="151"/>
      <c r="H122" s="17"/>
      <c r="I122" s="17">
        <v>50</v>
      </c>
      <c r="J122" s="17">
        <v>50</v>
      </c>
      <c r="K122" s="17"/>
      <c r="L122" s="152">
        <f t="shared" si="46"/>
        <v>100</v>
      </c>
      <c r="M122" s="151"/>
      <c r="N122" s="17"/>
      <c r="O122" s="17">
        <v>50</v>
      </c>
      <c r="P122" s="17">
        <v>50</v>
      </c>
      <c r="Q122" s="17"/>
      <c r="R122" s="17"/>
      <c r="S122" s="17"/>
      <c r="T122" s="152">
        <f t="shared" si="47"/>
        <v>100</v>
      </c>
      <c r="U122" s="151"/>
      <c r="V122" s="17"/>
      <c r="W122" s="17">
        <v>50</v>
      </c>
      <c r="X122" s="17">
        <v>50</v>
      </c>
      <c r="Y122" s="17"/>
      <c r="Z122" s="17"/>
      <c r="AA122" s="17"/>
      <c r="AB122" s="152">
        <f t="shared" si="48"/>
        <v>100</v>
      </c>
    </row>
    <row r="123" spans="1:59" x14ac:dyDescent="0.55000000000000004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/>
      <c r="F123" s="152">
        <f t="shared" si="32"/>
        <v>100</v>
      </c>
      <c r="G123" s="151"/>
      <c r="H123" s="17"/>
      <c r="I123" s="17">
        <v>50</v>
      </c>
      <c r="J123" s="17">
        <v>50</v>
      </c>
      <c r="K123" s="17"/>
      <c r="L123" s="152">
        <f t="shared" si="46"/>
        <v>100</v>
      </c>
      <c r="M123" s="151"/>
      <c r="N123" s="17"/>
      <c r="O123" s="17">
        <v>50</v>
      </c>
      <c r="P123" s="17">
        <v>50</v>
      </c>
      <c r="Q123" s="17"/>
      <c r="R123" s="17"/>
      <c r="S123" s="17"/>
      <c r="T123" s="152">
        <f t="shared" si="47"/>
        <v>100</v>
      </c>
      <c r="U123" s="151"/>
      <c r="V123" s="17"/>
      <c r="W123" s="17">
        <v>50</v>
      </c>
      <c r="X123" s="17">
        <v>50</v>
      </c>
      <c r="Y123" s="17"/>
      <c r="Z123" s="17"/>
      <c r="AA123" s="17"/>
      <c r="AB123" s="152">
        <f t="shared" si="48"/>
        <v>100</v>
      </c>
    </row>
    <row r="124" spans="1:59" s="17" customFormat="1" x14ac:dyDescent="0.55000000000000004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F124" s="152">
        <f t="shared" si="32"/>
        <v>100</v>
      </c>
      <c r="G124" s="151"/>
      <c r="H124" s="17">
        <v>100</v>
      </c>
      <c r="L124" s="152">
        <f t="shared" si="22"/>
        <v>100</v>
      </c>
      <c r="M124" s="151"/>
      <c r="Q124" s="17">
        <v>100</v>
      </c>
      <c r="T124" s="152">
        <f t="shared" si="23"/>
        <v>100</v>
      </c>
      <c r="U124" s="151"/>
      <c r="Y124" s="17">
        <v>100</v>
      </c>
      <c r="AB124" s="152">
        <f t="shared" si="24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55000000000000004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F125" s="152">
        <f t="shared" si="32"/>
        <v>100</v>
      </c>
      <c r="G125" s="151"/>
      <c r="H125" s="17">
        <v>100</v>
      </c>
      <c r="L125" s="152">
        <f t="shared" si="22"/>
        <v>100</v>
      </c>
      <c r="M125" s="151"/>
      <c r="Q125" s="17">
        <v>100</v>
      </c>
      <c r="T125" s="152">
        <f t="shared" si="23"/>
        <v>100</v>
      </c>
      <c r="U125" s="151"/>
      <c r="Y125" s="17">
        <v>100</v>
      </c>
      <c r="AB125" s="152">
        <f t="shared" si="24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55000000000000004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F126" s="152">
        <f t="shared" si="32"/>
        <v>100</v>
      </c>
      <c r="G126" s="151"/>
      <c r="H126" s="17">
        <v>100</v>
      </c>
      <c r="L126" s="152">
        <f t="shared" si="22"/>
        <v>100</v>
      </c>
      <c r="M126" s="151"/>
      <c r="Q126" s="17">
        <v>100</v>
      </c>
      <c r="T126" s="152">
        <f t="shared" si="23"/>
        <v>100</v>
      </c>
      <c r="U126" s="151"/>
      <c r="Y126" s="17">
        <v>100</v>
      </c>
      <c r="AB126" s="152">
        <f t="shared" si="24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55000000000000004">
      <c r="A127" s="17" t="s">
        <v>2253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F127" s="152">
        <f t="shared" si="32"/>
        <v>100</v>
      </c>
      <c r="G127" s="151"/>
      <c r="H127" s="17">
        <v>100</v>
      </c>
      <c r="L127" s="152">
        <f t="shared" si="22"/>
        <v>100</v>
      </c>
      <c r="M127" s="151"/>
      <c r="Q127" s="17">
        <v>100</v>
      </c>
      <c r="T127" s="152">
        <f t="shared" si="23"/>
        <v>100</v>
      </c>
      <c r="U127" s="151"/>
      <c r="Y127" s="17">
        <v>100</v>
      </c>
      <c r="AB127" s="152">
        <f t="shared" si="24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55000000000000004">
      <c r="A128" s="17" t="s">
        <v>2254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F128" s="152">
        <f t="shared" si="32"/>
        <v>100</v>
      </c>
      <c r="G128" s="151"/>
      <c r="H128" s="17">
        <v>100</v>
      </c>
      <c r="L128" s="152">
        <f t="shared" si="22"/>
        <v>100</v>
      </c>
      <c r="M128" s="151"/>
      <c r="Q128" s="17">
        <v>100</v>
      </c>
      <c r="T128" s="152">
        <f t="shared" si="23"/>
        <v>100</v>
      </c>
      <c r="U128" s="151"/>
      <c r="Y128" s="17">
        <v>100</v>
      </c>
      <c r="AB128" s="152">
        <f t="shared" si="24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55000000000000004">
      <c r="A129" s="17" t="s">
        <v>2255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F129" s="152">
        <f t="shared" si="32"/>
        <v>100</v>
      </c>
      <c r="G129" s="151"/>
      <c r="H129" s="17">
        <v>100</v>
      </c>
      <c r="L129" s="152">
        <f t="shared" si="22"/>
        <v>100</v>
      </c>
      <c r="M129" s="151"/>
      <c r="Q129" s="17">
        <v>100</v>
      </c>
      <c r="T129" s="152">
        <f t="shared" si="23"/>
        <v>100</v>
      </c>
      <c r="U129" s="151"/>
      <c r="Y129" s="17">
        <v>100</v>
      </c>
      <c r="AB129" s="152">
        <f t="shared" si="24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55000000000000004">
      <c r="A130" s="17" t="s">
        <v>2256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F130" s="152">
        <f t="shared" si="32"/>
        <v>100</v>
      </c>
      <c r="G130" s="151"/>
      <c r="H130" s="17">
        <v>100</v>
      </c>
      <c r="L130" s="152">
        <f t="shared" si="22"/>
        <v>100</v>
      </c>
      <c r="M130" s="151"/>
      <c r="Q130" s="17">
        <v>100</v>
      </c>
      <c r="T130" s="152">
        <f t="shared" si="23"/>
        <v>100</v>
      </c>
      <c r="U130" s="151"/>
      <c r="Y130" s="17">
        <v>100</v>
      </c>
      <c r="AB130" s="152">
        <f t="shared" si="24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55000000000000004">
      <c r="A131" s="17" t="s">
        <v>2257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F131" s="152">
        <f t="shared" si="32"/>
        <v>100</v>
      </c>
      <c r="G131" s="151"/>
      <c r="H131" s="17">
        <v>100</v>
      </c>
      <c r="L131" s="152">
        <f t="shared" si="22"/>
        <v>100</v>
      </c>
      <c r="M131" s="151"/>
      <c r="Q131" s="17">
        <v>100</v>
      </c>
      <c r="T131" s="152">
        <f t="shared" si="23"/>
        <v>100</v>
      </c>
      <c r="U131" s="151"/>
      <c r="Y131" s="17">
        <v>100</v>
      </c>
      <c r="AB131" s="152">
        <f t="shared" si="24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55000000000000004">
      <c r="A132" s="17" t="s">
        <v>2258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F132" s="152">
        <f t="shared" si="32"/>
        <v>100</v>
      </c>
      <c r="G132" s="151"/>
      <c r="H132" s="17">
        <v>100</v>
      </c>
      <c r="L132" s="152">
        <f t="shared" si="22"/>
        <v>100</v>
      </c>
      <c r="M132" s="151"/>
      <c r="Q132" s="17">
        <v>100</v>
      </c>
      <c r="T132" s="152">
        <f t="shared" si="23"/>
        <v>100</v>
      </c>
      <c r="U132" s="151"/>
      <c r="Y132" s="17">
        <v>100</v>
      </c>
      <c r="AB132" s="152">
        <f t="shared" si="24"/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55000000000000004">
      <c r="A133" s="17" t="s">
        <v>2259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F133" s="152">
        <f t="shared" si="32"/>
        <v>100</v>
      </c>
      <c r="G133" s="151"/>
      <c r="H133" s="17">
        <v>100</v>
      </c>
      <c r="L133" s="152">
        <f t="shared" si="22"/>
        <v>100</v>
      </c>
      <c r="M133" s="151"/>
      <c r="Q133" s="17">
        <v>100</v>
      </c>
      <c r="T133" s="152">
        <f t="shared" si="23"/>
        <v>100</v>
      </c>
      <c r="U133" s="151"/>
      <c r="Y133" s="17">
        <v>100</v>
      </c>
      <c r="AB133" s="152">
        <f t="shared" si="24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55000000000000004">
      <c r="A134" s="17" t="s">
        <v>2260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F134" s="152">
        <f t="shared" si="32"/>
        <v>100</v>
      </c>
      <c r="G134" s="151"/>
      <c r="H134" s="17">
        <v>100</v>
      </c>
      <c r="L134" s="152">
        <f t="shared" si="22"/>
        <v>100</v>
      </c>
      <c r="M134" s="151"/>
      <c r="Q134" s="17">
        <v>100</v>
      </c>
      <c r="T134" s="152">
        <f t="shared" si="23"/>
        <v>100</v>
      </c>
      <c r="U134" s="151"/>
      <c r="Y134" s="17">
        <v>100</v>
      </c>
      <c r="AB134" s="152">
        <f t="shared" si="24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55000000000000004">
      <c r="A135" s="17" t="s">
        <v>2261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F135" s="152">
        <f t="shared" si="32"/>
        <v>100</v>
      </c>
      <c r="G135" s="151"/>
      <c r="H135" s="17">
        <v>100</v>
      </c>
      <c r="L135" s="152">
        <f t="shared" si="22"/>
        <v>100</v>
      </c>
      <c r="M135" s="151"/>
      <c r="Q135" s="17">
        <v>100</v>
      </c>
      <c r="T135" s="152">
        <f t="shared" si="23"/>
        <v>100</v>
      </c>
      <c r="U135" s="151"/>
      <c r="Y135" s="17">
        <v>100</v>
      </c>
      <c r="AB135" s="152">
        <f t="shared" si="24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55000000000000004">
      <c r="A136" s="17" t="s">
        <v>2262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F136" s="152">
        <f t="shared" si="32"/>
        <v>100</v>
      </c>
      <c r="G136" s="151"/>
      <c r="H136" s="17">
        <v>100</v>
      </c>
      <c r="L136" s="152">
        <f t="shared" si="22"/>
        <v>100</v>
      </c>
      <c r="M136" s="151"/>
      <c r="Q136" s="17">
        <v>100</v>
      </c>
      <c r="T136" s="152">
        <f t="shared" si="23"/>
        <v>100</v>
      </c>
      <c r="U136" s="151"/>
      <c r="Y136" s="17">
        <v>100</v>
      </c>
      <c r="AB136" s="152">
        <f t="shared" si="24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55000000000000004">
      <c r="A137" s="17" t="s">
        <v>2263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F137" s="152">
        <f t="shared" si="32"/>
        <v>100</v>
      </c>
      <c r="G137" s="151"/>
      <c r="H137" s="17">
        <v>100</v>
      </c>
      <c r="L137" s="152">
        <f t="shared" si="22"/>
        <v>100</v>
      </c>
      <c r="M137" s="151"/>
      <c r="Q137" s="17">
        <v>100</v>
      </c>
      <c r="T137" s="152">
        <f t="shared" si="23"/>
        <v>100</v>
      </c>
      <c r="U137" s="151"/>
      <c r="Y137" s="17">
        <v>100</v>
      </c>
      <c r="AB137" s="152">
        <f t="shared" si="24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55000000000000004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F138" s="152">
        <f t="shared" si="32"/>
        <v>100</v>
      </c>
      <c r="G138" s="151"/>
      <c r="H138" s="17">
        <v>100</v>
      </c>
      <c r="L138" s="152">
        <f t="shared" si="22"/>
        <v>100</v>
      </c>
      <c r="M138" s="151"/>
      <c r="Q138" s="17">
        <v>100</v>
      </c>
      <c r="T138" s="152">
        <f t="shared" si="23"/>
        <v>100</v>
      </c>
      <c r="U138" s="151"/>
      <c r="Y138" s="17">
        <v>100</v>
      </c>
      <c r="AB138" s="152">
        <f t="shared" si="24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55000000000000004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/>
      <c r="F139" s="152">
        <f t="shared" si="32"/>
        <v>100</v>
      </c>
      <c r="G139" s="151"/>
      <c r="H139" s="17">
        <v>100</v>
      </c>
      <c r="I139" s="17"/>
      <c r="J139" s="17"/>
      <c r="K139" s="17"/>
      <c r="L139" s="152">
        <f t="shared" si="22"/>
        <v>100</v>
      </c>
      <c r="M139" s="151"/>
      <c r="N139" s="17"/>
      <c r="O139" s="17"/>
      <c r="P139" s="17"/>
      <c r="Q139" s="17">
        <v>100</v>
      </c>
      <c r="R139" s="17"/>
      <c r="S139" s="17"/>
      <c r="T139" s="152">
        <f t="shared" si="23"/>
        <v>100</v>
      </c>
      <c r="U139" s="151"/>
      <c r="V139" s="17"/>
      <c r="W139" s="17"/>
      <c r="X139" s="17"/>
      <c r="Y139" s="17">
        <v>100</v>
      </c>
      <c r="Z139" s="17"/>
      <c r="AA139" s="17"/>
      <c r="AB139" s="152">
        <f t="shared" si="24"/>
        <v>100</v>
      </c>
    </row>
    <row r="140" spans="1:59" x14ac:dyDescent="0.55000000000000004">
      <c r="A140" t="s">
        <v>2275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/>
      <c r="F140" s="152">
        <f t="shared" si="32"/>
        <v>100</v>
      </c>
      <c r="G140" s="151"/>
      <c r="H140" s="17">
        <v>100</v>
      </c>
      <c r="I140" s="17"/>
      <c r="J140" s="17"/>
      <c r="K140" s="17"/>
      <c r="L140" s="152">
        <f t="shared" ref="L140:L153" si="49">SUM(G140:K140)</f>
        <v>100</v>
      </c>
      <c r="M140" s="151"/>
      <c r="N140" s="17"/>
      <c r="O140" s="17"/>
      <c r="P140" s="17"/>
      <c r="Q140" s="17">
        <v>100</v>
      </c>
      <c r="R140" s="17"/>
      <c r="S140" s="17"/>
      <c r="T140" s="152">
        <f t="shared" ref="T140:T153" si="50">SUM(M140:S140)</f>
        <v>100</v>
      </c>
      <c r="U140" s="151"/>
      <c r="V140" s="17"/>
      <c r="W140" s="17"/>
      <c r="X140" s="17"/>
      <c r="Y140" s="17">
        <v>100</v>
      </c>
      <c r="Z140" s="17"/>
      <c r="AA140" s="17"/>
      <c r="AB140" s="152">
        <f t="shared" ref="AB140:AB153" si="51">SUM(U140:AA140)</f>
        <v>100</v>
      </c>
    </row>
    <row r="141" spans="1:59" x14ac:dyDescent="0.55000000000000004">
      <c r="A141" t="s">
        <v>2276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/>
      <c r="F141" s="152">
        <f t="shared" si="32"/>
        <v>100</v>
      </c>
      <c r="G141" s="151"/>
      <c r="H141" s="17">
        <v>100</v>
      </c>
      <c r="I141" s="17"/>
      <c r="J141" s="17"/>
      <c r="K141" s="17"/>
      <c r="L141" s="152">
        <f t="shared" si="49"/>
        <v>100</v>
      </c>
      <c r="M141" s="151"/>
      <c r="N141" s="17"/>
      <c r="O141" s="17"/>
      <c r="P141" s="17"/>
      <c r="Q141" s="17">
        <v>100</v>
      </c>
      <c r="R141" s="17"/>
      <c r="S141" s="17"/>
      <c r="T141" s="152">
        <f t="shared" si="50"/>
        <v>100</v>
      </c>
      <c r="U141" s="151"/>
      <c r="V141" s="17"/>
      <c r="W141" s="17"/>
      <c r="X141" s="17"/>
      <c r="Y141" s="17">
        <v>100</v>
      </c>
      <c r="Z141" s="17"/>
      <c r="AA141" s="17"/>
      <c r="AB141" s="152">
        <f t="shared" si="51"/>
        <v>100</v>
      </c>
    </row>
    <row r="142" spans="1:59" x14ac:dyDescent="0.55000000000000004">
      <c r="A142" t="s">
        <v>2277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/>
      <c r="F142" s="152">
        <f t="shared" si="32"/>
        <v>100</v>
      </c>
      <c r="G142" s="151"/>
      <c r="H142" s="17">
        <v>100</v>
      </c>
      <c r="I142" s="17"/>
      <c r="J142" s="17"/>
      <c r="K142" s="17"/>
      <c r="L142" s="152">
        <f t="shared" si="49"/>
        <v>100</v>
      </c>
      <c r="M142" s="151"/>
      <c r="N142" s="17"/>
      <c r="O142" s="17"/>
      <c r="P142" s="17"/>
      <c r="Q142" s="17">
        <v>100</v>
      </c>
      <c r="R142" s="17"/>
      <c r="S142" s="17"/>
      <c r="T142" s="152">
        <f t="shared" si="50"/>
        <v>100</v>
      </c>
      <c r="U142" s="151"/>
      <c r="V142" s="17"/>
      <c r="W142" s="17"/>
      <c r="X142" s="17"/>
      <c r="Y142" s="17">
        <v>100</v>
      </c>
      <c r="Z142" s="17"/>
      <c r="AA142" s="17"/>
      <c r="AB142" s="152">
        <f t="shared" si="51"/>
        <v>100</v>
      </c>
    </row>
    <row r="143" spans="1:59" x14ac:dyDescent="0.55000000000000004">
      <c r="A143" t="s">
        <v>2278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/>
      <c r="F143" s="152">
        <f t="shared" si="32"/>
        <v>100</v>
      </c>
      <c r="G143" s="151"/>
      <c r="H143" s="17">
        <v>100</v>
      </c>
      <c r="I143" s="17"/>
      <c r="J143" s="17"/>
      <c r="K143" s="17"/>
      <c r="L143" s="152">
        <f t="shared" si="49"/>
        <v>100</v>
      </c>
      <c r="M143" s="151"/>
      <c r="N143" s="17"/>
      <c r="O143" s="17"/>
      <c r="P143" s="17"/>
      <c r="Q143" s="17">
        <v>100</v>
      </c>
      <c r="R143" s="17"/>
      <c r="S143" s="17"/>
      <c r="T143" s="152">
        <f t="shared" si="50"/>
        <v>100</v>
      </c>
      <c r="U143" s="151"/>
      <c r="V143" s="17"/>
      <c r="W143" s="17"/>
      <c r="X143" s="17"/>
      <c r="Y143" s="17">
        <v>100</v>
      </c>
      <c r="Z143" s="17"/>
      <c r="AA143" s="17"/>
      <c r="AB143" s="152">
        <f t="shared" si="51"/>
        <v>100</v>
      </c>
    </row>
    <row r="144" spans="1:59" x14ac:dyDescent="0.55000000000000004">
      <c r="A144" t="s">
        <v>2279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/>
      <c r="F144" s="152">
        <f t="shared" si="32"/>
        <v>100</v>
      </c>
      <c r="G144" s="151"/>
      <c r="H144" s="17">
        <v>100</v>
      </c>
      <c r="I144" s="17"/>
      <c r="J144" s="17"/>
      <c r="K144" s="17"/>
      <c r="L144" s="152">
        <f t="shared" si="49"/>
        <v>100</v>
      </c>
      <c r="M144" s="151"/>
      <c r="N144" s="17"/>
      <c r="O144" s="17"/>
      <c r="P144" s="17"/>
      <c r="Q144" s="17">
        <v>100</v>
      </c>
      <c r="R144" s="17"/>
      <c r="S144" s="17"/>
      <c r="T144" s="152">
        <f t="shared" si="50"/>
        <v>100</v>
      </c>
      <c r="U144" s="151"/>
      <c r="V144" s="17"/>
      <c r="W144" s="17"/>
      <c r="X144" s="17"/>
      <c r="Y144" s="17">
        <v>100</v>
      </c>
      <c r="Z144" s="17"/>
      <c r="AA144" s="17"/>
      <c r="AB144" s="152">
        <f t="shared" si="51"/>
        <v>100</v>
      </c>
    </row>
    <row r="145" spans="1:28" x14ac:dyDescent="0.55000000000000004">
      <c r="A145" t="s">
        <v>2274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/>
      <c r="F145" s="152">
        <f t="shared" si="32"/>
        <v>100</v>
      </c>
      <c r="G145" s="151"/>
      <c r="H145" s="17">
        <v>100</v>
      </c>
      <c r="I145" s="17"/>
      <c r="J145" s="17"/>
      <c r="K145" s="17"/>
      <c r="L145" s="152">
        <f t="shared" si="49"/>
        <v>100</v>
      </c>
      <c r="M145" s="151"/>
      <c r="N145" s="17"/>
      <c r="O145" s="17"/>
      <c r="P145" s="17"/>
      <c r="Q145" s="17">
        <v>100</v>
      </c>
      <c r="R145" s="17"/>
      <c r="S145" s="17"/>
      <c r="T145" s="152">
        <f t="shared" si="50"/>
        <v>100</v>
      </c>
      <c r="U145" s="151"/>
      <c r="V145" s="17"/>
      <c r="W145" s="17"/>
      <c r="X145" s="17"/>
      <c r="Y145" s="17">
        <v>100</v>
      </c>
      <c r="Z145" s="17"/>
      <c r="AA145" s="17"/>
      <c r="AB145" s="152">
        <f t="shared" si="51"/>
        <v>100</v>
      </c>
    </row>
    <row r="146" spans="1:28" x14ac:dyDescent="0.55000000000000004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/>
      <c r="F146" s="152">
        <f t="shared" ref="F146:F186" si="52">SUM(C146:E146)</f>
        <v>100</v>
      </c>
      <c r="G146" s="151"/>
      <c r="H146" s="17">
        <v>100</v>
      </c>
      <c r="I146" s="17"/>
      <c r="J146" s="17"/>
      <c r="K146" s="17"/>
      <c r="L146" s="152">
        <f t="shared" si="49"/>
        <v>100</v>
      </c>
      <c r="M146" s="151"/>
      <c r="N146" s="17"/>
      <c r="O146" s="17"/>
      <c r="P146" s="17"/>
      <c r="Q146" s="17">
        <v>100</v>
      </c>
      <c r="R146" s="17"/>
      <c r="S146" s="17"/>
      <c r="T146" s="152">
        <f t="shared" si="50"/>
        <v>100</v>
      </c>
      <c r="U146" s="151"/>
      <c r="V146" s="17"/>
      <c r="W146" s="17"/>
      <c r="X146" s="17"/>
      <c r="Y146" s="17">
        <v>100</v>
      </c>
      <c r="Z146" s="17"/>
      <c r="AA146" s="17"/>
      <c r="AB146" s="152">
        <f t="shared" si="51"/>
        <v>100</v>
      </c>
    </row>
    <row r="147" spans="1:28" x14ac:dyDescent="0.55000000000000004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/>
      <c r="F147" s="152">
        <f t="shared" si="52"/>
        <v>100</v>
      </c>
      <c r="G147" s="151"/>
      <c r="H147" s="17">
        <v>100</v>
      </c>
      <c r="I147" s="17"/>
      <c r="J147" s="17"/>
      <c r="K147" s="17"/>
      <c r="L147" s="152">
        <f t="shared" si="49"/>
        <v>100</v>
      </c>
      <c r="M147" s="151"/>
      <c r="N147" s="17"/>
      <c r="O147" s="17"/>
      <c r="P147" s="17"/>
      <c r="Q147" s="17">
        <v>100</v>
      </c>
      <c r="R147" s="17"/>
      <c r="S147" s="17"/>
      <c r="T147" s="152">
        <f t="shared" si="50"/>
        <v>100</v>
      </c>
      <c r="U147" s="151"/>
      <c r="V147" s="17"/>
      <c r="W147" s="17"/>
      <c r="X147" s="17"/>
      <c r="Y147" s="17">
        <v>100</v>
      </c>
      <c r="Z147" s="17"/>
      <c r="AA147" s="17"/>
      <c r="AB147" s="152">
        <f t="shared" si="51"/>
        <v>100</v>
      </c>
    </row>
    <row r="148" spans="1:28" x14ac:dyDescent="0.55000000000000004">
      <c r="A148" t="s">
        <v>2265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/>
      <c r="F148" s="152">
        <f t="shared" si="52"/>
        <v>100</v>
      </c>
      <c r="G148" s="151"/>
      <c r="H148" s="17">
        <v>100</v>
      </c>
      <c r="I148" s="17"/>
      <c r="J148" s="17"/>
      <c r="K148" s="17"/>
      <c r="L148" s="152">
        <f t="shared" si="49"/>
        <v>100</v>
      </c>
      <c r="M148" s="151"/>
      <c r="N148" s="17"/>
      <c r="O148" s="17"/>
      <c r="P148" s="17"/>
      <c r="Q148" s="17">
        <v>100</v>
      </c>
      <c r="R148" s="17"/>
      <c r="S148" s="17"/>
      <c r="T148" s="152">
        <f t="shared" si="50"/>
        <v>100</v>
      </c>
      <c r="U148" s="151"/>
      <c r="V148" s="17"/>
      <c r="W148" s="17"/>
      <c r="X148" s="17"/>
      <c r="Y148" s="17">
        <v>100</v>
      </c>
      <c r="Z148" s="17"/>
      <c r="AA148" s="17"/>
      <c r="AB148" s="152">
        <f t="shared" si="51"/>
        <v>100</v>
      </c>
    </row>
    <row r="149" spans="1:28" x14ac:dyDescent="0.55000000000000004">
      <c r="A149" t="s">
        <v>2266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/>
      <c r="F149" s="152">
        <f t="shared" si="52"/>
        <v>100</v>
      </c>
      <c r="G149" s="151"/>
      <c r="H149" s="17">
        <v>100</v>
      </c>
      <c r="I149" s="17"/>
      <c r="J149" s="17"/>
      <c r="K149" s="17"/>
      <c r="L149" s="152">
        <f t="shared" si="49"/>
        <v>100</v>
      </c>
      <c r="M149" s="151"/>
      <c r="N149" s="17"/>
      <c r="O149" s="17"/>
      <c r="P149" s="17"/>
      <c r="Q149" s="17">
        <v>100</v>
      </c>
      <c r="R149" s="17"/>
      <c r="S149" s="17"/>
      <c r="T149" s="152">
        <f t="shared" si="50"/>
        <v>100</v>
      </c>
      <c r="U149" s="151"/>
      <c r="V149" s="17"/>
      <c r="W149" s="17"/>
      <c r="X149" s="17"/>
      <c r="Y149" s="17">
        <v>100</v>
      </c>
      <c r="Z149" s="17"/>
      <c r="AA149" s="17"/>
      <c r="AB149" s="152">
        <f t="shared" si="51"/>
        <v>100</v>
      </c>
    </row>
    <row r="150" spans="1:28" x14ac:dyDescent="0.55000000000000004">
      <c r="A150" t="s">
        <v>2267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/>
      <c r="F150" s="152">
        <f t="shared" si="52"/>
        <v>100</v>
      </c>
      <c r="G150" s="151"/>
      <c r="H150" s="17">
        <v>100</v>
      </c>
      <c r="I150" s="17"/>
      <c r="J150" s="17"/>
      <c r="K150" s="17"/>
      <c r="L150" s="152">
        <f t="shared" si="49"/>
        <v>100</v>
      </c>
      <c r="M150" s="151"/>
      <c r="N150" s="17"/>
      <c r="O150" s="17"/>
      <c r="P150" s="17"/>
      <c r="Q150" s="17">
        <v>100</v>
      </c>
      <c r="R150" s="17"/>
      <c r="S150" s="17"/>
      <c r="T150" s="152">
        <f t="shared" si="50"/>
        <v>100</v>
      </c>
      <c r="U150" s="151"/>
      <c r="V150" s="17"/>
      <c r="W150" s="17"/>
      <c r="X150" s="17"/>
      <c r="Y150" s="17">
        <v>100</v>
      </c>
      <c r="Z150" s="17"/>
      <c r="AA150" s="17"/>
      <c r="AB150" s="152">
        <f t="shared" si="51"/>
        <v>100</v>
      </c>
    </row>
    <row r="151" spans="1:28" x14ac:dyDescent="0.55000000000000004">
      <c r="A151" t="s">
        <v>2268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/>
      <c r="F151" s="152">
        <f t="shared" si="52"/>
        <v>100</v>
      </c>
      <c r="G151" s="151"/>
      <c r="H151" s="17">
        <v>100</v>
      </c>
      <c r="I151" s="17"/>
      <c r="J151" s="17"/>
      <c r="K151" s="17"/>
      <c r="L151" s="152">
        <f t="shared" si="49"/>
        <v>100</v>
      </c>
      <c r="M151" s="151"/>
      <c r="N151" s="17"/>
      <c r="O151" s="17"/>
      <c r="P151" s="17"/>
      <c r="Q151" s="17">
        <v>100</v>
      </c>
      <c r="R151" s="17"/>
      <c r="S151" s="17"/>
      <c r="T151" s="152">
        <f t="shared" si="50"/>
        <v>100</v>
      </c>
      <c r="U151" s="151"/>
      <c r="V151" s="17"/>
      <c r="W151" s="17"/>
      <c r="X151" s="17"/>
      <c r="Y151" s="17">
        <v>100</v>
      </c>
      <c r="Z151" s="17"/>
      <c r="AA151" s="17"/>
      <c r="AB151" s="152">
        <f t="shared" si="51"/>
        <v>100</v>
      </c>
    </row>
    <row r="152" spans="1:28" x14ac:dyDescent="0.55000000000000004">
      <c r="A152" t="s">
        <v>2269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/>
      <c r="F152" s="152">
        <f t="shared" si="52"/>
        <v>100</v>
      </c>
      <c r="G152" s="151"/>
      <c r="H152" s="17">
        <v>100</v>
      </c>
      <c r="I152" s="17"/>
      <c r="J152" s="17"/>
      <c r="K152" s="17"/>
      <c r="L152" s="152">
        <f t="shared" si="49"/>
        <v>100</v>
      </c>
      <c r="M152" s="151"/>
      <c r="N152" s="17"/>
      <c r="O152" s="17"/>
      <c r="P152" s="17"/>
      <c r="Q152" s="17">
        <v>100</v>
      </c>
      <c r="R152" s="17"/>
      <c r="S152" s="17"/>
      <c r="T152" s="152">
        <f t="shared" si="50"/>
        <v>100</v>
      </c>
      <c r="U152" s="151"/>
      <c r="V152" s="17"/>
      <c r="W152" s="17"/>
      <c r="X152" s="17"/>
      <c r="Y152" s="17">
        <v>100</v>
      </c>
      <c r="Z152" s="17"/>
      <c r="AA152" s="17"/>
      <c r="AB152" s="152">
        <f t="shared" si="51"/>
        <v>100</v>
      </c>
    </row>
    <row r="153" spans="1:28" x14ac:dyDescent="0.55000000000000004">
      <c r="A153" t="s">
        <v>2332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/>
      <c r="F153" s="152">
        <f t="shared" si="52"/>
        <v>100</v>
      </c>
      <c r="G153" s="151"/>
      <c r="H153" s="17">
        <v>100</v>
      </c>
      <c r="I153" s="17"/>
      <c r="J153" s="17"/>
      <c r="K153" s="17"/>
      <c r="L153" s="152">
        <f t="shared" si="49"/>
        <v>100</v>
      </c>
      <c r="M153" s="151"/>
      <c r="N153" s="17"/>
      <c r="O153" s="17"/>
      <c r="P153" s="17"/>
      <c r="Q153" s="17">
        <v>100</v>
      </c>
      <c r="R153" s="17"/>
      <c r="S153" s="17"/>
      <c r="T153" s="152">
        <f t="shared" si="50"/>
        <v>100</v>
      </c>
      <c r="U153" s="151"/>
      <c r="V153" s="17"/>
      <c r="W153" s="17"/>
      <c r="X153" s="17"/>
      <c r="Y153" s="17">
        <v>100</v>
      </c>
      <c r="Z153" s="17"/>
      <c r="AA153" s="17"/>
      <c r="AB153" s="152">
        <f t="shared" si="51"/>
        <v>100</v>
      </c>
    </row>
    <row r="154" spans="1:28" x14ac:dyDescent="0.55000000000000004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/>
      <c r="F154" s="152">
        <f t="shared" si="52"/>
        <v>100</v>
      </c>
      <c r="G154" s="151"/>
      <c r="H154" s="17"/>
      <c r="I154" s="17">
        <v>50</v>
      </c>
      <c r="J154" s="17">
        <v>50</v>
      </c>
      <c r="K154" s="17"/>
      <c r="L154" s="152">
        <f t="shared" ref="L154:L201" si="53">SUM(G154:K154)</f>
        <v>100</v>
      </c>
      <c r="M154" s="151"/>
      <c r="N154" s="17"/>
      <c r="O154" s="17">
        <v>50</v>
      </c>
      <c r="P154" s="17">
        <v>50</v>
      </c>
      <c r="Q154" s="17"/>
      <c r="R154" s="17"/>
      <c r="S154" s="17"/>
      <c r="T154" s="152">
        <f t="shared" ref="T154:T200" si="54">SUM(M154:S154)</f>
        <v>100</v>
      </c>
      <c r="U154" s="151"/>
      <c r="V154" s="17"/>
      <c r="W154" s="17">
        <v>50</v>
      </c>
      <c r="X154" s="17">
        <v>50</v>
      </c>
      <c r="Y154" s="17"/>
      <c r="Z154" s="17"/>
      <c r="AA154" s="17"/>
      <c r="AB154" s="152">
        <f t="shared" ref="AB154:AB203" si="55">SUM(U154:AA154)</f>
        <v>100</v>
      </c>
    </row>
    <row r="155" spans="1:28" x14ac:dyDescent="0.55000000000000004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/>
      <c r="F155" s="152">
        <f t="shared" si="52"/>
        <v>100</v>
      </c>
      <c r="G155" s="151"/>
      <c r="H155" s="17"/>
      <c r="I155" s="17">
        <v>50</v>
      </c>
      <c r="J155" s="17">
        <v>50</v>
      </c>
      <c r="K155" s="17"/>
      <c r="L155" s="152">
        <f t="shared" si="53"/>
        <v>100</v>
      </c>
      <c r="M155" s="151"/>
      <c r="N155" s="17"/>
      <c r="O155" s="17">
        <v>50</v>
      </c>
      <c r="P155" s="17">
        <v>50</v>
      </c>
      <c r="Q155" s="17"/>
      <c r="R155" s="17"/>
      <c r="S155" s="17"/>
      <c r="T155" s="152">
        <f t="shared" si="54"/>
        <v>100</v>
      </c>
      <c r="U155" s="151"/>
      <c r="V155" s="17"/>
      <c r="W155" s="17">
        <v>50</v>
      </c>
      <c r="X155" s="17">
        <v>50</v>
      </c>
      <c r="Y155" s="17"/>
      <c r="Z155" s="17"/>
      <c r="AA155" s="17"/>
      <c r="AB155" s="152">
        <f t="shared" si="55"/>
        <v>100</v>
      </c>
    </row>
    <row r="156" spans="1:28" x14ac:dyDescent="0.55000000000000004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/>
      <c r="F156" s="152">
        <f t="shared" si="52"/>
        <v>100</v>
      </c>
      <c r="G156" s="151"/>
      <c r="H156" s="17">
        <v>100</v>
      </c>
      <c r="I156" s="17"/>
      <c r="J156" s="17"/>
      <c r="K156" s="17"/>
      <c r="L156" s="152">
        <f t="shared" si="53"/>
        <v>100</v>
      </c>
      <c r="M156" s="151"/>
      <c r="N156" s="17"/>
      <c r="O156" s="17"/>
      <c r="P156" s="17"/>
      <c r="Q156" s="17">
        <v>100</v>
      </c>
      <c r="R156" s="17"/>
      <c r="S156" s="17"/>
      <c r="T156" s="152">
        <f t="shared" si="54"/>
        <v>100</v>
      </c>
      <c r="U156" s="151"/>
      <c r="V156" s="17"/>
      <c r="W156" s="17"/>
      <c r="X156" s="17"/>
      <c r="Y156" s="17">
        <v>100</v>
      </c>
      <c r="Z156" s="17"/>
      <c r="AA156" s="17"/>
      <c r="AB156" s="152">
        <f t="shared" si="55"/>
        <v>100</v>
      </c>
    </row>
    <row r="157" spans="1:28" x14ac:dyDescent="0.55000000000000004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/>
      <c r="F157" s="152">
        <f t="shared" si="52"/>
        <v>100</v>
      </c>
      <c r="G157" s="151"/>
      <c r="H157" s="17">
        <v>100</v>
      </c>
      <c r="I157" s="17"/>
      <c r="J157" s="17"/>
      <c r="K157" s="17"/>
      <c r="L157" s="152">
        <f t="shared" si="53"/>
        <v>100</v>
      </c>
      <c r="M157" s="151"/>
      <c r="N157" s="17"/>
      <c r="O157" s="17"/>
      <c r="P157" s="17"/>
      <c r="Q157" s="17">
        <v>100</v>
      </c>
      <c r="R157" s="17"/>
      <c r="S157" s="17"/>
      <c r="T157" s="152">
        <f t="shared" si="54"/>
        <v>100</v>
      </c>
      <c r="U157" s="151"/>
      <c r="V157" s="17"/>
      <c r="W157" s="17"/>
      <c r="X157" s="17"/>
      <c r="Y157" s="17">
        <v>100</v>
      </c>
      <c r="Z157" s="17"/>
      <c r="AA157" s="17"/>
      <c r="AB157" s="152">
        <f t="shared" si="55"/>
        <v>100</v>
      </c>
    </row>
    <row r="158" spans="1:28" x14ac:dyDescent="0.55000000000000004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/>
      <c r="F158" s="152">
        <f t="shared" si="52"/>
        <v>100</v>
      </c>
      <c r="G158" s="151"/>
      <c r="H158" s="17"/>
      <c r="I158" s="17">
        <v>50</v>
      </c>
      <c r="J158" s="17">
        <v>50</v>
      </c>
      <c r="K158" s="17"/>
      <c r="L158" s="152">
        <f t="shared" si="53"/>
        <v>100</v>
      </c>
      <c r="M158" s="151"/>
      <c r="N158" s="17"/>
      <c r="O158" s="17">
        <v>50</v>
      </c>
      <c r="P158" s="17">
        <v>50</v>
      </c>
      <c r="Q158" s="17"/>
      <c r="R158" s="17"/>
      <c r="S158" s="17"/>
      <c r="T158" s="152">
        <f t="shared" si="54"/>
        <v>100</v>
      </c>
      <c r="U158" s="151"/>
      <c r="V158" s="17"/>
      <c r="W158" s="17">
        <v>50</v>
      </c>
      <c r="X158" s="17">
        <v>50</v>
      </c>
      <c r="Y158" s="17"/>
      <c r="Z158" s="17"/>
      <c r="AA158" s="17"/>
      <c r="AB158" s="152">
        <f t="shared" si="55"/>
        <v>100</v>
      </c>
    </row>
    <row r="159" spans="1:28" x14ac:dyDescent="0.55000000000000004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/>
      <c r="F159" s="152">
        <f t="shared" si="52"/>
        <v>100</v>
      </c>
      <c r="G159" s="151"/>
      <c r="H159" s="17">
        <v>100</v>
      </c>
      <c r="I159" s="17"/>
      <c r="J159" s="17"/>
      <c r="K159" s="17"/>
      <c r="L159" s="152">
        <f t="shared" si="53"/>
        <v>100</v>
      </c>
      <c r="M159" s="151"/>
      <c r="N159" s="17"/>
      <c r="O159" s="17"/>
      <c r="P159" s="17"/>
      <c r="Q159" s="17">
        <v>100</v>
      </c>
      <c r="R159" s="17"/>
      <c r="S159" s="17"/>
      <c r="T159" s="152">
        <f t="shared" si="54"/>
        <v>100</v>
      </c>
      <c r="U159" s="151"/>
      <c r="V159" s="17"/>
      <c r="W159" s="17"/>
      <c r="X159" s="17"/>
      <c r="Y159" s="17">
        <v>100</v>
      </c>
      <c r="Z159" s="17"/>
      <c r="AA159" s="17"/>
      <c r="AB159" s="152">
        <f t="shared" si="55"/>
        <v>100</v>
      </c>
    </row>
    <row r="160" spans="1:28" x14ac:dyDescent="0.55000000000000004">
      <c r="A160" t="s">
        <v>2284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/>
      <c r="F160" s="152">
        <f t="shared" si="52"/>
        <v>100</v>
      </c>
      <c r="G160" s="151"/>
      <c r="H160" s="17">
        <v>100</v>
      </c>
      <c r="I160" s="17"/>
      <c r="J160" s="17"/>
      <c r="K160" s="17"/>
      <c r="L160" s="152">
        <f t="shared" si="53"/>
        <v>100</v>
      </c>
      <c r="M160" s="151"/>
      <c r="N160" s="17"/>
      <c r="O160" s="17"/>
      <c r="P160" s="17"/>
      <c r="Q160" s="17">
        <v>100</v>
      </c>
      <c r="R160" s="17"/>
      <c r="S160" s="17"/>
      <c r="T160" s="152">
        <f t="shared" si="54"/>
        <v>100</v>
      </c>
      <c r="U160" s="151"/>
      <c r="V160" s="17"/>
      <c r="W160" s="17"/>
      <c r="X160" s="17"/>
      <c r="Y160" s="17">
        <v>100</v>
      </c>
      <c r="Z160" s="17"/>
      <c r="AA160" s="17"/>
      <c r="AB160" s="152">
        <f t="shared" si="55"/>
        <v>100</v>
      </c>
    </row>
    <row r="161" spans="1:59" x14ac:dyDescent="0.55000000000000004">
      <c r="A161" t="s">
        <v>2285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/>
      <c r="F161" s="152">
        <f t="shared" si="52"/>
        <v>100</v>
      </c>
      <c r="G161" s="151"/>
      <c r="H161" s="17">
        <v>100</v>
      </c>
      <c r="I161" s="17"/>
      <c r="J161" s="17"/>
      <c r="K161" s="17"/>
      <c r="L161" s="152">
        <f t="shared" si="53"/>
        <v>100</v>
      </c>
      <c r="M161" s="151"/>
      <c r="N161" s="17"/>
      <c r="O161" s="17"/>
      <c r="P161" s="17"/>
      <c r="Q161" s="17">
        <v>100</v>
      </c>
      <c r="R161" s="17"/>
      <c r="S161" s="17"/>
      <c r="T161" s="152">
        <f t="shared" si="54"/>
        <v>100</v>
      </c>
      <c r="U161" s="151"/>
      <c r="V161" s="17"/>
      <c r="W161" s="17"/>
      <c r="X161" s="17"/>
      <c r="Y161" s="17">
        <v>100</v>
      </c>
      <c r="Z161" s="17"/>
      <c r="AA161" s="17"/>
      <c r="AB161" s="152">
        <f t="shared" si="55"/>
        <v>100</v>
      </c>
    </row>
    <row r="162" spans="1:59" x14ac:dyDescent="0.55000000000000004">
      <c r="A162" t="s">
        <v>2286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/>
      <c r="F162" s="152">
        <f t="shared" si="52"/>
        <v>100</v>
      </c>
      <c r="G162" s="151"/>
      <c r="H162" s="17">
        <v>100</v>
      </c>
      <c r="I162" s="17"/>
      <c r="J162" s="17"/>
      <c r="K162" s="17"/>
      <c r="L162" s="152">
        <f t="shared" si="53"/>
        <v>100</v>
      </c>
      <c r="M162" s="151"/>
      <c r="N162" s="17"/>
      <c r="O162" s="17"/>
      <c r="P162" s="17"/>
      <c r="Q162" s="17">
        <v>100</v>
      </c>
      <c r="R162" s="17"/>
      <c r="S162" s="17"/>
      <c r="T162" s="152">
        <f t="shared" si="54"/>
        <v>100</v>
      </c>
      <c r="U162" s="151"/>
      <c r="V162" s="17"/>
      <c r="W162" s="17"/>
      <c r="X162" s="17"/>
      <c r="Y162" s="17">
        <v>100</v>
      </c>
      <c r="Z162" s="17"/>
      <c r="AA162" s="17"/>
      <c r="AB162" s="152">
        <f t="shared" si="55"/>
        <v>100</v>
      </c>
    </row>
    <row r="163" spans="1:59" x14ac:dyDescent="0.55000000000000004">
      <c r="A163" t="s">
        <v>2287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/>
      <c r="F163" s="152">
        <f t="shared" si="52"/>
        <v>100</v>
      </c>
      <c r="G163" s="151"/>
      <c r="H163" s="17">
        <v>100</v>
      </c>
      <c r="I163" s="17"/>
      <c r="J163" s="17"/>
      <c r="K163" s="17"/>
      <c r="L163" s="152">
        <f t="shared" si="53"/>
        <v>100</v>
      </c>
      <c r="M163" s="151"/>
      <c r="N163" s="17"/>
      <c r="O163" s="17"/>
      <c r="P163" s="17"/>
      <c r="Q163" s="17">
        <v>100</v>
      </c>
      <c r="R163" s="17"/>
      <c r="S163" s="17"/>
      <c r="T163" s="152">
        <f t="shared" si="54"/>
        <v>100</v>
      </c>
      <c r="U163" s="151"/>
      <c r="V163" s="17"/>
      <c r="W163" s="17"/>
      <c r="X163" s="17"/>
      <c r="Y163" s="17">
        <v>100</v>
      </c>
      <c r="Z163" s="17"/>
      <c r="AA163" s="17"/>
      <c r="AB163" s="152">
        <f t="shared" si="55"/>
        <v>100</v>
      </c>
    </row>
    <row r="164" spans="1:59" x14ac:dyDescent="0.55000000000000004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/>
      <c r="F164" s="152">
        <f t="shared" si="52"/>
        <v>100</v>
      </c>
      <c r="G164" s="151"/>
      <c r="H164" s="17"/>
      <c r="I164" s="17">
        <v>50</v>
      </c>
      <c r="J164" s="17">
        <v>50</v>
      </c>
      <c r="K164" s="17"/>
      <c r="L164" s="152">
        <f t="shared" si="53"/>
        <v>100</v>
      </c>
      <c r="M164" s="151"/>
      <c r="N164" s="17"/>
      <c r="O164" s="17">
        <v>50</v>
      </c>
      <c r="P164" s="17">
        <v>50</v>
      </c>
      <c r="Q164" s="17"/>
      <c r="R164" s="17"/>
      <c r="S164" s="17"/>
      <c r="T164" s="152">
        <f t="shared" si="54"/>
        <v>100</v>
      </c>
      <c r="U164" s="151"/>
      <c r="V164" s="17"/>
      <c r="W164" s="17">
        <v>50</v>
      </c>
      <c r="X164" s="17">
        <v>50</v>
      </c>
      <c r="Y164" s="17"/>
      <c r="Z164" s="17"/>
      <c r="AA164" s="17"/>
      <c r="AB164" s="152">
        <f t="shared" si="55"/>
        <v>100</v>
      </c>
    </row>
    <row r="165" spans="1:59" x14ac:dyDescent="0.55000000000000004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/>
      <c r="F165" s="152">
        <f t="shared" si="52"/>
        <v>100</v>
      </c>
      <c r="G165" s="151"/>
      <c r="H165" s="17"/>
      <c r="I165" s="17">
        <v>50</v>
      </c>
      <c r="J165" s="17">
        <v>50</v>
      </c>
      <c r="K165" s="17"/>
      <c r="L165" s="152">
        <f t="shared" si="53"/>
        <v>100</v>
      </c>
      <c r="M165" s="151"/>
      <c r="N165" s="17"/>
      <c r="O165" s="17">
        <v>50</v>
      </c>
      <c r="P165" s="17">
        <v>50</v>
      </c>
      <c r="Q165" s="17"/>
      <c r="R165" s="17"/>
      <c r="S165" s="17"/>
      <c r="T165" s="152">
        <f t="shared" si="54"/>
        <v>100</v>
      </c>
      <c r="U165" s="151"/>
      <c r="V165" s="17"/>
      <c r="W165" s="17">
        <v>50</v>
      </c>
      <c r="X165" s="17">
        <v>50</v>
      </c>
      <c r="Y165" s="17"/>
      <c r="Z165" s="17"/>
      <c r="AA165" s="17"/>
      <c r="AB165" s="152">
        <f t="shared" si="55"/>
        <v>100</v>
      </c>
    </row>
    <row r="166" spans="1:59" x14ac:dyDescent="0.55000000000000004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/>
      <c r="F166" s="152">
        <f t="shared" si="52"/>
        <v>100</v>
      </c>
      <c r="G166" s="151"/>
      <c r="H166" s="17">
        <v>100</v>
      </c>
      <c r="I166" s="17"/>
      <c r="J166" s="17"/>
      <c r="K166" s="17"/>
      <c r="L166" s="152">
        <f t="shared" si="53"/>
        <v>100</v>
      </c>
      <c r="M166" s="151"/>
      <c r="N166" s="17"/>
      <c r="O166" s="17"/>
      <c r="P166" s="17"/>
      <c r="Q166" s="17">
        <v>100</v>
      </c>
      <c r="R166" s="17"/>
      <c r="S166" s="17"/>
      <c r="T166" s="152">
        <f t="shared" si="54"/>
        <v>100</v>
      </c>
      <c r="U166" s="151"/>
      <c r="V166" s="17"/>
      <c r="W166" s="17"/>
      <c r="X166" s="17"/>
      <c r="Y166" s="17">
        <v>100</v>
      </c>
      <c r="Z166" s="17"/>
      <c r="AA166" s="17"/>
      <c r="AB166" s="152">
        <f t="shared" si="55"/>
        <v>100</v>
      </c>
    </row>
    <row r="167" spans="1:59" s="17" customFormat="1" x14ac:dyDescent="0.55000000000000004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F167" s="152">
        <f t="shared" si="52"/>
        <v>100</v>
      </c>
      <c r="G167" s="151"/>
      <c r="I167" s="17">
        <v>50</v>
      </c>
      <c r="J167" s="17">
        <v>50</v>
      </c>
      <c r="L167" s="152">
        <f t="shared" si="53"/>
        <v>100</v>
      </c>
      <c r="M167" s="151"/>
      <c r="R167" s="17">
        <v>100</v>
      </c>
      <c r="T167" s="152">
        <f t="shared" si="54"/>
        <v>100</v>
      </c>
      <c r="U167" s="151"/>
      <c r="Z167" s="17">
        <f t="shared" si="33"/>
        <v>100</v>
      </c>
      <c r="AB167" s="152">
        <f t="shared" si="55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55000000000000004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/>
      <c r="F168" s="152">
        <f t="shared" si="52"/>
        <v>100</v>
      </c>
      <c r="G168" s="151"/>
      <c r="H168" s="17"/>
      <c r="I168" s="17">
        <v>50</v>
      </c>
      <c r="J168" s="17">
        <v>50</v>
      </c>
      <c r="K168" s="17"/>
      <c r="L168" s="152">
        <f t="shared" ref="L168:L170" si="56">SUM(G168:K168)</f>
        <v>100</v>
      </c>
      <c r="M168" s="151"/>
      <c r="N168" s="17"/>
      <c r="O168" s="17"/>
      <c r="P168" s="17"/>
      <c r="Q168" s="17"/>
      <c r="R168" s="17">
        <v>100</v>
      </c>
      <c r="S168" s="17"/>
      <c r="T168" s="152">
        <f t="shared" ref="T168:T170" si="57">SUM(M168:S168)</f>
        <v>100</v>
      </c>
      <c r="U168" s="151"/>
      <c r="V168" s="17"/>
      <c r="W168" s="17"/>
      <c r="X168" s="17"/>
      <c r="Y168" s="17"/>
      <c r="Z168" s="17">
        <f t="shared" ref="Z168" si="58">O168+R168</f>
        <v>100</v>
      </c>
      <c r="AA168" s="17"/>
      <c r="AB168" s="152">
        <f t="shared" ref="AB168:AB170" si="59">SUM(U168:AA168)</f>
        <v>100</v>
      </c>
    </row>
    <row r="169" spans="1:59" x14ac:dyDescent="0.55000000000000004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/>
      <c r="F169" s="152">
        <f t="shared" si="52"/>
        <v>100</v>
      </c>
      <c r="G169" s="151"/>
      <c r="H169" s="17">
        <v>100</v>
      </c>
      <c r="I169" s="17"/>
      <c r="J169" s="17"/>
      <c r="K169" s="17"/>
      <c r="L169" s="152">
        <f t="shared" si="56"/>
        <v>100</v>
      </c>
      <c r="M169" s="151"/>
      <c r="N169" s="17"/>
      <c r="O169" s="17"/>
      <c r="P169" s="17"/>
      <c r="Q169" s="17">
        <v>100</v>
      </c>
      <c r="R169" s="17"/>
      <c r="S169" s="17"/>
      <c r="T169" s="152">
        <f t="shared" si="57"/>
        <v>100</v>
      </c>
      <c r="U169" s="151"/>
      <c r="V169" s="17"/>
      <c r="W169" s="17"/>
      <c r="X169" s="17"/>
      <c r="Y169" s="17">
        <v>100</v>
      </c>
      <c r="Z169" s="17"/>
      <c r="AA169" s="17"/>
      <c r="AB169" s="152">
        <f t="shared" si="59"/>
        <v>100</v>
      </c>
    </row>
    <row r="170" spans="1:59" x14ac:dyDescent="0.55000000000000004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/>
      <c r="F170" s="152">
        <f t="shared" si="52"/>
        <v>100</v>
      </c>
      <c r="G170" s="151"/>
      <c r="H170" s="17">
        <v>100</v>
      </c>
      <c r="I170" s="17"/>
      <c r="J170" s="17"/>
      <c r="K170" s="17"/>
      <c r="L170" s="152">
        <f t="shared" si="56"/>
        <v>100</v>
      </c>
      <c r="M170" s="151"/>
      <c r="N170" s="17"/>
      <c r="O170" s="17"/>
      <c r="P170" s="17"/>
      <c r="Q170" s="17">
        <v>100</v>
      </c>
      <c r="R170" s="17"/>
      <c r="S170" s="17"/>
      <c r="T170" s="152">
        <f t="shared" si="57"/>
        <v>100</v>
      </c>
      <c r="U170" s="151"/>
      <c r="V170" s="17"/>
      <c r="W170" s="17"/>
      <c r="X170" s="17"/>
      <c r="Y170" s="17">
        <v>100</v>
      </c>
      <c r="Z170" s="17"/>
      <c r="AA170" s="17"/>
      <c r="AB170" s="152">
        <f t="shared" si="59"/>
        <v>100</v>
      </c>
    </row>
    <row r="171" spans="1:59" x14ac:dyDescent="0.55000000000000004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/>
      <c r="F171" s="152">
        <f t="shared" si="52"/>
        <v>100</v>
      </c>
      <c r="G171" s="151"/>
      <c r="H171" s="17"/>
      <c r="I171" s="17">
        <v>50</v>
      </c>
      <c r="J171" s="17">
        <v>50</v>
      </c>
      <c r="K171" s="17"/>
      <c r="L171" s="152">
        <f t="shared" si="53"/>
        <v>100</v>
      </c>
      <c r="M171" s="151"/>
      <c r="N171" s="17"/>
      <c r="O171" s="17">
        <v>50</v>
      </c>
      <c r="P171" s="17">
        <v>50</v>
      </c>
      <c r="Q171" s="17"/>
      <c r="R171" s="17"/>
      <c r="S171" s="17"/>
      <c r="T171" s="152">
        <f t="shared" si="54"/>
        <v>100</v>
      </c>
      <c r="U171" s="151"/>
      <c r="V171" s="17"/>
      <c r="W171" s="17">
        <v>50</v>
      </c>
      <c r="X171" s="17">
        <v>50</v>
      </c>
      <c r="Y171" s="17"/>
      <c r="Z171" s="17"/>
      <c r="AA171" s="17"/>
      <c r="AB171" s="152">
        <f t="shared" si="55"/>
        <v>100</v>
      </c>
    </row>
    <row r="172" spans="1:59" x14ac:dyDescent="0.55000000000000004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/>
      <c r="F172" s="152">
        <f t="shared" si="52"/>
        <v>100</v>
      </c>
      <c r="G172" s="151"/>
      <c r="H172" s="17">
        <v>100</v>
      </c>
      <c r="I172" s="17"/>
      <c r="J172" s="17"/>
      <c r="K172" s="17"/>
      <c r="L172" s="152">
        <f t="shared" si="53"/>
        <v>100</v>
      </c>
      <c r="M172" s="151"/>
      <c r="N172" s="17"/>
      <c r="O172" s="17"/>
      <c r="P172" s="17"/>
      <c r="Q172" s="17">
        <v>100</v>
      </c>
      <c r="R172" s="17"/>
      <c r="S172" s="17"/>
      <c r="T172" s="152">
        <f t="shared" si="54"/>
        <v>100</v>
      </c>
      <c r="U172" s="151"/>
      <c r="V172" s="17"/>
      <c r="W172" s="17"/>
      <c r="X172" s="17"/>
      <c r="Y172" s="17">
        <v>100</v>
      </c>
      <c r="Z172" s="17"/>
      <c r="AA172" s="17"/>
      <c r="AB172" s="152">
        <f t="shared" si="55"/>
        <v>100</v>
      </c>
    </row>
    <row r="173" spans="1:59" x14ac:dyDescent="0.55000000000000004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/>
      <c r="F173" s="152">
        <f t="shared" si="52"/>
        <v>100</v>
      </c>
      <c r="G173" s="151"/>
      <c r="H173" s="17">
        <v>100</v>
      </c>
      <c r="I173" s="17"/>
      <c r="J173" s="17"/>
      <c r="K173" s="17"/>
      <c r="L173" s="152">
        <f t="shared" si="53"/>
        <v>100</v>
      </c>
      <c r="M173" s="151"/>
      <c r="N173" s="17"/>
      <c r="O173" s="17"/>
      <c r="P173" s="17"/>
      <c r="Q173" s="17">
        <v>100</v>
      </c>
      <c r="R173" s="17"/>
      <c r="S173" s="17"/>
      <c r="T173" s="152">
        <f t="shared" si="54"/>
        <v>100</v>
      </c>
      <c r="U173" s="151"/>
      <c r="V173" s="17"/>
      <c r="W173" s="17"/>
      <c r="X173" s="17"/>
      <c r="Y173" s="17">
        <v>100</v>
      </c>
      <c r="Z173" s="17"/>
      <c r="AA173" s="17"/>
      <c r="AB173" s="152">
        <f t="shared" si="55"/>
        <v>100</v>
      </c>
    </row>
    <row r="174" spans="1:59" x14ac:dyDescent="0.55000000000000004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/>
      <c r="F174" s="152">
        <f t="shared" si="52"/>
        <v>100</v>
      </c>
      <c r="G174" s="151"/>
      <c r="H174" s="17"/>
      <c r="I174" s="17">
        <v>50</v>
      </c>
      <c r="J174" s="17">
        <v>50</v>
      </c>
      <c r="K174" s="17"/>
      <c r="L174" s="152">
        <f t="shared" ref="L174" si="60">SUM(G174:K174)</f>
        <v>100</v>
      </c>
      <c r="M174" s="151"/>
      <c r="N174" s="17"/>
      <c r="O174" s="17"/>
      <c r="P174" s="17">
        <v>25</v>
      </c>
      <c r="Q174" s="17">
        <v>75</v>
      </c>
      <c r="R174" s="17"/>
      <c r="S174" s="17"/>
      <c r="T174" s="152">
        <f t="shared" ref="T174" si="61">SUM(M174:S174)</f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/>
      <c r="AB174" s="152">
        <f t="shared" ref="AB174" si="62">SUM(U174:AA174)</f>
        <v>100</v>
      </c>
    </row>
    <row r="175" spans="1:59" x14ac:dyDescent="0.55000000000000004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/>
      <c r="F175" s="152">
        <f t="shared" si="52"/>
        <v>100</v>
      </c>
      <c r="G175" s="151"/>
      <c r="H175" s="17"/>
      <c r="I175" s="17">
        <v>50</v>
      </c>
      <c r="J175" s="17">
        <v>50</v>
      </c>
      <c r="K175" s="17"/>
      <c r="L175" s="152">
        <f t="shared" si="53"/>
        <v>100</v>
      </c>
      <c r="M175" s="151"/>
      <c r="N175" s="17"/>
      <c r="O175" s="17"/>
      <c r="P175" s="17">
        <v>25</v>
      </c>
      <c r="Q175" s="17">
        <v>75</v>
      </c>
      <c r="R175" s="17"/>
      <c r="S175" s="17"/>
      <c r="T175" s="152">
        <f t="shared" si="54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/>
      <c r="AB175" s="152">
        <f t="shared" si="55"/>
        <v>100</v>
      </c>
    </row>
    <row r="176" spans="1:59" x14ac:dyDescent="0.55000000000000004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/>
      <c r="F176" s="152">
        <f t="shared" si="52"/>
        <v>100</v>
      </c>
      <c r="G176" s="151"/>
      <c r="H176" s="17">
        <v>100</v>
      </c>
      <c r="I176" s="17"/>
      <c r="J176" s="17"/>
      <c r="K176" s="17"/>
      <c r="L176" s="152">
        <f t="shared" ref="L176" si="63">SUM(G176:K176)</f>
        <v>100</v>
      </c>
      <c r="M176" s="151"/>
      <c r="N176" s="17">
        <v>50</v>
      </c>
      <c r="O176" s="17"/>
      <c r="P176" s="17"/>
      <c r="Q176" s="17">
        <v>50</v>
      </c>
      <c r="R176" s="17"/>
      <c r="S176" s="17"/>
      <c r="T176" s="152">
        <f t="shared" ref="T176" si="64">SUM(M176:S176)</f>
        <v>100</v>
      </c>
      <c r="U176" s="151"/>
      <c r="V176" s="17">
        <v>50</v>
      </c>
      <c r="W176" s="17"/>
      <c r="X176" s="17"/>
      <c r="Y176" s="17">
        <v>50</v>
      </c>
      <c r="Z176" s="17"/>
      <c r="AA176" s="71"/>
      <c r="AB176" s="152">
        <f t="shared" si="55"/>
        <v>100</v>
      </c>
    </row>
    <row r="177" spans="1:59" s="17" customFormat="1" x14ac:dyDescent="0.55000000000000004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F177" s="152">
        <f t="shared" si="52"/>
        <v>100</v>
      </c>
      <c r="G177" s="151"/>
      <c r="H177" s="17">
        <v>100</v>
      </c>
      <c r="L177" s="152">
        <f t="shared" si="53"/>
        <v>100</v>
      </c>
      <c r="M177" s="151"/>
      <c r="N177" s="17">
        <v>50</v>
      </c>
      <c r="Q177" s="17">
        <v>50</v>
      </c>
      <c r="T177" s="152">
        <f t="shared" si="54"/>
        <v>100</v>
      </c>
      <c r="U177" s="151"/>
      <c r="V177" s="17">
        <v>50</v>
      </c>
      <c r="Y177" s="17">
        <v>50</v>
      </c>
      <c r="AB177" s="152">
        <f t="shared" si="55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55000000000000004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F178" s="152">
        <f t="shared" si="52"/>
        <v>100</v>
      </c>
      <c r="G178" s="151"/>
      <c r="I178" s="17">
        <v>50</v>
      </c>
      <c r="J178" s="17">
        <v>50</v>
      </c>
      <c r="L178" s="152">
        <f t="shared" si="53"/>
        <v>100</v>
      </c>
      <c r="M178" s="151"/>
      <c r="R178" s="17">
        <v>100</v>
      </c>
      <c r="T178" s="152">
        <f t="shared" si="54"/>
        <v>100</v>
      </c>
      <c r="U178" s="151"/>
      <c r="Z178" s="17">
        <f t="shared" ref="Z178:Z198" si="65">O178+R178</f>
        <v>100</v>
      </c>
      <c r="AB178" s="152">
        <f t="shared" si="55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55000000000000004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F179" s="152">
        <f t="shared" si="52"/>
        <v>100</v>
      </c>
      <c r="G179" s="151"/>
      <c r="I179" s="17">
        <v>50</v>
      </c>
      <c r="J179" s="17">
        <v>50</v>
      </c>
      <c r="L179" s="152">
        <f t="shared" si="53"/>
        <v>100</v>
      </c>
      <c r="M179" s="151"/>
      <c r="O179" s="17">
        <v>100</v>
      </c>
      <c r="T179" s="152">
        <f t="shared" si="54"/>
        <v>100</v>
      </c>
      <c r="U179" s="151"/>
      <c r="Z179" s="17">
        <f t="shared" si="65"/>
        <v>100</v>
      </c>
      <c r="AB179" s="152">
        <f t="shared" si="55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55000000000000004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F180" s="152">
        <f t="shared" si="52"/>
        <v>100</v>
      </c>
      <c r="G180" s="151"/>
      <c r="I180" s="17">
        <v>50</v>
      </c>
      <c r="J180" s="17">
        <v>50</v>
      </c>
      <c r="L180" s="152">
        <f t="shared" si="53"/>
        <v>100</v>
      </c>
      <c r="M180" s="151"/>
      <c r="R180" s="17">
        <v>100</v>
      </c>
      <c r="T180" s="152">
        <f t="shared" si="54"/>
        <v>100</v>
      </c>
      <c r="U180" s="151"/>
      <c r="Z180" s="17">
        <f t="shared" si="65"/>
        <v>100</v>
      </c>
      <c r="AB180" s="152">
        <f t="shared" si="55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55000000000000004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F181" s="152">
        <f t="shared" si="52"/>
        <v>100</v>
      </c>
      <c r="G181" s="151"/>
      <c r="I181" s="17">
        <v>50</v>
      </c>
      <c r="J181" s="17">
        <v>50</v>
      </c>
      <c r="L181" s="152">
        <f t="shared" si="53"/>
        <v>100</v>
      </c>
      <c r="M181" s="151"/>
      <c r="R181" s="17">
        <v>100</v>
      </c>
      <c r="T181" s="152">
        <f t="shared" si="54"/>
        <v>100</v>
      </c>
      <c r="U181" s="151"/>
      <c r="Z181" s="17">
        <f t="shared" si="65"/>
        <v>100</v>
      </c>
      <c r="AB181" s="152">
        <f t="shared" si="55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55000000000000004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F182" s="152">
        <f t="shared" si="52"/>
        <v>100</v>
      </c>
      <c r="G182" s="151"/>
      <c r="I182" s="17">
        <v>50</v>
      </c>
      <c r="J182" s="17">
        <v>50</v>
      </c>
      <c r="L182" s="152">
        <f t="shared" si="53"/>
        <v>100</v>
      </c>
      <c r="M182" s="151"/>
      <c r="O182" s="17">
        <v>50</v>
      </c>
      <c r="R182" s="17">
        <v>50</v>
      </c>
      <c r="T182" s="152">
        <f t="shared" si="54"/>
        <v>100</v>
      </c>
      <c r="U182" s="151"/>
      <c r="W182" s="17">
        <v>25</v>
      </c>
      <c r="X182" s="17">
        <v>25</v>
      </c>
      <c r="Z182" s="17">
        <v>50</v>
      </c>
      <c r="AB182" s="152">
        <f t="shared" si="55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55000000000000004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F183" s="152">
        <f t="shared" si="52"/>
        <v>100</v>
      </c>
      <c r="G183" s="151"/>
      <c r="I183" s="17">
        <v>50</v>
      </c>
      <c r="J183" s="17">
        <v>50</v>
      </c>
      <c r="L183" s="152">
        <f t="shared" si="53"/>
        <v>100</v>
      </c>
      <c r="M183" s="151"/>
      <c r="R183" s="17">
        <v>100</v>
      </c>
      <c r="T183" s="152">
        <f t="shared" si="54"/>
        <v>100</v>
      </c>
      <c r="U183" s="151"/>
      <c r="Z183" s="17">
        <f t="shared" si="65"/>
        <v>100</v>
      </c>
      <c r="AB183" s="152">
        <f t="shared" si="55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55000000000000004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F184" s="152">
        <f t="shared" si="52"/>
        <v>100</v>
      </c>
      <c r="G184" s="151"/>
      <c r="I184" s="17">
        <v>50</v>
      </c>
      <c r="J184" s="17">
        <v>50</v>
      </c>
      <c r="L184" s="152">
        <f t="shared" si="53"/>
        <v>100</v>
      </c>
      <c r="M184" s="151"/>
      <c r="O184" s="17">
        <v>50</v>
      </c>
      <c r="R184" s="17">
        <v>50</v>
      </c>
      <c r="T184" s="152">
        <f t="shared" si="54"/>
        <v>100</v>
      </c>
      <c r="U184" s="151"/>
      <c r="W184" s="17">
        <v>25</v>
      </c>
      <c r="X184" s="17">
        <v>25</v>
      </c>
      <c r="Z184" s="17">
        <v>50</v>
      </c>
      <c r="AB184" s="152">
        <f t="shared" si="55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55000000000000004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F185" s="152">
        <f t="shared" si="52"/>
        <v>100</v>
      </c>
      <c r="G185" s="151"/>
      <c r="I185" s="17">
        <v>50</v>
      </c>
      <c r="J185" s="17">
        <v>50</v>
      </c>
      <c r="L185" s="152">
        <f t="shared" si="53"/>
        <v>100</v>
      </c>
      <c r="M185" s="151"/>
      <c r="O185" s="17">
        <v>50</v>
      </c>
      <c r="R185" s="17">
        <v>50</v>
      </c>
      <c r="T185" s="152">
        <f t="shared" si="54"/>
        <v>100</v>
      </c>
      <c r="U185" s="151"/>
      <c r="W185" s="17">
        <v>25</v>
      </c>
      <c r="X185" s="17">
        <v>25</v>
      </c>
      <c r="Z185" s="17">
        <v>50</v>
      </c>
      <c r="AB185" s="152">
        <f t="shared" si="55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55000000000000004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F186" s="152">
        <f t="shared" si="52"/>
        <v>100</v>
      </c>
      <c r="G186" s="151"/>
      <c r="I186" s="17">
        <v>50</v>
      </c>
      <c r="J186" s="17">
        <v>50</v>
      </c>
      <c r="L186" s="152">
        <f t="shared" si="53"/>
        <v>100</v>
      </c>
      <c r="M186" s="151"/>
      <c r="O186" s="17">
        <v>50</v>
      </c>
      <c r="R186" s="17">
        <v>50</v>
      </c>
      <c r="T186" s="152">
        <f t="shared" si="54"/>
        <v>100</v>
      </c>
      <c r="U186" s="151"/>
      <c r="W186" s="17">
        <v>25</v>
      </c>
      <c r="X186" s="17">
        <v>25</v>
      </c>
      <c r="Z186" s="17">
        <v>50</v>
      </c>
      <c r="AB186" s="152">
        <f t="shared" si="55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55000000000000004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F187" s="152">
        <f t="shared" ref="F187:F203" si="66">SUM(C187:E187)</f>
        <v>100</v>
      </c>
      <c r="G187" s="151"/>
      <c r="I187" s="17">
        <v>50</v>
      </c>
      <c r="J187" s="17">
        <v>50</v>
      </c>
      <c r="L187" s="152">
        <f t="shared" si="53"/>
        <v>100</v>
      </c>
      <c r="M187" s="151"/>
      <c r="O187" s="17">
        <v>100</v>
      </c>
      <c r="T187" s="152">
        <f t="shared" si="54"/>
        <v>100</v>
      </c>
      <c r="U187" s="151"/>
      <c r="Z187" s="17">
        <f t="shared" si="65"/>
        <v>100</v>
      </c>
      <c r="AB187" s="152">
        <f t="shared" si="55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55000000000000004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F188" s="152">
        <f t="shared" si="66"/>
        <v>100</v>
      </c>
      <c r="G188" s="151"/>
      <c r="I188" s="17">
        <v>50</v>
      </c>
      <c r="J188" s="17">
        <v>50</v>
      </c>
      <c r="L188" s="152">
        <f t="shared" si="53"/>
        <v>100</v>
      </c>
      <c r="M188" s="151"/>
      <c r="O188" s="17">
        <v>100</v>
      </c>
      <c r="T188" s="152">
        <f t="shared" si="54"/>
        <v>100</v>
      </c>
      <c r="U188" s="151"/>
      <c r="Z188" s="17">
        <f t="shared" si="65"/>
        <v>100</v>
      </c>
      <c r="AB188" s="152">
        <f t="shared" si="55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55000000000000004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F189" s="152">
        <f t="shared" si="66"/>
        <v>100</v>
      </c>
      <c r="G189" s="151"/>
      <c r="I189" s="17">
        <v>50</v>
      </c>
      <c r="J189" s="17">
        <v>50</v>
      </c>
      <c r="L189" s="152">
        <f t="shared" si="53"/>
        <v>100</v>
      </c>
      <c r="M189" s="151"/>
      <c r="R189" s="17">
        <v>100</v>
      </c>
      <c r="T189" s="152">
        <f t="shared" si="54"/>
        <v>100</v>
      </c>
      <c r="U189" s="151"/>
      <c r="Z189" s="17">
        <f t="shared" si="65"/>
        <v>100</v>
      </c>
      <c r="AB189" s="152">
        <f t="shared" si="55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55000000000000004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F190" s="152">
        <f t="shared" si="66"/>
        <v>100</v>
      </c>
      <c r="G190" s="151"/>
      <c r="I190" s="17">
        <v>50</v>
      </c>
      <c r="J190" s="17">
        <v>50</v>
      </c>
      <c r="L190" s="152">
        <f t="shared" si="53"/>
        <v>100</v>
      </c>
      <c r="M190" s="151"/>
      <c r="O190" s="17">
        <v>50</v>
      </c>
      <c r="R190" s="17">
        <v>50</v>
      </c>
      <c r="T190" s="152">
        <f t="shared" si="54"/>
        <v>100</v>
      </c>
      <c r="U190" s="151"/>
      <c r="W190" s="17">
        <v>25</v>
      </c>
      <c r="X190" s="17">
        <v>25</v>
      </c>
      <c r="Z190" s="17">
        <v>50</v>
      </c>
      <c r="AB190" s="152">
        <f t="shared" si="55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55000000000000004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F191" s="152">
        <f t="shared" si="66"/>
        <v>100</v>
      </c>
      <c r="G191" s="151"/>
      <c r="I191" s="17">
        <v>50</v>
      </c>
      <c r="J191" s="17">
        <v>50</v>
      </c>
      <c r="L191" s="152">
        <f t="shared" si="53"/>
        <v>100</v>
      </c>
      <c r="M191" s="151"/>
      <c r="O191" s="17">
        <v>50</v>
      </c>
      <c r="R191" s="17">
        <v>50</v>
      </c>
      <c r="T191" s="152">
        <f t="shared" si="54"/>
        <v>100</v>
      </c>
      <c r="U191" s="151"/>
      <c r="W191" s="17">
        <v>25</v>
      </c>
      <c r="X191" s="17">
        <v>25</v>
      </c>
      <c r="Z191" s="17">
        <v>50</v>
      </c>
      <c r="AB191" s="152">
        <f t="shared" si="55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55000000000000004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F192" s="152">
        <f t="shared" si="66"/>
        <v>100</v>
      </c>
      <c r="G192" s="151"/>
      <c r="I192" s="17">
        <v>50</v>
      </c>
      <c r="J192" s="17">
        <v>50</v>
      </c>
      <c r="L192" s="152">
        <f t="shared" si="53"/>
        <v>100</v>
      </c>
      <c r="M192" s="151"/>
      <c r="R192" s="17">
        <v>100</v>
      </c>
      <c r="T192" s="152">
        <f t="shared" si="54"/>
        <v>100</v>
      </c>
      <c r="U192" s="151"/>
      <c r="Z192" s="17">
        <f t="shared" si="65"/>
        <v>100</v>
      </c>
      <c r="AB192" s="152">
        <f t="shared" si="55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55000000000000004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F193" s="152">
        <f t="shared" si="66"/>
        <v>100</v>
      </c>
      <c r="G193" s="151"/>
      <c r="I193" s="17">
        <v>50</v>
      </c>
      <c r="J193" s="17">
        <v>50</v>
      </c>
      <c r="L193" s="152">
        <f t="shared" si="53"/>
        <v>100</v>
      </c>
      <c r="M193" s="151"/>
      <c r="R193" s="17">
        <v>100</v>
      </c>
      <c r="T193" s="152">
        <f t="shared" si="54"/>
        <v>100</v>
      </c>
      <c r="U193" s="151"/>
      <c r="Z193" s="17">
        <f t="shared" si="65"/>
        <v>100</v>
      </c>
      <c r="AB193" s="152">
        <f t="shared" si="55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55000000000000004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F194" s="152">
        <f t="shared" si="66"/>
        <v>100</v>
      </c>
      <c r="G194" s="151"/>
      <c r="I194" s="17">
        <v>50</v>
      </c>
      <c r="J194" s="17">
        <v>50</v>
      </c>
      <c r="L194" s="152">
        <f t="shared" si="53"/>
        <v>100</v>
      </c>
      <c r="M194" s="151"/>
      <c r="O194" s="17">
        <v>50</v>
      </c>
      <c r="R194" s="17">
        <v>50</v>
      </c>
      <c r="T194" s="152">
        <f t="shared" si="54"/>
        <v>100</v>
      </c>
      <c r="U194" s="151"/>
      <c r="W194" s="17">
        <v>25</v>
      </c>
      <c r="X194" s="17">
        <v>25</v>
      </c>
      <c r="Z194" s="17">
        <v>50</v>
      </c>
      <c r="AB194" s="152">
        <f t="shared" si="55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55000000000000004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F195" s="152">
        <f t="shared" si="66"/>
        <v>100</v>
      </c>
      <c r="G195" s="151"/>
      <c r="I195" s="17">
        <v>50</v>
      </c>
      <c r="J195" s="17">
        <v>50</v>
      </c>
      <c r="L195" s="152">
        <f t="shared" si="53"/>
        <v>100</v>
      </c>
      <c r="M195" s="151"/>
      <c r="R195" s="17">
        <v>100</v>
      </c>
      <c r="T195" s="152">
        <f t="shared" si="54"/>
        <v>100</v>
      </c>
      <c r="U195" s="151"/>
      <c r="Z195" s="17">
        <f t="shared" si="65"/>
        <v>100</v>
      </c>
      <c r="AB195" s="152">
        <f t="shared" si="55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55000000000000004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F196" s="152">
        <f t="shared" si="66"/>
        <v>100</v>
      </c>
      <c r="G196" s="151">
        <v>100</v>
      </c>
      <c r="L196" s="152">
        <f t="shared" si="53"/>
        <v>100</v>
      </c>
      <c r="M196" s="151">
        <v>100</v>
      </c>
      <c r="T196" s="152">
        <f t="shared" si="54"/>
        <v>100</v>
      </c>
      <c r="U196" s="151">
        <v>100</v>
      </c>
      <c r="AB196" s="152">
        <f t="shared" si="55"/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55000000000000004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F197" s="152">
        <f t="shared" si="66"/>
        <v>100</v>
      </c>
      <c r="G197" s="151"/>
      <c r="I197" s="17">
        <v>50</v>
      </c>
      <c r="J197" s="17">
        <v>50</v>
      </c>
      <c r="L197" s="152">
        <f t="shared" si="53"/>
        <v>100</v>
      </c>
      <c r="M197" s="151"/>
      <c r="O197" s="17">
        <v>50</v>
      </c>
      <c r="R197" s="17">
        <v>50</v>
      </c>
      <c r="T197" s="152">
        <f t="shared" si="54"/>
        <v>100</v>
      </c>
      <c r="U197" s="151"/>
      <c r="W197" s="17">
        <v>25</v>
      </c>
      <c r="X197" s="17">
        <v>25</v>
      </c>
      <c r="Z197" s="17">
        <v>50</v>
      </c>
      <c r="AB197" s="152">
        <f t="shared" si="55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55000000000000004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F198" s="152">
        <f t="shared" si="66"/>
        <v>100</v>
      </c>
      <c r="G198" s="151"/>
      <c r="I198" s="17">
        <v>50</v>
      </c>
      <c r="J198" s="17">
        <v>50</v>
      </c>
      <c r="L198" s="152">
        <f t="shared" si="53"/>
        <v>100</v>
      </c>
      <c r="M198" s="151"/>
      <c r="R198" s="17">
        <v>100</v>
      </c>
      <c r="T198" s="152">
        <f t="shared" si="54"/>
        <v>100</v>
      </c>
      <c r="U198" s="151"/>
      <c r="Z198" s="17">
        <f t="shared" si="65"/>
        <v>100</v>
      </c>
      <c r="AB198" s="152">
        <f t="shared" si="55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55000000000000004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F199" s="106">
        <f t="shared" si="66"/>
        <v>100</v>
      </c>
      <c r="G199" s="22"/>
      <c r="I199" s="17">
        <v>50</v>
      </c>
      <c r="J199" s="17">
        <v>50</v>
      </c>
      <c r="L199" s="106">
        <f t="shared" si="53"/>
        <v>100</v>
      </c>
      <c r="M199" s="22"/>
      <c r="R199" s="17">
        <v>100</v>
      </c>
      <c r="T199" s="106">
        <f t="shared" si="54"/>
        <v>100</v>
      </c>
      <c r="U199" s="22"/>
      <c r="Z199">
        <v>100</v>
      </c>
      <c r="AB199" s="106">
        <f t="shared" si="55"/>
        <v>100</v>
      </c>
    </row>
    <row r="200" spans="1:59" x14ac:dyDescent="0.55000000000000004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F200" s="106">
        <f t="shared" si="66"/>
        <v>100</v>
      </c>
      <c r="G200" s="22"/>
      <c r="I200" s="17">
        <v>50</v>
      </c>
      <c r="J200" s="17">
        <v>50</v>
      </c>
      <c r="L200" s="106">
        <f t="shared" si="53"/>
        <v>100</v>
      </c>
      <c r="M200" s="22"/>
      <c r="O200">
        <v>50</v>
      </c>
      <c r="P200">
        <v>50</v>
      </c>
      <c r="T200" s="106">
        <f t="shared" si="54"/>
        <v>100</v>
      </c>
      <c r="U200" s="22"/>
      <c r="W200">
        <v>50</v>
      </c>
      <c r="X200">
        <v>50</v>
      </c>
      <c r="AB200" s="106">
        <f t="shared" si="55"/>
        <v>100</v>
      </c>
    </row>
    <row r="201" spans="1:59" x14ac:dyDescent="0.55000000000000004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F201" s="106">
        <f t="shared" si="66"/>
        <v>100</v>
      </c>
      <c r="G201" s="22">
        <v>25</v>
      </c>
      <c r="H201">
        <v>25</v>
      </c>
      <c r="I201" s="17">
        <v>25</v>
      </c>
      <c r="J201" s="17">
        <v>25</v>
      </c>
      <c r="L201" s="106">
        <f t="shared" si="53"/>
        <v>100</v>
      </c>
      <c r="M201" s="22">
        <f>1/6*100</f>
        <v>16.666666666666664</v>
      </c>
      <c r="N201">
        <f t="shared" ref="N201:R201" si="67">1/6*100</f>
        <v>16.666666666666664</v>
      </c>
      <c r="O201">
        <f t="shared" si="67"/>
        <v>16.666666666666664</v>
      </c>
      <c r="P201">
        <f t="shared" si="67"/>
        <v>16.666666666666664</v>
      </c>
      <c r="Q201">
        <f t="shared" si="67"/>
        <v>16.666666666666664</v>
      </c>
      <c r="R201">
        <f t="shared" si="67"/>
        <v>16.666666666666664</v>
      </c>
      <c r="T201" s="106">
        <f>SUM(M201:S201)</f>
        <v>99.999999999999972</v>
      </c>
      <c r="U201" s="22">
        <f>1/6*100</f>
        <v>16.666666666666664</v>
      </c>
      <c r="V201">
        <f t="shared" ref="V201:Z201" si="68">1/6*100</f>
        <v>16.666666666666664</v>
      </c>
      <c r="W201">
        <f>1/6*100</f>
        <v>16.666666666666664</v>
      </c>
      <c r="X201">
        <f>1/6*100</f>
        <v>16.666666666666664</v>
      </c>
      <c r="Y201">
        <f t="shared" si="68"/>
        <v>16.666666666666664</v>
      </c>
      <c r="Z201">
        <f t="shared" si="68"/>
        <v>16.666666666666664</v>
      </c>
      <c r="AB201" s="106">
        <f t="shared" si="55"/>
        <v>99.999999999999972</v>
      </c>
    </row>
    <row r="202" spans="1:59" x14ac:dyDescent="0.55000000000000004">
      <c r="A202" t="s">
        <v>1703</v>
      </c>
      <c r="B202" s="106" t="s">
        <v>1705</v>
      </c>
      <c r="C202" s="17">
        <v>50</v>
      </c>
      <c r="D202" s="17">
        <v>50</v>
      </c>
      <c r="F202" s="106">
        <f t="shared" si="66"/>
        <v>100</v>
      </c>
      <c r="G202" s="22"/>
      <c r="I202">
        <v>50</v>
      </c>
      <c r="J202" s="17">
        <v>50</v>
      </c>
      <c r="L202" s="106">
        <f t="shared" ref="L202:L203" si="69">SUM(G202:K202)</f>
        <v>100</v>
      </c>
      <c r="M202" s="22"/>
      <c r="R202">
        <v>100</v>
      </c>
      <c r="T202" s="106">
        <f>SUM(M202:S202)</f>
        <v>100</v>
      </c>
      <c r="U202" s="22"/>
      <c r="Z202">
        <v>100</v>
      </c>
      <c r="AB202" s="106">
        <f t="shared" si="55"/>
        <v>100</v>
      </c>
    </row>
    <row r="203" spans="1:59" x14ac:dyDescent="0.55000000000000004">
      <c r="A203" t="s">
        <v>1704</v>
      </c>
      <c r="B203" s="106" t="s">
        <v>1706</v>
      </c>
      <c r="C203" s="17">
        <v>50</v>
      </c>
      <c r="D203" s="17">
        <v>50</v>
      </c>
      <c r="F203" s="106">
        <f t="shared" si="66"/>
        <v>100</v>
      </c>
      <c r="G203" s="22"/>
      <c r="I203">
        <v>50</v>
      </c>
      <c r="J203" s="17">
        <v>50</v>
      </c>
      <c r="L203" s="106">
        <f t="shared" si="69"/>
        <v>100</v>
      </c>
      <c r="M203" s="22"/>
      <c r="O203">
        <v>100</v>
      </c>
      <c r="T203" s="106">
        <f>SUM(M203:S203)</f>
        <v>100</v>
      </c>
      <c r="U203" s="22"/>
      <c r="W203">
        <v>50</v>
      </c>
      <c r="X203">
        <v>50</v>
      </c>
      <c r="AB203" s="106">
        <f t="shared" si="55"/>
        <v>100</v>
      </c>
    </row>
  </sheetData>
  <conditionalFormatting sqref="F3:F203">
    <cfRule type="cellIs" dxfId="6" priority="10" operator="notEqual">
      <formula>100</formula>
    </cfRule>
  </conditionalFormatting>
  <conditionalFormatting sqref="L3:L203">
    <cfRule type="cellIs" dxfId="5" priority="6" operator="notEqual">
      <formula>100</formula>
    </cfRule>
  </conditionalFormatting>
  <conditionalFormatting sqref="T3:T203">
    <cfRule type="cellIs" dxfId="4" priority="5" operator="notEqual">
      <formula>100</formula>
    </cfRule>
  </conditionalFormatting>
  <conditionalFormatting sqref="AB3:AB203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4" x14ac:dyDescent="0.55000000000000004"/>
  <cols>
    <col min="1" max="1" width="34" bestFit="1" customWidth="1"/>
    <col min="2" max="2" width="39.734375" bestFit="1" customWidth="1"/>
    <col min="3" max="3" width="28.734375" bestFit="1" customWidth="1"/>
    <col min="4" max="4" width="9" bestFit="1" customWidth="1"/>
    <col min="5" max="5" width="18.26171875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bestFit="1" customWidth="1"/>
    <col min="11" max="11" width="12.26171875" bestFit="1" customWidth="1"/>
    <col min="12" max="12" width="17.26171875" bestFit="1" customWidth="1"/>
    <col min="13" max="13" width="14.734375" bestFit="1" customWidth="1"/>
    <col min="14" max="14" width="18" bestFit="1" customWidth="1"/>
    <col min="15" max="15" width="19.15625" customWidth="1"/>
    <col min="16" max="16" width="18.734375" customWidth="1"/>
    <col min="17" max="17" width="15.15625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C17" s="24"/>
      <c r="D17" s="143">
        <v>19</v>
      </c>
      <c r="E17" s="22" t="s">
        <v>1727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2253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2254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2255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2256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2257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2258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2259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2260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2261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2262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2263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2275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2276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2277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2278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2279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2274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2265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2266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2267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2268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2269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2332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2284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2285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2286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2287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55000000000000004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/>
      <c r="B181" s="24"/>
      <c r="C181" s="24"/>
      <c r="D181" s="24"/>
      <c r="E181" s="22" t="s">
        <v>1703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/>
      <c r="B182" s="24"/>
      <c r="C182" s="24"/>
      <c r="D182" s="24"/>
      <c r="E182" s="22" t="s">
        <v>1704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3.62890625" bestFit="1" customWidth="1"/>
    <col min="2" max="2" width="41.7890625" customWidth="1"/>
    <col min="3" max="7" width="12.7890625" bestFit="1" customWidth="1"/>
    <col min="8" max="8" width="12.7890625" customWidth="1"/>
    <col min="9" max="18" width="12.7890625" bestFit="1" customWidth="1"/>
    <col min="19" max="19" width="12.7890625" customWidth="1"/>
    <col min="20" max="23" width="12.7890625" bestFit="1" customWidth="1"/>
    <col min="25" max="25" width="10.89453125" bestFit="1" customWidth="1"/>
    <col min="26" max="26" width="6" bestFit="1" customWidth="1"/>
    <col min="27" max="27" width="30.5234375" bestFit="1" customWidth="1"/>
    <col min="28" max="28" width="6.3671875" bestFit="1" customWidth="1"/>
    <col min="29" max="30" width="5.26171875" bestFit="1" customWidth="1"/>
  </cols>
  <sheetData>
    <row r="1" spans="1:32" s="98" customFormat="1" ht="19" customHeight="1" x14ac:dyDescent="0.55000000000000004">
      <c r="A1" s="159" t="s">
        <v>2587</v>
      </c>
      <c r="B1" s="159" t="s">
        <v>2588</v>
      </c>
      <c r="C1" s="251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K1" si="1">_xlfn.CONCAT("StartYear", 2025)</f>
        <v>StartYear2025</v>
      </c>
      <c r="I1" s="248" t="str">
        <f t="shared" si="1"/>
        <v>StartYear2025</v>
      </c>
      <c r="J1" s="248" t="str">
        <f t="shared" si="1"/>
        <v>StartYear2025</v>
      </c>
      <c r="K1" s="250" t="str">
        <f t="shared" si="1"/>
        <v>StartYear2025</v>
      </c>
      <c r="L1" s="248" t="str">
        <f>_xlfn.CONCAT("StartYear", 2030)</f>
        <v>StartYear2030</v>
      </c>
      <c r="M1" s="248" t="str">
        <f t="shared" ref="M1:Q1" si="2">_xlfn.CONCAT("StartYear", 2030)</f>
        <v>StartYear2030</v>
      </c>
      <c r="N1" s="248" t="str">
        <f t="shared" si="2"/>
        <v>StartYear2030</v>
      </c>
      <c r="O1" s="248" t="str">
        <f t="shared" si="2"/>
        <v>StartYear2030</v>
      </c>
      <c r="P1" s="248" t="str">
        <f t="shared" si="2"/>
        <v>StartYear2030</v>
      </c>
      <c r="Q1" s="250" t="str">
        <f t="shared" si="2"/>
        <v>StartYear2030</v>
      </c>
      <c r="R1" s="248" t="str">
        <f>_xlfn.CONCAT("StartYear", 2035)</f>
        <v>StartYear2035</v>
      </c>
      <c r="S1" s="248" t="str">
        <f t="shared" ref="S1:W1" si="3">_xlfn.CONCAT("StartYear", 2035)</f>
        <v>StartYear2035</v>
      </c>
      <c r="T1" s="248" t="str">
        <f t="shared" si="3"/>
        <v>StartYear2035</v>
      </c>
      <c r="U1" s="248" t="str">
        <f t="shared" si="3"/>
        <v>StartYear2035</v>
      </c>
      <c r="V1" s="248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" customHeight="1" thickBot="1" x14ac:dyDescent="0.6">
      <c r="A2" s="255" t="s">
        <v>29</v>
      </c>
      <c r="B2" s="256" t="s">
        <v>30</v>
      </c>
      <c r="C2" s="252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2582</v>
      </c>
      <c r="J2" s="253" t="s">
        <v>2586</v>
      </c>
      <c r="K2" s="254" t="s">
        <v>21</v>
      </c>
      <c r="L2" s="253" t="s">
        <v>2577</v>
      </c>
      <c r="M2" s="253" t="s">
        <v>2580</v>
      </c>
      <c r="N2" s="253" t="s">
        <v>2582</v>
      </c>
      <c r="O2" s="253" t="s">
        <v>2583</v>
      </c>
      <c r="P2" s="253" t="s">
        <v>2586</v>
      </c>
      <c r="Q2" s="254" t="s">
        <v>21</v>
      </c>
      <c r="R2" s="253" t="s">
        <v>2580</v>
      </c>
      <c r="S2" s="253" t="s">
        <v>2581</v>
      </c>
      <c r="T2" s="253" t="s">
        <v>2582</v>
      </c>
      <c r="U2" s="253" t="s">
        <v>2583</v>
      </c>
      <c r="V2" s="253" t="s">
        <v>2586</v>
      </c>
      <c r="W2" s="254" t="s">
        <v>21</v>
      </c>
      <c r="X2"/>
      <c r="Y2"/>
      <c r="Z2"/>
      <c r="AA2"/>
      <c r="AB2"/>
      <c r="AC2"/>
      <c r="AD2"/>
      <c r="AE2"/>
      <c r="AF2"/>
    </row>
    <row r="3" spans="1:32" x14ac:dyDescent="0.55000000000000004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F3" s="106">
        <f t="shared" ref="F3:F16" si="4">SUM(C3:E3)</f>
        <v>100</v>
      </c>
      <c r="G3">
        <v>50</v>
      </c>
      <c r="H3">
        <v>50</v>
      </c>
      <c r="K3" s="106">
        <f t="shared" ref="K3:K14" si="5">SUM(G3:J3)</f>
        <v>100</v>
      </c>
      <c r="L3">
        <v>50</v>
      </c>
      <c r="M3">
        <v>50</v>
      </c>
      <c r="O3">
        <f>SUMIFS(Cadres_Comprehensive!R:R,Cadres_Comprehensive!A:A,Cadres_Basic!A3)</f>
        <v>0</v>
      </c>
      <c r="Q3" s="106">
        <f t="shared" ref="Q3:Q14" si="6">SUM(L3:P3)</f>
        <v>100</v>
      </c>
      <c r="R3">
        <v>50</v>
      </c>
      <c r="S3">
        <v>50</v>
      </c>
      <c r="U3">
        <f>O3</f>
        <v>0</v>
      </c>
      <c r="W3" s="106">
        <f t="shared" ref="W3:W37" si="7">SUM(R3:V3)</f>
        <v>100</v>
      </c>
    </row>
    <row r="4" spans="1:32" x14ac:dyDescent="0.55000000000000004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F4" s="106">
        <f t="shared" ref="F4:F5" si="8">SUM(C4:E4)</f>
        <v>100</v>
      </c>
      <c r="G4">
        <v>50</v>
      </c>
      <c r="H4">
        <v>50</v>
      </c>
      <c r="K4" s="106">
        <f t="shared" ref="K4:K5" si="9">SUM(G4:J4)</f>
        <v>100</v>
      </c>
      <c r="L4">
        <v>50</v>
      </c>
      <c r="M4">
        <v>50</v>
      </c>
      <c r="O4">
        <f>SUMIFS(Cadres_Comprehensive!R:R,Cadres_Comprehensive!A:A,Cadres_Basic!A4)</f>
        <v>0</v>
      </c>
      <c r="Q4" s="106">
        <f t="shared" ref="Q4:Q5" si="10">SUM(L4:P4)</f>
        <v>100</v>
      </c>
      <c r="R4">
        <v>50</v>
      </c>
      <c r="S4">
        <v>50</v>
      </c>
      <c r="U4">
        <f>O4</f>
        <v>0</v>
      </c>
      <c r="W4" s="106">
        <f t="shared" ref="W4:W5" si="11">SUM(R4:V4)</f>
        <v>100</v>
      </c>
    </row>
    <row r="5" spans="1:32" x14ac:dyDescent="0.55000000000000004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F5" s="106">
        <f t="shared" si="8"/>
        <v>100</v>
      </c>
      <c r="G5">
        <v>50</v>
      </c>
      <c r="H5">
        <v>50</v>
      </c>
      <c r="K5" s="106">
        <f t="shared" si="9"/>
        <v>100</v>
      </c>
      <c r="L5">
        <v>50</v>
      </c>
      <c r="M5">
        <v>50</v>
      </c>
      <c r="O5">
        <f>SUMIFS(Cadres_Comprehensive!R:R,Cadres_Comprehensive!A:A,Cadres_Basic!A5)</f>
        <v>0</v>
      </c>
      <c r="Q5" s="106">
        <f t="shared" si="10"/>
        <v>100</v>
      </c>
      <c r="R5">
        <v>50</v>
      </c>
      <c r="S5">
        <v>50</v>
      </c>
      <c r="U5">
        <f>O5</f>
        <v>0</v>
      </c>
      <c r="W5" s="106">
        <f t="shared" si="11"/>
        <v>100</v>
      </c>
    </row>
    <row r="6" spans="1:32" x14ac:dyDescent="0.55000000000000004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F6" s="106">
        <f t="shared" si="4"/>
        <v>100</v>
      </c>
      <c r="I6">
        <v>100</v>
      </c>
      <c r="K6" s="106">
        <f t="shared" si="5"/>
        <v>100</v>
      </c>
      <c r="N6">
        <v>100</v>
      </c>
      <c r="O6">
        <f>SUMIFS(Cadres_Comprehensive!R:R,Cadres_Comprehensive!A:A,Cadres_Basic!A6)</f>
        <v>0</v>
      </c>
      <c r="Q6" s="106">
        <f t="shared" si="6"/>
        <v>100</v>
      </c>
      <c r="T6">
        <v>100</v>
      </c>
      <c r="U6">
        <f t="shared" ref="U6:U44" si="12">O6</f>
        <v>0</v>
      </c>
      <c r="W6" s="106">
        <f t="shared" si="7"/>
        <v>100</v>
      </c>
    </row>
    <row r="7" spans="1:32" x14ac:dyDescent="0.55000000000000004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F7" s="106">
        <f t="shared" si="4"/>
        <v>100</v>
      </c>
      <c r="I7">
        <v>100</v>
      </c>
      <c r="K7" s="106">
        <f t="shared" si="5"/>
        <v>100</v>
      </c>
      <c r="N7">
        <v>100</v>
      </c>
      <c r="O7">
        <f>SUMIFS(Cadres_Comprehensive!R:R,Cadres_Comprehensive!A:A,Cadres_Basic!A7)</f>
        <v>0</v>
      </c>
      <c r="Q7" s="106">
        <f t="shared" ref="Q7" si="13">SUM(L7:P7)</f>
        <v>100</v>
      </c>
      <c r="T7">
        <v>100</v>
      </c>
      <c r="U7">
        <f t="shared" ref="U7" si="14">O7</f>
        <v>0</v>
      </c>
      <c r="W7" s="106">
        <f t="shared" ref="W7" si="15">SUM(R7:V7)</f>
        <v>100</v>
      </c>
    </row>
    <row r="8" spans="1:32" x14ac:dyDescent="0.55000000000000004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F8" s="106">
        <f t="shared" si="4"/>
        <v>100</v>
      </c>
      <c r="G8">
        <v>50</v>
      </c>
      <c r="H8">
        <v>50</v>
      </c>
      <c r="K8" s="106">
        <f t="shared" si="5"/>
        <v>100</v>
      </c>
      <c r="L8">
        <v>50</v>
      </c>
      <c r="M8">
        <v>50</v>
      </c>
      <c r="O8">
        <f>SUMIFS(Cadres_Comprehensive!R:R,Cadres_Comprehensive!A:A,Cadres_Basic!A8)</f>
        <v>0</v>
      </c>
      <c r="Q8" s="106">
        <f t="shared" si="6"/>
        <v>100</v>
      </c>
      <c r="R8">
        <v>50</v>
      </c>
      <c r="S8">
        <v>50</v>
      </c>
      <c r="U8">
        <f t="shared" si="12"/>
        <v>0</v>
      </c>
      <c r="W8" s="106">
        <f t="shared" si="7"/>
        <v>100</v>
      </c>
    </row>
    <row r="9" spans="1:32" x14ac:dyDescent="0.55000000000000004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F9" s="106">
        <f t="shared" si="4"/>
        <v>100</v>
      </c>
      <c r="I9">
        <v>100</v>
      </c>
      <c r="K9" s="106">
        <f t="shared" si="5"/>
        <v>100</v>
      </c>
      <c r="N9">
        <v>100</v>
      </c>
      <c r="O9">
        <f>SUMIFS(Cadres_Comprehensive!R:R,Cadres_Comprehensive!A:A,Cadres_Basic!A9)</f>
        <v>0</v>
      </c>
      <c r="Q9" s="106">
        <f t="shared" si="6"/>
        <v>100</v>
      </c>
      <c r="T9">
        <v>100</v>
      </c>
      <c r="U9">
        <f t="shared" si="12"/>
        <v>0</v>
      </c>
      <c r="W9" s="106">
        <f t="shared" si="7"/>
        <v>100</v>
      </c>
    </row>
    <row r="10" spans="1:32" x14ac:dyDescent="0.55000000000000004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F10" s="106">
        <f t="shared" si="4"/>
        <v>100</v>
      </c>
      <c r="I10">
        <v>100</v>
      </c>
      <c r="K10" s="106">
        <f t="shared" si="5"/>
        <v>100</v>
      </c>
      <c r="N10">
        <v>100</v>
      </c>
      <c r="O10">
        <f>SUMIFS(Cadres_Comprehensive!R:R,Cadres_Comprehensive!A:A,Cadres_Basic!A10)</f>
        <v>0</v>
      </c>
      <c r="Q10" s="106">
        <f t="shared" si="6"/>
        <v>100</v>
      </c>
      <c r="T10">
        <v>100</v>
      </c>
      <c r="U10">
        <f t="shared" si="12"/>
        <v>0</v>
      </c>
      <c r="W10" s="106">
        <f t="shared" si="7"/>
        <v>100</v>
      </c>
    </row>
    <row r="11" spans="1:32" x14ac:dyDescent="0.55000000000000004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F11" s="106">
        <f t="shared" si="4"/>
        <v>100</v>
      </c>
      <c r="G11">
        <v>50</v>
      </c>
      <c r="H11">
        <v>50</v>
      </c>
      <c r="K11" s="106">
        <f t="shared" si="5"/>
        <v>100</v>
      </c>
      <c r="L11">
        <v>50</v>
      </c>
      <c r="M11">
        <v>50</v>
      </c>
      <c r="O11">
        <f>SUMIFS(Cadres_Comprehensive!R:R,Cadres_Comprehensive!A:A,Cadres_Basic!A11)</f>
        <v>0</v>
      </c>
      <c r="Q11" s="106">
        <f t="shared" si="6"/>
        <v>100</v>
      </c>
      <c r="R11">
        <v>50</v>
      </c>
      <c r="S11">
        <v>50</v>
      </c>
      <c r="U11">
        <f t="shared" si="12"/>
        <v>0</v>
      </c>
      <c r="W11" s="106">
        <f t="shared" si="7"/>
        <v>100</v>
      </c>
    </row>
    <row r="12" spans="1:32" x14ac:dyDescent="0.55000000000000004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F12" s="106">
        <f t="shared" si="4"/>
        <v>100</v>
      </c>
      <c r="G12">
        <v>50</v>
      </c>
      <c r="H12">
        <v>50</v>
      </c>
      <c r="K12" s="106">
        <f t="shared" si="5"/>
        <v>100</v>
      </c>
      <c r="L12">
        <v>50</v>
      </c>
      <c r="M12">
        <v>50</v>
      </c>
      <c r="O12">
        <f>SUMIFS(Cadres_Comprehensive!R:R,Cadres_Comprehensive!A:A,Cadres_Basic!A12)</f>
        <v>0</v>
      </c>
      <c r="Q12" s="106">
        <f t="shared" si="6"/>
        <v>100</v>
      </c>
      <c r="R12">
        <v>50</v>
      </c>
      <c r="S12">
        <v>50</v>
      </c>
      <c r="U12">
        <f t="shared" si="12"/>
        <v>0</v>
      </c>
      <c r="W12" s="106">
        <f t="shared" si="7"/>
        <v>100</v>
      </c>
    </row>
    <row r="13" spans="1:32" x14ac:dyDescent="0.55000000000000004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F13" s="106">
        <f t="shared" si="4"/>
        <v>100</v>
      </c>
      <c r="G13">
        <v>50</v>
      </c>
      <c r="H13">
        <v>50</v>
      </c>
      <c r="K13" s="106">
        <f t="shared" si="5"/>
        <v>100</v>
      </c>
      <c r="L13">
        <v>50</v>
      </c>
      <c r="M13">
        <v>50</v>
      </c>
      <c r="O13">
        <f>SUMIFS(Cadres_Comprehensive!R:R,Cadres_Comprehensive!A:A,Cadres_Basic!A13)</f>
        <v>0</v>
      </c>
      <c r="Q13" s="106">
        <f t="shared" si="6"/>
        <v>100</v>
      </c>
      <c r="R13">
        <v>50</v>
      </c>
      <c r="S13">
        <v>50</v>
      </c>
      <c r="U13">
        <f t="shared" si="12"/>
        <v>0</v>
      </c>
      <c r="W13" s="106">
        <f t="shared" si="7"/>
        <v>100</v>
      </c>
    </row>
    <row r="14" spans="1:32" x14ac:dyDescent="0.55000000000000004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F14" s="106">
        <f t="shared" si="4"/>
        <v>100</v>
      </c>
      <c r="G14">
        <v>50</v>
      </c>
      <c r="H14">
        <v>50</v>
      </c>
      <c r="K14" s="106">
        <f t="shared" si="5"/>
        <v>100</v>
      </c>
      <c r="L14">
        <v>50</v>
      </c>
      <c r="M14">
        <v>50</v>
      </c>
      <c r="O14">
        <f>SUMIFS(Cadres_Comprehensive!R:R,Cadres_Comprehensive!A:A,Cadres_Basic!A14)</f>
        <v>0</v>
      </c>
      <c r="Q14" s="106">
        <f t="shared" si="6"/>
        <v>100</v>
      </c>
      <c r="R14">
        <v>50</v>
      </c>
      <c r="S14">
        <v>50</v>
      </c>
      <c r="U14">
        <f t="shared" si="12"/>
        <v>0</v>
      </c>
      <c r="W14" s="106">
        <f t="shared" si="7"/>
        <v>100</v>
      </c>
    </row>
    <row r="15" spans="1:32" x14ac:dyDescent="0.55000000000000004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F15" s="106">
        <f t="shared" si="4"/>
        <v>100</v>
      </c>
      <c r="I15">
        <v>100</v>
      </c>
      <c r="K15" s="106">
        <f t="shared" ref="K15:K18" si="16">SUM(G15:J15)</f>
        <v>100</v>
      </c>
      <c r="N15">
        <v>100</v>
      </c>
      <c r="O15">
        <f>SUMIFS(Cadres_Comprehensive!R:R,Cadres_Comprehensive!A:A,Cadres_Basic!A15)</f>
        <v>0</v>
      </c>
      <c r="Q15" s="106">
        <f t="shared" ref="Q15:Q18" si="17">SUM(L15:P15)</f>
        <v>100</v>
      </c>
      <c r="T15">
        <v>100</v>
      </c>
      <c r="U15">
        <f t="shared" ref="U15:U17" si="18">O15</f>
        <v>0</v>
      </c>
      <c r="W15" s="106">
        <f t="shared" ref="W15:W18" si="19">SUM(R15:V15)</f>
        <v>100</v>
      </c>
    </row>
    <row r="16" spans="1:32" x14ac:dyDescent="0.55000000000000004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F16" s="106">
        <f t="shared" si="4"/>
        <v>100</v>
      </c>
      <c r="I16">
        <v>100</v>
      </c>
      <c r="K16" s="106">
        <f t="shared" si="16"/>
        <v>100</v>
      </c>
      <c r="N16">
        <v>100</v>
      </c>
      <c r="O16">
        <f>SUMIFS(Cadres_Comprehensive!R:R,Cadres_Comprehensive!A:A,Cadres_Basic!A16)</f>
        <v>0</v>
      </c>
      <c r="Q16" s="106">
        <f t="shared" si="17"/>
        <v>100</v>
      </c>
      <c r="T16">
        <v>100</v>
      </c>
      <c r="U16">
        <f t="shared" si="18"/>
        <v>0</v>
      </c>
      <c r="W16" s="106">
        <f t="shared" si="19"/>
        <v>100</v>
      </c>
    </row>
    <row r="17" spans="1:23" x14ac:dyDescent="0.55000000000000004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F17" s="106">
        <f t="shared" ref="F17:F34" si="20">SUM(C17:E17)</f>
        <v>100</v>
      </c>
      <c r="I17">
        <v>100</v>
      </c>
      <c r="K17" s="106">
        <f t="shared" si="16"/>
        <v>100</v>
      </c>
      <c r="N17">
        <v>100</v>
      </c>
      <c r="O17">
        <f>SUMIFS(Cadres_Comprehensive!R:R,Cadres_Comprehensive!A:A,Cadres_Basic!A17)</f>
        <v>0</v>
      </c>
      <c r="Q17" s="106">
        <f t="shared" si="17"/>
        <v>100</v>
      </c>
      <c r="T17">
        <v>100</v>
      </c>
      <c r="U17">
        <f t="shared" si="18"/>
        <v>0</v>
      </c>
      <c r="W17" s="106">
        <f t="shared" si="19"/>
        <v>100</v>
      </c>
    </row>
    <row r="18" spans="1:23" x14ac:dyDescent="0.55000000000000004">
      <c r="A18" t="s">
        <v>1727</v>
      </c>
      <c r="B18" t="str">
        <f>VLOOKUP(A18,TaskValues_ref!E:F,2,FALSE)</f>
        <v>Fever, excluding diarrhea and ARI</v>
      </c>
      <c r="C18" s="22">
        <v>50</v>
      </c>
      <c r="D18">
        <v>50</v>
      </c>
      <c r="F18" s="106">
        <f t="shared" si="20"/>
        <v>100</v>
      </c>
      <c r="I18">
        <v>100</v>
      </c>
      <c r="K18" s="106">
        <f t="shared" si="16"/>
        <v>100</v>
      </c>
      <c r="N18">
        <v>100</v>
      </c>
      <c r="O18">
        <f>SUMIFS(Cadres_Comprehensive!R:R,Cadres_Comprehensive!A:A,Cadres_Basic!A18)</f>
        <v>0</v>
      </c>
      <c r="Q18" s="106">
        <f t="shared" si="17"/>
        <v>100</v>
      </c>
      <c r="T18">
        <v>100</v>
      </c>
      <c r="U18">
        <f t="shared" ref="U18" si="21">O18</f>
        <v>0</v>
      </c>
      <c r="W18" s="106">
        <f t="shared" si="19"/>
        <v>100</v>
      </c>
    </row>
    <row r="19" spans="1:23" x14ac:dyDescent="0.55000000000000004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F19" s="106">
        <f t="shared" si="20"/>
        <v>100</v>
      </c>
      <c r="G19">
        <v>50</v>
      </c>
      <c r="H19">
        <v>50</v>
      </c>
      <c r="K19" s="106">
        <f t="shared" ref="K19:K34" si="22">SUM(G19:J19)</f>
        <v>100</v>
      </c>
      <c r="L19">
        <v>50</v>
      </c>
      <c r="M19">
        <v>50</v>
      </c>
      <c r="O19">
        <f>SUMIFS(Cadres_Comprehensive!R:R,Cadres_Comprehensive!A:A,Cadres_Basic!A19)</f>
        <v>0</v>
      </c>
      <c r="Q19" s="106">
        <f t="shared" ref="Q19:Q34" si="23">SUM(L19:P19)</f>
        <v>100</v>
      </c>
      <c r="R19">
        <v>50</v>
      </c>
      <c r="S19">
        <v>50</v>
      </c>
      <c r="U19">
        <f>O19</f>
        <v>0</v>
      </c>
      <c r="W19" s="106">
        <f t="shared" ref="W19" si="24">SUM(R19:V19)</f>
        <v>100</v>
      </c>
    </row>
    <row r="20" spans="1:23" x14ac:dyDescent="0.55000000000000004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F20" s="106">
        <f t="shared" si="20"/>
        <v>100</v>
      </c>
      <c r="I20">
        <v>100</v>
      </c>
      <c r="K20" s="106">
        <f t="shared" si="22"/>
        <v>100</v>
      </c>
      <c r="N20">
        <v>100</v>
      </c>
      <c r="O20">
        <f>SUMIFS(Cadres_Comprehensive!R:R,Cadres_Comprehensive!A:A,Cadres_Basic!A20)</f>
        <v>0</v>
      </c>
      <c r="Q20" s="106">
        <f t="shared" si="23"/>
        <v>100</v>
      </c>
      <c r="T20">
        <v>100</v>
      </c>
      <c r="U20">
        <f t="shared" ref="U20:U21" si="25">O20</f>
        <v>0</v>
      </c>
      <c r="W20" s="106">
        <f t="shared" ref="W20:W21" si="26">SUM(R20:V20)</f>
        <v>100</v>
      </c>
    </row>
    <row r="21" spans="1:23" x14ac:dyDescent="0.55000000000000004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F21" s="106">
        <f t="shared" si="20"/>
        <v>100</v>
      </c>
      <c r="I21">
        <v>100</v>
      </c>
      <c r="K21" s="106">
        <f t="shared" si="22"/>
        <v>100</v>
      </c>
      <c r="N21">
        <v>100</v>
      </c>
      <c r="O21">
        <f>SUMIFS(Cadres_Comprehensive!R:R,Cadres_Comprehensive!A:A,Cadres_Basic!A21)</f>
        <v>0</v>
      </c>
      <c r="Q21" s="106">
        <f t="shared" si="23"/>
        <v>100</v>
      </c>
      <c r="T21">
        <v>100</v>
      </c>
      <c r="U21">
        <f t="shared" si="25"/>
        <v>0</v>
      </c>
      <c r="W21" s="106">
        <f t="shared" si="26"/>
        <v>100</v>
      </c>
    </row>
    <row r="22" spans="1:23" x14ac:dyDescent="0.55000000000000004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F22" s="106">
        <f t="shared" si="20"/>
        <v>100</v>
      </c>
      <c r="G22">
        <v>50</v>
      </c>
      <c r="H22">
        <v>50</v>
      </c>
      <c r="K22" s="106">
        <f t="shared" si="22"/>
        <v>100</v>
      </c>
      <c r="L22">
        <v>50</v>
      </c>
      <c r="M22">
        <v>50</v>
      </c>
      <c r="O22">
        <f>SUMIFS(Cadres_Comprehensive!R:R,Cadres_Comprehensive!A:A,Cadres_Basic!A22)</f>
        <v>0</v>
      </c>
      <c r="Q22" s="106">
        <f t="shared" si="23"/>
        <v>100</v>
      </c>
      <c r="R22">
        <v>50</v>
      </c>
      <c r="S22">
        <v>50</v>
      </c>
      <c r="U22">
        <f>O22</f>
        <v>0</v>
      </c>
      <c r="W22" s="106">
        <f t="shared" ref="W22:W23" si="27">SUM(R22:V22)</f>
        <v>100</v>
      </c>
    </row>
    <row r="23" spans="1:23" x14ac:dyDescent="0.55000000000000004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F23" s="106">
        <f t="shared" si="20"/>
        <v>100</v>
      </c>
      <c r="I23">
        <v>100</v>
      </c>
      <c r="K23" s="106">
        <f t="shared" si="22"/>
        <v>100</v>
      </c>
      <c r="N23">
        <v>100</v>
      </c>
      <c r="O23">
        <f>SUMIFS(Cadres_Comprehensive!R:R,Cadres_Comprehensive!A:A,Cadres_Basic!A23)</f>
        <v>0</v>
      </c>
      <c r="Q23" s="106">
        <f t="shared" si="23"/>
        <v>100</v>
      </c>
      <c r="T23">
        <v>100</v>
      </c>
      <c r="U23">
        <f t="shared" si="12"/>
        <v>0</v>
      </c>
      <c r="W23" s="106">
        <f t="shared" si="27"/>
        <v>100</v>
      </c>
    </row>
    <row r="24" spans="1:23" x14ac:dyDescent="0.55000000000000004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F24" s="106">
        <f t="shared" si="20"/>
        <v>100</v>
      </c>
      <c r="I24">
        <v>100</v>
      </c>
      <c r="K24" s="106">
        <f t="shared" si="22"/>
        <v>100</v>
      </c>
      <c r="N24">
        <v>100</v>
      </c>
      <c r="O24">
        <f>SUMIFS(Cadres_Comprehensive!R:R,Cadres_Comprehensive!A:A,Cadres_Basic!A24)</f>
        <v>0</v>
      </c>
      <c r="Q24" s="106">
        <f t="shared" si="23"/>
        <v>100</v>
      </c>
      <c r="T24">
        <v>100</v>
      </c>
      <c r="U24">
        <f t="shared" ref="U24" si="28">O24</f>
        <v>0</v>
      </c>
      <c r="W24" s="106">
        <f t="shared" ref="W24" si="29">SUM(R24:V24)</f>
        <v>100</v>
      </c>
    </row>
    <row r="25" spans="1:23" x14ac:dyDescent="0.55000000000000004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F25" s="106">
        <f t="shared" si="20"/>
        <v>100</v>
      </c>
      <c r="G25">
        <v>50</v>
      </c>
      <c r="H25">
        <v>50</v>
      </c>
      <c r="K25" s="106">
        <f t="shared" si="22"/>
        <v>100</v>
      </c>
      <c r="L25">
        <v>50</v>
      </c>
      <c r="M25">
        <v>50</v>
      </c>
      <c r="O25">
        <f>SUMIFS(Cadres_Comprehensive!R:R,Cadres_Comprehensive!A:A,Cadres_Basic!A25)</f>
        <v>0</v>
      </c>
      <c r="Q25" s="106">
        <f t="shared" si="23"/>
        <v>100</v>
      </c>
      <c r="R25">
        <v>50</v>
      </c>
      <c r="S25">
        <v>50</v>
      </c>
      <c r="U25">
        <f>O25</f>
        <v>0</v>
      </c>
      <c r="W25" s="106">
        <f t="shared" ref="W25:W34" si="30">SUM(R25:V25)</f>
        <v>100</v>
      </c>
    </row>
    <row r="26" spans="1:23" x14ac:dyDescent="0.55000000000000004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F26" s="106">
        <f t="shared" si="20"/>
        <v>100</v>
      </c>
      <c r="I26">
        <v>100</v>
      </c>
      <c r="K26" s="106">
        <f t="shared" si="22"/>
        <v>100</v>
      </c>
      <c r="N26">
        <v>100</v>
      </c>
      <c r="O26">
        <f>SUMIFS(Cadres_Comprehensive!R:R,Cadres_Comprehensive!A:A,Cadres_Basic!A26)</f>
        <v>0</v>
      </c>
      <c r="Q26" s="106">
        <f t="shared" si="23"/>
        <v>100</v>
      </c>
      <c r="T26">
        <v>100</v>
      </c>
      <c r="U26">
        <f t="shared" ref="U26:U27" si="31">O26</f>
        <v>0</v>
      </c>
      <c r="W26" s="106">
        <f t="shared" ref="W26:W27" si="32">SUM(R26:V26)</f>
        <v>100</v>
      </c>
    </row>
    <row r="27" spans="1:23" x14ac:dyDescent="0.55000000000000004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F27" s="106">
        <f t="shared" si="20"/>
        <v>100</v>
      </c>
      <c r="I27">
        <v>100</v>
      </c>
      <c r="K27" s="106">
        <f t="shared" si="22"/>
        <v>100</v>
      </c>
      <c r="N27">
        <v>100</v>
      </c>
      <c r="O27">
        <f>SUMIFS(Cadres_Comprehensive!R:R,Cadres_Comprehensive!A:A,Cadres_Basic!A27)</f>
        <v>0</v>
      </c>
      <c r="Q27" s="106">
        <f t="shared" si="23"/>
        <v>100</v>
      </c>
      <c r="T27">
        <v>100</v>
      </c>
      <c r="U27">
        <f t="shared" si="31"/>
        <v>0</v>
      </c>
      <c r="W27" s="106">
        <f t="shared" si="32"/>
        <v>100</v>
      </c>
    </row>
    <row r="28" spans="1:23" x14ac:dyDescent="0.55000000000000004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F28" s="106">
        <f t="shared" si="20"/>
        <v>100</v>
      </c>
      <c r="G28">
        <v>50</v>
      </c>
      <c r="H28">
        <v>50</v>
      </c>
      <c r="K28" s="106">
        <f t="shared" si="22"/>
        <v>100</v>
      </c>
      <c r="L28">
        <v>50</v>
      </c>
      <c r="M28">
        <v>50</v>
      </c>
      <c r="O28">
        <f>SUMIFS(Cadres_Comprehensive!R:R,Cadres_Comprehensive!A:A,Cadres_Basic!A28)</f>
        <v>0</v>
      </c>
      <c r="Q28" s="106">
        <f t="shared" si="23"/>
        <v>100</v>
      </c>
      <c r="R28">
        <v>50</v>
      </c>
      <c r="S28">
        <v>50</v>
      </c>
      <c r="U28">
        <f>O28</f>
        <v>0</v>
      </c>
      <c r="W28" s="106">
        <f t="shared" si="30"/>
        <v>100</v>
      </c>
    </row>
    <row r="29" spans="1:23" x14ac:dyDescent="0.55000000000000004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F29" s="106">
        <f t="shared" si="20"/>
        <v>100</v>
      </c>
      <c r="G29">
        <v>50</v>
      </c>
      <c r="H29">
        <v>50</v>
      </c>
      <c r="K29" s="106">
        <f t="shared" si="22"/>
        <v>100</v>
      </c>
      <c r="L29">
        <v>50</v>
      </c>
      <c r="M29">
        <v>50</v>
      </c>
      <c r="O29">
        <f>SUMIFS(Cadres_Comprehensive!R:R,Cadres_Comprehensive!A:A,Cadres_Basic!A29)</f>
        <v>0</v>
      </c>
      <c r="Q29" s="106">
        <f t="shared" si="23"/>
        <v>100</v>
      </c>
      <c r="R29">
        <v>50</v>
      </c>
      <c r="S29">
        <v>50</v>
      </c>
      <c r="U29">
        <f t="shared" ref="U29:U33" si="33">O29</f>
        <v>0</v>
      </c>
      <c r="W29" s="106">
        <f t="shared" si="30"/>
        <v>100</v>
      </c>
    </row>
    <row r="30" spans="1:23" x14ac:dyDescent="0.55000000000000004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F30" s="106">
        <f t="shared" si="20"/>
        <v>100</v>
      </c>
      <c r="G30">
        <v>50</v>
      </c>
      <c r="H30">
        <v>50</v>
      </c>
      <c r="K30" s="106">
        <f t="shared" si="22"/>
        <v>100</v>
      </c>
      <c r="L30">
        <v>50</v>
      </c>
      <c r="M30">
        <v>50</v>
      </c>
      <c r="O30">
        <f>SUMIFS(Cadres_Comprehensive!R:R,Cadres_Comprehensive!A:A,Cadres_Basic!A30)</f>
        <v>0</v>
      </c>
      <c r="Q30" s="106">
        <f t="shared" si="23"/>
        <v>100</v>
      </c>
      <c r="R30">
        <v>50</v>
      </c>
      <c r="S30">
        <v>50</v>
      </c>
      <c r="U30">
        <f t="shared" si="33"/>
        <v>0</v>
      </c>
      <c r="W30" s="106">
        <f t="shared" si="30"/>
        <v>100</v>
      </c>
    </row>
    <row r="31" spans="1:23" x14ac:dyDescent="0.55000000000000004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F31" s="106">
        <f t="shared" si="20"/>
        <v>100</v>
      </c>
      <c r="G31">
        <v>50</v>
      </c>
      <c r="H31">
        <v>50</v>
      </c>
      <c r="K31" s="106">
        <f t="shared" si="22"/>
        <v>100</v>
      </c>
      <c r="L31">
        <v>50</v>
      </c>
      <c r="M31">
        <v>50</v>
      </c>
      <c r="O31">
        <f>SUMIFS(Cadres_Comprehensive!R:R,Cadres_Comprehensive!A:A,Cadres_Basic!A31)</f>
        <v>0</v>
      </c>
      <c r="Q31" s="106">
        <f t="shared" si="23"/>
        <v>100</v>
      </c>
      <c r="R31">
        <v>50</v>
      </c>
      <c r="S31">
        <v>50</v>
      </c>
      <c r="U31">
        <f t="shared" si="33"/>
        <v>0</v>
      </c>
      <c r="W31" s="106">
        <f t="shared" si="30"/>
        <v>100</v>
      </c>
    </row>
    <row r="32" spans="1:23" x14ac:dyDescent="0.55000000000000004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F32" s="106">
        <f t="shared" si="20"/>
        <v>100</v>
      </c>
      <c r="G32">
        <v>50</v>
      </c>
      <c r="H32">
        <v>50</v>
      </c>
      <c r="K32" s="106">
        <f t="shared" si="22"/>
        <v>100</v>
      </c>
      <c r="L32">
        <v>50</v>
      </c>
      <c r="M32">
        <v>50</v>
      </c>
      <c r="O32">
        <f>SUMIFS(Cadres_Comprehensive!R:R,Cadres_Comprehensive!A:A,Cadres_Basic!A32)</f>
        <v>0</v>
      </c>
      <c r="Q32" s="106">
        <f t="shared" si="23"/>
        <v>100</v>
      </c>
      <c r="R32">
        <v>50</v>
      </c>
      <c r="S32">
        <v>50</v>
      </c>
      <c r="U32">
        <f t="shared" si="33"/>
        <v>0</v>
      </c>
      <c r="W32" s="106">
        <f t="shared" si="30"/>
        <v>100</v>
      </c>
    </row>
    <row r="33" spans="1:23" x14ac:dyDescent="0.55000000000000004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F33" s="106">
        <f t="shared" si="20"/>
        <v>100</v>
      </c>
      <c r="G33">
        <v>50</v>
      </c>
      <c r="H33">
        <v>50</v>
      </c>
      <c r="K33" s="106">
        <f t="shared" si="22"/>
        <v>100</v>
      </c>
      <c r="L33">
        <v>50</v>
      </c>
      <c r="M33">
        <v>50</v>
      </c>
      <c r="O33">
        <f>SUMIFS(Cadres_Comprehensive!R:R,Cadres_Comprehensive!A:A,Cadres_Basic!A33)</f>
        <v>0</v>
      </c>
      <c r="Q33" s="106">
        <f t="shared" si="23"/>
        <v>100</v>
      </c>
      <c r="R33">
        <v>50</v>
      </c>
      <c r="S33">
        <v>50</v>
      </c>
      <c r="U33">
        <f t="shared" si="33"/>
        <v>0</v>
      </c>
      <c r="W33" s="106">
        <f t="shared" si="30"/>
        <v>100</v>
      </c>
    </row>
    <row r="34" spans="1:23" x14ac:dyDescent="0.55000000000000004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F34" s="106">
        <f t="shared" si="20"/>
        <v>100</v>
      </c>
      <c r="G34">
        <v>50</v>
      </c>
      <c r="H34">
        <v>50</v>
      </c>
      <c r="K34" s="106">
        <f t="shared" si="22"/>
        <v>100</v>
      </c>
      <c r="L34">
        <v>50</v>
      </c>
      <c r="M34">
        <v>50</v>
      </c>
      <c r="O34">
        <f>SUMIFS(Cadres_Comprehensive!R:R,Cadres_Comprehensive!A:A,Cadres_Basic!A34)</f>
        <v>0</v>
      </c>
      <c r="Q34" s="106">
        <f t="shared" si="23"/>
        <v>100</v>
      </c>
      <c r="R34">
        <v>50</v>
      </c>
      <c r="S34">
        <v>50</v>
      </c>
      <c r="U34">
        <f>O34</f>
        <v>0</v>
      </c>
      <c r="W34" s="106">
        <f t="shared" si="30"/>
        <v>100</v>
      </c>
    </row>
    <row r="35" spans="1:23" x14ac:dyDescent="0.55000000000000004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F35" s="106">
        <f t="shared" ref="F35" si="34">SUM(C35:E35)</f>
        <v>100</v>
      </c>
      <c r="G35">
        <v>50</v>
      </c>
      <c r="H35">
        <v>50</v>
      </c>
      <c r="K35" s="106">
        <f t="shared" ref="K35" si="35">SUM(G35:J35)</f>
        <v>100</v>
      </c>
      <c r="L35">
        <v>50</v>
      </c>
      <c r="M35">
        <v>50</v>
      </c>
      <c r="O35">
        <f>SUMIFS(Cadres_Comprehensive!R:R,Cadres_Comprehensive!A:A,Cadres_Basic!A35)</f>
        <v>0</v>
      </c>
      <c r="Q35" s="106">
        <f t="shared" ref="Q35" si="36">SUM(L35:P35)</f>
        <v>100</v>
      </c>
      <c r="R35">
        <v>50</v>
      </c>
      <c r="S35">
        <v>50</v>
      </c>
      <c r="U35">
        <f>O35</f>
        <v>0</v>
      </c>
      <c r="W35" s="106">
        <f t="shared" ref="W35" si="37">SUM(R35:V35)</f>
        <v>100</v>
      </c>
    </row>
    <row r="36" spans="1:23" x14ac:dyDescent="0.55000000000000004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F36" s="106">
        <f t="shared" ref="F36:F56" si="38">SUM(C36:E36)</f>
        <v>100</v>
      </c>
      <c r="G36">
        <v>50</v>
      </c>
      <c r="H36">
        <v>50</v>
      </c>
      <c r="K36" s="106">
        <f t="shared" ref="K36:K53" si="39">SUM(G36:J36)</f>
        <v>100</v>
      </c>
      <c r="L36">
        <v>50</v>
      </c>
      <c r="M36">
        <v>50</v>
      </c>
      <c r="O36">
        <f>SUMIFS(Cadres_Comprehensive!R:R,Cadres_Comprehensive!A:A,Cadres_Basic!A36)</f>
        <v>0</v>
      </c>
      <c r="Q36" s="106">
        <f t="shared" ref="Q36:Q53" si="40">SUM(L36:P36)</f>
        <v>100</v>
      </c>
      <c r="R36">
        <v>50</v>
      </c>
      <c r="S36">
        <v>50</v>
      </c>
      <c r="U36">
        <f>O36</f>
        <v>0</v>
      </c>
      <c r="W36" s="106">
        <f t="shared" si="7"/>
        <v>100</v>
      </c>
    </row>
    <row r="37" spans="1:23" x14ac:dyDescent="0.55000000000000004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F37" s="106">
        <f t="shared" si="38"/>
        <v>100</v>
      </c>
      <c r="G37">
        <v>50</v>
      </c>
      <c r="H37">
        <v>50</v>
      </c>
      <c r="K37" s="106">
        <f t="shared" si="39"/>
        <v>100</v>
      </c>
      <c r="L37">
        <v>50</v>
      </c>
      <c r="M37">
        <v>50</v>
      </c>
      <c r="O37">
        <f>SUMIFS(Cadres_Comprehensive!R:R,Cadres_Comprehensive!A:A,Cadres_Basic!A37)</f>
        <v>0</v>
      </c>
      <c r="Q37" s="106">
        <f t="shared" si="40"/>
        <v>100</v>
      </c>
      <c r="R37">
        <v>50</v>
      </c>
      <c r="S37">
        <v>50</v>
      </c>
      <c r="U37">
        <f>O37</f>
        <v>0</v>
      </c>
      <c r="W37" s="106">
        <f t="shared" si="7"/>
        <v>100</v>
      </c>
    </row>
    <row r="38" spans="1:23" x14ac:dyDescent="0.55000000000000004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F38" s="106">
        <f t="shared" si="38"/>
        <v>100</v>
      </c>
      <c r="G38">
        <v>25</v>
      </c>
      <c r="H38">
        <v>25</v>
      </c>
      <c r="I38">
        <v>50</v>
      </c>
      <c r="K38" s="106">
        <f t="shared" si="39"/>
        <v>100</v>
      </c>
      <c r="M38">
        <v>50</v>
      </c>
      <c r="N38">
        <v>50</v>
      </c>
      <c r="O38">
        <f>SUMIFS(Cadres_Comprehensive!R:R,Cadres_Comprehensive!A:A,Cadres_Basic!A38)</f>
        <v>0</v>
      </c>
      <c r="Q38" s="106">
        <f t="shared" si="40"/>
        <v>100</v>
      </c>
      <c r="R38">
        <v>25</v>
      </c>
      <c r="S38">
        <v>25</v>
      </c>
      <c r="T38">
        <v>50</v>
      </c>
      <c r="U38">
        <f t="shared" si="12"/>
        <v>0</v>
      </c>
      <c r="W38" s="106">
        <f t="shared" ref="W38:W44" si="41">SUM(R38:V38)</f>
        <v>100</v>
      </c>
    </row>
    <row r="39" spans="1:23" x14ac:dyDescent="0.55000000000000004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F39" s="106">
        <f t="shared" si="38"/>
        <v>100</v>
      </c>
      <c r="G39">
        <v>25</v>
      </c>
      <c r="H39">
        <v>25</v>
      </c>
      <c r="I39">
        <v>50</v>
      </c>
      <c r="K39" s="106">
        <f t="shared" si="39"/>
        <v>100</v>
      </c>
      <c r="M39">
        <v>50</v>
      </c>
      <c r="N39">
        <v>50</v>
      </c>
      <c r="O39">
        <f>SUMIFS(Cadres_Comprehensive!R:R,Cadres_Comprehensive!A:A,Cadres_Basic!A39)</f>
        <v>0</v>
      </c>
      <c r="Q39" s="106">
        <f t="shared" si="40"/>
        <v>100</v>
      </c>
      <c r="R39">
        <v>25</v>
      </c>
      <c r="S39">
        <v>25</v>
      </c>
      <c r="T39">
        <v>50</v>
      </c>
      <c r="U39">
        <f t="shared" si="12"/>
        <v>0</v>
      </c>
      <c r="W39" s="106">
        <f t="shared" si="41"/>
        <v>100</v>
      </c>
    </row>
    <row r="40" spans="1:23" x14ac:dyDescent="0.55000000000000004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F40" s="106">
        <f t="shared" si="38"/>
        <v>100</v>
      </c>
      <c r="G40">
        <v>25</v>
      </c>
      <c r="H40">
        <v>25</v>
      </c>
      <c r="I40">
        <v>50</v>
      </c>
      <c r="K40" s="106">
        <f t="shared" si="39"/>
        <v>100</v>
      </c>
      <c r="M40">
        <v>50</v>
      </c>
      <c r="N40">
        <v>50</v>
      </c>
      <c r="O40">
        <f>SUMIFS(Cadres_Comprehensive!R:R,Cadres_Comprehensive!A:A,Cadres_Basic!A40)</f>
        <v>0</v>
      </c>
      <c r="Q40" s="106">
        <f t="shared" si="40"/>
        <v>100</v>
      </c>
      <c r="R40">
        <v>25</v>
      </c>
      <c r="S40">
        <v>25</v>
      </c>
      <c r="T40">
        <v>50</v>
      </c>
      <c r="U40">
        <f t="shared" si="12"/>
        <v>0</v>
      </c>
      <c r="W40" s="106">
        <f t="shared" si="41"/>
        <v>100</v>
      </c>
    </row>
    <row r="41" spans="1:23" x14ac:dyDescent="0.55000000000000004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F41" s="106">
        <f t="shared" si="38"/>
        <v>100</v>
      </c>
      <c r="G41">
        <v>25</v>
      </c>
      <c r="H41">
        <v>25</v>
      </c>
      <c r="I41">
        <v>50</v>
      </c>
      <c r="K41" s="106">
        <f t="shared" si="39"/>
        <v>100</v>
      </c>
      <c r="M41">
        <v>50</v>
      </c>
      <c r="N41">
        <v>50</v>
      </c>
      <c r="O41">
        <f>SUMIFS(Cadres_Comprehensive!R:R,Cadres_Comprehensive!A:A,Cadres_Basic!A41)</f>
        <v>0</v>
      </c>
      <c r="Q41" s="106">
        <f t="shared" si="40"/>
        <v>100</v>
      </c>
      <c r="R41">
        <v>25</v>
      </c>
      <c r="S41">
        <v>25</v>
      </c>
      <c r="T41">
        <v>50</v>
      </c>
      <c r="U41">
        <f t="shared" si="12"/>
        <v>0</v>
      </c>
      <c r="W41" s="106">
        <f t="shared" si="41"/>
        <v>100</v>
      </c>
    </row>
    <row r="42" spans="1:23" x14ac:dyDescent="0.55000000000000004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F42" s="106">
        <f t="shared" si="38"/>
        <v>100</v>
      </c>
      <c r="G42" s="22"/>
      <c r="I42">
        <v>100</v>
      </c>
      <c r="K42" s="106">
        <f t="shared" si="39"/>
        <v>100</v>
      </c>
      <c r="N42">
        <v>100</v>
      </c>
      <c r="O42">
        <f>SUMIFS(Cadres_Comprehensive!R:R,Cadres_Comprehensive!A:A,Cadres_Basic!A42)</f>
        <v>0</v>
      </c>
      <c r="Q42" s="106">
        <f t="shared" si="40"/>
        <v>100</v>
      </c>
      <c r="T42">
        <v>100</v>
      </c>
      <c r="U42">
        <f t="shared" si="12"/>
        <v>0</v>
      </c>
      <c r="W42" s="106">
        <f t="shared" si="41"/>
        <v>100</v>
      </c>
    </row>
    <row r="43" spans="1:23" x14ac:dyDescent="0.55000000000000004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F43" s="106">
        <f t="shared" si="38"/>
        <v>100</v>
      </c>
      <c r="I43">
        <v>100</v>
      </c>
      <c r="K43" s="106">
        <f t="shared" si="39"/>
        <v>100</v>
      </c>
      <c r="N43">
        <v>100</v>
      </c>
      <c r="O43">
        <f>SUMIFS(Cadres_Comprehensive!R:R,Cadres_Comprehensive!A:A,Cadres_Basic!A43)</f>
        <v>0</v>
      </c>
      <c r="Q43" s="106">
        <f t="shared" si="40"/>
        <v>100</v>
      </c>
      <c r="T43">
        <v>100</v>
      </c>
      <c r="U43">
        <f t="shared" ref="U43" si="42">O43</f>
        <v>0</v>
      </c>
      <c r="W43" s="106">
        <f t="shared" ref="W43" si="43">SUM(R43:V43)</f>
        <v>100</v>
      </c>
    </row>
    <row r="44" spans="1:23" x14ac:dyDescent="0.55000000000000004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F44" s="106">
        <f t="shared" si="38"/>
        <v>100</v>
      </c>
      <c r="I44">
        <v>100</v>
      </c>
      <c r="K44" s="106">
        <f t="shared" si="39"/>
        <v>100</v>
      </c>
      <c r="N44">
        <v>100</v>
      </c>
      <c r="O44">
        <f>SUMIFS(Cadres_Comprehensive!R:R,Cadres_Comprehensive!A:A,Cadres_Basic!A44)</f>
        <v>0</v>
      </c>
      <c r="Q44" s="106">
        <f t="shared" si="40"/>
        <v>100</v>
      </c>
      <c r="T44">
        <v>100</v>
      </c>
      <c r="U44">
        <f t="shared" si="12"/>
        <v>0</v>
      </c>
      <c r="W44" s="106">
        <f t="shared" si="41"/>
        <v>100</v>
      </c>
    </row>
    <row r="45" spans="1:23" x14ac:dyDescent="0.55000000000000004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F45" s="106">
        <f t="shared" si="38"/>
        <v>100</v>
      </c>
      <c r="G45">
        <v>50</v>
      </c>
      <c r="H45">
        <v>50</v>
      </c>
      <c r="K45" s="106">
        <f t="shared" si="39"/>
        <v>100</v>
      </c>
      <c r="L45">
        <v>50</v>
      </c>
      <c r="M45">
        <v>50</v>
      </c>
      <c r="O45">
        <f>SUMIFS(Cadres_Comprehensive!R:R,Cadres_Comprehensive!A:A,Cadres_Basic!A45)</f>
        <v>0</v>
      </c>
      <c r="Q45" s="106">
        <f t="shared" si="40"/>
        <v>100</v>
      </c>
      <c r="R45">
        <v>50</v>
      </c>
      <c r="S45">
        <v>50</v>
      </c>
      <c r="U45">
        <f>O45</f>
        <v>0</v>
      </c>
      <c r="W45" s="106">
        <f t="shared" ref="W45:W46" si="44">SUM(R45:V45)</f>
        <v>100</v>
      </c>
    </row>
    <row r="46" spans="1:23" x14ac:dyDescent="0.55000000000000004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F46" s="106">
        <f t="shared" si="38"/>
        <v>100</v>
      </c>
      <c r="I46">
        <v>100</v>
      </c>
      <c r="K46" s="106">
        <f t="shared" si="39"/>
        <v>100</v>
      </c>
      <c r="N46">
        <v>100</v>
      </c>
      <c r="O46">
        <f>SUMIFS(Cadres_Comprehensive!R:R,Cadres_Comprehensive!A:A,Cadres_Basic!A46)</f>
        <v>0</v>
      </c>
      <c r="Q46" s="106">
        <f t="shared" ref="Q46" si="45">SUM(L46:P46)</f>
        <v>100</v>
      </c>
      <c r="T46">
        <v>100</v>
      </c>
      <c r="U46">
        <f t="shared" ref="U46" si="46">O46</f>
        <v>0</v>
      </c>
      <c r="W46" s="106">
        <f t="shared" si="44"/>
        <v>100</v>
      </c>
    </row>
    <row r="47" spans="1:23" x14ac:dyDescent="0.55000000000000004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F47" s="106">
        <f t="shared" si="38"/>
        <v>100</v>
      </c>
      <c r="G47">
        <v>50</v>
      </c>
      <c r="H47">
        <v>50</v>
      </c>
      <c r="K47" s="106">
        <f t="shared" si="39"/>
        <v>100</v>
      </c>
      <c r="L47">
        <v>50</v>
      </c>
      <c r="M47">
        <v>50</v>
      </c>
      <c r="O47">
        <f>SUMIFS(Cadres_Comprehensive!R:R,Cadres_Comprehensive!A:A,Cadres_Basic!A47)</f>
        <v>0</v>
      </c>
      <c r="Q47" s="106">
        <f t="shared" si="40"/>
        <v>100</v>
      </c>
      <c r="R47">
        <v>50</v>
      </c>
      <c r="S47">
        <v>50</v>
      </c>
      <c r="U47">
        <f>O47</f>
        <v>0</v>
      </c>
      <c r="W47" s="106">
        <f t="shared" ref="W47:W49" si="47">SUM(R47:V47)</f>
        <v>100</v>
      </c>
    </row>
    <row r="48" spans="1:23" x14ac:dyDescent="0.55000000000000004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F48" s="106">
        <f t="shared" si="38"/>
        <v>100</v>
      </c>
      <c r="G48">
        <v>50</v>
      </c>
      <c r="H48">
        <v>50</v>
      </c>
      <c r="K48" s="106">
        <f t="shared" si="39"/>
        <v>100</v>
      </c>
      <c r="L48">
        <v>50</v>
      </c>
      <c r="M48">
        <v>50</v>
      </c>
      <c r="O48">
        <f>SUMIFS(Cadres_Comprehensive!R:R,Cadres_Comprehensive!A:A,Cadres_Basic!A48)</f>
        <v>0</v>
      </c>
      <c r="Q48" s="106">
        <f t="shared" si="40"/>
        <v>100</v>
      </c>
      <c r="R48">
        <v>50</v>
      </c>
      <c r="S48">
        <v>50</v>
      </c>
      <c r="U48">
        <f>O48</f>
        <v>0</v>
      </c>
      <c r="W48" s="106">
        <f t="shared" si="47"/>
        <v>100</v>
      </c>
    </row>
    <row r="49" spans="1:23" x14ac:dyDescent="0.55000000000000004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F49" s="106">
        <f t="shared" si="38"/>
        <v>100</v>
      </c>
      <c r="G49">
        <v>50</v>
      </c>
      <c r="H49">
        <v>50</v>
      </c>
      <c r="K49" s="106">
        <f t="shared" si="39"/>
        <v>100</v>
      </c>
      <c r="L49">
        <v>50</v>
      </c>
      <c r="M49">
        <v>50</v>
      </c>
      <c r="O49">
        <f>SUMIFS(Cadres_Comprehensive!R:R,Cadres_Comprehensive!A:A,Cadres_Basic!A49)</f>
        <v>0</v>
      </c>
      <c r="Q49" s="106">
        <f t="shared" si="40"/>
        <v>100</v>
      </c>
      <c r="R49">
        <v>50</v>
      </c>
      <c r="S49">
        <v>50</v>
      </c>
      <c r="U49">
        <f>O49</f>
        <v>0</v>
      </c>
      <c r="W49" s="106">
        <f t="shared" si="47"/>
        <v>100</v>
      </c>
    </row>
    <row r="50" spans="1:23" x14ac:dyDescent="0.55000000000000004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F50" s="106">
        <f t="shared" si="38"/>
        <v>100</v>
      </c>
      <c r="I50">
        <v>100</v>
      </c>
      <c r="K50" s="106">
        <f t="shared" ref="K50:K51" si="48">SUM(G50:J50)</f>
        <v>100</v>
      </c>
      <c r="N50">
        <v>100</v>
      </c>
      <c r="O50">
        <f>SUMIFS(Cadres_Comprehensive!R:R,Cadres_Comprehensive!A:A,Cadres_Basic!A50)</f>
        <v>0</v>
      </c>
      <c r="Q50" s="106">
        <f t="shared" ref="Q50:Q51" si="49">SUM(L50:P50)</f>
        <v>100</v>
      </c>
      <c r="T50">
        <v>100</v>
      </c>
      <c r="U50">
        <f t="shared" ref="U50:U51" si="50">O50</f>
        <v>0</v>
      </c>
      <c r="W50" s="106">
        <f t="shared" ref="W50:W51" si="51">SUM(R50:V50)</f>
        <v>100</v>
      </c>
    </row>
    <row r="51" spans="1:23" x14ac:dyDescent="0.55000000000000004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F51" s="106">
        <f t="shared" si="38"/>
        <v>100</v>
      </c>
      <c r="I51">
        <v>100</v>
      </c>
      <c r="K51" s="106">
        <f t="shared" si="48"/>
        <v>100</v>
      </c>
      <c r="N51">
        <v>100</v>
      </c>
      <c r="O51">
        <f>SUMIFS(Cadres_Comprehensive!R:R,Cadres_Comprehensive!A:A,Cadres_Basic!A51)</f>
        <v>0</v>
      </c>
      <c r="Q51" s="106">
        <f t="shared" si="49"/>
        <v>100</v>
      </c>
      <c r="T51">
        <v>100</v>
      </c>
      <c r="U51">
        <f t="shared" si="50"/>
        <v>0</v>
      </c>
      <c r="W51" s="106">
        <f t="shared" si="51"/>
        <v>100</v>
      </c>
    </row>
    <row r="52" spans="1:23" x14ac:dyDescent="0.55000000000000004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F52" s="106">
        <f t="shared" si="38"/>
        <v>100</v>
      </c>
      <c r="G52">
        <v>50</v>
      </c>
      <c r="H52">
        <v>50</v>
      </c>
      <c r="K52" s="106">
        <f t="shared" si="39"/>
        <v>100</v>
      </c>
      <c r="L52">
        <v>50</v>
      </c>
      <c r="M52">
        <v>50</v>
      </c>
      <c r="O52">
        <f>SUMIFS(Cadres_Comprehensive!R:R,Cadres_Comprehensive!A:A,Cadres_Basic!A52)</f>
        <v>0</v>
      </c>
      <c r="Q52" s="106">
        <f t="shared" si="40"/>
        <v>100</v>
      </c>
      <c r="R52">
        <v>50</v>
      </c>
      <c r="S52">
        <v>50</v>
      </c>
      <c r="U52">
        <f>O52</f>
        <v>0</v>
      </c>
      <c r="W52" s="106">
        <f t="shared" ref="W52:W53" si="52">SUM(R52:V52)</f>
        <v>100</v>
      </c>
    </row>
    <row r="53" spans="1:23" x14ac:dyDescent="0.55000000000000004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F53" s="106">
        <f t="shared" si="38"/>
        <v>100</v>
      </c>
      <c r="G53">
        <v>50</v>
      </c>
      <c r="H53">
        <v>50</v>
      </c>
      <c r="K53" s="106">
        <f t="shared" si="39"/>
        <v>100</v>
      </c>
      <c r="L53">
        <v>50</v>
      </c>
      <c r="M53">
        <v>50</v>
      </c>
      <c r="O53">
        <f>SUMIFS(Cadres_Comprehensive!R:R,Cadres_Comprehensive!A:A,Cadres_Basic!A53)</f>
        <v>0</v>
      </c>
      <c r="Q53" s="106">
        <f t="shared" si="40"/>
        <v>100</v>
      </c>
      <c r="R53">
        <v>50</v>
      </c>
      <c r="S53">
        <v>50</v>
      </c>
      <c r="U53">
        <f>O53</f>
        <v>0</v>
      </c>
      <c r="W53" s="106">
        <f t="shared" si="52"/>
        <v>100</v>
      </c>
    </row>
    <row r="54" spans="1:23" x14ac:dyDescent="0.55000000000000004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F54" s="106">
        <f t="shared" si="38"/>
        <v>100</v>
      </c>
      <c r="I54">
        <v>100</v>
      </c>
      <c r="K54" s="106">
        <f t="shared" ref="K54:K58" si="53">SUM(G54:J54)</f>
        <v>100</v>
      </c>
      <c r="N54">
        <v>100</v>
      </c>
      <c r="O54">
        <f>SUMIFS(Cadres_Comprehensive!R:R,Cadres_Comprehensive!A:A,Cadres_Basic!A54)</f>
        <v>0</v>
      </c>
      <c r="Q54" s="106">
        <f t="shared" ref="Q54:Q58" si="54">SUM(L54:P54)</f>
        <v>100</v>
      </c>
      <c r="T54">
        <v>100</v>
      </c>
      <c r="U54">
        <f t="shared" ref="U54:U58" si="55">O54</f>
        <v>0</v>
      </c>
      <c r="W54" s="106">
        <f t="shared" ref="W54:W58" si="56">SUM(R54:V54)</f>
        <v>100</v>
      </c>
    </row>
    <row r="55" spans="1:23" x14ac:dyDescent="0.55000000000000004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F55" s="106">
        <f t="shared" si="38"/>
        <v>100</v>
      </c>
      <c r="I55">
        <v>100</v>
      </c>
      <c r="K55" s="106">
        <f t="shared" si="53"/>
        <v>100</v>
      </c>
      <c r="N55">
        <v>100</v>
      </c>
      <c r="O55">
        <f>SUMIFS(Cadres_Comprehensive!R:R,Cadres_Comprehensive!A:A,Cadres_Basic!A55)</f>
        <v>0</v>
      </c>
      <c r="Q55" s="106">
        <f t="shared" si="54"/>
        <v>100</v>
      </c>
      <c r="T55">
        <v>100</v>
      </c>
      <c r="U55">
        <f t="shared" si="55"/>
        <v>0</v>
      </c>
      <c r="W55" s="106">
        <f t="shared" si="56"/>
        <v>100</v>
      </c>
    </row>
    <row r="56" spans="1:23" x14ac:dyDescent="0.55000000000000004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F56" s="106">
        <f t="shared" si="38"/>
        <v>100</v>
      </c>
      <c r="I56">
        <v>100</v>
      </c>
      <c r="K56" s="106">
        <f t="shared" si="53"/>
        <v>100</v>
      </c>
      <c r="N56">
        <v>100</v>
      </c>
      <c r="O56">
        <f>SUMIFS(Cadres_Comprehensive!R:R,Cadres_Comprehensive!A:A,Cadres_Basic!A56)</f>
        <v>0</v>
      </c>
      <c r="Q56" s="106">
        <f t="shared" si="54"/>
        <v>100</v>
      </c>
      <c r="T56">
        <v>100</v>
      </c>
      <c r="U56">
        <f t="shared" si="55"/>
        <v>0</v>
      </c>
      <c r="W56" s="106">
        <f t="shared" si="56"/>
        <v>100</v>
      </c>
    </row>
    <row r="57" spans="1:23" x14ac:dyDescent="0.55000000000000004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F57" s="106">
        <f t="shared" ref="F57:F89" si="57">SUM(C57:E57)</f>
        <v>100</v>
      </c>
      <c r="I57">
        <v>100</v>
      </c>
      <c r="K57" s="106">
        <f t="shared" si="53"/>
        <v>100</v>
      </c>
      <c r="N57">
        <v>100</v>
      </c>
      <c r="O57">
        <f>SUMIFS(Cadres_Comprehensive!R:R,Cadres_Comprehensive!A:A,Cadres_Basic!A57)</f>
        <v>0</v>
      </c>
      <c r="Q57" s="106">
        <f t="shared" si="54"/>
        <v>100</v>
      </c>
      <c r="T57">
        <v>100</v>
      </c>
      <c r="U57">
        <f t="shared" si="55"/>
        <v>0</v>
      </c>
      <c r="W57" s="106">
        <f t="shared" si="56"/>
        <v>100</v>
      </c>
    </row>
    <row r="58" spans="1:23" x14ac:dyDescent="0.55000000000000004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F58" s="106">
        <f t="shared" si="57"/>
        <v>100</v>
      </c>
      <c r="I58">
        <v>100</v>
      </c>
      <c r="K58" s="106">
        <f t="shared" si="53"/>
        <v>100</v>
      </c>
      <c r="N58">
        <v>100</v>
      </c>
      <c r="O58">
        <f>SUMIFS(Cadres_Comprehensive!R:R,Cadres_Comprehensive!A:A,Cadres_Basic!A58)</f>
        <v>0</v>
      </c>
      <c r="Q58" s="106">
        <f t="shared" si="54"/>
        <v>100</v>
      </c>
      <c r="T58">
        <v>100</v>
      </c>
      <c r="U58">
        <f t="shared" si="55"/>
        <v>0</v>
      </c>
      <c r="W58" s="106">
        <f t="shared" si="56"/>
        <v>100</v>
      </c>
    </row>
    <row r="59" spans="1:23" x14ac:dyDescent="0.55000000000000004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F59" s="106">
        <f t="shared" si="57"/>
        <v>100</v>
      </c>
      <c r="G59">
        <v>50</v>
      </c>
      <c r="H59">
        <v>50</v>
      </c>
      <c r="K59" s="106">
        <f t="shared" ref="K59:K89" si="58">SUM(G59:J59)</f>
        <v>100</v>
      </c>
      <c r="L59">
        <v>50</v>
      </c>
      <c r="M59">
        <v>50</v>
      </c>
      <c r="O59">
        <f>SUMIFS(Cadres_Comprehensive!R:R,Cadres_Comprehensive!A:A,Cadres_Basic!A59)</f>
        <v>0</v>
      </c>
      <c r="Q59" s="106">
        <f t="shared" ref="Q59:Q89" si="59">SUM(L59:P59)</f>
        <v>100</v>
      </c>
      <c r="R59">
        <v>50</v>
      </c>
      <c r="S59">
        <v>50</v>
      </c>
      <c r="U59">
        <f>O59</f>
        <v>0</v>
      </c>
      <c r="W59" s="106">
        <f t="shared" ref="W59:W60" si="60">SUM(R59:V59)</f>
        <v>100</v>
      </c>
    </row>
    <row r="60" spans="1:23" x14ac:dyDescent="0.55000000000000004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F60" s="106">
        <f t="shared" si="57"/>
        <v>100</v>
      </c>
      <c r="G60">
        <v>50</v>
      </c>
      <c r="H60">
        <v>50</v>
      </c>
      <c r="K60" s="106">
        <f t="shared" si="58"/>
        <v>100</v>
      </c>
      <c r="L60">
        <v>50</v>
      </c>
      <c r="M60">
        <v>50</v>
      </c>
      <c r="O60">
        <f>SUMIFS(Cadres_Comprehensive!R:R,Cadres_Comprehensive!A:A,Cadres_Basic!A60)</f>
        <v>0</v>
      </c>
      <c r="Q60" s="106">
        <f t="shared" si="59"/>
        <v>100</v>
      </c>
      <c r="R60">
        <v>50</v>
      </c>
      <c r="S60">
        <v>50</v>
      </c>
      <c r="U60">
        <f>O60</f>
        <v>0</v>
      </c>
      <c r="W60" s="106">
        <f t="shared" si="60"/>
        <v>100</v>
      </c>
    </row>
    <row r="61" spans="1:23" x14ac:dyDescent="0.55000000000000004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F61" s="106">
        <f t="shared" si="57"/>
        <v>100</v>
      </c>
      <c r="I61">
        <v>100</v>
      </c>
      <c r="K61" s="106">
        <f t="shared" si="58"/>
        <v>100</v>
      </c>
      <c r="N61">
        <v>100</v>
      </c>
      <c r="O61">
        <f>SUMIFS(Cadres_Comprehensive!R:R,Cadres_Comprehensive!A:A,Cadres_Basic!A61)</f>
        <v>0</v>
      </c>
      <c r="Q61" s="106">
        <f t="shared" si="59"/>
        <v>100</v>
      </c>
      <c r="T61">
        <v>100</v>
      </c>
      <c r="U61">
        <f t="shared" ref="U61" si="61">O61</f>
        <v>0</v>
      </c>
      <c r="W61" s="106">
        <f t="shared" ref="W61" si="62">SUM(R61:V61)</f>
        <v>100</v>
      </c>
    </row>
    <row r="62" spans="1:23" x14ac:dyDescent="0.55000000000000004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F62" s="106">
        <f t="shared" si="57"/>
        <v>100</v>
      </c>
      <c r="I62">
        <v>100</v>
      </c>
      <c r="K62" s="106">
        <f t="shared" si="58"/>
        <v>100</v>
      </c>
      <c r="N62">
        <v>100</v>
      </c>
      <c r="O62">
        <f>SUMIFS(Cadres_Comprehensive!R:R,Cadres_Comprehensive!A:A,Cadres_Basic!A62)</f>
        <v>0</v>
      </c>
      <c r="Q62" s="106">
        <f t="shared" si="59"/>
        <v>100</v>
      </c>
      <c r="T62">
        <v>100</v>
      </c>
      <c r="U62">
        <f t="shared" ref="U62" si="63">O62</f>
        <v>0</v>
      </c>
      <c r="W62" s="106">
        <f t="shared" ref="W62" si="64">SUM(R62:V62)</f>
        <v>100</v>
      </c>
    </row>
    <row r="63" spans="1:23" x14ac:dyDescent="0.55000000000000004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F63" s="106">
        <f t="shared" si="57"/>
        <v>100</v>
      </c>
      <c r="G63">
        <v>50</v>
      </c>
      <c r="H63">
        <v>50</v>
      </c>
      <c r="K63" s="106">
        <f t="shared" si="58"/>
        <v>100</v>
      </c>
      <c r="L63">
        <v>50</v>
      </c>
      <c r="M63">
        <v>50</v>
      </c>
      <c r="O63">
        <f>SUMIFS(Cadres_Comprehensive!R:R,Cadres_Comprehensive!A:A,Cadres_Basic!A63)</f>
        <v>0</v>
      </c>
      <c r="Q63" s="106">
        <f t="shared" si="59"/>
        <v>100</v>
      </c>
      <c r="R63">
        <v>50</v>
      </c>
      <c r="S63">
        <v>50</v>
      </c>
      <c r="U63">
        <f>O63</f>
        <v>0</v>
      </c>
      <c r="W63" s="106">
        <f t="shared" ref="W63:W66" si="65">SUM(R63:V63)</f>
        <v>100</v>
      </c>
    </row>
    <row r="64" spans="1:23" x14ac:dyDescent="0.55000000000000004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F64" s="106">
        <f t="shared" si="57"/>
        <v>100</v>
      </c>
      <c r="G64">
        <v>50</v>
      </c>
      <c r="H64">
        <v>50</v>
      </c>
      <c r="K64" s="106">
        <f t="shared" si="58"/>
        <v>100</v>
      </c>
      <c r="L64">
        <v>50</v>
      </c>
      <c r="M64">
        <v>50</v>
      </c>
      <c r="O64">
        <f>SUMIFS(Cadres_Comprehensive!R:R,Cadres_Comprehensive!A:A,Cadres_Basic!A64)</f>
        <v>0</v>
      </c>
      <c r="Q64" s="106">
        <f t="shared" si="59"/>
        <v>100</v>
      </c>
      <c r="R64">
        <v>50</v>
      </c>
      <c r="S64">
        <v>50</v>
      </c>
      <c r="U64">
        <f>O64</f>
        <v>0</v>
      </c>
      <c r="W64" s="106">
        <f t="shared" si="65"/>
        <v>100</v>
      </c>
    </row>
    <row r="65" spans="1:23" x14ac:dyDescent="0.55000000000000004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F65" s="106">
        <f t="shared" si="57"/>
        <v>100</v>
      </c>
      <c r="G65">
        <v>50</v>
      </c>
      <c r="H65">
        <v>50</v>
      </c>
      <c r="K65" s="106">
        <f t="shared" si="58"/>
        <v>100</v>
      </c>
      <c r="L65">
        <v>50</v>
      </c>
      <c r="M65">
        <v>50</v>
      </c>
      <c r="O65">
        <f>SUMIFS(Cadres_Comprehensive!R:R,Cadres_Comprehensive!A:A,Cadres_Basic!A65)</f>
        <v>0</v>
      </c>
      <c r="Q65" s="106">
        <f t="shared" si="59"/>
        <v>100</v>
      </c>
      <c r="R65">
        <v>50</v>
      </c>
      <c r="S65">
        <v>50</v>
      </c>
      <c r="U65">
        <f>O65</f>
        <v>0</v>
      </c>
      <c r="W65" s="106">
        <f t="shared" si="65"/>
        <v>100</v>
      </c>
    </row>
    <row r="66" spans="1:23" x14ac:dyDescent="0.55000000000000004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F66" s="106">
        <f t="shared" si="57"/>
        <v>100</v>
      </c>
      <c r="G66">
        <v>50</v>
      </c>
      <c r="H66">
        <v>50</v>
      </c>
      <c r="K66" s="106">
        <f t="shared" si="58"/>
        <v>100</v>
      </c>
      <c r="L66">
        <v>50</v>
      </c>
      <c r="M66">
        <v>50</v>
      </c>
      <c r="O66">
        <f>SUMIFS(Cadres_Comprehensive!R:R,Cadres_Comprehensive!A:A,Cadres_Basic!A66)</f>
        <v>0</v>
      </c>
      <c r="Q66" s="106">
        <f t="shared" si="59"/>
        <v>100</v>
      </c>
      <c r="R66">
        <v>50</v>
      </c>
      <c r="S66">
        <v>50</v>
      </c>
      <c r="U66">
        <f>O66</f>
        <v>0</v>
      </c>
      <c r="W66" s="106">
        <f t="shared" si="65"/>
        <v>100</v>
      </c>
    </row>
    <row r="67" spans="1:23" x14ac:dyDescent="0.55000000000000004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F67" s="106">
        <f t="shared" si="57"/>
        <v>100</v>
      </c>
      <c r="I67">
        <v>100</v>
      </c>
      <c r="K67" s="106">
        <f t="shared" si="58"/>
        <v>100</v>
      </c>
      <c r="N67">
        <v>100</v>
      </c>
      <c r="O67">
        <f>SUMIFS(Cadres_Comprehensive!R:R,Cadres_Comprehensive!A:A,Cadres_Basic!A67)</f>
        <v>0</v>
      </c>
      <c r="Q67" s="106">
        <f t="shared" si="59"/>
        <v>100</v>
      </c>
      <c r="T67">
        <v>100</v>
      </c>
      <c r="U67">
        <f t="shared" ref="U67:U70" si="66">O67</f>
        <v>0</v>
      </c>
      <c r="W67" s="106">
        <f t="shared" ref="W67:W70" si="67">SUM(R67:V67)</f>
        <v>100</v>
      </c>
    </row>
    <row r="68" spans="1:23" x14ac:dyDescent="0.55000000000000004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F68" s="106">
        <f t="shared" si="57"/>
        <v>100</v>
      </c>
      <c r="I68">
        <v>100</v>
      </c>
      <c r="K68" s="106">
        <f t="shared" si="58"/>
        <v>100</v>
      </c>
      <c r="N68">
        <v>100</v>
      </c>
      <c r="O68">
        <f>SUMIFS(Cadres_Comprehensive!R:R,Cadres_Comprehensive!A:A,Cadres_Basic!A68)</f>
        <v>0</v>
      </c>
      <c r="Q68" s="106">
        <f t="shared" si="59"/>
        <v>100</v>
      </c>
      <c r="T68">
        <v>100</v>
      </c>
      <c r="U68">
        <f t="shared" si="66"/>
        <v>0</v>
      </c>
      <c r="W68" s="106">
        <f t="shared" si="67"/>
        <v>100</v>
      </c>
    </row>
    <row r="69" spans="1:23" x14ac:dyDescent="0.55000000000000004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F69" s="106">
        <f t="shared" si="57"/>
        <v>100</v>
      </c>
      <c r="I69">
        <v>100</v>
      </c>
      <c r="K69" s="106">
        <f t="shared" si="58"/>
        <v>100</v>
      </c>
      <c r="N69">
        <v>100</v>
      </c>
      <c r="O69">
        <f>SUMIFS(Cadres_Comprehensive!R:R,Cadres_Comprehensive!A:A,Cadres_Basic!A69)</f>
        <v>0</v>
      </c>
      <c r="Q69" s="106">
        <f t="shared" si="59"/>
        <v>100</v>
      </c>
      <c r="T69">
        <v>100</v>
      </c>
      <c r="U69">
        <f t="shared" si="66"/>
        <v>0</v>
      </c>
      <c r="W69" s="106">
        <f t="shared" si="67"/>
        <v>100</v>
      </c>
    </row>
    <row r="70" spans="1:23" x14ac:dyDescent="0.55000000000000004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F70" s="106">
        <f t="shared" si="57"/>
        <v>100</v>
      </c>
      <c r="I70">
        <v>100</v>
      </c>
      <c r="K70" s="106">
        <f t="shared" si="58"/>
        <v>100</v>
      </c>
      <c r="N70">
        <v>100</v>
      </c>
      <c r="O70">
        <f>SUMIFS(Cadres_Comprehensive!R:R,Cadres_Comprehensive!A:A,Cadres_Basic!A70)</f>
        <v>0</v>
      </c>
      <c r="Q70" s="106">
        <f t="shared" si="59"/>
        <v>100</v>
      </c>
      <c r="T70">
        <v>100</v>
      </c>
      <c r="U70">
        <f t="shared" si="66"/>
        <v>0</v>
      </c>
      <c r="W70" s="106">
        <f t="shared" si="67"/>
        <v>100</v>
      </c>
    </row>
    <row r="71" spans="1:23" x14ac:dyDescent="0.55000000000000004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F71" s="106">
        <f t="shared" si="57"/>
        <v>100</v>
      </c>
      <c r="G71">
        <v>50</v>
      </c>
      <c r="H71">
        <v>50</v>
      </c>
      <c r="K71" s="106">
        <f t="shared" si="58"/>
        <v>100</v>
      </c>
      <c r="L71">
        <v>50</v>
      </c>
      <c r="M71">
        <v>50</v>
      </c>
      <c r="O71">
        <f>SUMIFS(Cadres_Comprehensive!R:R,Cadres_Comprehensive!A:A,Cadres_Basic!A71)</f>
        <v>0</v>
      </c>
      <c r="Q71" s="106">
        <f t="shared" si="59"/>
        <v>100</v>
      </c>
      <c r="R71">
        <v>50</v>
      </c>
      <c r="S71">
        <v>50</v>
      </c>
      <c r="U71">
        <f>O71</f>
        <v>0</v>
      </c>
      <c r="W71" s="106">
        <f t="shared" ref="W71:W73" si="68">SUM(R71:V71)</f>
        <v>100</v>
      </c>
    </row>
    <row r="72" spans="1:23" x14ac:dyDescent="0.55000000000000004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F72" s="106">
        <f t="shared" si="57"/>
        <v>100</v>
      </c>
      <c r="G72">
        <v>50</v>
      </c>
      <c r="H72">
        <v>50</v>
      </c>
      <c r="K72" s="106">
        <f t="shared" si="58"/>
        <v>100</v>
      </c>
      <c r="L72">
        <v>50</v>
      </c>
      <c r="M72">
        <v>50</v>
      </c>
      <c r="O72">
        <f>SUMIFS(Cadres_Comprehensive!R:R,Cadres_Comprehensive!A:A,Cadres_Basic!A72)</f>
        <v>0</v>
      </c>
      <c r="Q72" s="106">
        <f t="shared" si="59"/>
        <v>100</v>
      </c>
      <c r="R72">
        <v>50</v>
      </c>
      <c r="S72">
        <v>50</v>
      </c>
      <c r="U72">
        <f>O72</f>
        <v>0</v>
      </c>
      <c r="W72" s="106">
        <f t="shared" si="68"/>
        <v>100</v>
      </c>
    </row>
    <row r="73" spans="1:23" x14ac:dyDescent="0.55000000000000004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F73" s="106">
        <f t="shared" si="57"/>
        <v>100</v>
      </c>
      <c r="G73">
        <v>50</v>
      </c>
      <c r="H73">
        <v>50</v>
      </c>
      <c r="K73" s="106">
        <f t="shared" si="58"/>
        <v>100</v>
      </c>
      <c r="L73">
        <v>50</v>
      </c>
      <c r="M73">
        <v>50</v>
      </c>
      <c r="O73">
        <f>SUMIFS(Cadres_Comprehensive!R:R,Cadres_Comprehensive!A:A,Cadres_Basic!A73)</f>
        <v>0</v>
      </c>
      <c r="Q73" s="106">
        <f t="shared" si="59"/>
        <v>100</v>
      </c>
      <c r="R73">
        <v>50</v>
      </c>
      <c r="S73">
        <v>50</v>
      </c>
      <c r="U73">
        <f>O73</f>
        <v>0</v>
      </c>
      <c r="W73" s="106">
        <f t="shared" si="68"/>
        <v>100</v>
      </c>
    </row>
    <row r="74" spans="1:23" x14ac:dyDescent="0.55000000000000004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F74" s="106">
        <f t="shared" si="57"/>
        <v>100</v>
      </c>
      <c r="G74">
        <v>50</v>
      </c>
      <c r="H74">
        <v>50</v>
      </c>
      <c r="K74" s="106">
        <f t="shared" si="58"/>
        <v>100</v>
      </c>
      <c r="L74">
        <v>50</v>
      </c>
      <c r="M74">
        <v>50</v>
      </c>
      <c r="O74">
        <f>SUMIFS(Cadres_Comprehensive!R:R,Cadres_Comprehensive!A:A,Cadres_Basic!A74)</f>
        <v>0</v>
      </c>
      <c r="Q74" s="106">
        <f t="shared" si="59"/>
        <v>100</v>
      </c>
      <c r="R74">
        <v>50</v>
      </c>
      <c r="S74">
        <v>50</v>
      </c>
      <c r="U74">
        <f t="shared" ref="U74:U154" si="69">O74</f>
        <v>0</v>
      </c>
      <c r="W74" s="106">
        <f t="shared" ref="W74:W94" si="70">SUM(R74:V74)</f>
        <v>100</v>
      </c>
    </row>
    <row r="75" spans="1:23" x14ac:dyDescent="0.55000000000000004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F75" s="106">
        <f t="shared" si="57"/>
        <v>100</v>
      </c>
      <c r="G75">
        <v>50</v>
      </c>
      <c r="H75">
        <v>50</v>
      </c>
      <c r="K75" s="106">
        <f t="shared" si="58"/>
        <v>100</v>
      </c>
      <c r="L75">
        <v>50</v>
      </c>
      <c r="M75">
        <v>50</v>
      </c>
      <c r="O75">
        <f>SUMIFS(Cadres_Comprehensive!R:R,Cadres_Comprehensive!A:A,Cadres_Basic!A75)</f>
        <v>0</v>
      </c>
      <c r="Q75" s="106">
        <f t="shared" si="59"/>
        <v>100</v>
      </c>
      <c r="R75">
        <v>50</v>
      </c>
      <c r="S75">
        <v>50</v>
      </c>
      <c r="U75">
        <f>O75</f>
        <v>0</v>
      </c>
      <c r="W75" s="106">
        <f t="shared" ref="W75:W77" si="71">SUM(R75:V75)</f>
        <v>100</v>
      </c>
    </row>
    <row r="76" spans="1:23" x14ac:dyDescent="0.55000000000000004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F76" s="106">
        <f t="shared" si="57"/>
        <v>100</v>
      </c>
      <c r="G76">
        <v>50</v>
      </c>
      <c r="H76">
        <v>50</v>
      </c>
      <c r="K76" s="106">
        <f t="shared" si="58"/>
        <v>100</v>
      </c>
      <c r="L76">
        <v>50</v>
      </c>
      <c r="M76">
        <v>50</v>
      </c>
      <c r="O76">
        <f>SUMIFS(Cadres_Comprehensive!R:R,Cadres_Comprehensive!A:A,Cadres_Basic!A76)</f>
        <v>0</v>
      </c>
      <c r="Q76" s="106">
        <f t="shared" si="59"/>
        <v>100</v>
      </c>
      <c r="R76">
        <v>50</v>
      </c>
      <c r="S76">
        <v>50</v>
      </c>
      <c r="U76">
        <f>O76</f>
        <v>0</v>
      </c>
      <c r="W76" s="106">
        <f t="shared" si="71"/>
        <v>100</v>
      </c>
    </row>
    <row r="77" spans="1:23" x14ac:dyDescent="0.55000000000000004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F77" s="106">
        <f t="shared" si="57"/>
        <v>100</v>
      </c>
      <c r="G77">
        <v>50</v>
      </c>
      <c r="H77">
        <v>50</v>
      </c>
      <c r="K77" s="106">
        <f t="shared" si="58"/>
        <v>100</v>
      </c>
      <c r="L77">
        <v>50</v>
      </c>
      <c r="M77">
        <v>50</v>
      </c>
      <c r="O77">
        <f>SUMIFS(Cadres_Comprehensive!R:R,Cadres_Comprehensive!A:A,Cadres_Basic!A77)</f>
        <v>0</v>
      </c>
      <c r="Q77" s="106">
        <f t="shared" si="59"/>
        <v>100</v>
      </c>
      <c r="R77">
        <v>50</v>
      </c>
      <c r="S77">
        <v>50</v>
      </c>
      <c r="U77">
        <f>O77</f>
        <v>0</v>
      </c>
      <c r="W77" s="106">
        <f t="shared" si="71"/>
        <v>100</v>
      </c>
    </row>
    <row r="78" spans="1:23" x14ac:dyDescent="0.55000000000000004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F78" s="106">
        <f t="shared" si="57"/>
        <v>100</v>
      </c>
      <c r="I78">
        <v>100</v>
      </c>
      <c r="K78" s="106">
        <f t="shared" si="58"/>
        <v>100</v>
      </c>
      <c r="N78">
        <v>100</v>
      </c>
      <c r="O78">
        <f>SUMIFS(Cadres_Comprehensive!R:R,Cadres_Comprehensive!A:A,Cadres_Basic!A78)</f>
        <v>0</v>
      </c>
      <c r="Q78" s="106">
        <f t="shared" si="59"/>
        <v>100</v>
      </c>
      <c r="T78">
        <v>100</v>
      </c>
      <c r="U78">
        <f t="shared" ref="U78" si="72">O78</f>
        <v>0</v>
      </c>
      <c r="W78" s="106">
        <f t="shared" ref="W78" si="73">SUM(R78:V78)</f>
        <v>100</v>
      </c>
    </row>
    <row r="79" spans="1:23" x14ac:dyDescent="0.55000000000000004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F79" s="106">
        <f t="shared" si="57"/>
        <v>100</v>
      </c>
      <c r="G79">
        <v>50</v>
      </c>
      <c r="H79">
        <v>50</v>
      </c>
      <c r="K79" s="106">
        <f t="shared" si="58"/>
        <v>100</v>
      </c>
      <c r="L79">
        <v>50</v>
      </c>
      <c r="M79">
        <v>50</v>
      </c>
      <c r="O79">
        <f>SUMIFS(Cadres_Comprehensive!R:R,Cadres_Comprehensive!A:A,Cadres_Basic!A79)</f>
        <v>0</v>
      </c>
      <c r="Q79" s="106">
        <f t="shared" si="59"/>
        <v>100</v>
      </c>
      <c r="R79">
        <v>50</v>
      </c>
      <c r="S79">
        <v>50</v>
      </c>
      <c r="U79">
        <f t="shared" si="69"/>
        <v>0</v>
      </c>
      <c r="W79" s="106">
        <f t="shared" si="70"/>
        <v>100</v>
      </c>
    </row>
    <row r="80" spans="1:23" x14ac:dyDescent="0.55000000000000004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F80" s="106">
        <f t="shared" si="57"/>
        <v>100</v>
      </c>
      <c r="G80">
        <v>50</v>
      </c>
      <c r="H80">
        <v>50</v>
      </c>
      <c r="K80" s="106">
        <f t="shared" si="58"/>
        <v>100</v>
      </c>
      <c r="L80">
        <v>50</v>
      </c>
      <c r="M80">
        <v>50</v>
      </c>
      <c r="O80">
        <f>SUMIFS(Cadres_Comprehensive!R:R,Cadres_Comprehensive!A:A,Cadres_Basic!A80)</f>
        <v>0</v>
      </c>
      <c r="Q80" s="106">
        <f t="shared" si="59"/>
        <v>100</v>
      </c>
      <c r="R80">
        <v>50</v>
      </c>
      <c r="S80">
        <v>50</v>
      </c>
      <c r="U80">
        <f>O80</f>
        <v>0</v>
      </c>
      <c r="W80" s="106">
        <f t="shared" ref="W80" si="74">SUM(R80:V80)</f>
        <v>100</v>
      </c>
    </row>
    <row r="81" spans="1:23" x14ac:dyDescent="0.55000000000000004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F81" s="106">
        <f t="shared" si="57"/>
        <v>100</v>
      </c>
      <c r="I81">
        <v>100</v>
      </c>
      <c r="K81" s="106">
        <f t="shared" si="58"/>
        <v>100</v>
      </c>
      <c r="N81">
        <v>100</v>
      </c>
      <c r="O81">
        <f>SUMIFS(Cadres_Comprehensive!R:R,Cadres_Comprehensive!A:A,Cadres_Basic!A81)</f>
        <v>0</v>
      </c>
      <c r="Q81" s="106">
        <f t="shared" si="59"/>
        <v>100</v>
      </c>
      <c r="T81">
        <v>100</v>
      </c>
      <c r="U81">
        <f t="shared" si="69"/>
        <v>0</v>
      </c>
      <c r="W81" s="106">
        <f t="shared" si="70"/>
        <v>100</v>
      </c>
    </row>
    <row r="82" spans="1:23" x14ac:dyDescent="0.55000000000000004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F82" s="106">
        <f t="shared" si="57"/>
        <v>100</v>
      </c>
      <c r="G82">
        <v>50</v>
      </c>
      <c r="H82">
        <v>50</v>
      </c>
      <c r="K82" s="106">
        <f t="shared" si="58"/>
        <v>100</v>
      </c>
      <c r="L82">
        <v>50</v>
      </c>
      <c r="M82">
        <v>50</v>
      </c>
      <c r="O82">
        <f>SUMIFS(Cadres_Comprehensive!R:R,Cadres_Comprehensive!A:A,Cadres_Basic!A82)</f>
        <v>0</v>
      </c>
      <c r="Q82" s="106">
        <f t="shared" si="59"/>
        <v>100</v>
      </c>
      <c r="R82">
        <v>50</v>
      </c>
      <c r="S82">
        <v>50</v>
      </c>
      <c r="U82">
        <f t="shared" ref="U82:U91" si="75">O82</f>
        <v>0</v>
      </c>
      <c r="W82" s="106">
        <f t="shared" ref="W82:W89" si="76">SUM(R82:V82)</f>
        <v>100</v>
      </c>
    </row>
    <row r="83" spans="1:23" x14ac:dyDescent="0.55000000000000004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F83" s="106">
        <f t="shared" si="57"/>
        <v>100</v>
      </c>
      <c r="G83">
        <v>50</v>
      </c>
      <c r="H83">
        <v>50</v>
      </c>
      <c r="K83" s="106">
        <f t="shared" si="58"/>
        <v>100</v>
      </c>
      <c r="L83">
        <v>50</v>
      </c>
      <c r="M83">
        <v>50</v>
      </c>
      <c r="O83">
        <f>SUMIFS(Cadres_Comprehensive!R:R,Cadres_Comprehensive!A:A,Cadres_Basic!A83)</f>
        <v>0</v>
      </c>
      <c r="Q83" s="106">
        <f t="shared" si="59"/>
        <v>100</v>
      </c>
      <c r="R83">
        <v>50</v>
      </c>
      <c r="S83">
        <v>50</v>
      </c>
      <c r="U83">
        <f t="shared" si="75"/>
        <v>0</v>
      </c>
      <c r="W83" s="106">
        <f t="shared" si="76"/>
        <v>100</v>
      </c>
    </row>
    <row r="84" spans="1:23" x14ac:dyDescent="0.55000000000000004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F84" s="106">
        <f t="shared" si="57"/>
        <v>100</v>
      </c>
      <c r="G84">
        <v>50</v>
      </c>
      <c r="H84">
        <v>50</v>
      </c>
      <c r="K84" s="106">
        <f t="shared" si="58"/>
        <v>100</v>
      </c>
      <c r="L84">
        <v>50</v>
      </c>
      <c r="M84">
        <v>50</v>
      </c>
      <c r="O84">
        <f>SUMIFS(Cadres_Comprehensive!R:R,Cadres_Comprehensive!A:A,Cadres_Basic!A84)</f>
        <v>0</v>
      </c>
      <c r="Q84" s="106">
        <f t="shared" si="59"/>
        <v>100</v>
      </c>
      <c r="R84">
        <v>50</v>
      </c>
      <c r="S84">
        <v>50</v>
      </c>
      <c r="U84">
        <f t="shared" si="75"/>
        <v>0</v>
      </c>
      <c r="W84" s="106">
        <f t="shared" si="76"/>
        <v>100</v>
      </c>
    </row>
    <row r="85" spans="1:23" x14ac:dyDescent="0.55000000000000004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F85" s="106">
        <f t="shared" si="57"/>
        <v>100</v>
      </c>
      <c r="G85">
        <v>50</v>
      </c>
      <c r="H85">
        <v>50</v>
      </c>
      <c r="K85" s="106">
        <f t="shared" si="58"/>
        <v>100</v>
      </c>
      <c r="L85">
        <v>50</v>
      </c>
      <c r="M85">
        <v>50</v>
      </c>
      <c r="O85">
        <f>SUMIFS(Cadres_Comprehensive!R:R,Cadres_Comprehensive!A:A,Cadres_Basic!A85)</f>
        <v>0</v>
      </c>
      <c r="Q85" s="106">
        <f t="shared" si="59"/>
        <v>100</v>
      </c>
      <c r="R85">
        <v>50</v>
      </c>
      <c r="S85">
        <v>50</v>
      </c>
      <c r="U85">
        <f t="shared" si="75"/>
        <v>0</v>
      </c>
      <c r="W85" s="106">
        <f t="shared" si="76"/>
        <v>100</v>
      </c>
    </row>
    <row r="86" spans="1:23" x14ac:dyDescent="0.55000000000000004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F86" s="106">
        <f t="shared" si="57"/>
        <v>100</v>
      </c>
      <c r="G86">
        <v>50</v>
      </c>
      <c r="H86">
        <v>50</v>
      </c>
      <c r="K86" s="106">
        <f t="shared" si="58"/>
        <v>100</v>
      </c>
      <c r="L86">
        <v>50</v>
      </c>
      <c r="M86">
        <v>50</v>
      </c>
      <c r="O86">
        <f>SUMIFS(Cadres_Comprehensive!R:R,Cadres_Comprehensive!A:A,Cadres_Basic!A86)</f>
        <v>0</v>
      </c>
      <c r="Q86" s="106">
        <f t="shared" si="59"/>
        <v>100</v>
      </c>
      <c r="R86">
        <v>50</v>
      </c>
      <c r="S86">
        <v>50</v>
      </c>
      <c r="U86">
        <f t="shared" si="75"/>
        <v>0</v>
      </c>
      <c r="W86" s="106">
        <f t="shared" si="76"/>
        <v>100</v>
      </c>
    </row>
    <row r="87" spans="1:23" x14ac:dyDescent="0.55000000000000004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F87" s="106">
        <f t="shared" si="57"/>
        <v>100</v>
      </c>
      <c r="G87">
        <v>50</v>
      </c>
      <c r="H87">
        <v>50</v>
      </c>
      <c r="K87" s="106">
        <f t="shared" si="58"/>
        <v>100</v>
      </c>
      <c r="L87">
        <v>50</v>
      </c>
      <c r="M87">
        <v>50</v>
      </c>
      <c r="O87">
        <f>SUMIFS(Cadres_Comprehensive!R:R,Cadres_Comprehensive!A:A,Cadres_Basic!A87)</f>
        <v>0</v>
      </c>
      <c r="Q87" s="106">
        <f t="shared" si="59"/>
        <v>100</v>
      </c>
      <c r="R87">
        <v>50</v>
      </c>
      <c r="S87">
        <v>50</v>
      </c>
      <c r="U87">
        <f t="shared" si="75"/>
        <v>0</v>
      </c>
      <c r="W87" s="106">
        <f t="shared" si="76"/>
        <v>100</v>
      </c>
    </row>
    <row r="88" spans="1:23" x14ac:dyDescent="0.55000000000000004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F88" s="106">
        <f t="shared" si="57"/>
        <v>100</v>
      </c>
      <c r="G88">
        <v>50</v>
      </c>
      <c r="H88">
        <v>50</v>
      </c>
      <c r="K88" s="106">
        <f t="shared" si="58"/>
        <v>100</v>
      </c>
      <c r="L88">
        <v>50</v>
      </c>
      <c r="M88">
        <v>50</v>
      </c>
      <c r="O88">
        <f>SUMIFS(Cadres_Comprehensive!R:R,Cadres_Comprehensive!A:A,Cadres_Basic!A88)</f>
        <v>0</v>
      </c>
      <c r="Q88" s="106">
        <f t="shared" si="59"/>
        <v>100</v>
      </c>
      <c r="R88">
        <v>50</v>
      </c>
      <c r="S88">
        <v>50</v>
      </c>
      <c r="U88">
        <f t="shared" si="75"/>
        <v>0</v>
      </c>
      <c r="W88" s="106">
        <f t="shared" si="76"/>
        <v>100</v>
      </c>
    </row>
    <row r="89" spans="1:23" x14ac:dyDescent="0.55000000000000004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F89" s="106">
        <f t="shared" si="57"/>
        <v>100</v>
      </c>
      <c r="G89">
        <v>50</v>
      </c>
      <c r="H89">
        <v>50</v>
      </c>
      <c r="K89" s="106">
        <f t="shared" si="58"/>
        <v>100</v>
      </c>
      <c r="L89">
        <v>50</v>
      </c>
      <c r="M89">
        <v>50</v>
      </c>
      <c r="O89">
        <f>SUMIFS(Cadres_Comprehensive!R:R,Cadres_Comprehensive!A:A,Cadres_Basic!A89)</f>
        <v>0</v>
      </c>
      <c r="Q89" s="106">
        <f t="shared" si="59"/>
        <v>100</v>
      </c>
      <c r="R89">
        <v>50</v>
      </c>
      <c r="S89">
        <v>50</v>
      </c>
      <c r="U89">
        <f t="shared" si="75"/>
        <v>0</v>
      </c>
      <c r="W89" s="106">
        <f t="shared" si="76"/>
        <v>100</v>
      </c>
    </row>
    <row r="90" spans="1:23" x14ac:dyDescent="0.55000000000000004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F90" s="106">
        <f t="shared" ref="F90:F139" si="77">SUM(C90:E90)</f>
        <v>100</v>
      </c>
      <c r="G90">
        <v>50</v>
      </c>
      <c r="H90">
        <v>50</v>
      </c>
      <c r="K90" s="106">
        <f t="shared" ref="K90:K91" si="78">SUM(G90:J90)</f>
        <v>100</v>
      </c>
      <c r="L90">
        <v>50</v>
      </c>
      <c r="M90">
        <v>50</v>
      </c>
      <c r="O90">
        <f>SUMIFS(Cadres_Comprehensive!R:R,Cadres_Comprehensive!A:A,Cadres_Basic!A90)</f>
        <v>0</v>
      </c>
      <c r="Q90" s="106">
        <f t="shared" ref="Q90:Q91" si="79">SUM(L90:P90)</f>
        <v>100</v>
      </c>
      <c r="R90">
        <v>50</v>
      </c>
      <c r="S90">
        <v>50</v>
      </c>
      <c r="U90">
        <f t="shared" si="75"/>
        <v>0</v>
      </c>
      <c r="W90" s="106">
        <f t="shared" ref="W90:W91" si="80">SUM(R90:V90)</f>
        <v>100</v>
      </c>
    </row>
    <row r="91" spans="1:23" x14ac:dyDescent="0.55000000000000004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F91" s="106">
        <f t="shared" si="77"/>
        <v>100</v>
      </c>
      <c r="G91">
        <v>50</v>
      </c>
      <c r="H91">
        <v>50</v>
      </c>
      <c r="K91" s="106">
        <f t="shared" si="78"/>
        <v>100</v>
      </c>
      <c r="L91">
        <v>50</v>
      </c>
      <c r="M91">
        <v>50</v>
      </c>
      <c r="O91">
        <f>SUMIFS(Cadres_Comprehensive!R:R,Cadres_Comprehensive!A:A,Cadres_Basic!A91)</f>
        <v>0</v>
      </c>
      <c r="Q91" s="106">
        <f t="shared" si="79"/>
        <v>100</v>
      </c>
      <c r="R91">
        <v>50</v>
      </c>
      <c r="S91">
        <v>50</v>
      </c>
      <c r="U91">
        <f t="shared" si="75"/>
        <v>0</v>
      </c>
      <c r="W91" s="106">
        <f t="shared" si="80"/>
        <v>100</v>
      </c>
    </row>
    <row r="92" spans="1:23" x14ac:dyDescent="0.55000000000000004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F92" s="106">
        <f t="shared" si="77"/>
        <v>100</v>
      </c>
      <c r="I92">
        <v>100</v>
      </c>
      <c r="K92" s="106">
        <f t="shared" ref="K92:K106" si="81">SUM(G92:J92)</f>
        <v>100</v>
      </c>
      <c r="N92">
        <v>100</v>
      </c>
      <c r="O92">
        <f>SUMIFS(Cadres_Comprehensive!R:R,Cadres_Comprehensive!A:A,Cadres_Basic!A92)</f>
        <v>0</v>
      </c>
      <c r="Q92" s="106">
        <f t="shared" ref="Q92:Q106" si="82">SUM(L92:P92)</f>
        <v>100</v>
      </c>
      <c r="T92">
        <v>100</v>
      </c>
      <c r="U92">
        <f t="shared" si="69"/>
        <v>0</v>
      </c>
      <c r="W92" s="106">
        <f t="shared" si="70"/>
        <v>100</v>
      </c>
    </row>
    <row r="93" spans="1:23" x14ac:dyDescent="0.55000000000000004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F93" s="106">
        <f t="shared" si="77"/>
        <v>100</v>
      </c>
      <c r="I93">
        <v>100</v>
      </c>
      <c r="K93" s="106">
        <f t="shared" ref="K93" si="83">SUM(G93:J93)</f>
        <v>100</v>
      </c>
      <c r="N93">
        <v>100</v>
      </c>
      <c r="O93">
        <f>SUMIFS(Cadres_Comprehensive!R:R,Cadres_Comprehensive!A:A,Cadres_Basic!A93)</f>
        <v>0</v>
      </c>
      <c r="Q93" s="106">
        <f t="shared" si="82"/>
        <v>100</v>
      </c>
      <c r="T93">
        <v>100</v>
      </c>
      <c r="U93">
        <f t="shared" si="69"/>
        <v>0</v>
      </c>
      <c r="W93" s="106">
        <f t="shared" ref="W93" si="84">SUM(R93:V93)</f>
        <v>100</v>
      </c>
    </row>
    <row r="94" spans="1:23" x14ac:dyDescent="0.55000000000000004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F94" s="106">
        <f t="shared" si="77"/>
        <v>100</v>
      </c>
      <c r="G94">
        <v>50</v>
      </c>
      <c r="H94">
        <v>50</v>
      </c>
      <c r="K94" s="106">
        <f t="shared" si="81"/>
        <v>100</v>
      </c>
      <c r="O94">
        <f>SUMIFS(Cadres_Comprehensive!R:R,Cadres_Comprehensive!A:A,Cadres_Basic!A94)</f>
        <v>100</v>
      </c>
      <c r="Q94" s="106">
        <f t="shared" si="82"/>
        <v>100</v>
      </c>
      <c r="U94">
        <f t="shared" si="69"/>
        <v>100</v>
      </c>
      <c r="W94" s="106">
        <f t="shared" si="70"/>
        <v>100</v>
      </c>
    </row>
    <row r="95" spans="1:23" x14ac:dyDescent="0.55000000000000004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F95" s="106">
        <f t="shared" si="77"/>
        <v>100</v>
      </c>
      <c r="G95">
        <v>50</v>
      </c>
      <c r="H95">
        <v>50</v>
      </c>
      <c r="K95" s="106">
        <f t="shared" si="81"/>
        <v>100</v>
      </c>
      <c r="L95">
        <v>50</v>
      </c>
      <c r="M95">
        <v>50</v>
      </c>
      <c r="O95">
        <f>SUMIFS(Cadres_Comprehensive!R:R,Cadres_Comprehensive!A:A,Cadres_Basic!A95)</f>
        <v>0</v>
      </c>
      <c r="Q95" s="106">
        <f t="shared" si="82"/>
        <v>100</v>
      </c>
      <c r="R95">
        <v>50</v>
      </c>
      <c r="S95">
        <v>50</v>
      </c>
      <c r="U95">
        <f>O95</f>
        <v>0</v>
      </c>
      <c r="W95" s="106">
        <f t="shared" ref="W95:W97" si="85">SUM(R95:V95)</f>
        <v>100</v>
      </c>
    </row>
    <row r="96" spans="1:23" x14ac:dyDescent="0.55000000000000004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F96" s="106">
        <f t="shared" si="77"/>
        <v>100</v>
      </c>
      <c r="G96">
        <v>50</v>
      </c>
      <c r="H96">
        <v>50</v>
      </c>
      <c r="K96" s="106">
        <f t="shared" si="81"/>
        <v>100</v>
      </c>
      <c r="L96">
        <v>50</v>
      </c>
      <c r="M96">
        <v>50</v>
      </c>
      <c r="O96">
        <f>SUMIFS(Cadres_Comprehensive!R:R,Cadres_Comprehensive!A:A,Cadres_Basic!A96)</f>
        <v>0</v>
      </c>
      <c r="Q96" s="106">
        <f t="shared" si="82"/>
        <v>100</v>
      </c>
      <c r="R96">
        <v>50</v>
      </c>
      <c r="S96">
        <v>50</v>
      </c>
      <c r="U96">
        <f>O96</f>
        <v>0</v>
      </c>
      <c r="W96" s="106">
        <f t="shared" si="85"/>
        <v>100</v>
      </c>
    </row>
    <row r="97" spans="1:23" x14ac:dyDescent="0.55000000000000004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F97" s="106">
        <f t="shared" si="77"/>
        <v>100</v>
      </c>
      <c r="G97">
        <v>50</v>
      </c>
      <c r="H97">
        <v>50</v>
      </c>
      <c r="K97" s="106">
        <f t="shared" si="81"/>
        <v>100</v>
      </c>
      <c r="L97">
        <v>50</v>
      </c>
      <c r="M97">
        <v>50</v>
      </c>
      <c r="O97">
        <f>SUMIFS(Cadres_Comprehensive!R:R,Cadres_Comprehensive!A:A,Cadres_Basic!A97)</f>
        <v>0</v>
      </c>
      <c r="Q97" s="106">
        <f t="shared" si="82"/>
        <v>100</v>
      </c>
      <c r="R97">
        <v>50</v>
      </c>
      <c r="S97">
        <v>50</v>
      </c>
      <c r="U97">
        <f>O97</f>
        <v>0</v>
      </c>
      <c r="W97" s="106">
        <f t="shared" si="85"/>
        <v>100</v>
      </c>
    </row>
    <row r="98" spans="1:23" x14ac:dyDescent="0.55000000000000004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F98" s="106">
        <f t="shared" si="77"/>
        <v>100</v>
      </c>
      <c r="I98">
        <v>100</v>
      </c>
      <c r="K98" s="106">
        <f t="shared" ref="K98:K99" si="86">SUM(G98:J98)</f>
        <v>100</v>
      </c>
      <c r="N98">
        <v>100</v>
      </c>
      <c r="O98">
        <f>SUMIFS(Cadres_Comprehensive!R:R,Cadres_Comprehensive!A:A,Cadres_Basic!A98)</f>
        <v>0</v>
      </c>
      <c r="Q98" s="106">
        <f t="shared" ref="Q98:Q99" si="87">SUM(L98:P98)</f>
        <v>100</v>
      </c>
      <c r="T98">
        <v>100</v>
      </c>
      <c r="U98">
        <f t="shared" ref="U98:U99" si="88">O98</f>
        <v>0</v>
      </c>
      <c r="W98" s="106">
        <f t="shared" ref="W98:W99" si="89">SUM(R98:V98)</f>
        <v>100</v>
      </c>
    </row>
    <row r="99" spans="1:23" x14ac:dyDescent="0.55000000000000004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F99" s="106">
        <f t="shared" si="77"/>
        <v>100</v>
      </c>
      <c r="I99">
        <v>100</v>
      </c>
      <c r="K99" s="106">
        <f t="shared" si="86"/>
        <v>100</v>
      </c>
      <c r="N99">
        <v>100</v>
      </c>
      <c r="O99">
        <f>SUMIFS(Cadres_Comprehensive!R:R,Cadres_Comprehensive!A:A,Cadres_Basic!A99)</f>
        <v>0</v>
      </c>
      <c r="Q99" s="106">
        <f t="shared" si="87"/>
        <v>100</v>
      </c>
      <c r="T99">
        <v>100</v>
      </c>
      <c r="U99">
        <f t="shared" si="88"/>
        <v>0</v>
      </c>
      <c r="W99" s="106">
        <f t="shared" si="89"/>
        <v>100</v>
      </c>
    </row>
    <row r="100" spans="1:23" x14ac:dyDescent="0.55000000000000004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F100" s="106">
        <f t="shared" si="77"/>
        <v>100</v>
      </c>
      <c r="G100">
        <v>50</v>
      </c>
      <c r="H100">
        <v>50</v>
      </c>
      <c r="K100" s="106">
        <f t="shared" si="81"/>
        <v>100</v>
      </c>
      <c r="L100">
        <v>50</v>
      </c>
      <c r="M100">
        <v>50</v>
      </c>
      <c r="O100">
        <f>SUMIFS(Cadres_Comprehensive!R:R,Cadres_Comprehensive!A:A,Cadres_Basic!A100)</f>
        <v>0</v>
      </c>
      <c r="Q100" s="106">
        <f t="shared" si="82"/>
        <v>100</v>
      </c>
      <c r="R100">
        <v>50</v>
      </c>
      <c r="S100">
        <v>50</v>
      </c>
      <c r="U100">
        <f>O100</f>
        <v>0</v>
      </c>
      <c r="W100" s="106">
        <f t="shared" ref="W100" si="90">SUM(R100:V100)</f>
        <v>100</v>
      </c>
    </row>
    <row r="101" spans="1:23" x14ac:dyDescent="0.55000000000000004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F101" s="106">
        <f t="shared" si="77"/>
        <v>100</v>
      </c>
      <c r="G101">
        <v>50</v>
      </c>
      <c r="H101">
        <v>50</v>
      </c>
      <c r="K101" s="106">
        <f t="shared" si="81"/>
        <v>100</v>
      </c>
      <c r="O101">
        <f>SUMIFS(Cadres_Comprehensive!R:R,Cadres_Comprehensive!A:A,Cadres_Basic!A101)</f>
        <v>100</v>
      </c>
      <c r="Q101" s="106">
        <f t="shared" si="82"/>
        <v>100</v>
      </c>
      <c r="U101">
        <f t="shared" si="69"/>
        <v>100</v>
      </c>
      <c r="W101" s="106">
        <f t="shared" ref="W101:W154" si="91">SUM(R101:V101)</f>
        <v>100</v>
      </c>
    </row>
    <row r="102" spans="1:23" x14ac:dyDescent="0.55000000000000004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F102" s="106">
        <f t="shared" si="77"/>
        <v>100</v>
      </c>
      <c r="G102">
        <v>50</v>
      </c>
      <c r="H102">
        <v>50</v>
      </c>
      <c r="K102" s="106">
        <f t="shared" si="81"/>
        <v>100</v>
      </c>
      <c r="O102">
        <f>SUMIFS(Cadres_Comprehensive!R:R,Cadres_Comprehensive!A:A,Cadres_Basic!A102)</f>
        <v>100</v>
      </c>
      <c r="Q102" s="106">
        <f t="shared" si="82"/>
        <v>100</v>
      </c>
      <c r="U102">
        <f t="shared" si="69"/>
        <v>100</v>
      </c>
      <c r="W102" s="106">
        <f t="shared" si="91"/>
        <v>100</v>
      </c>
    </row>
    <row r="103" spans="1:23" x14ac:dyDescent="0.55000000000000004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F103" s="106">
        <f t="shared" si="77"/>
        <v>100</v>
      </c>
      <c r="I103">
        <v>100</v>
      </c>
      <c r="K103" s="106">
        <f t="shared" si="81"/>
        <v>100</v>
      </c>
      <c r="N103">
        <v>100</v>
      </c>
      <c r="O103">
        <f>SUMIFS(Cadres_Comprehensive!R:R,Cadres_Comprehensive!A:A,Cadres_Basic!A103)</f>
        <v>0</v>
      </c>
      <c r="Q103" s="106">
        <f t="shared" si="82"/>
        <v>100</v>
      </c>
      <c r="T103">
        <v>100</v>
      </c>
      <c r="U103">
        <f t="shared" si="69"/>
        <v>0</v>
      </c>
      <c r="W103" s="106">
        <f t="shared" si="91"/>
        <v>100</v>
      </c>
    </row>
    <row r="104" spans="1:23" x14ac:dyDescent="0.55000000000000004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F104" s="106">
        <f t="shared" si="77"/>
        <v>100</v>
      </c>
      <c r="I104">
        <v>100</v>
      </c>
      <c r="K104" s="106">
        <f t="shared" si="81"/>
        <v>100</v>
      </c>
      <c r="N104">
        <v>100</v>
      </c>
      <c r="O104">
        <f>SUMIFS(Cadres_Comprehensive!R:R,Cadres_Comprehensive!A:A,Cadres_Basic!A104)</f>
        <v>0</v>
      </c>
      <c r="Q104" s="106">
        <f t="shared" si="82"/>
        <v>100</v>
      </c>
      <c r="T104">
        <v>100</v>
      </c>
      <c r="U104">
        <f t="shared" si="69"/>
        <v>0</v>
      </c>
      <c r="W104" s="106">
        <f t="shared" si="91"/>
        <v>100</v>
      </c>
    </row>
    <row r="105" spans="1:23" x14ac:dyDescent="0.55000000000000004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F105" s="106">
        <f t="shared" ref="F105" si="92">SUM(C105:E105)</f>
        <v>100</v>
      </c>
      <c r="G105">
        <v>50</v>
      </c>
      <c r="H105">
        <v>50</v>
      </c>
      <c r="K105" s="106">
        <f t="shared" si="81"/>
        <v>100</v>
      </c>
      <c r="L105">
        <v>50</v>
      </c>
      <c r="M105">
        <v>50</v>
      </c>
      <c r="O105">
        <f>SUMIFS(Cadres_Comprehensive!R:R,Cadres_Comprehensive!A:A,Cadres_Basic!A105)</f>
        <v>0</v>
      </c>
      <c r="Q105" s="106">
        <f t="shared" ref="Q105" si="93">SUM(L105:P105)</f>
        <v>100</v>
      </c>
      <c r="R105">
        <v>50</v>
      </c>
      <c r="S105">
        <v>50</v>
      </c>
      <c r="U105">
        <f>O105</f>
        <v>0</v>
      </c>
      <c r="W105" s="106">
        <f t="shared" si="91"/>
        <v>100</v>
      </c>
    </row>
    <row r="106" spans="1:23" x14ac:dyDescent="0.55000000000000004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F106" s="106">
        <f t="shared" si="77"/>
        <v>100</v>
      </c>
      <c r="I106">
        <v>100</v>
      </c>
      <c r="K106" s="106">
        <f t="shared" si="81"/>
        <v>100</v>
      </c>
      <c r="N106">
        <v>100</v>
      </c>
      <c r="O106">
        <f>SUMIFS(Cadres_Comprehensive!R:R,Cadres_Comprehensive!A:A,Cadres_Basic!A106)</f>
        <v>0</v>
      </c>
      <c r="Q106" s="106">
        <f t="shared" si="82"/>
        <v>100</v>
      </c>
      <c r="T106">
        <v>100</v>
      </c>
      <c r="U106">
        <f t="shared" si="69"/>
        <v>0</v>
      </c>
      <c r="W106" s="106">
        <f t="shared" si="91"/>
        <v>100</v>
      </c>
    </row>
    <row r="107" spans="1:23" x14ac:dyDescent="0.55000000000000004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F107" s="106">
        <f t="shared" ref="F107:F111" si="94">SUM(C107:E107)</f>
        <v>100</v>
      </c>
      <c r="G107">
        <v>50</v>
      </c>
      <c r="H107">
        <v>50</v>
      </c>
      <c r="K107" s="106">
        <f t="shared" ref="K107:K139" si="95">SUM(G107:J107)</f>
        <v>100</v>
      </c>
      <c r="L107">
        <v>50</v>
      </c>
      <c r="M107">
        <v>50</v>
      </c>
      <c r="O107">
        <f>SUMIFS(Cadres_Comprehensive!R:R,Cadres_Comprehensive!A:A,Cadres_Basic!A107)</f>
        <v>0</v>
      </c>
      <c r="Q107" s="106">
        <f t="shared" ref="Q107:Q139" si="96">SUM(L107:P107)</f>
        <v>100</v>
      </c>
      <c r="R107">
        <v>50</v>
      </c>
      <c r="S107">
        <v>50</v>
      </c>
      <c r="U107">
        <f>O107</f>
        <v>0</v>
      </c>
      <c r="W107" s="106">
        <f t="shared" ref="W107:W111" si="97">SUM(R107:V107)</f>
        <v>100</v>
      </c>
    </row>
    <row r="108" spans="1:23" x14ac:dyDescent="0.55000000000000004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F108" s="106">
        <f t="shared" si="94"/>
        <v>100</v>
      </c>
      <c r="G108">
        <v>50</v>
      </c>
      <c r="H108">
        <v>50</v>
      </c>
      <c r="K108" s="106">
        <f t="shared" si="95"/>
        <v>100</v>
      </c>
      <c r="L108">
        <v>50</v>
      </c>
      <c r="M108">
        <v>50</v>
      </c>
      <c r="O108">
        <f>SUMIFS(Cadres_Comprehensive!R:R,Cadres_Comprehensive!A:A,Cadres_Basic!A108)</f>
        <v>0</v>
      </c>
      <c r="Q108" s="106">
        <f t="shared" si="96"/>
        <v>100</v>
      </c>
      <c r="R108">
        <v>50</v>
      </c>
      <c r="S108">
        <v>50</v>
      </c>
      <c r="U108">
        <f>O108</f>
        <v>0</v>
      </c>
      <c r="W108" s="106">
        <f t="shared" si="97"/>
        <v>100</v>
      </c>
    </row>
    <row r="109" spans="1:23" x14ac:dyDescent="0.55000000000000004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F109" s="106">
        <f t="shared" si="94"/>
        <v>100</v>
      </c>
      <c r="G109">
        <v>50</v>
      </c>
      <c r="H109">
        <v>50</v>
      </c>
      <c r="K109" s="106">
        <f t="shared" si="95"/>
        <v>100</v>
      </c>
      <c r="L109">
        <v>50</v>
      </c>
      <c r="M109">
        <v>50</v>
      </c>
      <c r="O109">
        <f>SUMIFS(Cadres_Comprehensive!R:R,Cadres_Comprehensive!A:A,Cadres_Basic!A109)</f>
        <v>0</v>
      </c>
      <c r="Q109" s="106">
        <f t="shared" si="96"/>
        <v>100</v>
      </c>
      <c r="R109">
        <v>50</v>
      </c>
      <c r="S109">
        <v>50</v>
      </c>
      <c r="U109">
        <f>O109</f>
        <v>0</v>
      </c>
      <c r="W109" s="106">
        <f t="shared" si="97"/>
        <v>100</v>
      </c>
    </row>
    <row r="110" spans="1:23" x14ac:dyDescent="0.55000000000000004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F110" s="106">
        <f t="shared" si="94"/>
        <v>100</v>
      </c>
      <c r="G110">
        <v>50</v>
      </c>
      <c r="H110">
        <v>50</v>
      </c>
      <c r="K110" s="106">
        <f t="shared" si="95"/>
        <v>100</v>
      </c>
      <c r="L110">
        <v>50</v>
      </c>
      <c r="M110">
        <v>50</v>
      </c>
      <c r="O110">
        <f>SUMIFS(Cadres_Comprehensive!R:R,Cadres_Comprehensive!A:A,Cadres_Basic!A110)</f>
        <v>0</v>
      </c>
      <c r="Q110" s="106">
        <f t="shared" si="96"/>
        <v>100</v>
      </c>
      <c r="R110">
        <v>50</v>
      </c>
      <c r="S110">
        <v>50</v>
      </c>
      <c r="U110">
        <f>O110</f>
        <v>0</v>
      </c>
      <c r="W110" s="106">
        <f t="shared" si="97"/>
        <v>100</v>
      </c>
    </row>
    <row r="111" spans="1:23" x14ac:dyDescent="0.55000000000000004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F111" s="106">
        <f t="shared" si="94"/>
        <v>100</v>
      </c>
      <c r="G111">
        <v>50</v>
      </c>
      <c r="H111">
        <v>50</v>
      </c>
      <c r="K111" s="106">
        <f t="shared" si="95"/>
        <v>100</v>
      </c>
      <c r="L111">
        <v>50</v>
      </c>
      <c r="M111">
        <v>50</v>
      </c>
      <c r="O111">
        <f>SUMIFS(Cadres_Comprehensive!R:R,Cadres_Comprehensive!A:A,Cadres_Basic!A111)</f>
        <v>0</v>
      </c>
      <c r="Q111" s="106">
        <f t="shared" si="96"/>
        <v>100</v>
      </c>
      <c r="R111">
        <v>50</v>
      </c>
      <c r="S111">
        <v>50</v>
      </c>
      <c r="U111">
        <f>O111</f>
        <v>0</v>
      </c>
      <c r="W111" s="106">
        <f t="shared" si="97"/>
        <v>100</v>
      </c>
    </row>
    <row r="112" spans="1:23" x14ac:dyDescent="0.55000000000000004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F112" s="106">
        <f t="shared" si="77"/>
        <v>100</v>
      </c>
      <c r="I112">
        <v>100</v>
      </c>
      <c r="K112" s="106">
        <f t="shared" si="95"/>
        <v>100</v>
      </c>
      <c r="N112">
        <v>100</v>
      </c>
      <c r="O112">
        <f>SUMIFS(Cadres_Comprehensive!R:R,Cadres_Comprehensive!A:A,Cadres_Basic!A112)</f>
        <v>0</v>
      </c>
      <c r="Q112" s="106">
        <f t="shared" si="96"/>
        <v>100</v>
      </c>
      <c r="T112">
        <v>100</v>
      </c>
      <c r="U112">
        <f t="shared" ref="U112:U139" si="98">O112</f>
        <v>0</v>
      </c>
      <c r="W112" s="106">
        <f t="shared" ref="W112:W139" si="99">SUM(R112:V112)</f>
        <v>100</v>
      </c>
    </row>
    <row r="113" spans="1:23" x14ac:dyDescent="0.55000000000000004">
      <c r="A113" t="s">
        <v>2253</v>
      </c>
      <c r="B113" t="str">
        <f>VLOOKUP(A113,TaskValues_ref!E:F,2,FALSE)</f>
        <v>Palliative care for cancer, men 20-29</v>
      </c>
      <c r="C113" s="22">
        <v>50</v>
      </c>
      <c r="D113">
        <v>50</v>
      </c>
      <c r="F113" s="106">
        <f t="shared" si="77"/>
        <v>100</v>
      </c>
      <c r="I113">
        <v>100</v>
      </c>
      <c r="K113" s="106">
        <f t="shared" si="95"/>
        <v>100</v>
      </c>
      <c r="N113">
        <v>100</v>
      </c>
      <c r="O113">
        <f>SUMIFS(Cadres_Comprehensive!R:R,Cadres_Comprehensive!A:A,Cadres_Basic!A113)</f>
        <v>0</v>
      </c>
      <c r="Q113" s="106">
        <f t="shared" si="96"/>
        <v>100</v>
      </c>
      <c r="T113">
        <v>100</v>
      </c>
      <c r="U113">
        <f t="shared" si="98"/>
        <v>0</v>
      </c>
      <c r="W113" s="106">
        <f t="shared" si="99"/>
        <v>100</v>
      </c>
    </row>
    <row r="114" spans="1:23" x14ac:dyDescent="0.55000000000000004">
      <c r="A114" t="s">
        <v>2254</v>
      </c>
      <c r="B114" t="str">
        <f>VLOOKUP(A114,TaskValues_ref!E:F,2,FALSE)</f>
        <v>Palliative care for cancer, men 30-39</v>
      </c>
      <c r="C114" s="22">
        <v>50</v>
      </c>
      <c r="D114">
        <v>50</v>
      </c>
      <c r="F114" s="106">
        <f t="shared" si="77"/>
        <v>100</v>
      </c>
      <c r="I114">
        <v>100</v>
      </c>
      <c r="K114" s="106">
        <f t="shared" si="95"/>
        <v>100</v>
      </c>
      <c r="N114">
        <v>100</v>
      </c>
      <c r="O114">
        <f>SUMIFS(Cadres_Comprehensive!R:R,Cadres_Comprehensive!A:A,Cadres_Basic!A114)</f>
        <v>0</v>
      </c>
      <c r="Q114" s="106">
        <f t="shared" si="96"/>
        <v>100</v>
      </c>
      <c r="T114">
        <v>100</v>
      </c>
      <c r="U114">
        <f t="shared" si="98"/>
        <v>0</v>
      </c>
      <c r="W114" s="106">
        <f t="shared" si="99"/>
        <v>100</v>
      </c>
    </row>
    <row r="115" spans="1:23" x14ac:dyDescent="0.55000000000000004">
      <c r="A115" t="s">
        <v>2255</v>
      </c>
      <c r="B115" t="str">
        <f>VLOOKUP(A115,TaskValues_ref!E:F,2,FALSE)</f>
        <v>Palliative care for cancer, men 40-49</v>
      </c>
      <c r="C115" s="22">
        <v>50</v>
      </c>
      <c r="D115">
        <v>50</v>
      </c>
      <c r="F115" s="106">
        <f t="shared" si="77"/>
        <v>100</v>
      </c>
      <c r="I115">
        <v>100</v>
      </c>
      <c r="K115" s="106">
        <f t="shared" si="95"/>
        <v>100</v>
      </c>
      <c r="N115">
        <v>100</v>
      </c>
      <c r="O115">
        <f>SUMIFS(Cadres_Comprehensive!R:R,Cadres_Comprehensive!A:A,Cadres_Basic!A115)</f>
        <v>0</v>
      </c>
      <c r="Q115" s="106">
        <f t="shared" si="96"/>
        <v>100</v>
      </c>
      <c r="T115">
        <v>100</v>
      </c>
      <c r="U115">
        <f t="shared" si="98"/>
        <v>0</v>
      </c>
      <c r="W115" s="106">
        <f t="shared" si="99"/>
        <v>100</v>
      </c>
    </row>
    <row r="116" spans="1:23" x14ac:dyDescent="0.55000000000000004">
      <c r="A116" t="s">
        <v>2256</v>
      </c>
      <c r="B116" t="str">
        <f>VLOOKUP(A116,TaskValues_ref!E:F,2,FALSE)</f>
        <v>Palliative care for cancer, men 50-59</v>
      </c>
      <c r="C116" s="22">
        <v>50</v>
      </c>
      <c r="D116">
        <v>50</v>
      </c>
      <c r="F116" s="106">
        <f t="shared" si="77"/>
        <v>100</v>
      </c>
      <c r="I116">
        <v>100</v>
      </c>
      <c r="K116" s="106">
        <f t="shared" si="95"/>
        <v>100</v>
      </c>
      <c r="N116">
        <v>100</v>
      </c>
      <c r="O116">
        <f>SUMIFS(Cadres_Comprehensive!R:R,Cadres_Comprehensive!A:A,Cadres_Basic!A116)</f>
        <v>0</v>
      </c>
      <c r="Q116" s="106">
        <f t="shared" si="96"/>
        <v>100</v>
      </c>
      <c r="T116">
        <v>100</v>
      </c>
      <c r="U116">
        <f t="shared" si="98"/>
        <v>0</v>
      </c>
      <c r="W116" s="106">
        <f t="shared" si="99"/>
        <v>100</v>
      </c>
    </row>
    <row r="117" spans="1:23" x14ac:dyDescent="0.55000000000000004">
      <c r="A117" t="s">
        <v>2257</v>
      </c>
      <c r="B117" t="str">
        <f>VLOOKUP(A117,TaskValues_ref!E:F,2,FALSE)</f>
        <v>Palliative care for cancer, men 60-69</v>
      </c>
      <c r="C117" s="22">
        <v>50</v>
      </c>
      <c r="D117">
        <v>50</v>
      </c>
      <c r="F117" s="106">
        <f t="shared" si="77"/>
        <v>100</v>
      </c>
      <c r="I117">
        <v>100</v>
      </c>
      <c r="K117" s="106">
        <f t="shared" si="95"/>
        <v>100</v>
      </c>
      <c r="N117">
        <v>100</v>
      </c>
      <c r="O117">
        <f>SUMIFS(Cadres_Comprehensive!R:R,Cadres_Comprehensive!A:A,Cadres_Basic!A117)</f>
        <v>0</v>
      </c>
      <c r="Q117" s="106">
        <f t="shared" si="96"/>
        <v>100</v>
      </c>
      <c r="T117">
        <v>100</v>
      </c>
      <c r="U117">
        <f t="shared" si="98"/>
        <v>0</v>
      </c>
      <c r="W117" s="106">
        <f t="shared" si="99"/>
        <v>100</v>
      </c>
    </row>
    <row r="118" spans="1:23" x14ac:dyDescent="0.55000000000000004">
      <c r="A118" t="s">
        <v>2258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F118" s="106">
        <f t="shared" si="77"/>
        <v>100</v>
      </c>
      <c r="I118">
        <v>100</v>
      </c>
      <c r="K118" s="106">
        <f t="shared" si="95"/>
        <v>100</v>
      </c>
      <c r="N118">
        <v>100</v>
      </c>
      <c r="O118">
        <f>SUMIFS(Cadres_Comprehensive!R:R,Cadres_Comprehensive!A:A,Cadres_Basic!A118)</f>
        <v>0</v>
      </c>
      <c r="Q118" s="106">
        <f t="shared" si="96"/>
        <v>100</v>
      </c>
      <c r="T118">
        <v>100</v>
      </c>
      <c r="U118">
        <f t="shared" si="98"/>
        <v>0</v>
      </c>
      <c r="W118" s="106">
        <f t="shared" si="99"/>
        <v>100</v>
      </c>
    </row>
    <row r="119" spans="1:23" x14ac:dyDescent="0.55000000000000004">
      <c r="A119" t="s">
        <v>2259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F119" s="106">
        <f t="shared" si="77"/>
        <v>100</v>
      </c>
      <c r="I119">
        <v>100</v>
      </c>
      <c r="K119" s="106">
        <f t="shared" si="95"/>
        <v>100</v>
      </c>
      <c r="N119">
        <v>100</v>
      </c>
      <c r="O119">
        <f>SUMIFS(Cadres_Comprehensive!R:R,Cadres_Comprehensive!A:A,Cadres_Basic!A119)</f>
        <v>0</v>
      </c>
      <c r="Q119" s="106">
        <f t="shared" si="96"/>
        <v>100</v>
      </c>
      <c r="T119">
        <v>100</v>
      </c>
      <c r="U119">
        <f t="shared" si="98"/>
        <v>0</v>
      </c>
      <c r="W119" s="106">
        <f t="shared" si="99"/>
        <v>100</v>
      </c>
    </row>
    <row r="120" spans="1:23" x14ac:dyDescent="0.55000000000000004">
      <c r="A120" t="s">
        <v>2260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F120" s="106">
        <f t="shared" si="77"/>
        <v>100</v>
      </c>
      <c r="I120">
        <v>100</v>
      </c>
      <c r="K120" s="106">
        <f t="shared" si="95"/>
        <v>100</v>
      </c>
      <c r="N120">
        <v>100</v>
      </c>
      <c r="O120">
        <f>SUMIFS(Cadres_Comprehensive!R:R,Cadres_Comprehensive!A:A,Cadres_Basic!A120)</f>
        <v>0</v>
      </c>
      <c r="Q120" s="106">
        <f t="shared" si="96"/>
        <v>100</v>
      </c>
      <c r="T120">
        <v>100</v>
      </c>
      <c r="U120">
        <f t="shared" si="98"/>
        <v>0</v>
      </c>
      <c r="W120" s="106">
        <f t="shared" si="99"/>
        <v>100</v>
      </c>
    </row>
    <row r="121" spans="1:23" x14ac:dyDescent="0.55000000000000004">
      <c r="A121" t="s">
        <v>2261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F121" s="106">
        <f t="shared" si="77"/>
        <v>100</v>
      </c>
      <c r="I121">
        <v>100</v>
      </c>
      <c r="K121" s="106">
        <f t="shared" si="95"/>
        <v>100</v>
      </c>
      <c r="N121">
        <v>100</v>
      </c>
      <c r="O121">
        <f>SUMIFS(Cadres_Comprehensive!R:R,Cadres_Comprehensive!A:A,Cadres_Basic!A121)</f>
        <v>0</v>
      </c>
      <c r="Q121" s="106">
        <f t="shared" si="96"/>
        <v>100</v>
      </c>
      <c r="T121">
        <v>100</v>
      </c>
      <c r="U121">
        <f t="shared" si="98"/>
        <v>0</v>
      </c>
      <c r="W121" s="106">
        <f t="shared" si="99"/>
        <v>100</v>
      </c>
    </row>
    <row r="122" spans="1:23" x14ac:dyDescent="0.55000000000000004">
      <c r="A122" t="s">
        <v>2262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F122" s="106">
        <f t="shared" si="77"/>
        <v>100</v>
      </c>
      <c r="I122">
        <v>100</v>
      </c>
      <c r="K122" s="106">
        <f t="shared" si="95"/>
        <v>100</v>
      </c>
      <c r="N122">
        <v>100</v>
      </c>
      <c r="O122">
        <f>SUMIFS(Cadres_Comprehensive!R:R,Cadres_Comprehensive!A:A,Cadres_Basic!A122)</f>
        <v>0</v>
      </c>
      <c r="Q122" s="106">
        <f t="shared" si="96"/>
        <v>100</v>
      </c>
      <c r="T122">
        <v>100</v>
      </c>
      <c r="U122">
        <f t="shared" si="98"/>
        <v>0</v>
      </c>
      <c r="W122" s="106">
        <f t="shared" si="99"/>
        <v>100</v>
      </c>
    </row>
    <row r="123" spans="1:23" x14ac:dyDescent="0.55000000000000004">
      <c r="A123" t="s">
        <v>2263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F123" s="106">
        <f t="shared" si="77"/>
        <v>100</v>
      </c>
      <c r="I123">
        <v>100</v>
      </c>
      <c r="K123" s="106">
        <f t="shared" si="95"/>
        <v>100</v>
      </c>
      <c r="N123">
        <v>100</v>
      </c>
      <c r="O123">
        <f>SUMIFS(Cadres_Comprehensive!R:R,Cadres_Comprehensive!A:A,Cadres_Basic!A123)</f>
        <v>0</v>
      </c>
      <c r="Q123" s="106">
        <f t="shared" si="96"/>
        <v>100</v>
      </c>
      <c r="T123">
        <v>100</v>
      </c>
      <c r="U123">
        <f t="shared" si="98"/>
        <v>0</v>
      </c>
      <c r="W123" s="106">
        <f t="shared" si="99"/>
        <v>100</v>
      </c>
    </row>
    <row r="124" spans="1:23" x14ac:dyDescent="0.55000000000000004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F124" s="106">
        <f t="shared" si="77"/>
        <v>100</v>
      </c>
      <c r="I124">
        <v>100</v>
      </c>
      <c r="K124" s="106">
        <f t="shared" si="95"/>
        <v>100</v>
      </c>
      <c r="N124">
        <v>100</v>
      </c>
      <c r="O124">
        <f>SUMIFS(Cadres_Comprehensive!R:R,Cadres_Comprehensive!A:A,Cadres_Basic!A124)</f>
        <v>0</v>
      </c>
      <c r="Q124" s="106">
        <f t="shared" si="96"/>
        <v>100</v>
      </c>
      <c r="T124">
        <v>100</v>
      </c>
      <c r="U124">
        <f t="shared" si="98"/>
        <v>0</v>
      </c>
      <c r="W124" s="106">
        <f t="shared" si="99"/>
        <v>100</v>
      </c>
    </row>
    <row r="125" spans="1:23" x14ac:dyDescent="0.55000000000000004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F125" s="106">
        <f t="shared" si="77"/>
        <v>100</v>
      </c>
      <c r="I125">
        <v>100</v>
      </c>
      <c r="K125" s="106">
        <f t="shared" si="95"/>
        <v>100</v>
      </c>
      <c r="N125">
        <v>100</v>
      </c>
      <c r="O125">
        <f>SUMIFS(Cadres_Comprehensive!R:R,Cadres_Comprehensive!A:A,Cadres_Basic!A125)</f>
        <v>0</v>
      </c>
      <c r="Q125" s="106">
        <f t="shared" si="96"/>
        <v>100</v>
      </c>
      <c r="T125">
        <v>100</v>
      </c>
      <c r="U125">
        <f t="shared" si="98"/>
        <v>0</v>
      </c>
      <c r="W125" s="106">
        <f t="shared" si="99"/>
        <v>100</v>
      </c>
    </row>
    <row r="126" spans="1:23" x14ac:dyDescent="0.55000000000000004">
      <c r="A126" t="s">
        <v>2275</v>
      </c>
      <c r="B126" t="str">
        <f>VLOOKUP(A126,TaskValues_ref!E:F,2,FALSE)</f>
        <v>Hypertension routine care, ages 15-24</v>
      </c>
      <c r="C126" s="22">
        <v>50</v>
      </c>
      <c r="D126">
        <v>50</v>
      </c>
      <c r="F126" s="106">
        <f t="shared" si="77"/>
        <v>100</v>
      </c>
      <c r="I126">
        <v>100</v>
      </c>
      <c r="K126" s="106">
        <f t="shared" si="95"/>
        <v>100</v>
      </c>
      <c r="N126">
        <v>100</v>
      </c>
      <c r="O126">
        <f>SUMIFS(Cadres_Comprehensive!R:R,Cadres_Comprehensive!A:A,Cadres_Basic!A126)</f>
        <v>0</v>
      </c>
      <c r="Q126" s="106">
        <f t="shared" si="96"/>
        <v>100</v>
      </c>
      <c r="T126">
        <v>100</v>
      </c>
      <c r="U126">
        <f t="shared" si="98"/>
        <v>0</v>
      </c>
      <c r="W126" s="106">
        <f t="shared" si="99"/>
        <v>100</v>
      </c>
    </row>
    <row r="127" spans="1:23" x14ac:dyDescent="0.55000000000000004">
      <c r="A127" t="s">
        <v>2276</v>
      </c>
      <c r="B127" t="str">
        <f>VLOOKUP(A127,TaskValues_ref!E:F,2,FALSE)</f>
        <v>Hypertension routine care, ages 25-34</v>
      </c>
      <c r="C127" s="22">
        <v>50</v>
      </c>
      <c r="D127">
        <v>50</v>
      </c>
      <c r="F127" s="106">
        <f t="shared" si="77"/>
        <v>100</v>
      </c>
      <c r="I127">
        <v>100</v>
      </c>
      <c r="K127" s="106">
        <f t="shared" si="95"/>
        <v>100</v>
      </c>
      <c r="N127">
        <v>100</v>
      </c>
      <c r="O127">
        <f>SUMIFS(Cadres_Comprehensive!R:R,Cadres_Comprehensive!A:A,Cadres_Basic!A127)</f>
        <v>0</v>
      </c>
      <c r="Q127" s="106">
        <f t="shared" si="96"/>
        <v>100</v>
      </c>
      <c r="T127">
        <v>100</v>
      </c>
      <c r="U127">
        <f t="shared" si="98"/>
        <v>0</v>
      </c>
      <c r="W127" s="106">
        <f t="shared" si="99"/>
        <v>100</v>
      </c>
    </row>
    <row r="128" spans="1:23" x14ac:dyDescent="0.55000000000000004">
      <c r="A128" t="s">
        <v>2277</v>
      </c>
      <c r="B128" t="str">
        <f>VLOOKUP(A128,TaskValues_ref!E:F,2,FALSE)</f>
        <v>Hypertension routine care, ages 35-44</v>
      </c>
      <c r="C128" s="22">
        <v>50</v>
      </c>
      <c r="D128">
        <v>50</v>
      </c>
      <c r="F128" s="106">
        <f t="shared" si="77"/>
        <v>100</v>
      </c>
      <c r="I128">
        <v>100</v>
      </c>
      <c r="K128" s="106">
        <f t="shared" si="95"/>
        <v>100</v>
      </c>
      <c r="N128">
        <v>100</v>
      </c>
      <c r="O128">
        <f>SUMIFS(Cadres_Comprehensive!R:R,Cadres_Comprehensive!A:A,Cadres_Basic!A128)</f>
        <v>0</v>
      </c>
      <c r="Q128" s="106">
        <f t="shared" si="96"/>
        <v>100</v>
      </c>
      <c r="T128">
        <v>100</v>
      </c>
      <c r="U128">
        <f t="shared" si="98"/>
        <v>0</v>
      </c>
      <c r="W128" s="106">
        <f t="shared" si="99"/>
        <v>100</v>
      </c>
    </row>
    <row r="129" spans="1:23" x14ac:dyDescent="0.55000000000000004">
      <c r="A129" t="s">
        <v>2278</v>
      </c>
      <c r="B129" t="str">
        <f>VLOOKUP(A129,TaskValues_ref!E:F,2,FALSE)</f>
        <v>Hypertension routine care, ages 45-54</v>
      </c>
      <c r="C129" s="22">
        <v>50</v>
      </c>
      <c r="D129">
        <v>50</v>
      </c>
      <c r="F129" s="106">
        <f t="shared" si="77"/>
        <v>100</v>
      </c>
      <c r="I129">
        <v>100</v>
      </c>
      <c r="K129" s="106">
        <f t="shared" si="95"/>
        <v>100</v>
      </c>
      <c r="N129">
        <v>100</v>
      </c>
      <c r="O129">
        <f>SUMIFS(Cadres_Comprehensive!R:R,Cadres_Comprehensive!A:A,Cadres_Basic!A129)</f>
        <v>0</v>
      </c>
      <c r="Q129" s="106">
        <f t="shared" si="96"/>
        <v>100</v>
      </c>
      <c r="T129">
        <v>100</v>
      </c>
      <c r="U129">
        <f t="shared" si="98"/>
        <v>0</v>
      </c>
      <c r="W129" s="106">
        <f t="shared" si="99"/>
        <v>100</v>
      </c>
    </row>
    <row r="130" spans="1:23" x14ac:dyDescent="0.55000000000000004">
      <c r="A130" t="s">
        <v>2279</v>
      </c>
      <c r="B130" t="str">
        <f>VLOOKUP(A130,TaskValues_ref!E:F,2,FALSE)</f>
        <v>Hypertension routine care, ages 55-64</v>
      </c>
      <c r="C130" s="22">
        <v>50</v>
      </c>
      <c r="D130">
        <v>50</v>
      </c>
      <c r="F130" s="106">
        <f t="shared" si="77"/>
        <v>100</v>
      </c>
      <c r="I130">
        <v>100</v>
      </c>
      <c r="K130" s="106">
        <f t="shared" si="95"/>
        <v>100</v>
      </c>
      <c r="N130">
        <v>100</v>
      </c>
      <c r="O130">
        <f>SUMIFS(Cadres_Comprehensive!R:R,Cadres_Comprehensive!A:A,Cadres_Basic!A130)</f>
        <v>0</v>
      </c>
      <c r="Q130" s="106">
        <f t="shared" si="96"/>
        <v>100</v>
      </c>
      <c r="T130">
        <v>100</v>
      </c>
      <c r="U130">
        <f t="shared" si="98"/>
        <v>0</v>
      </c>
      <c r="W130" s="106">
        <f t="shared" si="99"/>
        <v>100</v>
      </c>
    </row>
    <row r="131" spans="1:23" x14ac:dyDescent="0.55000000000000004">
      <c r="A131" t="s">
        <v>2274</v>
      </c>
      <c r="B131" t="str">
        <f>VLOOKUP(A131,TaskValues_ref!E:F,2,FALSE)</f>
        <v>Hypertension routine care, ages 65+</v>
      </c>
      <c r="C131" s="22">
        <v>50</v>
      </c>
      <c r="D131">
        <v>50</v>
      </c>
      <c r="F131" s="106">
        <f t="shared" si="77"/>
        <v>100</v>
      </c>
      <c r="I131">
        <v>100</v>
      </c>
      <c r="K131" s="106">
        <f t="shared" si="95"/>
        <v>100</v>
      </c>
      <c r="N131">
        <v>100</v>
      </c>
      <c r="O131">
        <f>SUMIFS(Cadres_Comprehensive!R:R,Cadres_Comprehensive!A:A,Cadres_Basic!A131)</f>
        <v>0</v>
      </c>
      <c r="Q131" s="106">
        <f t="shared" si="96"/>
        <v>100</v>
      </c>
      <c r="T131">
        <v>100</v>
      </c>
      <c r="U131">
        <f t="shared" si="98"/>
        <v>0</v>
      </c>
      <c r="W131" s="106">
        <f t="shared" si="99"/>
        <v>100</v>
      </c>
    </row>
    <row r="132" spans="1:23" x14ac:dyDescent="0.55000000000000004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F132" s="106">
        <f t="shared" si="77"/>
        <v>100</v>
      </c>
      <c r="I132">
        <v>100</v>
      </c>
      <c r="K132" s="106">
        <f t="shared" si="95"/>
        <v>100</v>
      </c>
      <c r="N132">
        <v>100</v>
      </c>
      <c r="O132">
        <f>SUMIFS(Cadres_Comprehensive!R:R,Cadres_Comprehensive!A:A,Cadres_Basic!A132)</f>
        <v>0</v>
      </c>
      <c r="Q132" s="106">
        <f t="shared" si="96"/>
        <v>100</v>
      </c>
      <c r="T132">
        <v>100</v>
      </c>
      <c r="U132">
        <f t="shared" si="98"/>
        <v>0</v>
      </c>
      <c r="W132" s="106">
        <f t="shared" si="99"/>
        <v>100</v>
      </c>
    </row>
    <row r="133" spans="1:23" x14ac:dyDescent="0.55000000000000004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F133" s="106">
        <f t="shared" si="77"/>
        <v>100</v>
      </c>
      <c r="I133">
        <v>100</v>
      </c>
      <c r="K133" s="106">
        <f t="shared" si="95"/>
        <v>100</v>
      </c>
      <c r="N133">
        <v>100</v>
      </c>
      <c r="O133">
        <f>SUMIFS(Cadres_Comprehensive!R:R,Cadres_Comprehensive!A:A,Cadres_Basic!A133)</f>
        <v>0</v>
      </c>
      <c r="Q133" s="106">
        <f t="shared" si="96"/>
        <v>100</v>
      </c>
      <c r="T133">
        <v>100</v>
      </c>
      <c r="U133">
        <f t="shared" si="98"/>
        <v>0</v>
      </c>
      <c r="W133" s="106">
        <f t="shared" si="99"/>
        <v>100</v>
      </c>
    </row>
    <row r="134" spans="1:23" x14ac:dyDescent="0.55000000000000004">
      <c r="A134" t="s">
        <v>2265</v>
      </c>
      <c r="B134" t="str">
        <f>VLOOKUP(A134,TaskValues_ref!E:F,2,FALSE)</f>
        <v>Diabetes routine care, ages 15-24</v>
      </c>
      <c r="C134" s="22">
        <v>50</v>
      </c>
      <c r="D134">
        <v>50</v>
      </c>
      <c r="F134" s="106">
        <f t="shared" si="77"/>
        <v>100</v>
      </c>
      <c r="I134">
        <v>100</v>
      </c>
      <c r="K134" s="106">
        <f t="shared" si="95"/>
        <v>100</v>
      </c>
      <c r="N134">
        <v>100</v>
      </c>
      <c r="O134">
        <f>SUMIFS(Cadres_Comprehensive!R:R,Cadres_Comprehensive!A:A,Cadres_Basic!A134)</f>
        <v>0</v>
      </c>
      <c r="Q134" s="106">
        <f t="shared" si="96"/>
        <v>100</v>
      </c>
      <c r="T134">
        <v>100</v>
      </c>
      <c r="U134">
        <f t="shared" si="98"/>
        <v>0</v>
      </c>
      <c r="W134" s="106">
        <f t="shared" si="99"/>
        <v>100</v>
      </c>
    </row>
    <row r="135" spans="1:23" x14ac:dyDescent="0.55000000000000004">
      <c r="A135" t="s">
        <v>2266</v>
      </c>
      <c r="B135" t="str">
        <f>VLOOKUP(A135,TaskValues_ref!E:F,2,FALSE)</f>
        <v>Diabetes routine care, ages 25-34</v>
      </c>
      <c r="C135" s="22">
        <v>50</v>
      </c>
      <c r="D135">
        <v>50</v>
      </c>
      <c r="F135" s="106">
        <f t="shared" si="77"/>
        <v>100</v>
      </c>
      <c r="I135">
        <v>100</v>
      </c>
      <c r="K135" s="106">
        <f t="shared" si="95"/>
        <v>100</v>
      </c>
      <c r="N135">
        <v>100</v>
      </c>
      <c r="O135">
        <f>SUMIFS(Cadres_Comprehensive!R:R,Cadres_Comprehensive!A:A,Cadres_Basic!A135)</f>
        <v>0</v>
      </c>
      <c r="Q135" s="106">
        <f t="shared" si="96"/>
        <v>100</v>
      </c>
      <c r="T135">
        <v>100</v>
      </c>
      <c r="U135">
        <f t="shared" si="98"/>
        <v>0</v>
      </c>
      <c r="W135" s="106">
        <f t="shared" si="99"/>
        <v>100</v>
      </c>
    </row>
    <row r="136" spans="1:23" x14ac:dyDescent="0.55000000000000004">
      <c r="A136" t="s">
        <v>2267</v>
      </c>
      <c r="B136" t="str">
        <f>VLOOKUP(A136,TaskValues_ref!E:F,2,FALSE)</f>
        <v>Diabetes routine care, ages 35-44</v>
      </c>
      <c r="C136" s="22">
        <v>50</v>
      </c>
      <c r="D136">
        <v>50</v>
      </c>
      <c r="F136" s="106">
        <f t="shared" si="77"/>
        <v>100</v>
      </c>
      <c r="I136">
        <v>100</v>
      </c>
      <c r="K136" s="106">
        <f t="shared" si="95"/>
        <v>100</v>
      </c>
      <c r="N136">
        <v>100</v>
      </c>
      <c r="O136">
        <f>SUMIFS(Cadres_Comprehensive!R:R,Cadres_Comprehensive!A:A,Cadres_Basic!A136)</f>
        <v>0</v>
      </c>
      <c r="Q136" s="106">
        <f t="shared" si="96"/>
        <v>100</v>
      </c>
      <c r="T136">
        <v>100</v>
      </c>
      <c r="U136">
        <f t="shared" si="98"/>
        <v>0</v>
      </c>
      <c r="W136" s="106">
        <f t="shared" si="99"/>
        <v>100</v>
      </c>
    </row>
    <row r="137" spans="1:23" x14ac:dyDescent="0.55000000000000004">
      <c r="A137" t="s">
        <v>2268</v>
      </c>
      <c r="B137" t="str">
        <f>VLOOKUP(A137,TaskValues_ref!E:F,2,FALSE)</f>
        <v>Diabetes routine care, ages 45-54</v>
      </c>
      <c r="C137" s="22">
        <v>50</v>
      </c>
      <c r="D137">
        <v>50</v>
      </c>
      <c r="F137" s="106">
        <f t="shared" si="77"/>
        <v>100</v>
      </c>
      <c r="I137">
        <v>100</v>
      </c>
      <c r="K137" s="106">
        <f t="shared" si="95"/>
        <v>100</v>
      </c>
      <c r="N137">
        <v>100</v>
      </c>
      <c r="O137">
        <f>SUMIFS(Cadres_Comprehensive!R:R,Cadres_Comprehensive!A:A,Cadres_Basic!A137)</f>
        <v>0</v>
      </c>
      <c r="Q137" s="106">
        <f t="shared" si="96"/>
        <v>100</v>
      </c>
      <c r="T137">
        <v>100</v>
      </c>
      <c r="U137">
        <f t="shared" si="98"/>
        <v>0</v>
      </c>
      <c r="W137" s="106">
        <f t="shared" si="99"/>
        <v>100</v>
      </c>
    </row>
    <row r="138" spans="1:23" x14ac:dyDescent="0.55000000000000004">
      <c r="A138" t="s">
        <v>2269</v>
      </c>
      <c r="B138" t="str">
        <f>VLOOKUP(A138,TaskValues_ref!E:F,2,FALSE)</f>
        <v>Diabetes routine care, ages 55-64</v>
      </c>
      <c r="C138" s="22">
        <v>50</v>
      </c>
      <c r="D138">
        <v>50</v>
      </c>
      <c r="F138" s="106">
        <f t="shared" si="77"/>
        <v>100</v>
      </c>
      <c r="I138">
        <v>100</v>
      </c>
      <c r="K138" s="106">
        <f t="shared" si="95"/>
        <v>100</v>
      </c>
      <c r="N138">
        <v>100</v>
      </c>
      <c r="O138">
        <f>SUMIFS(Cadres_Comprehensive!R:R,Cadres_Comprehensive!A:A,Cadres_Basic!A138)</f>
        <v>0</v>
      </c>
      <c r="Q138" s="106">
        <f t="shared" si="96"/>
        <v>100</v>
      </c>
      <c r="T138">
        <v>100</v>
      </c>
      <c r="U138">
        <f t="shared" si="98"/>
        <v>0</v>
      </c>
      <c r="W138" s="106">
        <f t="shared" si="99"/>
        <v>100</v>
      </c>
    </row>
    <row r="139" spans="1:23" x14ac:dyDescent="0.55000000000000004">
      <c r="A139" t="s">
        <v>2332</v>
      </c>
      <c r="B139" t="str">
        <f>VLOOKUP(A139,TaskValues_ref!E:F,2,FALSE)</f>
        <v>Diabetes routine care, ages 65+</v>
      </c>
      <c r="C139" s="22">
        <v>50</v>
      </c>
      <c r="D139">
        <v>50</v>
      </c>
      <c r="F139" s="106">
        <f t="shared" si="77"/>
        <v>100</v>
      </c>
      <c r="I139">
        <v>100</v>
      </c>
      <c r="K139" s="106">
        <f t="shared" si="95"/>
        <v>100</v>
      </c>
      <c r="N139">
        <v>100</v>
      </c>
      <c r="O139">
        <f>SUMIFS(Cadres_Comprehensive!R:R,Cadres_Comprehensive!A:A,Cadres_Basic!A139)</f>
        <v>0</v>
      </c>
      <c r="Q139" s="106">
        <f t="shared" si="96"/>
        <v>100</v>
      </c>
      <c r="T139">
        <v>100</v>
      </c>
      <c r="U139">
        <f t="shared" si="98"/>
        <v>0</v>
      </c>
      <c r="W139" s="106">
        <f t="shared" si="99"/>
        <v>100</v>
      </c>
    </row>
    <row r="140" spans="1:23" x14ac:dyDescent="0.55000000000000004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F140" s="106">
        <f t="shared" ref="F140:F149" si="100">SUM(C140:E140)</f>
        <v>100</v>
      </c>
      <c r="G140">
        <v>50</v>
      </c>
      <c r="H140">
        <v>50</v>
      </c>
      <c r="K140" s="106">
        <f t="shared" ref="K140:K149" si="101">SUM(G140:J140)</f>
        <v>100</v>
      </c>
      <c r="L140">
        <v>50</v>
      </c>
      <c r="M140">
        <v>50</v>
      </c>
      <c r="O140">
        <f>SUMIFS(Cadres_Comprehensive!R:R,Cadres_Comprehensive!A:A,Cadres_Basic!A140)</f>
        <v>0</v>
      </c>
      <c r="Q140" s="106">
        <f t="shared" ref="Q140:Q149" si="102">SUM(L140:P140)</f>
        <v>100</v>
      </c>
      <c r="R140">
        <v>50</v>
      </c>
      <c r="S140">
        <v>50</v>
      </c>
      <c r="U140">
        <f t="shared" ref="U140:U149" si="103">O140</f>
        <v>0</v>
      </c>
      <c r="W140" s="106">
        <f t="shared" ref="W140:W149" si="104">SUM(R140:V140)</f>
        <v>100</v>
      </c>
    </row>
    <row r="141" spans="1:23" x14ac:dyDescent="0.55000000000000004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F141" s="106">
        <f t="shared" si="100"/>
        <v>100</v>
      </c>
      <c r="G141">
        <v>50</v>
      </c>
      <c r="H141">
        <v>50</v>
      </c>
      <c r="K141" s="106">
        <f t="shared" si="101"/>
        <v>100</v>
      </c>
      <c r="L141">
        <v>50</v>
      </c>
      <c r="M141">
        <v>50</v>
      </c>
      <c r="O141">
        <f>SUMIFS(Cadres_Comprehensive!R:R,Cadres_Comprehensive!A:A,Cadres_Basic!A141)</f>
        <v>0</v>
      </c>
      <c r="Q141" s="106">
        <f t="shared" si="102"/>
        <v>100</v>
      </c>
      <c r="R141">
        <v>50</v>
      </c>
      <c r="S141">
        <v>50</v>
      </c>
      <c r="U141">
        <f t="shared" si="103"/>
        <v>0</v>
      </c>
      <c r="W141" s="106">
        <f t="shared" si="104"/>
        <v>100</v>
      </c>
    </row>
    <row r="142" spans="1:23" x14ac:dyDescent="0.55000000000000004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F142" s="106">
        <f t="shared" si="100"/>
        <v>100</v>
      </c>
      <c r="G142">
        <v>50</v>
      </c>
      <c r="H142">
        <v>50</v>
      </c>
      <c r="K142" s="106">
        <f t="shared" si="101"/>
        <v>100</v>
      </c>
      <c r="L142">
        <v>50</v>
      </c>
      <c r="M142">
        <v>50</v>
      </c>
      <c r="O142">
        <f>SUMIFS(Cadres_Comprehensive!R:R,Cadres_Comprehensive!A:A,Cadres_Basic!A142)</f>
        <v>0</v>
      </c>
      <c r="Q142" s="106">
        <f t="shared" si="102"/>
        <v>100</v>
      </c>
      <c r="R142">
        <v>50</v>
      </c>
      <c r="S142">
        <v>50</v>
      </c>
      <c r="U142">
        <f t="shared" si="103"/>
        <v>0</v>
      </c>
      <c r="W142" s="106">
        <f t="shared" si="104"/>
        <v>100</v>
      </c>
    </row>
    <row r="143" spans="1:23" x14ac:dyDescent="0.55000000000000004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F143" s="106">
        <f t="shared" si="100"/>
        <v>100</v>
      </c>
      <c r="G143">
        <v>50</v>
      </c>
      <c r="H143">
        <v>50</v>
      </c>
      <c r="K143" s="106">
        <f t="shared" si="101"/>
        <v>100</v>
      </c>
      <c r="L143">
        <v>50</v>
      </c>
      <c r="M143">
        <v>50</v>
      </c>
      <c r="O143">
        <f>SUMIFS(Cadres_Comprehensive!R:R,Cadres_Comprehensive!A:A,Cadres_Basic!A143)</f>
        <v>0</v>
      </c>
      <c r="Q143" s="106">
        <f t="shared" si="102"/>
        <v>100</v>
      </c>
      <c r="R143">
        <v>50</v>
      </c>
      <c r="S143">
        <v>50</v>
      </c>
      <c r="U143">
        <f t="shared" si="103"/>
        <v>0</v>
      </c>
      <c r="W143" s="106">
        <f t="shared" si="104"/>
        <v>100</v>
      </c>
    </row>
    <row r="144" spans="1:23" x14ac:dyDescent="0.55000000000000004">
      <c r="A144" t="s">
        <v>2284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F144" s="106">
        <f t="shared" si="100"/>
        <v>100</v>
      </c>
      <c r="G144">
        <v>50</v>
      </c>
      <c r="H144">
        <v>50</v>
      </c>
      <c r="K144" s="106">
        <f t="shared" si="101"/>
        <v>100</v>
      </c>
      <c r="L144">
        <v>50</v>
      </c>
      <c r="M144">
        <v>50</v>
      </c>
      <c r="O144">
        <f>SUMIFS(Cadres_Comprehensive!R:R,Cadres_Comprehensive!A:A,Cadres_Basic!A144)</f>
        <v>0</v>
      </c>
      <c r="Q144" s="106">
        <f t="shared" si="102"/>
        <v>100</v>
      </c>
      <c r="R144">
        <v>50</v>
      </c>
      <c r="S144">
        <v>50</v>
      </c>
      <c r="U144">
        <f t="shared" si="103"/>
        <v>0</v>
      </c>
      <c r="W144" s="106">
        <f t="shared" si="104"/>
        <v>100</v>
      </c>
    </row>
    <row r="145" spans="1:23" x14ac:dyDescent="0.55000000000000004">
      <c r="A145" t="s">
        <v>2285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F145" s="106">
        <f t="shared" si="100"/>
        <v>100</v>
      </c>
      <c r="G145">
        <v>50</v>
      </c>
      <c r="H145">
        <v>50</v>
      </c>
      <c r="K145" s="106">
        <f t="shared" si="101"/>
        <v>100</v>
      </c>
      <c r="L145">
        <v>50</v>
      </c>
      <c r="M145">
        <v>50</v>
      </c>
      <c r="O145">
        <f>SUMIFS(Cadres_Comprehensive!R:R,Cadres_Comprehensive!A:A,Cadres_Basic!A145)</f>
        <v>0</v>
      </c>
      <c r="Q145" s="106">
        <f t="shared" si="102"/>
        <v>100</v>
      </c>
      <c r="R145">
        <v>50</v>
      </c>
      <c r="S145">
        <v>50</v>
      </c>
      <c r="U145">
        <f t="shared" si="103"/>
        <v>0</v>
      </c>
      <c r="W145" s="106">
        <f t="shared" si="104"/>
        <v>100</v>
      </c>
    </row>
    <row r="146" spans="1:23" x14ac:dyDescent="0.55000000000000004">
      <c r="A146" t="s">
        <v>2286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F146" s="106">
        <f t="shared" si="100"/>
        <v>100</v>
      </c>
      <c r="G146">
        <v>50</v>
      </c>
      <c r="H146">
        <v>50</v>
      </c>
      <c r="K146" s="106">
        <f t="shared" si="101"/>
        <v>100</v>
      </c>
      <c r="L146">
        <v>50</v>
      </c>
      <c r="M146">
        <v>50</v>
      </c>
      <c r="O146">
        <f>SUMIFS(Cadres_Comprehensive!R:R,Cadres_Comprehensive!A:A,Cadres_Basic!A146)</f>
        <v>0</v>
      </c>
      <c r="Q146" s="106">
        <f t="shared" si="102"/>
        <v>100</v>
      </c>
      <c r="R146">
        <v>50</v>
      </c>
      <c r="S146">
        <v>50</v>
      </c>
      <c r="U146">
        <f t="shared" si="103"/>
        <v>0</v>
      </c>
      <c r="W146" s="106">
        <f t="shared" si="104"/>
        <v>100</v>
      </c>
    </row>
    <row r="147" spans="1:23" x14ac:dyDescent="0.55000000000000004">
      <c r="A147" t="s">
        <v>2287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F147" s="106">
        <f t="shared" si="100"/>
        <v>100</v>
      </c>
      <c r="G147">
        <v>50</v>
      </c>
      <c r="H147">
        <v>50</v>
      </c>
      <c r="K147" s="106">
        <f t="shared" si="101"/>
        <v>100</v>
      </c>
      <c r="L147">
        <v>50</v>
      </c>
      <c r="M147">
        <v>50</v>
      </c>
      <c r="O147">
        <f>SUMIFS(Cadres_Comprehensive!R:R,Cadres_Comprehensive!A:A,Cadres_Basic!A147)</f>
        <v>0</v>
      </c>
      <c r="Q147" s="106">
        <f t="shared" si="102"/>
        <v>100</v>
      </c>
      <c r="R147">
        <v>50</v>
      </c>
      <c r="S147">
        <v>50</v>
      </c>
      <c r="U147">
        <f t="shared" si="103"/>
        <v>0</v>
      </c>
      <c r="W147" s="106">
        <f t="shared" si="104"/>
        <v>100</v>
      </c>
    </row>
    <row r="148" spans="1:23" x14ac:dyDescent="0.55000000000000004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F148" s="106">
        <f t="shared" si="100"/>
        <v>100</v>
      </c>
      <c r="G148">
        <v>50</v>
      </c>
      <c r="H148">
        <v>50</v>
      </c>
      <c r="K148" s="106">
        <f t="shared" si="101"/>
        <v>100</v>
      </c>
      <c r="L148">
        <v>50</v>
      </c>
      <c r="M148">
        <v>50</v>
      </c>
      <c r="O148">
        <f>SUMIFS(Cadres_Comprehensive!R:R,Cadres_Comprehensive!A:A,Cadres_Basic!A148)</f>
        <v>0</v>
      </c>
      <c r="Q148" s="106">
        <f t="shared" si="102"/>
        <v>100</v>
      </c>
      <c r="R148">
        <v>50</v>
      </c>
      <c r="S148">
        <v>50</v>
      </c>
      <c r="U148">
        <f t="shared" si="103"/>
        <v>0</v>
      </c>
      <c r="W148" s="106">
        <f t="shared" si="104"/>
        <v>100</v>
      </c>
    </row>
    <row r="149" spans="1:23" x14ac:dyDescent="0.55000000000000004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F149" s="106">
        <f t="shared" si="100"/>
        <v>100</v>
      </c>
      <c r="G149">
        <v>50</v>
      </c>
      <c r="H149">
        <v>50</v>
      </c>
      <c r="K149" s="106">
        <f t="shared" si="101"/>
        <v>100</v>
      </c>
      <c r="L149">
        <v>50</v>
      </c>
      <c r="M149">
        <v>50</v>
      </c>
      <c r="O149">
        <f>SUMIFS(Cadres_Comprehensive!R:R,Cadres_Comprehensive!A:A,Cadres_Basic!A149)</f>
        <v>0</v>
      </c>
      <c r="Q149" s="106">
        <f t="shared" si="102"/>
        <v>100</v>
      </c>
      <c r="R149">
        <v>50</v>
      </c>
      <c r="S149">
        <v>50</v>
      </c>
      <c r="U149">
        <f t="shared" si="103"/>
        <v>0</v>
      </c>
      <c r="W149" s="106">
        <f t="shared" si="104"/>
        <v>100</v>
      </c>
    </row>
    <row r="150" spans="1:23" x14ac:dyDescent="0.55000000000000004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F150" s="106">
        <f t="shared" ref="F150:F177" si="105">SUM(C150:E150)</f>
        <v>100</v>
      </c>
      <c r="G150">
        <v>25</v>
      </c>
      <c r="H150">
        <v>25</v>
      </c>
      <c r="I150">
        <v>50</v>
      </c>
      <c r="K150" s="106">
        <f t="shared" ref="K150:K177" si="106">SUM(G150:J150)</f>
        <v>100</v>
      </c>
      <c r="L150">
        <v>25</v>
      </c>
      <c r="M150">
        <v>25</v>
      </c>
      <c r="N150">
        <v>50</v>
      </c>
      <c r="O150">
        <f>SUMIFS(Cadres_Comprehensive!R:R,Cadres_Comprehensive!A:A,Cadres_Basic!A150)</f>
        <v>0</v>
      </c>
      <c r="Q150" s="106">
        <f t="shared" ref="Q150:Q177" si="107">SUM(L150:P150)</f>
        <v>100</v>
      </c>
      <c r="R150">
        <v>25</v>
      </c>
      <c r="S150">
        <v>25</v>
      </c>
      <c r="T150">
        <v>50</v>
      </c>
      <c r="U150">
        <f t="shared" si="69"/>
        <v>0</v>
      </c>
      <c r="W150" s="106">
        <f t="shared" si="91"/>
        <v>100</v>
      </c>
    </row>
    <row r="151" spans="1:23" x14ac:dyDescent="0.55000000000000004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F151" s="106">
        <f t="shared" si="105"/>
        <v>100</v>
      </c>
      <c r="G151">
        <v>50</v>
      </c>
      <c r="H151">
        <v>50</v>
      </c>
      <c r="K151" s="106">
        <f t="shared" si="106"/>
        <v>100</v>
      </c>
      <c r="O151">
        <f>SUMIFS(Cadres_Comprehensive!R:R,Cadres_Comprehensive!A:A,Cadres_Basic!A151)</f>
        <v>100</v>
      </c>
      <c r="Q151" s="106">
        <f t="shared" si="107"/>
        <v>100</v>
      </c>
      <c r="U151">
        <f t="shared" si="69"/>
        <v>100</v>
      </c>
      <c r="W151" s="106">
        <f t="shared" si="91"/>
        <v>100</v>
      </c>
    </row>
    <row r="152" spans="1:23" x14ac:dyDescent="0.55000000000000004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F152" s="106">
        <f t="shared" si="105"/>
        <v>100</v>
      </c>
      <c r="G152">
        <v>25</v>
      </c>
      <c r="H152">
        <v>25</v>
      </c>
      <c r="I152">
        <v>50</v>
      </c>
      <c r="K152" s="106">
        <f t="shared" ref="K152" si="108">SUM(G152:J152)</f>
        <v>100</v>
      </c>
      <c r="O152">
        <f>SUMIFS(Cadres_Comprehensive!R:R,Cadres_Comprehensive!A:A,Cadres_Basic!A152)</f>
        <v>100</v>
      </c>
      <c r="Q152" s="106">
        <f t="shared" ref="Q152" si="109">SUM(L152:P152)</f>
        <v>100</v>
      </c>
      <c r="U152">
        <f t="shared" ref="U152" si="110">O152</f>
        <v>100</v>
      </c>
      <c r="W152" s="106">
        <f t="shared" ref="W152" si="111">SUM(R152:V152)</f>
        <v>100</v>
      </c>
    </row>
    <row r="153" spans="1:23" x14ac:dyDescent="0.55000000000000004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F153" s="106">
        <f t="shared" si="105"/>
        <v>100</v>
      </c>
      <c r="G153">
        <v>25</v>
      </c>
      <c r="H153">
        <v>25</v>
      </c>
      <c r="I153">
        <v>50</v>
      </c>
      <c r="K153" s="106">
        <f t="shared" ref="K153" si="112">SUM(G153:J153)</f>
        <v>100</v>
      </c>
      <c r="L153">
        <v>25</v>
      </c>
      <c r="M153">
        <v>25</v>
      </c>
      <c r="N153">
        <v>50</v>
      </c>
      <c r="O153">
        <f>SUMIFS(Cadres_Comprehensive!R:R,Cadres_Comprehensive!A:A,Cadres_Basic!A153)</f>
        <v>0</v>
      </c>
      <c r="Q153" s="106">
        <f t="shared" ref="Q153" si="113">SUM(L153:P153)</f>
        <v>100</v>
      </c>
      <c r="R153">
        <v>25</v>
      </c>
      <c r="S153">
        <v>25</v>
      </c>
      <c r="T153">
        <v>50</v>
      </c>
      <c r="U153">
        <f t="shared" ref="U153" si="114">O153</f>
        <v>0</v>
      </c>
      <c r="W153" s="106">
        <f t="shared" ref="W153" si="115">SUM(R153:V153)</f>
        <v>100</v>
      </c>
    </row>
    <row r="154" spans="1:23" x14ac:dyDescent="0.55000000000000004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F154" s="106">
        <f t="shared" si="105"/>
        <v>100</v>
      </c>
      <c r="G154">
        <v>50</v>
      </c>
      <c r="H154">
        <v>50</v>
      </c>
      <c r="K154" s="106">
        <f t="shared" si="106"/>
        <v>100</v>
      </c>
      <c r="L154">
        <v>50</v>
      </c>
      <c r="M154">
        <v>50</v>
      </c>
      <c r="O154">
        <f>SUMIFS(Cadres_Comprehensive!R:R,Cadres_Comprehensive!A:A,Cadres_Basic!A154)</f>
        <v>0</v>
      </c>
      <c r="Q154" s="106">
        <f t="shared" si="107"/>
        <v>100</v>
      </c>
      <c r="R154">
        <v>50</v>
      </c>
      <c r="S154">
        <v>50</v>
      </c>
      <c r="U154">
        <f t="shared" si="69"/>
        <v>0</v>
      </c>
      <c r="W154" s="106">
        <f t="shared" si="91"/>
        <v>100</v>
      </c>
    </row>
    <row r="155" spans="1:23" x14ac:dyDescent="0.55000000000000004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F155" s="106">
        <f t="shared" si="105"/>
        <v>100</v>
      </c>
      <c r="G155">
        <v>50</v>
      </c>
      <c r="H155">
        <v>50</v>
      </c>
      <c r="K155" s="106">
        <f t="shared" si="106"/>
        <v>100</v>
      </c>
      <c r="L155">
        <v>50</v>
      </c>
      <c r="M155">
        <v>50</v>
      </c>
      <c r="O155">
        <f>SUMIFS(Cadres_Comprehensive!R:R,Cadres_Comprehensive!A:A,Cadres_Basic!A155)</f>
        <v>0</v>
      </c>
      <c r="Q155" s="106">
        <f t="shared" si="107"/>
        <v>100</v>
      </c>
      <c r="R155">
        <v>50</v>
      </c>
      <c r="S155">
        <v>50</v>
      </c>
      <c r="U155">
        <f>O155</f>
        <v>0</v>
      </c>
      <c r="W155" s="106">
        <f t="shared" ref="W155" si="116">SUM(R155:V155)</f>
        <v>100</v>
      </c>
    </row>
    <row r="156" spans="1:23" x14ac:dyDescent="0.55000000000000004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F156" s="106">
        <f t="shared" si="105"/>
        <v>100</v>
      </c>
      <c r="I156">
        <v>100</v>
      </c>
      <c r="K156" s="106">
        <f t="shared" si="106"/>
        <v>100</v>
      </c>
      <c r="L156">
        <v>50</v>
      </c>
      <c r="M156">
        <v>50</v>
      </c>
      <c r="O156">
        <f>SUMIFS(Cadres_Comprehensive!R:R,Cadres_Comprehensive!A:A,Cadres_Basic!A156)</f>
        <v>0</v>
      </c>
      <c r="Q156" s="106">
        <f t="shared" si="107"/>
        <v>100</v>
      </c>
      <c r="R156">
        <v>50</v>
      </c>
      <c r="S156">
        <v>50</v>
      </c>
      <c r="U156">
        <f t="shared" ref="U156:U180" si="117">O156</f>
        <v>0</v>
      </c>
      <c r="W156" s="106">
        <f t="shared" ref="W156:W181" si="118">SUM(R156:V156)</f>
        <v>100</v>
      </c>
    </row>
    <row r="157" spans="1:23" x14ac:dyDescent="0.55000000000000004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F157" s="106">
        <f t="shared" si="105"/>
        <v>100</v>
      </c>
      <c r="G157">
        <v>12.5</v>
      </c>
      <c r="H157">
        <v>12.5</v>
      </c>
      <c r="I157">
        <v>75</v>
      </c>
      <c r="K157" s="106">
        <f t="shared" si="106"/>
        <v>100</v>
      </c>
      <c r="L157">
        <v>25</v>
      </c>
      <c r="M157">
        <v>25</v>
      </c>
      <c r="N157">
        <v>50</v>
      </c>
      <c r="O157">
        <f>SUMIFS(Cadres_Comprehensive!R:R,Cadres_Comprehensive!A:A,Cadres_Basic!A157)</f>
        <v>0</v>
      </c>
      <c r="Q157" s="106">
        <f t="shared" ref="Q157:Q158" si="119">SUM(L157:P157)</f>
        <v>100</v>
      </c>
      <c r="R157">
        <v>25</v>
      </c>
      <c r="S157">
        <v>25</v>
      </c>
      <c r="T157">
        <v>50</v>
      </c>
      <c r="U157">
        <f t="shared" ref="U157:U158" si="120">O157</f>
        <v>0</v>
      </c>
      <c r="W157" s="106">
        <f t="shared" ref="W157:W158" si="121">SUM(R157:V157)</f>
        <v>100</v>
      </c>
    </row>
    <row r="158" spans="1:23" x14ac:dyDescent="0.55000000000000004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F158" s="106">
        <f t="shared" si="105"/>
        <v>100</v>
      </c>
      <c r="G158">
        <v>12.5</v>
      </c>
      <c r="H158">
        <v>12.5</v>
      </c>
      <c r="I158">
        <v>75</v>
      </c>
      <c r="K158" s="106">
        <f t="shared" si="106"/>
        <v>100</v>
      </c>
      <c r="L158">
        <v>25</v>
      </c>
      <c r="M158">
        <v>25</v>
      </c>
      <c r="N158">
        <v>50</v>
      </c>
      <c r="O158">
        <f>SUMIFS(Cadres_Comprehensive!R:R,Cadres_Comprehensive!A:A,Cadres_Basic!A158)</f>
        <v>0</v>
      </c>
      <c r="Q158" s="106">
        <f t="shared" si="119"/>
        <v>100</v>
      </c>
      <c r="R158">
        <v>25</v>
      </c>
      <c r="S158">
        <v>25</v>
      </c>
      <c r="T158">
        <v>50</v>
      </c>
      <c r="U158">
        <f t="shared" si="120"/>
        <v>0</v>
      </c>
      <c r="W158" s="106">
        <f t="shared" si="121"/>
        <v>100</v>
      </c>
    </row>
    <row r="159" spans="1:23" x14ac:dyDescent="0.55000000000000004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F159" s="106">
        <f t="shared" si="105"/>
        <v>100</v>
      </c>
      <c r="G159">
        <v>50</v>
      </c>
      <c r="H159">
        <v>50</v>
      </c>
      <c r="K159" s="106">
        <f t="shared" si="106"/>
        <v>100</v>
      </c>
      <c r="O159">
        <f>SUMIFS(Cadres_Comprehensive!R:R,Cadres_Comprehensive!A:A,Cadres_Basic!A159)</f>
        <v>100</v>
      </c>
      <c r="Q159" s="106">
        <f t="shared" si="107"/>
        <v>100</v>
      </c>
      <c r="U159">
        <f t="shared" si="117"/>
        <v>100</v>
      </c>
      <c r="W159" s="106">
        <f t="shared" si="118"/>
        <v>100</v>
      </c>
    </row>
    <row r="160" spans="1:23" x14ac:dyDescent="0.55000000000000004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F160" s="106">
        <f t="shared" si="105"/>
        <v>100</v>
      </c>
      <c r="G160">
        <v>50</v>
      </c>
      <c r="H160">
        <v>50</v>
      </c>
      <c r="K160" s="106">
        <f t="shared" si="106"/>
        <v>100</v>
      </c>
      <c r="L160">
        <v>50</v>
      </c>
      <c r="M160">
        <v>50</v>
      </c>
      <c r="O160">
        <f>SUMIFS(Cadres_Comprehensive!R:R,Cadres_Comprehensive!A:A,Cadres_Basic!A160)</f>
        <v>0</v>
      </c>
      <c r="Q160" s="106">
        <f t="shared" si="107"/>
        <v>100</v>
      </c>
      <c r="R160">
        <v>50</v>
      </c>
      <c r="S160">
        <v>50</v>
      </c>
      <c r="U160">
        <f>O160</f>
        <v>0</v>
      </c>
      <c r="W160" s="106">
        <f t="shared" ref="W160" si="122">SUM(R160:V160)</f>
        <v>100</v>
      </c>
    </row>
    <row r="161" spans="1:23" x14ac:dyDescent="0.55000000000000004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F161" s="106">
        <f t="shared" si="105"/>
        <v>100</v>
      </c>
      <c r="G161">
        <v>50</v>
      </c>
      <c r="H161">
        <v>50</v>
      </c>
      <c r="K161" s="106">
        <f t="shared" si="106"/>
        <v>100</v>
      </c>
      <c r="O161">
        <f>SUMIFS(Cadres_Comprehensive!R:R,Cadres_Comprehensive!A:A,Cadres_Basic!A161)</f>
        <v>100</v>
      </c>
      <c r="Q161" s="106">
        <f t="shared" si="107"/>
        <v>100</v>
      </c>
      <c r="U161">
        <f t="shared" si="117"/>
        <v>100</v>
      </c>
      <c r="W161" s="106">
        <f t="shared" si="118"/>
        <v>100</v>
      </c>
    </row>
    <row r="162" spans="1:23" x14ac:dyDescent="0.55000000000000004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F162" s="106">
        <f t="shared" si="105"/>
        <v>100</v>
      </c>
      <c r="G162">
        <v>50</v>
      </c>
      <c r="H162">
        <v>50</v>
      </c>
      <c r="K162" s="106">
        <f t="shared" si="106"/>
        <v>100</v>
      </c>
      <c r="O162">
        <f>SUMIFS(Cadres_Comprehensive!R:R,Cadres_Comprehensive!A:A,Cadres_Basic!A162)</f>
        <v>100</v>
      </c>
      <c r="Q162" s="106">
        <f t="shared" si="107"/>
        <v>100</v>
      </c>
      <c r="U162">
        <f t="shared" si="117"/>
        <v>100</v>
      </c>
      <c r="W162" s="106">
        <f t="shared" si="118"/>
        <v>100</v>
      </c>
    </row>
    <row r="163" spans="1:23" x14ac:dyDescent="0.55000000000000004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F163" s="106">
        <f t="shared" si="105"/>
        <v>100</v>
      </c>
      <c r="G163">
        <v>50</v>
      </c>
      <c r="H163">
        <v>50</v>
      </c>
      <c r="K163" s="106">
        <f t="shared" si="106"/>
        <v>100</v>
      </c>
      <c r="O163">
        <v>100</v>
      </c>
      <c r="Q163" s="106">
        <f t="shared" si="107"/>
        <v>100</v>
      </c>
      <c r="U163">
        <v>100</v>
      </c>
      <c r="W163" s="106">
        <f t="shared" si="118"/>
        <v>100</v>
      </c>
    </row>
    <row r="164" spans="1:23" x14ac:dyDescent="0.55000000000000004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F164" s="106">
        <f t="shared" si="105"/>
        <v>100</v>
      </c>
      <c r="G164">
        <v>50</v>
      </c>
      <c r="H164">
        <v>50</v>
      </c>
      <c r="K164" s="106">
        <f t="shared" si="106"/>
        <v>100</v>
      </c>
      <c r="O164">
        <f>SUMIFS(Cadres_Comprehensive!R:R,Cadres_Comprehensive!A:A,Cadres_Basic!A164)</f>
        <v>100</v>
      </c>
      <c r="Q164" s="106">
        <f t="shared" si="107"/>
        <v>100</v>
      </c>
      <c r="U164">
        <f t="shared" si="117"/>
        <v>100</v>
      </c>
      <c r="W164" s="106">
        <f t="shared" si="118"/>
        <v>100</v>
      </c>
    </row>
    <row r="165" spans="1:23" x14ac:dyDescent="0.55000000000000004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F165" s="106">
        <f t="shared" si="105"/>
        <v>100</v>
      </c>
      <c r="G165">
        <v>50</v>
      </c>
      <c r="H165">
        <v>50</v>
      </c>
      <c r="K165" s="106">
        <f t="shared" si="106"/>
        <v>100</v>
      </c>
      <c r="O165">
        <v>100</v>
      </c>
      <c r="Q165" s="106">
        <f t="shared" si="107"/>
        <v>100</v>
      </c>
      <c r="U165">
        <f t="shared" si="117"/>
        <v>100</v>
      </c>
      <c r="W165" s="106">
        <f t="shared" si="118"/>
        <v>100</v>
      </c>
    </row>
    <row r="166" spans="1:23" x14ac:dyDescent="0.55000000000000004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F166" s="106">
        <f t="shared" si="105"/>
        <v>100</v>
      </c>
      <c r="G166">
        <v>50</v>
      </c>
      <c r="H166">
        <v>50</v>
      </c>
      <c r="K166" s="106">
        <f t="shared" si="106"/>
        <v>100</v>
      </c>
      <c r="O166">
        <v>100</v>
      </c>
      <c r="Q166" s="106">
        <f t="shared" si="107"/>
        <v>100</v>
      </c>
      <c r="U166">
        <f t="shared" si="117"/>
        <v>100</v>
      </c>
      <c r="W166" s="106">
        <f t="shared" si="118"/>
        <v>100</v>
      </c>
    </row>
    <row r="167" spans="1:23" x14ac:dyDescent="0.55000000000000004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F167" s="106">
        <f t="shared" si="105"/>
        <v>100</v>
      </c>
      <c r="G167">
        <v>50</v>
      </c>
      <c r="H167">
        <v>50</v>
      </c>
      <c r="K167" s="106">
        <f t="shared" si="106"/>
        <v>100</v>
      </c>
      <c r="O167">
        <v>100</v>
      </c>
      <c r="Q167" s="106">
        <f t="shared" si="107"/>
        <v>100</v>
      </c>
      <c r="U167">
        <f t="shared" si="117"/>
        <v>100</v>
      </c>
      <c r="W167" s="106">
        <f t="shared" si="118"/>
        <v>100</v>
      </c>
    </row>
    <row r="168" spans="1:23" x14ac:dyDescent="0.55000000000000004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F168" s="106">
        <f t="shared" si="105"/>
        <v>100</v>
      </c>
      <c r="G168">
        <v>50</v>
      </c>
      <c r="H168">
        <v>50</v>
      </c>
      <c r="K168" s="106">
        <f t="shared" si="106"/>
        <v>100</v>
      </c>
      <c r="L168">
        <v>50</v>
      </c>
      <c r="M168">
        <v>50</v>
      </c>
      <c r="O168">
        <f>SUMIFS(Cadres_Comprehensive!R:R,Cadres_Comprehensive!A:A,Cadres_Basic!A168)</f>
        <v>0</v>
      </c>
      <c r="Q168" s="106">
        <f t="shared" si="107"/>
        <v>100</v>
      </c>
      <c r="R168">
        <v>50</v>
      </c>
      <c r="S168">
        <v>50</v>
      </c>
      <c r="U168">
        <f>O168</f>
        <v>0</v>
      </c>
      <c r="W168" s="106">
        <f t="shared" ref="W168" si="123">SUM(R168:V168)</f>
        <v>100</v>
      </c>
    </row>
    <row r="169" spans="1:23" x14ac:dyDescent="0.55000000000000004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F169" s="106">
        <f t="shared" si="105"/>
        <v>100</v>
      </c>
      <c r="I169">
        <v>100</v>
      </c>
      <c r="K169" s="106">
        <f t="shared" si="106"/>
        <v>100</v>
      </c>
      <c r="N169">
        <v>100</v>
      </c>
      <c r="O169">
        <f>SUMIFS(Cadres_Comprehensive!R:R,Cadres_Comprehensive!A:A,Cadres_Basic!A169)</f>
        <v>0</v>
      </c>
      <c r="Q169" s="106">
        <f t="shared" si="107"/>
        <v>100</v>
      </c>
      <c r="T169">
        <v>100</v>
      </c>
      <c r="U169">
        <f t="shared" si="117"/>
        <v>0</v>
      </c>
      <c r="W169" s="106">
        <f t="shared" si="118"/>
        <v>100</v>
      </c>
    </row>
    <row r="170" spans="1:23" x14ac:dyDescent="0.55000000000000004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F170" s="106">
        <f t="shared" si="105"/>
        <v>100</v>
      </c>
      <c r="G170">
        <v>50</v>
      </c>
      <c r="H170">
        <v>50</v>
      </c>
      <c r="K170" s="106">
        <f t="shared" si="106"/>
        <v>100</v>
      </c>
      <c r="O170">
        <f>SUMIFS(Cadres_Comprehensive!R:R,Cadres_Comprehensive!A:A,Cadres_Basic!A170)</f>
        <v>100</v>
      </c>
      <c r="Q170" s="106">
        <f t="shared" si="107"/>
        <v>100</v>
      </c>
      <c r="U170">
        <f t="shared" si="117"/>
        <v>100</v>
      </c>
      <c r="W170" s="106">
        <f t="shared" si="118"/>
        <v>100</v>
      </c>
    </row>
    <row r="171" spans="1:23" x14ac:dyDescent="0.55000000000000004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F171" s="106">
        <f t="shared" si="105"/>
        <v>100</v>
      </c>
      <c r="G171">
        <v>50</v>
      </c>
      <c r="H171">
        <v>50</v>
      </c>
      <c r="K171" s="106">
        <f t="shared" si="106"/>
        <v>100</v>
      </c>
      <c r="O171">
        <v>100</v>
      </c>
      <c r="Q171" s="106">
        <f t="shared" si="107"/>
        <v>100</v>
      </c>
      <c r="U171">
        <f t="shared" si="117"/>
        <v>100</v>
      </c>
      <c r="W171" s="106">
        <f t="shared" si="118"/>
        <v>100</v>
      </c>
    </row>
    <row r="172" spans="1:23" x14ac:dyDescent="0.55000000000000004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F172" s="106">
        <f t="shared" si="105"/>
        <v>100</v>
      </c>
      <c r="G172">
        <v>50</v>
      </c>
      <c r="H172">
        <v>50</v>
      </c>
      <c r="K172" s="106">
        <f t="shared" si="106"/>
        <v>100</v>
      </c>
      <c r="O172">
        <v>100</v>
      </c>
      <c r="Q172" s="106">
        <f t="shared" si="107"/>
        <v>100</v>
      </c>
      <c r="U172">
        <f t="shared" si="117"/>
        <v>100</v>
      </c>
      <c r="W172" s="106">
        <f t="shared" si="118"/>
        <v>100</v>
      </c>
    </row>
    <row r="173" spans="1:23" x14ac:dyDescent="0.55000000000000004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F173" s="106">
        <f t="shared" si="105"/>
        <v>100</v>
      </c>
      <c r="G173">
        <v>50</v>
      </c>
      <c r="H173">
        <v>50</v>
      </c>
      <c r="K173" s="106">
        <f t="shared" si="106"/>
        <v>100</v>
      </c>
      <c r="O173">
        <f>SUMIFS(Cadres_Comprehensive!R:R,Cadres_Comprehensive!A:A,Cadres_Basic!A173)</f>
        <v>100</v>
      </c>
      <c r="Q173" s="106">
        <f t="shared" si="107"/>
        <v>100</v>
      </c>
      <c r="U173">
        <f t="shared" si="117"/>
        <v>100</v>
      </c>
      <c r="W173" s="106">
        <f t="shared" si="118"/>
        <v>100</v>
      </c>
    </row>
    <row r="174" spans="1:23" x14ac:dyDescent="0.55000000000000004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F174" s="106">
        <f t="shared" si="105"/>
        <v>100</v>
      </c>
      <c r="G174">
        <v>50</v>
      </c>
      <c r="H174">
        <v>50</v>
      </c>
      <c r="K174" s="106">
        <f t="shared" si="106"/>
        <v>100</v>
      </c>
      <c r="O174">
        <f>SUMIFS(Cadres_Comprehensive!R:R,Cadres_Comprehensive!A:A,Cadres_Basic!A174)</f>
        <v>100</v>
      </c>
      <c r="Q174" s="106">
        <f t="shared" si="107"/>
        <v>100</v>
      </c>
      <c r="U174">
        <f t="shared" si="117"/>
        <v>100</v>
      </c>
      <c r="W174" s="106">
        <f t="shared" si="118"/>
        <v>100</v>
      </c>
    </row>
    <row r="175" spans="1:23" x14ac:dyDescent="0.55000000000000004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F175" s="106">
        <f t="shared" si="105"/>
        <v>100</v>
      </c>
      <c r="G175">
        <v>50</v>
      </c>
      <c r="H175">
        <v>50</v>
      </c>
      <c r="K175" s="106">
        <f t="shared" si="106"/>
        <v>100</v>
      </c>
      <c r="O175">
        <v>100</v>
      </c>
      <c r="Q175" s="106">
        <f t="shared" si="107"/>
        <v>100</v>
      </c>
      <c r="U175">
        <f t="shared" si="117"/>
        <v>100</v>
      </c>
      <c r="W175" s="106">
        <f t="shared" si="118"/>
        <v>100</v>
      </c>
    </row>
    <row r="176" spans="1:23" x14ac:dyDescent="0.55000000000000004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F176" s="106">
        <f t="shared" si="105"/>
        <v>100</v>
      </c>
      <c r="G176">
        <v>50</v>
      </c>
      <c r="H176">
        <v>50</v>
      </c>
      <c r="K176" s="106">
        <f t="shared" si="106"/>
        <v>100</v>
      </c>
      <c r="O176">
        <f>SUMIFS(Cadres_Comprehensive!R:R,Cadres_Comprehensive!A:A,Cadres_Basic!A176)</f>
        <v>100</v>
      </c>
      <c r="Q176" s="106">
        <f t="shared" si="107"/>
        <v>100</v>
      </c>
      <c r="U176">
        <f t="shared" si="117"/>
        <v>100</v>
      </c>
      <c r="W176" s="106">
        <f t="shared" si="118"/>
        <v>100</v>
      </c>
    </row>
    <row r="177" spans="1:23" x14ac:dyDescent="0.55000000000000004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F177" s="106">
        <f t="shared" si="105"/>
        <v>100</v>
      </c>
      <c r="G177">
        <v>50</v>
      </c>
      <c r="H177">
        <v>50</v>
      </c>
      <c r="K177" s="106">
        <f t="shared" si="106"/>
        <v>100</v>
      </c>
      <c r="L177">
        <v>50</v>
      </c>
      <c r="M177">
        <v>50</v>
      </c>
      <c r="O177">
        <f>SUMIFS(Cadres_Comprehensive!R:R,Cadres_Comprehensive!A:A,Cadres_Basic!A177)</f>
        <v>0</v>
      </c>
      <c r="Q177" s="106">
        <f t="shared" si="107"/>
        <v>100</v>
      </c>
      <c r="R177">
        <v>50</v>
      </c>
      <c r="S177">
        <v>50</v>
      </c>
      <c r="U177">
        <f>O177</f>
        <v>0</v>
      </c>
      <c r="W177" s="106">
        <f t="shared" ref="W177" si="124">SUM(R177:V177)</f>
        <v>100</v>
      </c>
    </row>
    <row r="178" spans="1:23" x14ac:dyDescent="0.55000000000000004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F178" s="106">
        <f t="shared" ref="F178:F181" si="125">SUM(C178:E178)</f>
        <v>100</v>
      </c>
      <c r="G178">
        <v>50</v>
      </c>
      <c r="H178">
        <v>50</v>
      </c>
      <c r="K178" s="106">
        <f t="shared" ref="K178:K181" si="126">SUM(G178:J178)</f>
        <v>100</v>
      </c>
      <c r="O178">
        <v>100</v>
      </c>
      <c r="Q178" s="106">
        <f t="shared" ref="Q178:Q181" si="127">SUM(L178:P178)</f>
        <v>100</v>
      </c>
      <c r="U178">
        <f t="shared" si="117"/>
        <v>100</v>
      </c>
      <c r="W178" s="106">
        <f t="shared" si="118"/>
        <v>100</v>
      </c>
    </row>
    <row r="179" spans="1:23" x14ac:dyDescent="0.55000000000000004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F179" s="106">
        <f t="shared" si="125"/>
        <v>100</v>
      </c>
      <c r="G179">
        <v>50</v>
      </c>
      <c r="H179">
        <v>50</v>
      </c>
      <c r="K179" s="106">
        <f t="shared" si="126"/>
        <v>100</v>
      </c>
      <c r="O179">
        <f>SUMIFS(Cadres_Comprehensive!R:R,Cadres_Comprehensive!A:A,Cadres_Basic!A179)</f>
        <v>100</v>
      </c>
      <c r="Q179" s="106">
        <f t="shared" si="127"/>
        <v>100</v>
      </c>
      <c r="U179">
        <f t="shared" si="117"/>
        <v>100</v>
      </c>
      <c r="W179" s="106">
        <f t="shared" si="118"/>
        <v>100</v>
      </c>
    </row>
    <row r="180" spans="1:23" x14ac:dyDescent="0.55000000000000004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F180" s="106">
        <f t="shared" si="125"/>
        <v>100</v>
      </c>
      <c r="G180">
        <v>50</v>
      </c>
      <c r="H180">
        <v>50</v>
      </c>
      <c r="K180" s="106">
        <f t="shared" si="126"/>
        <v>100</v>
      </c>
      <c r="L180">
        <v>50</v>
      </c>
      <c r="M180">
        <v>50</v>
      </c>
      <c r="O180">
        <f>SUMIFS(Cadres_Comprehensive!R:R,Cadres_Comprehensive!A:A,Cadres_Basic!A180)</f>
        <v>0</v>
      </c>
      <c r="Q180" s="106">
        <f t="shared" si="127"/>
        <v>100</v>
      </c>
      <c r="R180">
        <v>50</v>
      </c>
      <c r="S180">
        <v>50</v>
      </c>
      <c r="U180">
        <f t="shared" si="117"/>
        <v>0</v>
      </c>
      <c r="W180" s="106">
        <f t="shared" si="118"/>
        <v>100</v>
      </c>
    </row>
    <row r="181" spans="1:23" x14ac:dyDescent="0.55000000000000004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F181" s="106">
        <f t="shared" si="125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K181" s="106">
        <f t="shared" si="126"/>
        <v>99.999999999999986</v>
      </c>
      <c r="L181">
        <v>25</v>
      </c>
      <c r="M181">
        <v>25</v>
      </c>
      <c r="N181">
        <v>25</v>
      </c>
      <c r="O181">
        <v>25</v>
      </c>
      <c r="Q181" s="106">
        <f t="shared" si="127"/>
        <v>100</v>
      </c>
      <c r="R181">
        <v>25</v>
      </c>
      <c r="S181">
        <v>25</v>
      </c>
      <c r="T181">
        <v>25</v>
      </c>
      <c r="U181">
        <v>25</v>
      </c>
      <c r="W181" s="106">
        <f t="shared" si="118"/>
        <v>100</v>
      </c>
    </row>
    <row r="182" spans="1:23" x14ac:dyDescent="0.55000000000000004">
      <c r="A182" t="s">
        <v>1703</v>
      </c>
      <c r="B182" t="s">
        <v>1705</v>
      </c>
      <c r="C182" s="22">
        <v>50</v>
      </c>
      <c r="D182">
        <v>50</v>
      </c>
      <c r="F182" s="106">
        <f t="shared" ref="F182:F183" si="128">SUM(C182:E182)</f>
        <v>100</v>
      </c>
      <c r="G182">
        <v>50</v>
      </c>
      <c r="H182">
        <v>50</v>
      </c>
      <c r="K182" s="106">
        <f t="shared" ref="K182:K183" si="129">SUM(G182:J182)</f>
        <v>100</v>
      </c>
      <c r="O182">
        <f>SUMIFS(Cadres_Comprehensive!R:R,Cadres_Comprehensive!A:A,Cadres_Basic!A182)</f>
        <v>100</v>
      </c>
      <c r="Q182" s="106">
        <f t="shared" ref="Q182:Q183" si="130">SUM(L182:P182)</f>
        <v>100</v>
      </c>
      <c r="U182">
        <f t="shared" ref="U182" si="131">O182</f>
        <v>100</v>
      </c>
      <c r="W182" s="106">
        <f t="shared" ref="W182:W183" si="132">SUM(R182:V182)</f>
        <v>100</v>
      </c>
    </row>
    <row r="183" spans="1:23" x14ac:dyDescent="0.55000000000000004">
      <c r="A183" t="s">
        <v>1704</v>
      </c>
      <c r="B183" t="s">
        <v>1706</v>
      </c>
      <c r="C183" s="22">
        <v>50</v>
      </c>
      <c r="D183">
        <v>50</v>
      </c>
      <c r="F183" s="106">
        <f t="shared" si="128"/>
        <v>100</v>
      </c>
      <c r="G183">
        <v>50</v>
      </c>
      <c r="H183">
        <v>50</v>
      </c>
      <c r="K183" s="106">
        <f t="shared" si="129"/>
        <v>100</v>
      </c>
      <c r="L183">
        <v>50</v>
      </c>
      <c r="M183">
        <v>50</v>
      </c>
      <c r="O183">
        <f>SUMIFS(Cadres_Comprehensive!R:R,Cadres_Comprehensive!A:A,Cadres_Basic!A183)</f>
        <v>0</v>
      </c>
      <c r="Q183" s="106">
        <f t="shared" si="130"/>
        <v>100</v>
      </c>
      <c r="R183">
        <v>50</v>
      </c>
      <c r="S183">
        <v>50</v>
      </c>
      <c r="W183" s="106">
        <f t="shared" si="132"/>
        <v>100</v>
      </c>
    </row>
  </sheetData>
  <conditionalFormatting sqref="F3:F183 K3:K183 Q3:Q183 W3:W183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4" x14ac:dyDescent="0.55000000000000004"/>
  <cols>
    <col min="1" max="1" width="15.62890625" customWidth="1"/>
    <col min="2" max="2" width="46.15625" customWidth="1"/>
    <col min="3" max="12" width="13.734375" customWidth="1"/>
    <col min="13" max="13" width="13.734375" bestFit="1" customWidth="1"/>
    <col min="14" max="18" width="13.734375" customWidth="1"/>
    <col min="21" max="21" width="14.26171875" bestFit="1" customWidth="1"/>
    <col min="22" max="22" width="6.3671875" bestFit="1" customWidth="1"/>
    <col min="23" max="23" width="28.62890625" bestFit="1" customWidth="1"/>
    <col min="24" max="24" width="6.26171875" bestFit="1" customWidth="1"/>
    <col min="25" max="26" width="5.26171875" bestFit="1" customWidth="1"/>
  </cols>
  <sheetData>
    <row r="1" spans="1:18" ht="23.05" customHeight="1" x14ac:dyDescent="0.55000000000000004">
      <c r="A1" s="159" t="s">
        <v>2587</v>
      </c>
      <c r="B1" s="249" t="s">
        <v>2588</v>
      </c>
      <c r="C1" s="248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J1" si="1">_xlfn.CONCAT("StartYear", 2025)</f>
        <v>StartYear2025</v>
      </c>
      <c r="I1" s="248" t="str">
        <f t="shared" si="1"/>
        <v>StartYear2025</v>
      </c>
      <c r="J1" s="250" t="str">
        <f t="shared" si="1"/>
        <v>StartYear2025</v>
      </c>
      <c r="K1" s="248" t="str">
        <f>_xlfn.CONCAT("StartYear", 2030)</f>
        <v>StartYear2030</v>
      </c>
      <c r="L1" s="248" t="str">
        <f t="shared" ref="L1:N1" si="2">_xlfn.CONCAT("StartYear", 2030)</f>
        <v>StartYear2030</v>
      </c>
      <c r="M1" s="248" t="str">
        <f t="shared" si="2"/>
        <v>StartYear2030</v>
      </c>
      <c r="N1" s="250" t="str">
        <f t="shared" si="2"/>
        <v>StartYear2030</v>
      </c>
      <c r="O1" s="248" t="str">
        <f>_xlfn.CONCAT("StartYear", 2035)</f>
        <v>StartYear2035</v>
      </c>
      <c r="P1" s="248" t="str">
        <f t="shared" ref="P1:R1" si="3">_xlfn.CONCAT("StartYear", 2035)</f>
        <v>StartYear2035</v>
      </c>
      <c r="Q1" s="248" t="str">
        <f t="shared" si="3"/>
        <v>StartYear2035</v>
      </c>
      <c r="R1" s="250" t="str">
        <f t="shared" si="3"/>
        <v>StartYear2035</v>
      </c>
    </row>
    <row r="2" spans="1:18" ht="23.05" customHeight="1" thickBot="1" x14ac:dyDescent="0.6">
      <c r="A2" s="255" t="s">
        <v>29</v>
      </c>
      <c r="B2" s="254" t="s">
        <v>30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2586</v>
      </c>
      <c r="J2" s="254" t="s">
        <v>21</v>
      </c>
      <c r="K2" s="253" t="s">
        <v>2577</v>
      </c>
      <c r="L2" s="253" t="s">
        <v>2580</v>
      </c>
      <c r="M2" s="253" t="s">
        <v>2586</v>
      </c>
      <c r="N2" s="254" t="s">
        <v>21</v>
      </c>
      <c r="O2" s="253" t="s">
        <v>2580</v>
      </c>
      <c r="P2" s="253" t="s">
        <v>2581</v>
      </c>
      <c r="Q2" s="253" t="s">
        <v>2586</v>
      </c>
      <c r="R2" s="254" t="s">
        <v>21</v>
      </c>
    </row>
    <row r="3" spans="1:18" x14ac:dyDescent="0.55000000000000004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F3" s="106">
        <f>SUM(C3:E3)</f>
        <v>100</v>
      </c>
      <c r="G3">
        <v>50</v>
      </c>
      <c r="H3">
        <v>50</v>
      </c>
      <c r="J3" s="106">
        <f>SUM(G3:I3)</f>
        <v>100</v>
      </c>
      <c r="K3">
        <v>50</v>
      </c>
      <c r="L3">
        <v>50</v>
      </c>
      <c r="N3" s="106">
        <f t="shared" ref="N3:N34" si="4">SUM(K3:M3)</f>
        <v>100</v>
      </c>
      <c r="O3">
        <v>50</v>
      </c>
      <c r="P3">
        <v>50</v>
      </c>
      <c r="R3" s="106">
        <f t="shared" ref="R3:R34" si="5">SUM(O3:Q3)</f>
        <v>100</v>
      </c>
    </row>
    <row r="4" spans="1:18" x14ac:dyDescent="0.55000000000000004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F4" s="106">
        <f t="shared" ref="F4:F21" si="6">SUM(C4:E4)</f>
        <v>100</v>
      </c>
      <c r="G4">
        <v>50</v>
      </c>
      <c r="H4">
        <v>50</v>
      </c>
      <c r="J4" s="106">
        <f t="shared" ref="J4:J21" si="7">SUM(G4:I4)</f>
        <v>100</v>
      </c>
      <c r="K4">
        <v>50</v>
      </c>
      <c r="L4">
        <v>50</v>
      </c>
      <c r="N4" s="106">
        <f t="shared" si="4"/>
        <v>100</v>
      </c>
      <c r="O4">
        <v>50</v>
      </c>
      <c r="P4">
        <v>50</v>
      </c>
      <c r="R4" s="106">
        <f t="shared" si="5"/>
        <v>100</v>
      </c>
    </row>
    <row r="5" spans="1:18" x14ac:dyDescent="0.55000000000000004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F5" s="106">
        <f t="shared" si="6"/>
        <v>100</v>
      </c>
      <c r="G5">
        <v>50</v>
      </c>
      <c r="H5">
        <v>50</v>
      </c>
      <c r="J5" s="106">
        <f t="shared" si="7"/>
        <v>100</v>
      </c>
      <c r="K5">
        <v>50</v>
      </c>
      <c r="L5">
        <v>50</v>
      </c>
      <c r="N5" s="106">
        <f t="shared" si="4"/>
        <v>100</v>
      </c>
      <c r="O5">
        <v>50</v>
      </c>
      <c r="P5">
        <v>50</v>
      </c>
      <c r="R5" s="106">
        <f t="shared" si="5"/>
        <v>100</v>
      </c>
    </row>
    <row r="6" spans="1:18" x14ac:dyDescent="0.55000000000000004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F6" s="106">
        <f t="shared" si="6"/>
        <v>100</v>
      </c>
      <c r="G6">
        <v>50</v>
      </c>
      <c r="H6">
        <v>50</v>
      </c>
      <c r="J6" s="106">
        <f t="shared" si="7"/>
        <v>100</v>
      </c>
      <c r="K6">
        <v>50</v>
      </c>
      <c r="L6">
        <v>50</v>
      </c>
      <c r="N6" s="106">
        <f t="shared" si="4"/>
        <v>100</v>
      </c>
      <c r="O6">
        <v>50</v>
      </c>
      <c r="P6">
        <v>50</v>
      </c>
      <c r="R6" s="106">
        <f t="shared" si="5"/>
        <v>100</v>
      </c>
    </row>
    <row r="7" spans="1:18" x14ac:dyDescent="0.55000000000000004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F7" s="106">
        <f t="shared" si="6"/>
        <v>100</v>
      </c>
      <c r="G7">
        <v>50</v>
      </c>
      <c r="H7">
        <v>50</v>
      </c>
      <c r="J7" s="106">
        <f t="shared" si="7"/>
        <v>100</v>
      </c>
      <c r="K7">
        <v>50</v>
      </c>
      <c r="L7">
        <v>50</v>
      </c>
      <c r="N7" s="106">
        <f t="shared" si="4"/>
        <v>100</v>
      </c>
      <c r="O7">
        <v>50</v>
      </c>
      <c r="P7">
        <v>50</v>
      </c>
      <c r="R7" s="106">
        <f t="shared" si="5"/>
        <v>100</v>
      </c>
    </row>
    <row r="8" spans="1:18" x14ac:dyDescent="0.55000000000000004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F8" s="106">
        <f t="shared" si="6"/>
        <v>100</v>
      </c>
      <c r="G8">
        <v>50</v>
      </c>
      <c r="H8">
        <v>50</v>
      </c>
      <c r="J8" s="106">
        <f t="shared" si="7"/>
        <v>100</v>
      </c>
      <c r="K8">
        <v>50</v>
      </c>
      <c r="L8">
        <v>50</v>
      </c>
      <c r="N8" s="106">
        <f t="shared" si="4"/>
        <v>100</v>
      </c>
      <c r="O8">
        <v>50</v>
      </c>
      <c r="P8">
        <v>50</v>
      </c>
      <c r="R8" s="106">
        <f t="shared" si="5"/>
        <v>100</v>
      </c>
    </row>
    <row r="9" spans="1:18" x14ac:dyDescent="0.55000000000000004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F9" s="106">
        <f t="shared" si="6"/>
        <v>100</v>
      </c>
      <c r="G9">
        <v>50</v>
      </c>
      <c r="H9">
        <v>50</v>
      </c>
      <c r="J9" s="106">
        <f t="shared" si="7"/>
        <v>100</v>
      </c>
      <c r="K9">
        <v>50</v>
      </c>
      <c r="L9">
        <v>50</v>
      </c>
      <c r="N9" s="106">
        <f t="shared" si="4"/>
        <v>100</v>
      </c>
      <c r="O9">
        <v>50</v>
      </c>
      <c r="P9">
        <v>50</v>
      </c>
      <c r="R9" s="106">
        <f t="shared" si="5"/>
        <v>100</v>
      </c>
    </row>
    <row r="10" spans="1:18" x14ac:dyDescent="0.55000000000000004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F10" s="106">
        <f t="shared" si="6"/>
        <v>100</v>
      </c>
      <c r="G10">
        <v>50</v>
      </c>
      <c r="H10">
        <v>50</v>
      </c>
      <c r="J10" s="106">
        <f t="shared" si="7"/>
        <v>100</v>
      </c>
      <c r="K10">
        <v>50</v>
      </c>
      <c r="L10">
        <v>50</v>
      </c>
      <c r="N10" s="106">
        <f t="shared" si="4"/>
        <v>100</v>
      </c>
      <c r="O10">
        <v>50</v>
      </c>
      <c r="P10">
        <v>50</v>
      </c>
      <c r="R10" s="106">
        <f t="shared" si="5"/>
        <v>100</v>
      </c>
    </row>
    <row r="11" spans="1:18" x14ac:dyDescent="0.55000000000000004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F11" s="106">
        <f t="shared" si="6"/>
        <v>100</v>
      </c>
      <c r="G11">
        <v>50</v>
      </c>
      <c r="H11">
        <v>50</v>
      </c>
      <c r="J11" s="106">
        <f t="shared" si="7"/>
        <v>100</v>
      </c>
      <c r="K11">
        <v>50</v>
      </c>
      <c r="L11">
        <v>50</v>
      </c>
      <c r="N11" s="106">
        <f t="shared" si="4"/>
        <v>100</v>
      </c>
      <c r="O11">
        <v>50</v>
      </c>
      <c r="P11">
        <v>50</v>
      </c>
      <c r="R11" s="106">
        <f t="shared" si="5"/>
        <v>100</v>
      </c>
    </row>
    <row r="12" spans="1:18" x14ac:dyDescent="0.55000000000000004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F12" s="106">
        <f t="shared" si="6"/>
        <v>100</v>
      </c>
      <c r="G12">
        <v>50</v>
      </c>
      <c r="H12">
        <v>50</v>
      </c>
      <c r="J12" s="106">
        <f t="shared" si="7"/>
        <v>100</v>
      </c>
      <c r="K12">
        <v>50</v>
      </c>
      <c r="L12">
        <v>50</v>
      </c>
      <c r="N12" s="106">
        <f t="shared" si="4"/>
        <v>100</v>
      </c>
      <c r="O12">
        <v>50</v>
      </c>
      <c r="P12">
        <v>50</v>
      </c>
      <c r="R12" s="106">
        <f t="shared" si="5"/>
        <v>100</v>
      </c>
    </row>
    <row r="13" spans="1:18" x14ac:dyDescent="0.55000000000000004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F13" s="106">
        <f t="shared" si="6"/>
        <v>100</v>
      </c>
      <c r="G13">
        <v>50</v>
      </c>
      <c r="H13">
        <v>50</v>
      </c>
      <c r="J13" s="106">
        <f t="shared" si="7"/>
        <v>100</v>
      </c>
      <c r="K13">
        <v>50</v>
      </c>
      <c r="L13">
        <v>50</v>
      </c>
      <c r="N13" s="106">
        <f t="shared" si="4"/>
        <v>100</v>
      </c>
      <c r="O13">
        <v>50</v>
      </c>
      <c r="P13">
        <v>50</v>
      </c>
      <c r="R13" s="106">
        <f t="shared" si="5"/>
        <v>100</v>
      </c>
    </row>
    <row r="14" spans="1:18" x14ac:dyDescent="0.55000000000000004">
      <c r="A14" s="22" t="s">
        <v>1727</v>
      </c>
      <c r="B14" s="106" t="str">
        <f>VLOOKUP(A14,TV_Merged!E:F,2,FALSE)</f>
        <v>Fever, excluding diarrhea and ARI</v>
      </c>
      <c r="C14">
        <v>50</v>
      </c>
      <c r="D14">
        <v>50</v>
      </c>
      <c r="F14" s="106">
        <f t="shared" si="6"/>
        <v>100</v>
      </c>
      <c r="G14">
        <v>50</v>
      </c>
      <c r="H14">
        <v>50</v>
      </c>
      <c r="J14" s="106">
        <f t="shared" si="7"/>
        <v>100</v>
      </c>
      <c r="K14">
        <v>50</v>
      </c>
      <c r="L14">
        <v>50</v>
      </c>
      <c r="N14" s="106">
        <f t="shared" si="4"/>
        <v>100</v>
      </c>
      <c r="O14">
        <v>50</v>
      </c>
      <c r="P14">
        <v>50</v>
      </c>
      <c r="R14" s="106">
        <f t="shared" si="5"/>
        <v>100</v>
      </c>
    </row>
    <row r="15" spans="1:18" x14ac:dyDescent="0.55000000000000004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F15" s="106">
        <f t="shared" si="6"/>
        <v>100</v>
      </c>
      <c r="G15">
        <v>50</v>
      </c>
      <c r="H15">
        <v>50</v>
      </c>
      <c r="J15" s="106">
        <f t="shared" si="7"/>
        <v>100</v>
      </c>
      <c r="K15">
        <v>50</v>
      </c>
      <c r="L15">
        <v>50</v>
      </c>
      <c r="N15" s="106">
        <f t="shared" si="4"/>
        <v>100</v>
      </c>
      <c r="O15">
        <v>50</v>
      </c>
      <c r="P15">
        <v>50</v>
      </c>
      <c r="R15" s="106">
        <f t="shared" si="5"/>
        <v>100</v>
      </c>
    </row>
    <row r="16" spans="1:18" x14ac:dyDescent="0.55000000000000004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F16" s="106">
        <f t="shared" si="6"/>
        <v>100</v>
      </c>
      <c r="G16">
        <v>50</v>
      </c>
      <c r="H16">
        <v>50</v>
      </c>
      <c r="J16" s="106">
        <f t="shared" si="7"/>
        <v>100</v>
      </c>
      <c r="K16">
        <v>50</v>
      </c>
      <c r="L16">
        <v>50</v>
      </c>
      <c r="N16" s="106">
        <f t="shared" si="4"/>
        <v>100</v>
      </c>
      <c r="O16">
        <v>50</v>
      </c>
      <c r="P16">
        <v>50</v>
      </c>
      <c r="R16" s="106">
        <f t="shared" si="5"/>
        <v>100</v>
      </c>
    </row>
    <row r="17" spans="1:18" x14ac:dyDescent="0.55000000000000004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F17" s="106">
        <f t="shared" si="6"/>
        <v>100</v>
      </c>
      <c r="G17">
        <v>50</v>
      </c>
      <c r="H17">
        <v>50</v>
      </c>
      <c r="J17" s="106">
        <f t="shared" si="7"/>
        <v>100</v>
      </c>
      <c r="K17">
        <v>50</v>
      </c>
      <c r="L17">
        <v>50</v>
      </c>
      <c r="N17" s="106">
        <f t="shared" si="4"/>
        <v>100</v>
      </c>
      <c r="O17">
        <v>50</v>
      </c>
      <c r="P17">
        <v>50</v>
      </c>
      <c r="R17" s="106">
        <f t="shared" si="5"/>
        <v>100</v>
      </c>
    </row>
    <row r="18" spans="1:18" x14ac:dyDescent="0.55000000000000004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F18" s="106">
        <f t="shared" si="6"/>
        <v>100</v>
      </c>
      <c r="G18">
        <v>50</v>
      </c>
      <c r="H18">
        <v>50</v>
      </c>
      <c r="J18" s="106">
        <f t="shared" si="7"/>
        <v>100</v>
      </c>
      <c r="K18">
        <v>50</v>
      </c>
      <c r="L18">
        <v>50</v>
      </c>
      <c r="N18" s="106">
        <f t="shared" si="4"/>
        <v>100</v>
      </c>
      <c r="O18">
        <v>50</v>
      </c>
      <c r="P18">
        <v>50</v>
      </c>
      <c r="R18" s="106">
        <f t="shared" si="5"/>
        <v>100</v>
      </c>
    </row>
    <row r="19" spans="1:18" x14ac:dyDescent="0.55000000000000004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F19" s="106">
        <f t="shared" si="6"/>
        <v>100</v>
      </c>
      <c r="G19">
        <v>50</v>
      </c>
      <c r="H19">
        <v>50</v>
      </c>
      <c r="J19" s="106">
        <f t="shared" si="7"/>
        <v>100</v>
      </c>
      <c r="K19">
        <v>50</v>
      </c>
      <c r="L19">
        <v>50</v>
      </c>
      <c r="N19" s="106">
        <f t="shared" si="4"/>
        <v>100</v>
      </c>
      <c r="O19">
        <v>50</v>
      </c>
      <c r="P19">
        <v>50</v>
      </c>
      <c r="R19" s="106">
        <f t="shared" si="5"/>
        <v>100</v>
      </c>
    </row>
    <row r="20" spans="1:18" x14ac:dyDescent="0.55000000000000004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F20" s="106">
        <f t="shared" si="6"/>
        <v>100</v>
      </c>
      <c r="G20">
        <v>50</v>
      </c>
      <c r="H20">
        <v>50</v>
      </c>
      <c r="J20" s="106">
        <f t="shared" si="7"/>
        <v>100</v>
      </c>
      <c r="K20">
        <v>50</v>
      </c>
      <c r="L20">
        <v>50</v>
      </c>
      <c r="N20" s="106">
        <f t="shared" si="4"/>
        <v>100</v>
      </c>
      <c r="O20">
        <v>50</v>
      </c>
      <c r="P20">
        <v>50</v>
      </c>
      <c r="R20" s="106">
        <f t="shared" si="5"/>
        <v>100</v>
      </c>
    </row>
    <row r="21" spans="1:18" x14ac:dyDescent="0.55000000000000004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F21" s="106">
        <f t="shared" si="6"/>
        <v>100</v>
      </c>
      <c r="G21">
        <v>50</v>
      </c>
      <c r="H21">
        <v>50</v>
      </c>
      <c r="J21" s="106">
        <f t="shared" si="7"/>
        <v>100</v>
      </c>
      <c r="K21">
        <v>50</v>
      </c>
      <c r="L21">
        <v>50</v>
      </c>
      <c r="N21" s="106">
        <f t="shared" si="4"/>
        <v>100</v>
      </c>
      <c r="O21">
        <v>50</v>
      </c>
      <c r="P21">
        <v>50</v>
      </c>
      <c r="R21" s="106">
        <f t="shared" si="5"/>
        <v>100</v>
      </c>
    </row>
    <row r="22" spans="1:18" x14ac:dyDescent="0.55000000000000004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F22" s="106">
        <f t="shared" ref="F22:F90" si="8">SUM(C22:E22)</f>
        <v>100</v>
      </c>
      <c r="G22">
        <v>50</v>
      </c>
      <c r="H22">
        <v>50</v>
      </c>
      <c r="J22" s="106">
        <f t="shared" ref="J22:J34" si="9">SUM(G22:I22)</f>
        <v>100</v>
      </c>
      <c r="K22">
        <v>50</v>
      </c>
      <c r="L22">
        <v>50</v>
      </c>
      <c r="N22" s="106">
        <f t="shared" si="4"/>
        <v>100</v>
      </c>
      <c r="O22">
        <v>50</v>
      </c>
      <c r="P22">
        <v>50</v>
      </c>
      <c r="R22" s="106">
        <f t="shared" si="5"/>
        <v>100</v>
      </c>
    </row>
    <row r="23" spans="1:18" x14ac:dyDescent="0.55000000000000004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F23" s="106">
        <f t="shared" si="8"/>
        <v>100</v>
      </c>
      <c r="G23">
        <v>50</v>
      </c>
      <c r="H23">
        <v>50</v>
      </c>
      <c r="J23" s="106">
        <f t="shared" si="9"/>
        <v>100</v>
      </c>
      <c r="K23">
        <v>50</v>
      </c>
      <c r="L23">
        <v>50</v>
      </c>
      <c r="N23" s="106">
        <f t="shared" si="4"/>
        <v>100</v>
      </c>
      <c r="O23">
        <v>50</v>
      </c>
      <c r="P23">
        <v>50</v>
      </c>
      <c r="R23" s="106">
        <f t="shared" si="5"/>
        <v>100</v>
      </c>
    </row>
    <row r="24" spans="1:18" x14ac:dyDescent="0.55000000000000004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F24" s="106">
        <f t="shared" si="8"/>
        <v>100</v>
      </c>
      <c r="G24">
        <v>50</v>
      </c>
      <c r="H24">
        <v>50</v>
      </c>
      <c r="J24" s="106">
        <f t="shared" si="9"/>
        <v>100</v>
      </c>
      <c r="K24">
        <v>50</v>
      </c>
      <c r="L24">
        <v>50</v>
      </c>
      <c r="N24" s="106">
        <f t="shared" si="4"/>
        <v>100</v>
      </c>
      <c r="O24">
        <v>50</v>
      </c>
      <c r="P24">
        <v>50</v>
      </c>
      <c r="R24" s="106">
        <f t="shared" si="5"/>
        <v>100</v>
      </c>
    </row>
    <row r="25" spans="1:18" x14ac:dyDescent="0.55000000000000004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F25" s="106">
        <f t="shared" si="8"/>
        <v>100</v>
      </c>
      <c r="G25">
        <v>50</v>
      </c>
      <c r="H25">
        <v>50</v>
      </c>
      <c r="J25" s="106">
        <f t="shared" si="9"/>
        <v>100</v>
      </c>
      <c r="K25">
        <v>50</v>
      </c>
      <c r="L25">
        <v>50</v>
      </c>
      <c r="N25" s="106">
        <f t="shared" si="4"/>
        <v>100</v>
      </c>
      <c r="O25">
        <v>50</v>
      </c>
      <c r="P25">
        <v>50</v>
      </c>
      <c r="R25" s="106">
        <f t="shared" si="5"/>
        <v>100</v>
      </c>
    </row>
    <row r="26" spans="1:18" x14ac:dyDescent="0.55000000000000004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F26" s="106">
        <f t="shared" si="8"/>
        <v>100</v>
      </c>
      <c r="G26">
        <v>50</v>
      </c>
      <c r="H26">
        <v>50</v>
      </c>
      <c r="J26" s="106">
        <f t="shared" si="9"/>
        <v>100</v>
      </c>
      <c r="K26">
        <v>50</v>
      </c>
      <c r="L26">
        <v>50</v>
      </c>
      <c r="N26" s="106">
        <f t="shared" si="4"/>
        <v>100</v>
      </c>
      <c r="O26">
        <v>50</v>
      </c>
      <c r="P26">
        <v>50</v>
      </c>
      <c r="R26" s="106">
        <f t="shared" si="5"/>
        <v>100</v>
      </c>
    </row>
    <row r="27" spans="1:18" x14ac:dyDescent="0.55000000000000004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F27" s="106">
        <f t="shared" si="8"/>
        <v>100</v>
      </c>
      <c r="G27">
        <v>50</v>
      </c>
      <c r="H27">
        <v>50</v>
      </c>
      <c r="J27" s="106">
        <f t="shared" si="9"/>
        <v>100</v>
      </c>
      <c r="K27">
        <v>50</v>
      </c>
      <c r="L27">
        <v>50</v>
      </c>
      <c r="N27" s="106">
        <f t="shared" si="4"/>
        <v>100</v>
      </c>
      <c r="O27">
        <v>50</v>
      </c>
      <c r="P27">
        <v>50</v>
      </c>
      <c r="R27" s="106">
        <f t="shared" si="5"/>
        <v>100</v>
      </c>
    </row>
    <row r="28" spans="1:18" x14ac:dyDescent="0.55000000000000004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F28" s="106">
        <f t="shared" si="8"/>
        <v>100</v>
      </c>
      <c r="G28">
        <v>50</v>
      </c>
      <c r="H28">
        <v>50</v>
      </c>
      <c r="J28" s="106">
        <f t="shared" si="9"/>
        <v>100</v>
      </c>
      <c r="K28">
        <v>50</v>
      </c>
      <c r="L28">
        <v>50</v>
      </c>
      <c r="N28" s="106">
        <f t="shared" si="4"/>
        <v>100</v>
      </c>
      <c r="O28">
        <v>50</v>
      </c>
      <c r="P28">
        <v>50</v>
      </c>
      <c r="R28" s="106">
        <f t="shared" si="5"/>
        <v>100</v>
      </c>
    </row>
    <row r="29" spans="1:18" x14ac:dyDescent="0.55000000000000004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F29" s="106">
        <f t="shared" si="8"/>
        <v>100</v>
      </c>
      <c r="G29">
        <v>50</v>
      </c>
      <c r="H29">
        <v>50</v>
      </c>
      <c r="J29" s="106">
        <f t="shared" si="9"/>
        <v>100</v>
      </c>
      <c r="K29">
        <v>50</v>
      </c>
      <c r="L29">
        <v>50</v>
      </c>
      <c r="N29" s="106">
        <f t="shared" si="4"/>
        <v>100</v>
      </c>
      <c r="O29">
        <v>50</v>
      </c>
      <c r="P29">
        <v>50</v>
      </c>
      <c r="R29" s="106">
        <f t="shared" si="5"/>
        <v>100</v>
      </c>
    </row>
    <row r="30" spans="1:18" x14ac:dyDescent="0.55000000000000004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F30" s="106">
        <f t="shared" si="8"/>
        <v>100</v>
      </c>
      <c r="G30">
        <v>50</v>
      </c>
      <c r="H30">
        <v>50</v>
      </c>
      <c r="J30" s="106">
        <f t="shared" si="9"/>
        <v>100</v>
      </c>
      <c r="K30">
        <v>50</v>
      </c>
      <c r="L30">
        <v>50</v>
      </c>
      <c r="N30" s="106">
        <f t="shared" si="4"/>
        <v>100</v>
      </c>
      <c r="O30">
        <v>50</v>
      </c>
      <c r="P30">
        <v>50</v>
      </c>
      <c r="R30" s="106">
        <f t="shared" si="5"/>
        <v>100</v>
      </c>
    </row>
    <row r="31" spans="1:18" x14ac:dyDescent="0.55000000000000004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F31" s="106">
        <f t="shared" si="8"/>
        <v>100</v>
      </c>
      <c r="G31">
        <v>50</v>
      </c>
      <c r="H31">
        <v>50</v>
      </c>
      <c r="J31" s="106">
        <f t="shared" si="9"/>
        <v>100</v>
      </c>
      <c r="K31">
        <v>50</v>
      </c>
      <c r="L31">
        <v>50</v>
      </c>
      <c r="N31" s="106">
        <f t="shared" si="4"/>
        <v>100</v>
      </c>
      <c r="O31">
        <v>50</v>
      </c>
      <c r="P31">
        <v>50</v>
      </c>
      <c r="R31" s="106">
        <f t="shared" si="5"/>
        <v>100</v>
      </c>
    </row>
    <row r="32" spans="1:18" x14ac:dyDescent="0.55000000000000004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F32" s="106">
        <f t="shared" si="8"/>
        <v>100</v>
      </c>
      <c r="G32">
        <v>50</v>
      </c>
      <c r="H32">
        <v>50</v>
      </c>
      <c r="J32" s="106">
        <f t="shared" si="9"/>
        <v>100</v>
      </c>
      <c r="K32">
        <v>50</v>
      </c>
      <c r="L32">
        <v>50</v>
      </c>
      <c r="N32" s="106">
        <f t="shared" si="4"/>
        <v>100</v>
      </c>
      <c r="O32">
        <v>50</v>
      </c>
      <c r="P32">
        <v>50</v>
      </c>
      <c r="R32" s="106">
        <f t="shared" si="5"/>
        <v>100</v>
      </c>
    </row>
    <row r="33" spans="1:18" x14ac:dyDescent="0.55000000000000004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F33" s="106">
        <f t="shared" si="8"/>
        <v>100</v>
      </c>
      <c r="G33">
        <v>50</v>
      </c>
      <c r="H33">
        <v>50</v>
      </c>
      <c r="J33" s="106">
        <f t="shared" si="9"/>
        <v>100</v>
      </c>
      <c r="K33">
        <v>50</v>
      </c>
      <c r="L33">
        <v>50</v>
      </c>
      <c r="N33" s="106">
        <f t="shared" si="4"/>
        <v>100</v>
      </c>
      <c r="O33">
        <v>50</v>
      </c>
      <c r="P33">
        <v>50</v>
      </c>
      <c r="R33" s="106">
        <f t="shared" si="5"/>
        <v>100</v>
      </c>
    </row>
    <row r="34" spans="1:18" x14ac:dyDescent="0.55000000000000004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F34" s="106">
        <f t="shared" si="8"/>
        <v>100</v>
      </c>
      <c r="G34">
        <v>50</v>
      </c>
      <c r="H34">
        <v>50</v>
      </c>
      <c r="J34" s="106">
        <f t="shared" si="9"/>
        <v>100</v>
      </c>
      <c r="K34">
        <v>50</v>
      </c>
      <c r="L34">
        <v>50</v>
      </c>
      <c r="N34" s="106">
        <f t="shared" si="4"/>
        <v>100</v>
      </c>
      <c r="O34">
        <v>50</v>
      </c>
      <c r="P34">
        <v>50</v>
      </c>
      <c r="R34" s="106">
        <f t="shared" si="5"/>
        <v>100</v>
      </c>
    </row>
    <row r="35" spans="1:18" x14ac:dyDescent="0.55000000000000004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F35" s="106">
        <f t="shared" si="8"/>
        <v>100</v>
      </c>
      <c r="G35">
        <v>50</v>
      </c>
      <c r="H35">
        <v>50</v>
      </c>
      <c r="J35" s="106">
        <f t="shared" ref="J35:J66" si="10">SUM(G35:I35)</f>
        <v>100</v>
      </c>
      <c r="K35">
        <v>50</v>
      </c>
      <c r="L35">
        <v>50</v>
      </c>
      <c r="N35" s="106">
        <f t="shared" ref="N35:N66" si="11">SUM(K35:M35)</f>
        <v>100</v>
      </c>
      <c r="O35">
        <v>50</v>
      </c>
      <c r="P35">
        <v>50</v>
      </c>
      <c r="R35" s="106">
        <f t="shared" ref="R35:R66" si="12">SUM(O35:Q35)</f>
        <v>100</v>
      </c>
    </row>
    <row r="36" spans="1:18" x14ac:dyDescent="0.55000000000000004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F36" s="106">
        <f t="shared" si="8"/>
        <v>100</v>
      </c>
      <c r="G36">
        <v>50</v>
      </c>
      <c r="H36">
        <v>50</v>
      </c>
      <c r="J36" s="106">
        <f t="shared" si="10"/>
        <v>100</v>
      </c>
      <c r="K36">
        <v>50</v>
      </c>
      <c r="L36">
        <v>50</v>
      </c>
      <c r="N36" s="106">
        <f t="shared" si="11"/>
        <v>100</v>
      </c>
      <c r="O36">
        <v>50</v>
      </c>
      <c r="P36">
        <v>50</v>
      </c>
      <c r="R36" s="106">
        <f t="shared" si="12"/>
        <v>100</v>
      </c>
    </row>
    <row r="37" spans="1:18" x14ac:dyDescent="0.55000000000000004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F37" s="106">
        <f t="shared" si="8"/>
        <v>100</v>
      </c>
      <c r="G37">
        <v>50</v>
      </c>
      <c r="H37">
        <v>50</v>
      </c>
      <c r="J37" s="106">
        <f t="shared" si="10"/>
        <v>100</v>
      </c>
      <c r="K37">
        <v>50</v>
      </c>
      <c r="L37">
        <v>50</v>
      </c>
      <c r="N37" s="106">
        <f t="shared" si="11"/>
        <v>100</v>
      </c>
      <c r="O37">
        <v>50</v>
      </c>
      <c r="P37">
        <v>50</v>
      </c>
      <c r="R37" s="106">
        <f t="shared" si="12"/>
        <v>100</v>
      </c>
    </row>
    <row r="38" spans="1:18" x14ac:dyDescent="0.55000000000000004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F38" s="106">
        <f t="shared" si="8"/>
        <v>100</v>
      </c>
      <c r="G38">
        <v>50</v>
      </c>
      <c r="H38">
        <v>50</v>
      </c>
      <c r="J38" s="106">
        <f t="shared" si="10"/>
        <v>100</v>
      </c>
      <c r="K38">
        <v>50</v>
      </c>
      <c r="L38">
        <v>50</v>
      </c>
      <c r="N38" s="106">
        <f t="shared" si="11"/>
        <v>100</v>
      </c>
      <c r="O38">
        <v>50</v>
      </c>
      <c r="P38">
        <v>50</v>
      </c>
      <c r="R38" s="106">
        <f t="shared" si="12"/>
        <v>100</v>
      </c>
    </row>
    <row r="39" spans="1:18" x14ac:dyDescent="0.55000000000000004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F39" s="106">
        <f t="shared" si="8"/>
        <v>100</v>
      </c>
      <c r="G39">
        <v>50</v>
      </c>
      <c r="H39">
        <v>50</v>
      </c>
      <c r="J39" s="106">
        <f t="shared" si="10"/>
        <v>100</v>
      </c>
      <c r="K39">
        <v>50</v>
      </c>
      <c r="L39">
        <v>50</v>
      </c>
      <c r="N39" s="106">
        <f t="shared" si="11"/>
        <v>100</v>
      </c>
      <c r="O39">
        <v>50</v>
      </c>
      <c r="P39">
        <v>50</v>
      </c>
      <c r="R39" s="106">
        <f t="shared" si="12"/>
        <v>100</v>
      </c>
    </row>
    <row r="40" spans="1:18" x14ac:dyDescent="0.55000000000000004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F40" s="106">
        <f t="shared" si="8"/>
        <v>100</v>
      </c>
      <c r="G40">
        <v>50</v>
      </c>
      <c r="H40">
        <v>50</v>
      </c>
      <c r="J40" s="106">
        <f t="shared" si="10"/>
        <v>100</v>
      </c>
      <c r="K40">
        <v>50</v>
      </c>
      <c r="L40">
        <v>50</v>
      </c>
      <c r="N40" s="106">
        <f t="shared" si="11"/>
        <v>100</v>
      </c>
      <c r="O40">
        <v>50</v>
      </c>
      <c r="P40">
        <v>50</v>
      </c>
      <c r="R40" s="106">
        <f t="shared" si="12"/>
        <v>100</v>
      </c>
    </row>
    <row r="41" spans="1:18" x14ac:dyDescent="0.55000000000000004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F41" s="106">
        <f t="shared" si="8"/>
        <v>100</v>
      </c>
      <c r="G41">
        <v>50</v>
      </c>
      <c r="H41">
        <v>50</v>
      </c>
      <c r="J41" s="106">
        <f t="shared" si="10"/>
        <v>100</v>
      </c>
      <c r="K41">
        <v>50</v>
      </c>
      <c r="L41">
        <v>50</v>
      </c>
      <c r="N41" s="106">
        <f t="shared" si="11"/>
        <v>100</v>
      </c>
      <c r="O41">
        <v>50</v>
      </c>
      <c r="P41">
        <v>50</v>
      </c>
      <c r="R41" s="106">
        <f t="shared" si="12"/>
        <v>100</v>
      </c>
    </row>
    <row r="42" spans="1:18" x14ac:dyDescent="0.55000000000000004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F42" s="106">
        <f t="shared" si="8"/>
        <v>100</v>
      </c>
      <c r="G42">
        <v>50</v>
      </c>
      <c r="H42">
        <v>50</v>
      </c>
      <c r="J42" s="106">
        <f t="shared" si="10"/>
        <v>100</v>
      </c>
      <c r="K42">
        <v>50</v>
      </c>
      <c r="L42">
        <v>50</v>
      </c>
      <c r="N42" s="106">
        <f t="shared" si="11"/>
        <v>100</v>
      </c>
      <c r="O42">
        <v>50</v>
      </c>
      <c r="P42">
        <v>50</v>
      </c>
      <c r="R42" s="106">
        <f t="shared" si="12"/>
        <v>100</v>
      </c>
    </row>
    <row r="43" spans="1:18" x14ac:dyDescent="0.55000000000000004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F43" s="106">
        <f t="shared" si="8"/>
        <v>100</v>
      </c>
      <c r="G43">
        <v>50</v>
      </c>
      <c r="H43">
        <v>50</v>
      </c>
      <c r="J43" s="106">
        <f t="shared" si="10"/>
        <v>100</v>
      </c>
      <c r="K43">
        <v>50</v>
      </c>
      <c r="L43">
        <v>50</v>
      </c>
      <c r="N43" s="106">
        <f t="shared" si="11"/>
        <v>100</v>
      </c>
      <c r="O43">
        <v>50</v>
      </c>
      <c r="P43">
        <v>50</v>
      </c>
      <c r="R43" s="106">
        <f t="shared" si="12"/>
        <v>100</v>
      </c>
    </row>
    <row r="44" spans="1:18" x14ac:dyDescent="0.55000000000000004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F44" s="106">
        <f t="shared" si="8"/>
        <v>100</v>
      </c>
      <c r="G44">
        <v>50</v>
      </c>
      <c r="H44">
        <v>50</v>
      </c>
      <c r="J44" s="106">
        <f t="shared" si="10"/>
        <v>100</v>
      </c>
      <c r="K44">
        <v>50</v>
      </c>
      <c r="L44">
        <v>50</v>
      </c>
      <c r="N44" s="106">
        <f t="shared" si="11"/>
        <v>100</v>
      </c>
      <c r="O44">
        <v>50</v>
      </c>
      <c r="P44">
        <v>50</v>
      </c>
      <c r="R44" s="106">
        <f t="shared" si="12"/>
        <v>100</v>
      </c>
    </row>
    <row r="45" spans="1:18" x14ac:dyDescent="0.55000000000000004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F45" s="106">
        <f t="shared" si="8"/>
        <v>100</v>
      </c>
      <c r="G45">
        <v>50</v>
      </c>
      <c r="H45">
        <v>50</v>
      </c>
      <c r="J45" s="106">
        <f t="shared" si="10"/>
        <v>100</v>
      </c>
      <c r="K45">
        <v>50</v>
      </c>
      <c r="L45">
        <v>50</v>
      </c>
      <c r="N45" s="106">
        <f t="shared" si="11"/>
        <v>100</v>
      </c>
      <c r="O45">
        <v>50</v>
      </c>
      <c r="P45">
        <v>50</v>
      </c>
      <c r="R45" s="106">
        <f t="shared" si="12"/>
        <v>100</v>
      </c>
    </row>
    <row r="46" spans="1:18" x14ac:dyDescent="0.55000000000000004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F46" s="106">
        <f t="shared" si="8"/>
        <v>100</v>
      </c>
      <c r="G46">
        <v>50</v>
      </c>
      <c r="H46">
        <v>50</v>
      </c>
      <c r="J46" s="106">
        <f t="shared" si="10"/>
        <v>100</v>
      </c>
      <c r="K46">
        <v>50</v>
      </c>
      <c r="L46">
        <v>50</v>
      </c>
      <c r="N46" s="106">
        <f t="shared" si="11"/>
        <v>100</v>
      </c>
      <c r="O46">
        <v>50</v>
      </c>
      <c r="P46">
        <v>50</v>
      </c>
      <c r="R46" s="106">
        <f t="shared" si="12"/>
        <v>100</v>
      </c>
    </row>
    <row r="47" spans="1:18" x14ac:dyDescent="0.55000000000000004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F47" s="106">
        <f t="shared" si="8"/>
        <v>100</v>
      </c>
      <c r="G47">
        <v>50</v>
      </c>
      <c r="H47">
        <v>50</v>
      </c>
      <c r="J47" s="106">
        <f t="shared" si="10"/>
        <v>100</v>
      </c>
      <c r="K47">
        <v>50</v>
      </c>
      <c r="L47">
        <v>50</v>
      </c>
      <c r="N47" s="106">
        <f t="shared" si="11"/>
        <v>100</v>
      </c>
      <c r="O47">
        <v>50</v>
      </c>
      <c r="P47">
        <v>50</v>
      </c>
      <c r="R47" s="106">
        <f t="shared" si="12"/>
        <v>100</v>
      </c>
    </row>
    <row r="48" spans="1:18" x14ac:dyDescent="0.55000000000000004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F48" s="106">
        <f t="shared" si="8"/>
        <v>100</v>
      </c>
      <c r="G48">
        <v>50</v>
      </c>
      <c r="H48">
        <v>50</v>
      </c>
      <c r="J48" s="106">
        <f t="shared" si="10"/>
        <v>100</v>
      </c>
      <c r="K48">
        <v>50</v>
      </c>
      <c r="L48">
        <v>50</v>
      </c>
      <c r="N48" s="106">
        <f t="shared" si="11"/>
        <v>100</v>
      </c>
      <c r="O48">
        <v>50</v>
      </c>
      <c r="P48">
        <v>50</v>
      </c>
      <c r="R48" s="106">
        <f t="shared" si="12"/>
        <v>100</v>
      </c>
    </row>
    <row r="49" spans="1:18" x14ac:dyDescent="0.55000000000000004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F49" s="106">
        <f t="shared" si="8"/>
        <v>100</v>
      </c>
      <c r="G49">
        <v>50</v>
      </c>
      <c r="H49">
        <v>50</v>
      </c>
      <c r="J49" s="106">
        <f t="shared" si="10"/>
        <v>100</v>
      </c>
      <c r="K49">
        <v>50</v>
      </c>
      <c r="L49">
        <v>50</v>
      </c>
      <c r="N49" s="106">
        <f t="shared" si="11"/>
        <v>100</v>
      </c>
      <c r="O49">
        <v>50</v>
      </c>
      <c r="P49">
        <v>50</v>
      </c>
      <c r="R49" s="106">
        <f t="shared" si="12"/>
        <v>100</v>
      </c>
    </row>
    <row r="50" spans="1:18" x14ac:dyDescent="0.55000000000000004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F50" s="106">
        <f t="shared" si="8"/>
        <v>100</v>
      </c>
      <c r="G50">
        <v>50</v>
      </c>
      <c r="H50">
        <v>50</v>
      </c>
      <c r="J50" s="106">
        <f t="shared" si="10"/>
        <v>100</v>
      </c>
      <c r="K50">
        <v>50</v>
      </c>
      <c r="L50">
        <v>50</v>
      </c>
      <c r="N50" s="106">
        <f t="shared" si="11"/>
        <v>100</v>
      </c>
      <c r="O50">
        <v>50</v>
      </c>
      <c r="P50">
        <v>50</v>
      </c>
      <c r="R50" s="106">
        <f t="shared" si="12"/>
        <v>100</v>
      </c>
    </row>
    <row r="51" spans="1:18" x14ac:dyDescent="0.55000000000000004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F51" s="106">
        <f t="shared" si="8"/>
        <v>100</v>
      </c>
      <c r="G51">
        <v>50</v>
      </c>
      <c r="H51">
        <v>50</v>
      </c>
      <c r="J51" s="106">
        <f t="shared" si="10"/>
        <v>100</v>
      </c>
      <c r="K51">
        <v>50</v>
      </c>
      <c r="L51">
        <v>50</v>
      </c>
      <c r="N51" s="106">
        <f t="shared" si="11"/>
        <v>100</v>
      </c>
      <c r="O51">
        <v>50</v>
      </c>
      <c r="P51">
        <v>50</v>
      </c>
      <c r="R51" s="106">
        <f t="shared" si="12"/>
        <v>100</v>
      </c>
    </row>
    <row r="52" spans="1:18" x14ac:dyDescent="0.55000000000000004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F52" s="106">
        <f t="shared" si="8"/>
        <v>100</v>
      </c>
      <c r="G52">
        <v>50</v>
      </c>
      <c r="H52">
        <v>50</v>
      </c>
      <c r="J52" s="106">
        <f t="shared" si="10"/>
        <v>100</v>
      </c>
      <c r="K52">
        <v>50</v>
      </c>
      <c r="L52">
        <v>50</v>
      </c>
      <c r="N52" s="106">
        <f t="shared" si="11"/>
        <v>100</v>
      </c>
      <c r="O52">
        <v>50</v>
      </c>
      <c r="P52">
        <v>50</v>
      </c>
      <c r="R52" s="106">
        <f t="shared" si="12"/>
        <v>100</v>
      </c>
    </row>
    <row r="53" spans="1:18" x14ac:dyDescent="0.55000000000000004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F53" s="106">
        <f t="shared" si="8"/>
        <v>100</v>
      </c>
      <c r="G53">
        <v>50</v>
      </c>
      <c r="H53">
        <v>50</v>
      </c>
      <c r="J53" s="106">
        <f t="shared" si="10"/>
        <v>100</v>
      </c>
      <c r="K53">
        <v>50</v>
      </c>
      <c r="L53">
        <v>50</v>
      </c>
      <c r="N53" s="106">
        <f t="shared" si="11"/>
        <v>100</v>
      </c>
      <c r="O53">
        <v>50</v>
      </c>
      <c r="P53">
        <v>50</v>
      </c>
      <c r="R53" s="106">
        <f t="shared" si="12"/>
        <v>100</v>
      </c>
    </row>
    <row r="54" spans="1:18" x14ac:dyDescent="0.55000000000000004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F54" s="106">
        <f t="shared" si="8"/>
        <v>100</v>
      </c>
      <c r="G54">
        <v>50</v>
      </c>
      <c r="H54">
        <v>50</v>
      </c>
      <c r="J54" s="106">
        <f t="shared" si="10"/>
        <v>100</v>
      </c>
      <c r="K54">
        <v>50</v>
      </c>
      <c r="L54">
        <v>50</v>
      </c>
      <c r="N54" s="106">
        <f t="shared" si="11"/>
        <v>100</v>
      </c>
      <c r="O54">
        <v>50</v>
      </c>
      <c r="P54">
        <v>50</v>
      </c>
      <c r="R54" s="106">
        <f t="shared" si="12"/>
        <v>100</v>
      </c>
    </row>
    <row r="55" spans="1:18" x14ac:dyDescent="0.55000000000000004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F55" s="106">
        <f t="shared" si="8"/>
        <v>100</v>
      </c>
      <c r="G55">
        <v>50</v>
      </c>
      <c r="H55">
        <v>50</v>
      </c>
      <c r="J55" s="106">
        <f t="shared" si="10"/>
        <v>100</v>
      </c>
      <c r="K55">
        <v>50</v>
      </c>
      <c r="L55">
        <v>50</v>
      </c>
      <c r="N55" s="106">
        <f t="shared" si="11"/>
        <v>100</v>
      </c>
      <c r="O55">
        <v>50</v>
      </c>
      <c r="P55">
        <v>50</v>
      </c>
      <c r="R55" s="106">
        <f t="shared" si="12"/>
        <v>100</v>
      </c>
    </row>
    <row r="56" spans="1:18" x14ac:dyDescent="0.55000000000000004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F56" s="106">
        <f t="shared" si="8"/>
        <v>100</v>
      </c>
      <c r="G56">
        <v>50</v>
      </c>
      <c r="H56">
        <v>50</v>
      </c>
      <c r="J56" s="106">
        <f t="shared" si="10"/>
        <v>100</v>
      </c>
      <c r="K56">
        <v>50</v>
      </c>
      <c r="L56">
        <v>50</v>
      </c>
      <c r="N56" s="106">
        <f t="shared" si="11"/>
        <v>100</v>
      </c>
      <c r="O56">
        <v>50</v>
      </c>
      <c r="P56">
        <v>50</v>
      </c>
      <c r="R56" s="106">
        <f t="shared" si="12"/>
        <v>100</v>
      </c>
    </row>
    <row r="57" spans="1:18" x14ac:dyDescent="0.55000000000000004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F57" s="106">
        <f t="shared" si="8"/>
        <v>100</v>
      </c>
      <c r="G57">
        <v>50</v>
      </c>
      <c r="H57">
        <v>50</v>
      </c>
      <c r="J57" s="106">
        <f t="shared" si="10"/>
        <v>100</v>
      </c>
      <c r="K57">
        <v>50</v>
      </c>
      <c r="L57">
        <v>50</v>
      </c>
      <c r="N57" s="106">
        <f t="shared" si="11"/>
        <v>100</v>
      </c>
      <c r="O57">
        <v>50</v>
      </c>
      <c r="P57">
        <v>50</v>
      </c>
      <c r="R57" s="106">
        <f t="shared" si="12"/>
        <v>100</v>
      </c>
    </row>
    <row r="58" spans="1:18" x14ac:dyDescent="0.55000000000000004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F58" s="106">
        <f t="shared" si="8"/>
        <v>100</v>
      </c>
      <c r="G58">
        <v>50</v>
      </c>
      <c r="H58">
        <v>50</v>
      </c>
      <c r="J58" s="106">
        <f t="shared" si="10"/>
        <v>100</v>
      </c>
      <c r="K58">
        <v>50</v>
      </c>
      <c r="L58">
        <v>50</v>
      </c>
      <c r="N58" s="106">
        <f t="shared" si="11"/>
        <v>100</v>
      </c>
      <c r="O58">
        <v>50</v>
      </c>
      <c r="P58">
        <v>50</v>
      </c>
      <c r="R58" s="106">
        <f t="shared" si="12"/>
        <v>100</v>
      </c>
    </row>
    <row r="59" spans="1:18" x14ac:dyDescent="0.55000000000000004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F59" s="106">
        <f t="shared" si="8"/>
        <v>100</v>
      </c>
      <c r="G59">
        <v>50</v>
      </c>
      <c r="H59">
        <v>50</v>
      </c>
      <c r="J59" s="106">
        <f t="shared" si="10"/>
        <v>100</v>
      </c>
      <c r="K59">
        <v>50</v>
      </c>
      <c r="L59">
        <v>50</v>
      </c>
      <c r="N59" s="106">
        <f t="shared" si="11"/>
        <v>100</v>
      </c>
      <c r="O59">
        <v>50</v>
      </c>
      <c r="P59">
        <v>50</v>
      </c>
      <c r="R59" s="106">
        <f t="shared" si="12"/>
        <v>100</v>
      </c>
    </row>
    <row r="60" spans="1:18" x14ac:dyDescent="0.55000000000000004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F60" s="106">
        <f t="shared" si="8"/>
        <v>100</v>
      </c>
      <c r="G60">
        <v>50</v>
      </c>
      <c r="H60">
        <v>50</v>
      </c>
      <c r="J60" s="106">
        <f t="shared" si="10"/>
        <v>100</v>
      </c>
      <c r="K60">
        <v>50</v>
      </c>
      <c r="L60">
        <v>50</v>
      </c>
      <c r="N60" s="106">
        <f t="shared" si="11"/>
        <v>100</v>
      </c>
      <c r="O60">
        <v>50</v>
      </c>
      <c r="P60">
        <v>50</v>
      </c>
      <c r="R60" s="106">
        <f t="shared" si="12"/>
        <v>100</v>
      </c>
    </row>
    <row r="61" spans="1:18" x14ac:dyDescent="0.55000000000000004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F61" s="106">
        <f t="shared" si="8"/>
        <v>100</v>
      </c>
      <c r="G61">
        <v>50</v>
      </c>
      <c r="H61">
        <v>50</v>
      </c>
      <c r="J61" s="106">
        <f t="shared" si="10"/>
        <v>100</v>
      </c>
      <c r="K61">
        <v>50</v>
      </c>
      <c r="L61">
        <v>50</v>
      </c>
      <c r="N61" s="106">
        <f t="shared" si="11"/>
        <v>100</v>
      </c>
      <c r="O61">
        <v>50</v>
      </c>
      <c r="P61">
        <v>50</v>
      </c>
      <c r="R61" s="106">
        <f t="shared" si="12"/>
        <v>100</v>
      </c>
    </row>
    <row r="62" spans="1:18" x14ac:dyDescent="0.55000000000000004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F62" s="106">
        <f t="shared" si="8"/>
        <v>100</v>
      </c>
      <c r="G62">
        <v>50</v>
      </c>
      <c r="H62">
        <v>50</v>
      </c>
      <c r="J62" s="106">
        <f t="shared" si="10"/>
        <v>100</v>
      </c>
      <c r="K62">
        <v>50</v>
      </c>
      <c r="L62">
        <v>50</v>
      </c>
      <c r="N62" s="106">
        <f t="shared" si="11"/>
        <v>100</v>
      </c>
      <c r="O62">
        <v>50</v>
      </c>
      <c r="P62">
        <v>50</v>
      </c>
      <c r="R62" s="106">
        <f t="shared" si="12"/>
        <v>100</v>
      </c>
    </row>
    <row r="63" spans="1:18" x14ac:dyDescent="0.55000000000000004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F63" s="106">
        <f t="shared" si="8"/>
        <v>100</v>
      </c>
      <c r="G63">
        <v>50</v>
      </c>
      <c r="H63">
        <v>50</v>
      </c>
      <c r="J63" s="106">
        <f t="shared" si="10"/>
        <v>100</v>
      </c>
      <c r="K63">
        <v>50</v>
      </c>
      <c r="L63">
        <v>50</v>
      </c>
      <c r="N63" s="106">
        <f t="shared" si="11"/>
        <v>100</v>
      </c>
      <c r="O63">
        <v>50</v>
      </c>
      <c r="P63">
        <v>50</v>
      </c>
      <c r="R63" s="106">
        <f t="shared" si="12"/>
        <v>100</v>
      </c>
    </row>
    <row r="64" spans="1:18" x14ac:dyDescent="0.55000000000000004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F64" s="106">
        <f t="shared" si="8"/>
        <v>100</v>
      </c>
      <c r="G64">
        <v>50</v>
      </c>
      <c r="H64">
        <v>50</v>
      </c>
      <c r="J64" s="106">
        <f t="shared" si="10"/>
        <v>100</v>
      </c>
      <c r="K64">
        <v>50</v>
      </c>
      <c r="L64">
        <v>50</v>
      </c>
      <c r="N64" s="106">
        <f t="shared" si="11"/>
        <v>100</v>
      </c>
      <c r="O64">
        <v>50</v>
      </c>
      <c r="P64">
        <v>50</v>
      </c>
      <c r="R64" s="106">
        <f t="shared" si="12"/>
        <v>100</v>
      </c>
    </row>
    <row r="65" spans="1:18" x14ac:dyDescent="0.55000000000000004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F65" s="106">
        <f t="shared" si="8"/>
        <v>100</v>
      </c>
      <c r="G65">
        <v>50</v>
      </c>
      <c r="H65">
        <v>50</v>
      </c>
      <c r="J65" s="106">
        <f t="shared" si="10"/>
        <v>100</v>
      </c>
      <c r="K65">
        <v>50</v>
      </c>
      <c r="L65">
        <v>50</v>
      </c>
      <c r="N65" s="106">
        <f t="shared" si="11"/>
        <v>100</v>
      </c>
      <c r="O65">
        <v>50</v>
      </c>
      <c r="P65">
        <v>50</v>
      </c>
      <c r="R65" s="106">
        <f t="shared" si="12"/>
        <v>100</v>
      </c>
    </row>
    <row r="66" spans="1:18" x14ac:dyDescent="0.55000000000000004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F66" s="106">
        <f t="shared" si="8"/>
        <v>100</v>
      </c>
      <c r="G66">
        <v>50</v>
      </c>
      <c r="H66">
        <v>50</v>
      </c>
      <c r="J66" s="106">
        <f t="shared" si="10"/>
        <v>100</v>
      </c>
      <c r="K66">
        <v>50</v>
      </c>
      <c r="L66">
        <v>50</v>
      </c>
      <c r="N66" s="106">
        <f t="shared" si="11"/>
        <v>100</v>
      </c>
      <c r="O66">
        <v>50</v>
      </c>
      <c r="P66">
        <v>50</v>
      </c>
      <c r="R66" s="106">
        <f t="shared" si="12"/>
        <v>100</v>
      </c>
    </row>
    <row r="67" spans="1:18" x14ac:dyDescent="0.55000000000000004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F67" s="106">
        <f t="shared" si="8"/>
        <v>100</v>
      </c>
      <c r="G67">
        <v>50</v>
      </c>
      <c r="H67">
        <v>50</v>
      </c>
      <c r="J67" s="106">
        <f t="shared" ref="J67:J112" si="13">SUM(G67:I67)</f>
        <v>100</v>
      </c>
      <c r="K67">
        <v>50</v>
      </c>
      <c r="L67">
        <v>50</v>
      </c>
      <c r="N67" s="106">
        <f t="shared" ref="N67:N112" si="14">SUM(K67:M67)</f>
        <v>100</v>
      </c>
      <c r="O67">
        <v>50</v>
      </c>
      <c r="P67">
        <v>50</v>
      </c>
      <c r="R67" s="106">
        <f t="shared" ref="R67:R112" si="15">SUM(O67:Q67)</f>
        <v>100</v>
      </c>
    </row>
    <row r="68" spans="1:18" x14ac:dyDescent="0.55000000000000004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F68" s="106">
        <f t="shared" si="8"/>
        <v>100</v>
      </c>
      <c r="G68">
        <v>50</v>
      </c>
      <c r="H68">
        <v>50</v>
      </c>
      <c r="J68" s="106">
        <f t="shared" si="13"/>
        <v>100</v>
      </c>
      <c r="K68">
        <v>50</v>
      </c>
      <c r="L68">
        <v>50</v>
      </c>
      <c r="N68" s="106">
        <f t="shared" si="14"/>
        <v>100</v>
      </c>
      <c r="O68">
        <v>50</v>
      </c>
      <c r="P68">
        <v>50</v>
      </c>
      <c r="R68" s="106">
        <f t="shared" si="15"/>
        <v>100</v>
      </c>
    </row>
    <row r="69" spans="1:18" x14ac:dyDescent="0.55000000000000004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F69" s="106">
        <f t="shared" si="8"/>
        <v>100</v>
      </c>
      <c r="G69">
        <v>50</v>
      </c>
      <c r="H69">
        <v>50</v>
      </c>
      <c r="J69" s="106">
        <f t="shared" si="13"/>
        <v>100</v>
      </c>
      <c r="K69">
        <v>50</v>
      </c>
      <c r="L69">
        <v>50</v>
      </c>
      <c r="N69" s="106">
        <f t="shared" si="14"/>
        <v>100</v>
      </c>
      <c r="O69">
        <v>50</v>
      </c>
      <c r="P69">
        <v>50</v>
      </c>
      <c r="R69" s="106">
        <f t="shared" si="15"/>
        <v>100</v>
      </c>
    </row>
    <row r="70" spans="1:18" x14ac:dyDescent="0.55000000000000004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F70" s="106">
        <f t="shared" si="8"/>
        <v>100</v>
      </c>
      <c r="G70">
        <v>50</v>
      </c>
      <c r="H70">
        <v>50</v>
      </c>
      <c r="J70" s="106">
        <f t="shared" si="13"/>
        <v>100</v>
      </c>
      <c r="K70">
        <v>50</v>
      </c>
      <c r="L70">
        <v>50</v>
      </c>
      <c r="N70" s="106">
        <f t="shared" si="14"/>
        <v>100</v>
      </c>
      <c r="O70">
        <v>50</v>
      </c>
      <c r="P70">
        <v>50</v>
      </c>
      <c r="R70" s="106">
        <f t="shared" si="15"/>
        <v>100</v>
      </c>
    </row>
    <row r="71" spans="1:18" x14ac:dyDescent="0.55000000000000004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F71" s="106">
        <f t="shared" si="8"/>
        <v>100</v>
      </c>
      <c r="G71">
        <v>50</v>
      </c>
      <c r="H71">
        <v>50</v>
      </c>
      <c r="J71" s="106">
        <f t="shared" si="13"/>
        <v>100</v>
      </c>
      <c r="K71">
        <v>50</v>
      </c>
      <c r="L71">
        <v>50</v>
      </c>
      <c r="N71" s="106">
        <f t="shared" si="14"/>
        <v>100</v>
      </c>
      <c r="O71">
        <v>50</v>
      </c>
      <c r="P71">
        <v>50</v>
      </c>
      <c r="R71" s="106">
        <f t="shared" si="15"/>
        <v>100</v>
      </c>
    </row>
    <row r="72" spans="1:18" x14ac:dyDescent="0.55000000000000004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F72" s="106">
        <f t="shared" si="8"/>
        <v>100</v>
      </c>
      <c r="G72">
        <v>50</v>
      </c>
      <c r="H72">
        <v>50</v>
      </c>
      <c r="J72" s="106">
        <f t="shared" si="13"/>
        <v>100</v>
      </c>
      <c r="K72">
        <v>50</v>
      </c>
      <c r="L72">
        <v>50</v>
      </c>
      <c r="N72" s="106">
        <f t="shared" si="14"/>
        <v>100</v>
      </c>
      <c r="O72">
        <v>50</v>
      </c>
      <c r="P72">
        <v>50</v>
      </c>
      <c r="R72" s="106">
        <f t="shared" si="15"/>
        <v>100</v>
      </c>
    </row>
    <row r="73" spans="1:18" x14ac:dyDescent="0.55000000000000004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F73" s="106">
        <f t="shared" si="8"/>
        <v>100</v>
      </c>
      <c r="G73">
        <v>50</v>
      </c>
      <c r="H73">
        <v>50</v>
      </c>
      <c r="J73" s="106">
        <f t="shared" si="13"/>
        <v>100</v>
      </c>
      <c r="K73">
        <v>50</v>
      </c>
      <c r="L73">
        <v>50</v>
      </c>
      <c r="N73" s="106">
        <f t="shared" si="14"/>
        <v>100</v>
      </c>
      <c r="O73">
        <v>50</v>
      </c>
      <c r="P73">
        <v>50</v>
      </c>
      <c r="R73" s="106">
        <f t="shared" si="15"/>
        <v>100</v>
      </c>
    </row>
    <row r="74" spans="1:18" x14ac:dyDescent="0.55000000000000004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F74" s="106">
        <f t="shared" si="8"/>
        <v>100</v>
      </c>
      <c r="G74">
        <v>50</v>
      </c>
      <c r="H74">
        <v>50</v>
      </c>
      <c r="J74" s="106">
        <f t="shared" si="13"/>
        <v>100</v>
      </c>
      <c r="K74">
        <v>50</v>
      </c>
      <c r="L74">
        <v>50</v>
      </c>
      <c r="N74" s="106">
        <f t="shared" si="14"/>
        <v>100</v>
      </c>
      <c r="O74">
        <v>50</v>
      </c>
      <c r="P74">
        <v>50</v>
      </c>
      <c r="R74" s="106">
        <f t="shared" si="15"/>
        <v>100</v>
      </c>
    </row>
    <row r="75" spans="1:18" x14ac:dyDescent="0.55000000000000004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F75" s="106">
        <f t="shared" si="8"/>
        <v>100</v>
      </c>
      <c r="G75">
        <v>50</v>
      </c>
      <c r="H75">
        <v>50</v>
      </c>
      <c r="J75" s="106">
        <f t="shared" si="13"/>
        <v>100</v>
      </c>
      <c r="K75">
        <v>50</v>
      </c>
      <c r="L75">
        <v>50</v>
      </c>
      <c r="N75" s="106">
        <f t="shared" si="14"/>
        <v>100</v>
      </c>
      <c r="O75">
        <v>50</v>
      </c>
      <c r="P75">
        <v>50</v>
      </c>
      <c r="R75" s="106">
        <f t="shared" si="15"/>
        <v>100</v>
      </c>
    </row>
    <row r="76" spans="1:18" x14ac:dyDescent="0.55000000000000004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F76" s="106">
        <f t="shared" si="8"/>
        <v>100</v>
      </c>
      <c r="G76">
        <v>50</v>
      </c>
      <c r="H76">
        <v>50</v>
      </c>
      <c r="J76" s="106">
        <f t="shared" si="13"/>
        <v>100</v>
      </c>
      <c r="K76">
        <v>50</v>
      </c>
      <c r="L76">
        <v>50</v>
      </c>
      <c r="N76" s="106">
        <f t="shared" si="14"/>
        <v>100</v>
      </c>
      <c r="O76">
        <v>50</v>
      </c>
      <c r="P76">
        <v>50</v>
      </c>
      <c r="R76" s="106">
        <f t="shared" si="15"/>
        <v>100</v>
      </c>
    </row>
    <row r="77" spans="1:18" x14ac:dyDescent="0.55000000000000004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F77" s="106">
        <f t="shared" si="8"/>
        <v>100</v>
      </c>
      <c r="G77">
        <v>50</v>
      </c>
      <c r="H77">
        <v>50</v>
      </c>
      <c r="J77" s="106">
        <f t="shared" si="13"/>
        <v>100</v>
      </c>
      <c r="K77">
        <v>50</v>
      </c>
      <c r="L77">
        <v>50</v>
      </c>
      <c r="N77" s="106">
        <f t="shared" si="14"/>
        <v>100</v>
      </c>
      <c r="O77">
        <v>50</v>
      </c>
      <c r="P77">
        <v>50</v>
      </c>
      <c r="R77" s="106">
        <f t="shared" si="15"/>
        <v>100</v>
      </c>
    </row>
    <row r="78" spans="1:18" x14ac:dyDescent="0.55000000000000004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F78" s="106">
        <f t="shared" si="8"/>
        <v>100</v>
      </c>
      <c r="G78">
        <v>50</v>
      </c>
      <c r="H78">
        <v>50</v>
      </c>
      <c r="J78" s="106">
        <f t="shared" si="13"/>
        <v>100</v>
      </c>
      <c r="K78">
        <v>50</v>
      </c>
      <c r="L78">
        <v>50</v>
      </c>
      <c r="N78" s="106">
        <f t="shared" si="14"/>
        <v>100</v>
      </c>
      <c r="O78">
        <v>50</v>
      </c>
      <c r="P78">
        <v>50</v>
      </c>
      <c r="R78" s="106">
        <f t="shared" si="15"/>
        <v>100</v>
      </c>
    </row>
    <row r="79" spans="1:18" x14ac:dyDescent="0.55000000000000004">
      <c r="A79" s="22" t="s">
        <v>2253</v>
      </c>
      <c r="B79" s="106" t="str">
        <f>VLOOKUP(A79,TV_Merged!E:F,2,FALSE)</f>
        <v>Palliative care for cancer, men 20-29</v>
      </c>
      <c r="C79">
        <v>50</v>
      </c>
      <c r="D79">
        <v>50</v>
      </c>
      <c r="F79" s="106">
        <f t="shared" si="8"/>
        <v>100</v>
      </c>
      <c r="G79">
        <v>50</v>
      </c>
      <c r="H79">
        <v>50</v>
      </c>
      <c r="J79" s="106">
        <f t="shared" si="13"/>
        <v>100</v>
      </c>
      <c r="K79">
        <v>50</v>
      </c>
      <c r="L79">
        <v>50</v>
      </c>
      <c r="N79" s="106">
        <f t="shared" si="14"/>
        <v>100</v>
      </c>
      <c r="O79">
        <v>50</v>
      </c>
      <c r="P79">
        <v>50</v>
      </c>
      <c r="R79" s="106">
        <f t="shared" si="15"/>
        <v>100</v>
      </c>
    </row>
    <row r="80" spans="1:18" x14ac:dyDescent="0.55000000000000004">
      <c r="A80" s="22" t="s">
        <v>2254</v>
      </c>
      <c r="B80" s="106" t="str">
        <f>VLOOKUP(A80,TV_Merged!E:F,2,FALSE)</f>
        <v>Palliative care for cancer, men 30-39</v>
      </c>
      <c r="C80">
        <v>50</v>
      </c>
      <c r="D80">
        <v>50</v>
      </c>
      <c r="F80" s="106">
        <f t="shared" si="8"/>
        <v>100</v>
      </c>
      <c r="G80">
        <v>50</v>
      </c>
      <c r="H80">
        <v>50</v>
      </c>
      <c r="J80" s="106">
        <f t="shared" si="13"/>
        <v>100</v>
      </c>
      <c r="K80">
        <v>50</v>
      </c>
      <c r="L80">
        <v>50</v>
      </c>
      <c r="N80" s="106">
        <f t="shared" si="14"/>
        <v>100</v>
      </c>
      <c r="O80">
        <v>50</v>
      </c>
      <c r="P80">
        <v>50</v>
      </c>
      <c r="R80" s="106">
        <f t="shared" si="15"/>
        <v>100</v>
      </c>
    </row>
    <row r="81" spans="1:18" x14ac:dyDescent="0.55000000000000004">
      <c r="A81" s="22" t="s">
        <v>2255</v>
      </c>
      <c r="B81" s="106" t="str">
        <f>VLOOKUP(A81,TV_Merged!E:F,2,FALSE)</f>
        <v>Palliative care for cancer, men 40-49</v>
      </c>
      <c r="C81">
        <v>50</v>
      </c>
      <c r="D81">
        <v>50</v>
      </c>
      <c r="F81" s="106">
        <f t="shared" si="8"/>
        <v>100</v>
      </c>
      <c r="G81">
        <v>50</v>
      </c>
      <c r="H81">
        <v>50</v>
      </c>
      <c r="J81" s="106">
        <f t="shared" si="13"/>
        <v>100</v>
      </c>
      <c r="K81">
        <v>50</v>
      </c>
      <c r="L81">
        <v>50</v>
      </c>
      <c r="N81" s="106">
        <f t="shared" si="14"/>
        <v>100</v>
      </c>
      <c r="O81">
        <v>50</v>
      </c>
      <c r="P81">
        <v>50</v>
      </c>
      <c r="R81" s="106">
        <f t="shared" si="15"/>
        <v>100</v>
      </c>
    </row>
    <row r="82" spans="1:18" x14ac:dyDescent="0.55000000000000004">
      <c r="A82" s="22" t="s">
        <v>2256</v>
      </c>
      <c r="B82" s="106" t="str">
        <f>VLOOKUP(A82,TV_Merged!E:F,2,FALSE)</f>
        <v>Palliative care for cancer, men 50-59</v>
      </c>
      <c r="C82">
        <v>50</v>
      </c>
      <c r="D82">
        <v>50</v>
      </c>
      <c r="F82" s="106">
        <f t="shared" si="8"/>
        <v>100</v>
      </c>
      <c r="G82">
        <v>50</v>
      </c>
      <c r="H82">
        <v>50</v>
      </c>
      <c r="J82" s="106">
        <f t="shared" si="13"/>
        <v>100</v>
      </c>
      <c r="K82">
        <v>50</v>
      </c>
      <c r="L82">
        <v>50</v>
      </c>
      <c r="N82" s="106">
        <f t="shared" si="14"/>
        <v>100</v>
      </c>
      <c r="O82">
        <v>50</v>
      </c>
      <c r="P82">
        <v>50</v>
      </c>
      <c r="R82" s="106">
        <f t="shared" si="15"/>
        <v>100</v>
      </c>
    </row>
    <row r="83" spans="1:18" x14ac:dyDescent="0.55000000000000004">
      <c r="A83" s="22" t="s">
        <v>2257</v>
      </c>
      <c r="B83" s="106" t="str">
        <f>VLOOKUP(A83,TV_Merged!E:F,2,FALSE)</f>
        <v>Palliative care for cancer, men 60-69</v>
      </c>
      <c r="C83">
        <v>50</v>
      </c>
      <c r="D83">
        <v>50</v>
      </c>
      <c r="F83" s="106">
        <f t="shared" si="8"/>
        <v>100</v>
      </c>
      <c r="G83">
        <v>50</v>
      </c>
      <c r="H83">
        <v>50</v>
      </c>
      <c r="J83" s="106">
        <f t="shared" si="13"/>
        <v>100</v>
      </c>
      <c r="K83">
        <v>50</v>
      </c>
      <c r="L83">
        <v>50</v>
      </c>
      <c r="N83" s="106">
        <f t="shared" si="14"/>
        <v>100</v>
      </c>
      <c r="O83">
        <v>50</v>
      </c>
      <c r="P83">
        <v>50</v>
      </c>
      <c r="R83" s="106">
        <f t="shared" si="15"/>
        <v>100</v>
      </c>
    </row>
    <row r="84" spans="1:18" x14ac:dyDescent="0.55000000000000004">
      <c r="A84" s="22" t="s">
        <v>2258</v>
      </c>
      <c r="B84" s="106" t="str">
        <f>VLOOKUP(A84,TV_Merged!E:F,2,FALSE)</f>
        <v>Palliative care for cancer, women 20-29</v>
      </c>
      <c r="C84">
        <v>50</v>
      </c>
      <c r="D84">
        <v>50</v>
      </c>
      <c r="F84" s="106">
        <f t="shared" si="8"/>
        <v>100</v>
      </c>
      <c r="G84">
        <v>50</v>
      </c>
      <c r="H84">
        <v>50</v>
      </c>
      <c r="J84" s="106">
        <f t="shared" si="13"/>
        <v>100</v>
      </c>
      <c r="K84">
        <v>50</v>
      </c>
      <c r="L84">
        <v>50</v>
      </c>
      <c r="N84" s="106">
        <f t="shared" si="14"/>
        <v>100</v>
      </c>
      <c r="O84">
        <v>50</v>
      </c>
      <c r="P84">
        <v>50</v>
      </c>
      <c r="R84" s="106">
        <f t="shared" si="15"/>
        <v>100</v>
      </c>
    </row>
    <row r="85" spans="1:18" x14ac:dyDescent="0.55000000000000004">
      <c r="A85" s="22" t="s">
        <v>2259</v>
      </c>
      <c r="B85" s="106" t="str">
        <f>VLOOKUP(A85,TV_Merged!E:F,2,FALSE)</f>
        <v>Palliative care for cancer, women 30-39</v>
      </c>
      <c r="C85">
        <v>50</v>
      </c>
      <c r="D85">
        <v>50</v>
      </c>
      <c r="F85" s="106">
        <f t="shared" si="8"/>
        <v>100</v>
      </c>
      <c r="G85">
        <v>50</v>
      </c>
      <c r="H85">
        <v>50</v>
      </c>
      <c r="J85" s="106">
        <f t="shared" si="13"/>
        <v>100</v>
      </c>
      <c r="K85">
        <v>50</v>
      </c>
      <c r="L85">
        <v>50</v>
      </c>
      <c r="N85" s="106">
        <f t="shared" si="14"/>
        <v>100</v>
      </c>
      <c r="O85">
        <v>50</v>
      </c>
      <c r="P85">
        <v>50</v>
      </c>
      <c r="R85" s="106">
        <f t="shared" si="15"/>
        <v>100</v>
      </c>
    </row>
    <row r="86" spans="1:18" x14ac:dyDescent="0.55000000000000004">
      <c r="A86" s="22" t="s">
        <v>2260</v>
      </c>
      <c r="B86" s="106" t="str">
        <f>VLOOKUP(A86,TV_Merged!E:F,2,FALSE)</f>
        <v>Palliative care for cancer, women 40-49</v>
      </c>
      <c r="C86">
        <v>50</v>
      </c>
      <c r="D86">
        <v>50</v>
      </c>
      <c r="F86" s="106">
        <f t="shared" si="8"/>
        <v>100</v>
      </c>
      <c r="G86">
        <v>50</v>
      </c>
      <c r="H86">
        <v>50</v>
      </c>
      <c r="J86" s="106">
        <f t="shared" si="13"/>
        <v>100</v>
      </c>
      <c r="K86">
        <v>50</v>
      </c>
      <c r="L86">
        <v>50</v>
      </c>
      <c r="N86" s="106">
        <f t="shared" si="14"/>
        <v>100</v>
      </c>
      <c r="O86">
        <v>50</v>
      </c>
      <c r="P86">
        <v>50</v>
      </c>
      <c r="R86" s="106">
        <f t="shared" si="15"/>
        <v>100</v>
      </c>
    </row>
    <row r="87" spans="1:18" x14ac:dyDescent="0.55000000000000004">
      <c r="A87" s="22" t="s">
        <v>2261</v>
      </c>
      <c r="B87" s="106" t="str">
        <f>VLOOKUP(A87,TV_Merged!E:F,2,FALSE)</f>
        <v>Palliative care for cancer, women 50-59</v>
      </c>
      <c r="C87">
        <v>50</v>
      </c>
      <c r="D87">
        <v>50</v>
      </c>
      <c r="F87" s="106">
        <f t="shared" si="8"/>
        <v>100</v>
      </c>
      <c r="G87">
        <v>50</v>
      </c>
      <c r="H87">
        <v>50</v>
      </c>
      <c r="J87" s="106">
        <f t="shared" si="13"/>
        <v>100</v>
      </c>
      <c r="K87">
        <v>50</v>
      </c>
      <c r="L87">
        <v>50</v>
      </c>
      <c r="N87" s="106">
        <f t="shared" si="14"/>
        <v>100</v>
      </c>
      <c r="O87">
        <v>50</v>
      </c>
      <c r="P87">
        <v>50</v>
      </c>
      <c r="R87" s="106">
        <f t="shared" si="15"/>
        <v>100</v>
      </c>
    </row>
    <row r="88" spans="1:18" x14ac:dyDescent="0.55000000000000004">
      <c r="A88" s="22" t="s">
        <v>2262</v>
      </c>
      <c r="B88" s="106" t="str">
        <f>VLOOKUP(A88,TV_Merged!E:F,2,FALSE)</f>
        <v>Palliative care for cancer, women 60-69</v>
      </c>
      <c r="C88">
        <v>50</v>
      </c>
      <c r="D88">
        <v>50</v>
      </c>
      <c r="F88" s="106">
        <f t="shared" si="8"/>
        <v>100</v>
      </c>
      <c r="G88">
        <v>50</v>
      </c>
      <c r="H88">
        <v>50</v>
      </c>
      <c r="J88" s="106">
        <f t="shared" si="13"/>
        <v>100</v>
      </c>
      <c r="K88">
        <v>50</v>
      </c>
      <c r="L88">
        <v>50</v>
      </c>
      <c r="N88" s="106">
        <f t="shared" si="14"/>
        <v>100</v>
      </c>
      <c r="O88">
        <v>50</v>
      </c>
      <c r="P88">
        <v>50</v>
      </c>
      <c r="R88" s="106">
        <f t="shared" si="15"/>
        <v>100</v>
      </c>
    </row>
    <row r="89" spans="1:18" x14ac:dyDescent="0.55000000000000004">
      <c r="A89" s="22" t="s">
        <v>2263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F89" s="106">
        <f t="shared" si="8"/>
        <v>100</v>
      </c>
      <c r="G89">
        <v>50</v>
      </c>
      <c r="H89">
        <v>50</v>
      </c>
      <c r="J89" s="106">
        <f t="shared" si="13"/>
        <v>100</v>
      </c>
      <c r="K89">
        <v>50</v>
      </c>
      <c r="L89">
        <v>50</v>
      </c>
      <c r="N89" s="106">
        <f t="shared" si="14"/>
        <v>100</v>
      </c>
      <c r="O89">
        <v>50</v>
      </c>
      <c r="P89">
        <v>50</v>
      </c>
      <c r="R89" s="106">
        <f t="shared" si="15"/>
        <v>100</v>
      </c>
    </row>
    <row r="90" spans="1:18" x14ac:dyDescent="0.55000000000000004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F90" s="106">
        <f t="shared" si="8"/>
        <v>100</v>
      </c>
      <c r="G90">
        <v>50</v>
      </c>
      <c r="H90">
        <v>50</v>
      </c>
      <c r="J90" s="106">
        <f t="shared" si="13"/>
        <v>100</v>
      </c>
      <c r="K90">
        <v>50</v>
      </c>
      <c r="L90">
        <v>50</v>
      </c>
      <c r="N90" s="106">
        <f t="shared" si="14"/>
        <v>100</v>
      </c>
      <c r="O90">
        <v>50</v>
      </c>
      <c r="P90">
        <v>50</v>
      </c>
      <c r="R90" s="106">
        <f t="shared" si="15"/>
        <v>100</v>
      </c>
    </row>
    <row r="91" spans="1:18" x14ac:dyDescent="0.55000000000000004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F91" s="106">
        <f t="shared" ref="F91:F122" si="16">SUM(C91:E91)</f>
        <v>100</v>
      </c>
      <c r="G91">
        <v>50</v>
      </c>
      <c r="H91">
        <v>50</v>
      </c>
      <c r="J91" s="106">
        <f t="shared" si="13"/>
        <v>100</v>
      </c>
      <c r="K91">
        <v>50</v>
      </c>
      <c r="L91">
        <v>50</v>
      </c>
      <c r="N91" s="106">
        <f t="shared" si="14"/>
        <v>100</v>
      </c>
      <c r="O91">
        <v>50</v>
      </c>
      <c r="P91">
        <v>50</v>
      </c>
      <c r="R91" s="106">
        <f t="shared" si="15"/>
        <v>100</v>
      </c>
    </row>
    <row r="92" spans="1:18" x14ac:dyDescent="0.55000000000000004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F92" s="106">
        <f t="shared" si="16"/>
        <v>100</v>
      </c>
      <c r="G92">
        <v>50</v>
      </c>
      <c r="H92">
        <v>50</v>
      </c>
      <c r="J92" s="106">
        <f t="shared" si="13"/>
        <v>100</v>
      </c>
      <c r="K92">
        <v>50</v>
      </c>
      <c r="L92">
        <v>50</v>
      </c>
      <c r="N92" s="106">
        <f t="shared" si="14"/>
        <v>100</v>
      </c>
      <c r="O92">
        <v>50</v>
      </c>
      <c r="P92">
        <v>50</v>
      </c>
      <c r="R92" s="106">
        <f t="shared" si="15"/>
        <v>100</v>
      </c>
    </row>
    <row r="93" spans="1:18" x14ac:dyDescent="0.55000000000000004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F93" s="106">
        <f t="shared" si="16"/>
        <v>100</v>
      </c>
      <c r="G93">
        <v>50</v>
      </c>
      <c r="H93">
        <v>50</v>
      </c>
      <c r="J93" s="106">
        <f t="shared" si="13"/>
        <v>100</v>
      </c>
      <c r="K93">
        <v>50</v>
      </c>
      <c r="L93">
        <v>50</v>
      </c>
      <c r="N93" s="106">
        <f t="shared" si="14"/>
        <v>100</v>
      </c>
      <c r="O93">
        <v>50</v>
      </c>
      <c r="P93">
        <v>50</v>
      </c>
      <c r="R93" s="106">
        <f t="shared" si="15"/>
        <v>100</v>
      </c>
    </row>
    <row r="94" spans="1:18" x14ac:dyDescent="0.55000000000000004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F94" s="106">
        <f t="shared" si="16"/>
        <v>100</v>
      </c>
      <c r="G94">
        <v>50</v>
      </c>
      <c r="H94">
        <v>50</v>
      </c>
      <c r="J94" s="106">
        <f t="shared" si="13"/>
        <v>100</v>
      </c>
      <c r="K94">
        <v>50</v>
      </c>
      <c r="L94">
        <v>50</v>
      </c>
      <c r="N94" s="106">
        <f t="shared" si="14"/>
        <v>100</v>
      </c>
      <c r="O94">
        <v>50</v>
      </c>
      <c r="P94">
        <v>50</v>
      </c>
      <c r="R94" s="106">
        <f t="shared" si="15"/>
        <v>100</v>
      </c>
    </row>
    <row r="95" spans="1:18" x14ac:dyDescent="0.55000000000000004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F95" s="106">
        <f t="shared" si="16"/>
        <v>100</v>
      </c>
      <c r="G95">
        <v>50</v>
      </c>
      <c r="H95">
        <v>50</v>
      </c>
      <c r="J95" s="106">
        <f t="shared" si="13"/>
        <v>100</v>
      </c>
      <c r="K95">
        <v>50</v>
      </c>
      <c r="L95">
        <v>50</v>
      </c>
      <c r="N95" s="106">
        <f t="shared" si="14"/>
        <v>100</v>
      </c>
      <c r="O95">
        <v>50</v>
      </c>
      <c r="P95">
        <v>50</v>
      </c>
      <c r="R95" s="106">
        <f t="shared" si="15"/>
        <v>100</v>
      </c>
    </row>
    <row r="96" spans="1:18" x14ac:dyDescent="0.55000000000000004">
      <c r="A96" s="22" t="s">
        <v>2284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F96" s="106">
        <f t="shared" si="16"/>
        <v>100</v>
      </c>
      <c r="G96">
        <v>50</v>
      </c>
      <c r="H96">
        <v>50</v>
      </c>
      <c r="J96" s="106">
        <f t="shared" si="13"/>
        <v>100</v>
      </c>
      <c r="K96">
        <v>50</v>
      </c>
      <c r="L96">
        <v>50</v>
      </c>
      <c r="N96" s="106">
        <f t="shared" si="14"/>
        <v>100</v>
      </c>
      <c r="O96">
        <v>50</v>
      </c>
      <c r="P96">
        <v>50</v>
      </c>
      <c r="R96" s="106">
        <f t="shared" si="15"/>
        <v>100</v>
      </c>
    </row>
    <row r="97" spans="1:18" x14ac:dyDescent="0.55000000000000004">
      <c r="A97" s="22" t="s">
        <v>2285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F97" s="106">
        <f t="shared" si="16"/>
        <v>100</v>
      </c>
      <c r="G97">
        <v>50</v>
      </c>
      <c r="H97">
        <v>50</v>
      </c>
      <c r="J97" s="106">
        <f t="shared" si="13"/>
        <v>100</v>
      </c>
      <c r="K97">
        <v>50</v>
      </c>
      <c r="L97">
        <v>50</v>
      </c>
      <c r="N97" s="106">
        <f t="shared" si="14"/>
        <v>100</v>
      </c>
      <c r="O97">
        <v>50</v>
      </c>
      <c r="P97">
        <v>50</v>
      </c>
      <c r="R97" s="106">
        <f t="shared" si="15"/>
        <v>100</v>
      </c>
    </row>
    <row r="98" spans="1:18" x14ac:dyDescent="0.55000000000000004">
      <c r="A98" s="22" t="s">
        <v>2286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F98" s="106">
        <f t="shared" si="16"/>
        <v>100</v>
      </c>
      <c r="G98">
        <v>50</v>
      </c>
      <c r="H98">
        <v>50</v>
      </c>
      <c r="J98" s="106">
        <f t="shared" si="13"/>
        <v>100</v>
      </c>
      <c r="K98">
        <v>50</v>
      </c>
      <c r="L98">
        <v>50</v>
      </c>
      <c r="N98" s="106">
        <f t="shared" si="14"/>
        <v>100</v>
      </c>
      <c r="O98">
        <v>50</v>
      </c>
      <c r="P98">
        <v>50</v>
      </c>
      <c r="R98" s="106">
        <f t="shared" si="15"/>
        <v>100</v>
      </c>
    </row>
    <row r="99" spans="1:18" x14ac:dyDescent="0.55000000000000004">
      <c r="A99" s="22" t="s">
        <v>2287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F99" s="106">
        <f t="shared" si="16"/>
        <v>100</v>
      </c>
      <c r="G99">
        <v>50</v>
      </c>
      <c r="H99">
        <v>50</v>
      </c>
      <c r="J99" s="106">
        <f t="shared" si="13"/>
        <v>100</v>
      </c>
      <c r="K99">
        <v>50</v>
      </c>
      <c r="L99">
        <v>50</v>
      </c>
      <c r="N99" s="106">
        <f t="shared" si="14"/>
        <v>100</v>
      </c>
      <c r="O99">
        <v>50</v>
      </c>
      <c r="P99">
        <v>50</v>
      </c>
      <c r="R99" s="106">
        <f t="shared" si="15"/>
        <v>100</v>
      </c>
    </row>
    <row r="100" spans="1:18" x14ac:dyDescent="0.55000000000000004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F100" s="106">
        <f t="shared" si="16"/>
        <v>100</v>
      </c>
      <c r="G100">
        <v>50</v>
      </c>
      <c r="H100">
        <v>50</v>
      </c>
      <c r="J100" s="106">
        <f t="shared" si="13"/>
        <v>100</v>
      </c>
      <c r="K100">
        <v>50</v>
      </c>
      <c r="L100">
        <v>50</v>
      </c>
      <c r="N100" s="106">
        <f t="shared" si="14"/>
        <v>100</v>
      </c>
      <c r="O100">
        <v>50</v>
      </c>
      <c r="P100">
        <v>50</v>
      </c>
      <c r="R100" s="106">
        <f t="shared" si="15"/>
        <v>100</v>
      </c>
    </row>
    <row r="101" spans="1:18" x14ac:dyDescent="0.55000000000000004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F101" s="106">
        <f t="shared" si="16"/>
        <v>100</v>
      </c>
      <c r="G101">
        <v>50</v>
      </c>
      <c r="H101">
        <v>50</v>
      </c>
      <c r="J101" s="106">
        <f t="shared" si="13"/>
        <v>100</v>
      </c>
      <c r="K101">
        <v>50</v>
      </c>
      <c r="L101">
        <v>50</v>
      </c>
      <c r="N101" s="106">
        <f t="shared" si="14"/>
        <v>100</v>
      </c>
      <c r="O101">
        <v>50</v>
      </c>
      <c r="P101">
        <v>50</v>
      </c>
      <c r="R101" s="106">
        <f t="shared" si="15"/>
        <v>100</v>
      </c>
    </row>
    <row r="102" spans="1:18" x14ac:dyDescent="0.55000000000000004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F102" s="106">
        <f t="shared" si="16"/>
        <v>100</v>
      </c>
      <c r="G102">
        <v>50</v>
      </c>
      <c r="H102">
        <v>50</v>
      </c>
      <c r="J102" s="106">
        <f t="shared" si="13"/>
        <v>100</v>
      </c>
      <c r="K102">
        <v>50</v>
      </c>
      <c r="L102">
        <v>50</v>
      </c>
      <c r="N102" s="106">
        <f t="shared" si="14"/>
        <v>100</v>
      </c>
      <c r="O102">
        <v>50</v>
      </c>
      <c r="P102">
        <v>50</v>
      </c>
      <c r="R102" s="106">
        <f t="shared" si="15"/>
        <v>100</v>
      </c>
    </row>
    <row r="103" spans="1:18" x14ac:dyDescent="0.55000000000000004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F103" s="106">
        <f t="shared" si="16"/>
        <v>100</v>
      </c>
      <c r="G103">
        <v>50</v>
      </c>
      <c r="H103">
        <v>50</v>
      </c>
      <c r="J103" s="106">
        <f t="shared" si="13"/>
        <v>100</v>
      </c>
      <c r="K103">
        <v>50</v>
      </c>
      <c r="L103">
        <v>50</v>
      </c>
      <c r="N103" s="106">
        <f t="shared" si="14"/>
        <v>100</v>
      </c>
      <c r="O103">
        <v>50</v>
      </c>
      <c r="P103">
        <v>50</v>
      </c>
      <c r="R103" s="106">
        <f t="shared" si="15"/>
        <v>100</v>
      </c>
    </row>
    <row r="104" spans="1:18" x14ac:dyDescent="0.55000000000000004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F104" s="106">
        <f t="shared" si="16"/>
        <v>100</v>
      </c>
      <c r="G104">
        <v>50</v>
      </c>
      <c r="H104">
        <v>50</v>
      </c>
      <c r="J104" s="106">
        <f t="shared" si="13"/>
        <v>100</v>
      </c>
      <c r="K104">
        <v>50</v>
      </c>
      <c r="L104">
        <v>50</v>
      </c>
      <c r="N104" s="106">
        <f t="shared" si="14"/>
        <v>100</v>
      </c>
      <c r="O104">
        <v>50</v>
      </c>
      <c r="P104">
        <v>50</v>
      </c>
      <c r="R104" s="106">
        <f t="shared" si="15"/>
        <v>100</v>
      </c>
    </row>
    <row r="105" spans="1:18" x14ac:dyDescent="0.55000000000000004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F105" s="106">
        <f t="shared" si="16"/>
        <v>100</v>
      </c>
      <c r="G105">
        <v>50</v>
      </c>
      <c r="H105">
        <v>50</v>
      </c>
      <c r="J105" s="106">
        <f t="shared" si="13"/>
        <v>100</v>
      </c>
      <c r="K105">
        <v>50</v>
      </c>
      <c r="L105">
        <v>50</v>
      </c>
      <c r="N105" s="106">
        <f t="shared" si="14"/>
        <v>100</v>
      </c>
      <c r="O105">
        <v>50</v>
      </c>
      <c r="P105">
        <v>50</v>
      </c>
      <c r="R105" s="106">
        <f t="shared" si="15"/>
        <v>100</v>
      </c>
    </row>
    <row r="106" spans="1:18" x14ac:dyDescent="0.55000000000000004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F106" s="106">
        <f t="shared" si="16"/>
        <v>100</v>
      </c>
      <c r="G106">
        <v>50</v>
      </c>
      <c r="H106">
        <v>50</v>
      </c>
      <c r="J106" s="106">
        <f t="shared" si="13"/>
        <v>100</v>
      </c>
      <c r="K106">
        <v>50</v>
      </c>
      <c r="L106">
        <v>50</v>
      </c>
      <c r="N106" s="106">
        <f t="shared" si="14"/>
        <v>100</v>
      </c>
      <c r="O106">
        <v>50</v>
      </c>
      <c r="P106">
        <v>50</v>
      </c>
      <c r="R106" s="106">
        <f t="shared" si="15"/>
        <v>100</v>
      </c>
    </row>
    <row r="107" spans="1:18" x14ac:dyDescent="0.55000000000000004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F107" s="106">
        <f t="shared" si="16"/>
        <v>100</v>
      </c>
      <c r="G107">
        <v>50</v>
      </c>
      <c r="H107">
        <v>50</v>
      </c>
      <c r="J107" s="106">
        <f t="shared" si="13"/>
        <v>100</v>
      </c>
      <c r="K107">
        <v>50</v>
      </c>
      <c r="L107">
        <v>50</v>
      </c>
      <c r="N107" s="106">
        <f t="shared" si="14"/>
        <v>100</v>
      </c>
      <c r="O107">
        <v>50</v>
      </c>
      <c r="P107">
        <v>50</v>
      </c>
      <c r="R107" s="106">
        <f t="shared" si="15"/>
        <v>100</v>
      </c>
    </row>
    <row r="108" spans="1:18" x14ac:dyDescent="0.55000000000000004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F108" s="106">
        <f t="shared" si="16"/>
        <v>100</v>
      </c>
      <c r="G108">
        <v>50</v>
      </c>
      <c r="H108">
        <v>50</v>
      </c>
      <c r="J108" s="106">
        <f t="shared" si="13"/>
        <v>100</v>
      </c>
      <c r="K108">
        <v>50</v>
      </c>
      <c r="L108">
        <v>50</v>
      </c>
      <c r="N108" s="106">
        <f t="shared" si="14"/>
        <v>100</v>
      </c>
      <c r="O108">
        <v>50</v>
      </c>
      <c r="P108">
        <v>50</v>
      </c>
      <c r="R108" s="106">
        <f t="shared" si="15"/>
        <v>100</v>
      </c>
    </row>
    <row r="109" spans="1:18" x14ac:dyDescent="0.55000000000000004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F109" s="106">
        <f t="shared" si="16"/>
        <v>100</v>
      </c>
      <c r="G109">
        <v>50</v>
      </c>
      <c r="H109">
        <v>50</v>
      </c>
      <c r="J109" s="106">
        <f t="shared" si="13"/>
        <v>100</v>
      </c>
      <c r="K109">
        <v>50</v>
      </c>
      <c r="L109">
        <v>50</v>
      </c>
      <c r="N109" s="106">
        <f t="shared" si="14"/>
        <v>100</v>
      </c>
      <c r="O109">
        <v>50</v>
      </c>
      <c r="P109">
        <v>50</v>
      </c>
      <c r="R109" s="106">
        <f t="shared" si="15"/>
        <v>100</v>
      </c>
    </row>
    <row r="110" spans="1:18" x14ac:dyDescent="0.55000000000000004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F110" s="106">
        <f t="shared" si="16"/>
        <v>100</v>
      </c>
      <c r="G110">
        <v>50</v>
      </c>
      <c r="H110">
        <v>50</v>
      </c>
      <c r="J110" s="106">
        <f t="shared" si="13"/>
        <v>100</v>
      </c>
      <c r="K110">
        <v>50</v>
      </c>
      <c r="L110">
        <v>50</v>
      </c>
      <c r="N110" s="106">
        <f t="shared" si="14"/>
        <v>100</v>
      </c>
      <c r="O110">
        <v>50</v>
      </c>
      <c r="P110">
        <v>50</v>
      </c>
      <c r="R110" s="106">
        <f t="shared" si="15"/>
        <v>100</v>
      </c>
    </row>
    <row r="111" spans="1:18" x14ac:dyDescent="0.55000000000000004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F111" s="106">
        <f t="shared" si="16"/>
        <v>100</v>
      </c>
      <c r="G111">
        <v>50</v>
      </c>
      <c r="H111">
        <v>50</v>
      </c>
      <c r="J111" s="106">
        <f t="shared" si="13"/>
        <v>100</v>
      </c>
      <c r="K111">
        <v>50</v>
      </c>
      <c r="L111">
        <v>50</v>
      </c>
      <c r="N111" s="106">
        <f t="shared" si="14"/>
        <v>100</v>
      </c>
      <c r="O111">
        <v>50</v>
      </c>
      <c r="P111">
        <v>50</v>
      </c>
      <c r="R111" s="106">
        <f t="shared" si="15"/>
        <v>100</v>
      </c>
    </row>
    <row r="112" spans="1:18" x14ac:dyDescent="0.55000000000000004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F112" s="106">
        <f t="shared" si="16"/>
        <v>100</v>
      </c>
      <c r="G112">
        <v>50</v>
      </c>
      <c r="H112">
        <v>50</v>
      </c>
      <c r="J112" s="106">
        <f t="shared" si="13"/>
        <v>100</v>
      </c>
      <c r="K112">
        <v>50</v>
      </c>
      <c r="L112">
        <v>50</v>
      </c>
      <c r="N112" s="106">
        <f t="shared" si="14"/>
        <v>100</v>
      </c>
      <c r="O112">
        <v>50</v>
      </c>
      <c r="P112">
        <v>50</v>
      </c>
      <c r="R112" s="106">
        <f t="shared" si="15"/>
        <v>100</v>
      </c>
    </row>
    <row r="113" spans="1:18" x14ac:dyDescent="0.55000000000000004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F113" s="106">
        <f t="shared" si="16"/>
        <v>100</v>
      </c>
      <c r="G113">
        <v>50</v>
      </c>
      <c r="H113">
        <v>50</v>
      </c>
      <c r="J113" s="106">
        <f t="shared" ref="J113:J122" si="17">SUM(G113:I113)</f>
        <v>100</v>
      </c>
      <c r="K113">
        <v>50</v>
      </c>
      <c r="L113">
        <v>50</v>
      </c>
      <c r="N113" s="106">
        <f t="shared" ref="N113:N122" si="18">SUM(K113:M113)</f>
        <v>100</v>
      </c>
      <c r="O113">
        <v>50</v>
      </c>
      <c r="P113">
        <v>50</v>
      </c>
      <c r="R113" s="106">
        <f t="shared" ref="R113:R122" si="19">SUM(O113:Q113)</f>
        <v>100</v>
      </c>
    </row>
    <row r="114" spans="1:18" x14ac:dyDescent="0.55000000000000004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F114" s="106">
        <f t="shared" si="16"/>
        <v>100</v>
      </c>
      <c r="G114">
        <v>50</v>
      </c>
      <c r="H114">
        <v>50</v>
      </c>
      <c r="J114" s="106">
        <f t="shared" si="17"/>
        <v>100</v>
      </c>
      <c r="K114">
        <v>50</v>
      </c>
      <c r="L114">
        <v>50</v>
      </c>
      <c r="N114" s="106">
        <f t="shared" si="18"/>
        <v>100</v>
      </c>
      <c r="O114">
        <v>50</v>
      </c>
      <c r="P114">
        <v>50</v>
      </c>
      <c r="R114" s="106">
        <f t="shared" si="19"/>
        <v>100</v>
      </c>
    </row>
    <row r="115" spans="1:18" x14ac:dyDescent="0.55000000000000004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F115" s="106">
        <f t="shared" si="16"/>
        <v>100</v>
      </c>
      <c r="G115">
        <v>50</v>
      </c>
      <c r="H115">
        <v>50</v>
      </c>
      <c r="J115" s="106">
        <f t="shared" si="17"/>
        <v>100</v>
      </c>
      <c r="K115">
        <v>50</v>
      </c>
      <c r="L115">
        <v>50</v>
      </c>
      <c r="N115" s="106">
        <f t="shared" si="18"/>
        <v>100</v>
      </c>
      <c r="O115">
        <v>50</v>
      </c>
      <c r="P115">
        <v>50</v>
      </c>
      <c r="R115" s="106">
        <f t="shared" si="19"/>
        <v>100</v>
      </c>
    </row>
    <row r="116" spans="1:18" x14ac:dyDescent="0.55000000000000004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F116" s="106">
        <f t="shared" si="16"/>
        <v>100</v>
      </c>
      <c r="G116">
        <v>50</v>
      </c>
      <c r="H116">
        <v>50</v>
      </c>
      <c r="J116" s="106">
        <f t="shared" si="17"/>
        <v>100</v>
      </c>
      <c r="K116">
        <v>50</v>
      </c>
      <c r="L116">
        <v>50</v>
      </c>
      <c r="N116" s="106">
        <f t="shared" si="18"/>
        <v>100</v>
      </c>
      <c r="O116">
        <v>50</v>
      </c>
      <c r="P116">
        <v>50</v>
      </c>
      <c r="R116" s="106">
        <f t="shared" si="19"/>
        <v>100</v>
      </c>
    </row>
    <row r="117" spans="1:18" x14ac:dyDescent="0.55000000000000004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F117" s="106">
        <f t="shared" si="16"/>
        <v>100</v>
      </c>
      <c r="G117">
        <v>50</v>
      </c>
      <c r="H117">
        <v>50</v>
      </c>
      <c r="J117" s="106">
        <f t="shared" si="17"/>
        <v>100</v>
      </c>
      <c r="K117">
        <v>50</v>
      </c>
      <c r="L117">
        <v>50</v>
      </c>
      <c r="N117" s="106">
        <f t="shared" si="18"/>
        <v>100</v>
      </c>
      <c r="O117">
        <v>50</v>
      </c>
      <c r="P117">
        <v>50</v>
      </c>
      <c r="R117" s="106">
        <f t="shared" si="19"/>
        <v>100</v>
      </c>
    </row>
    <row r="118" spans="1:18" x14ac:dyDescent="0.55000000000000004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F118" s="106">
        <f t="shared" si="16"/>
        <v>100</v>
      </c>
      <c r="G118">
        <v>50</v>
      </c>
      <c r="H118">
        <v>50</v>
      </c>
      <c r="J118" s="106">
        <f t="shared" si="17"/>
        <v>100</v>
      </c>
      <c r="K118">
        <v>50</v>
      </c>
      <c r="L118">
        <v>50</v>
      </c>
      <c r="N118" s="106">
        <f t="shared" si="18"/>
        <v>100</v>
      </c>
      <c r="O118">
        <v>50</v>
      </c>
      <c r="P118">
        <v>50</v>
      </c>
      <c r="R118" s="106">
        <f t="shared" si="19"/>
        <v>100</v>
      </c>
    </row>
    <row r="119" spans="1:18" x14ac:dyDescent="0.55000000000000004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F119" s="106">
        <f t="shared" si="16"/>
        <v>100</v>
      </c>
      <c r="G119">
        <v>50</v>
      </c>
      <c r="H119">
        <v>50</v>
      </c>
      <c r="J119" s="106">
        <f t="shared" si="17"/>
        <v>100</v>
      </c>
      <c r="K119">
        <v>50</v>
      </c>
      <c r="L119">
        <v>50</v>
      </c>
      <c r="N119" s="106">
        <f t="shared" si="18"/>
        <v>100</v>
      </c>
      <c r="O119">
        <v>50</v>
      </c>
      <c r="P119">
        <v>50</v>
      </c>
      <c r="R119" s="106">
        <f t="shared" si="19"/>
        <v>100</v>
      </c>
    </row>
    <row r="120" spans="1:18" x14ac:dyDescent="0.55000000000000004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F120" s="106">
        <f t="shared" si="16"/>
        <v>100</v>
      </c>
      <c r="G120">
        <v>50</v>
      </c>
      <c r="H120">
        <v>50</v>
      </c>
      <c r="J120" s="106">
        <f t="shared" si="17"/>
        <v>100</v>
      </c>
      <c r="K120">
        <v>50</v>
      </c>
      <c r="L120">
        <v>50</v>
      </c>
      <c r="N120" s="106">
        <f t="shared" si="18"/>
        <v>100</v>
      </c>
      <c r="O120">
        <v>50</v>
      </c>
      <c r="P120">
        <v>50</v>
      </c>
      <c r="R120" s="106">
        <f t="shared" si="19"/>
        <v>100</v>
      </c>
    </row>
    <row r="121" spans="1:18" x14ac:dyDescent="0.55000000000000004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F121" s="106">
        <f t="shared" si="16"/>
        <v>100</v>
      </c>
      <c r="G121">
        <v>50</v>
      </c>
      <c r="H121">
        <v>50</v>
      </c>
      <c r="J121" s="106">
        <f t="shared" si="17"/>
        <v>100</v>
      </c>
      <c r="K121">
        <v>50</v>
      </c>
      <c r="L121">
        <v>50</v>
      </c>
      <c r="N121" s="106">
        <f t="shared" si="18"/>
        <v>100</v>
      </c>
      <c r="O121">
        <v>50</v>
      </c>
      <c r="P121">
        <v>50</v>
      </c>
      <c r="R121" s="106">
        <f t="shared" si="19"/>
        <v>100</v>
      </c>
    </row>
    <row r="122" spans="1:18" x14ac:dyDescent="0.55000000000000004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F122" s="106">
        <f t="shared" si="16"/>
        <v>100</v>
      </c>
      <c r="G122">
        <v>50</v>
      </c>
      <c r="H122">
        <v>50</v>
      </c>
      <c r="J122" s="106">
        <f t="shared" si="17"/>
        <v>100</v>
      </c>
      <c r="K122">
        <v>50</v>
      </c>
      <c r="L122">
        <v>50</v>
      </c>
      <c r="N122" s="106">
        <f t="shared" si="18"/>
        <v>100</v>
      </c>
      <c r="O122">
        <v>50</v>
      </c>
      <c r="P122">
        <v>50</v>
      </c>
      <c r="R122" s="106">
        <f t="shared" si="19"/>
        <v>100</v>
      </c>
    </row>
    <row r="123" spans="1:18" x14ac:dyDescent="0.55000000000000004">
      <c r="A123" t="s">
        <v>1703</v>
      </c>
      <c r="B123" s="106" t="s">
        <v>1705</v>
      </c>
      <c r="C123">
        <v>50</v>
      </c>
      <c r="D123">
        <v>50</v>
      </c>
      <c r="F123" s="106">
        <f t="shared" ref="F123:F124" si="20">SUM(C123:E123)</f>
        <v>100</v>
      </c>
      <c r="G123">
        <v>50</v>
      </c>
      <c r="H123">
        <v>50</v>
      </c>
      <c r="J123" s="106">
        <f t="shared" ref="J123:J124" si="21">SUM(G123:I123)</f>
        <v>100</v>
      </c>
      <c r="K123">
        <v>50</v>
      </c>
      <c r="L123">
        <v>50</v>
      </c>
      <c r="N123" s="106">
        <f t="shared" ref="N123:N124" si="22">SUM(K123:M123)</f>
        <v>100</v>
      </c>
      <c r="O123">
        <v>50</v>
      </c>
      <c r="P123">
        <v>50</v>
      </c>
      <c r="R123" s="106">
        <f t="shared" ref="R123:R124" si="23">SUM(O123:Q123)</f>
        <v>100</v>
      </c>
    </row>
    <row r="124" spans="1:18" x14ac:dyDescent="0.55000000000000004">
      <c r="A124" t="s">
        <v>1704</v>
      </c>
      <c r="B124" s="106" t="s">
        <v>1706</v>
      </c>
      <c r="C124">
        <v>50</v>
      </c>
      <c r="D124">
        <v>50</v>
      </c>
      <c r="F124" s="106">
        <f t="shared" si="20"/>
        <v>100</v>
      </c>
      <c r="G124">
        <v>50</v>
      </c>
      <c r="H124">
        <v>50</v>
      </c>
      <c r="J124" s="106">
        <f t="shared" si="21"/>
        <v>100</v>
      </c>
      <c r="K124">
        <v>50</v>
      </c>
      <c r="L124">
        <v>50</v>
      </c>
      <c r="N124" s="106">
        <f t="shared" si="22"/>
        <v>100</v>
      </c>
      <c r="O124">
        <v>50</v>
      </c>
      <c r="P124">
        <v>50</v>
      </c>
      <c r="R124" s="106">
        <f t="shared" si="23"/>
        <v>100</v>
      </c>
    </row>
  </sheetData>
  <conditionalFormatting sqref="F3:F124 J3:J124 N3:N124 R3: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441E-E8FD-45AC-A868-BA2F2CB7C0D0}">
  <dimension ref="A1:W8"/>
  <sheetViews>
    <sheetView tabSelected="1" workbookViewId="0">
      <selection activeCell="G11" sqref="G11"/>
    </sheetView>
  </sheetViews>
  <sheetFormatPr defaultRowHeight="14.4" x14ac:dyDescent="0.55000000000000004"/>
  <sheetData>
    <row r="1" spans="1:23" ht="28.8" x14ac:dyDescent="0.55000000000000004">
      <c r="A1" s="121" t="s">
        <v>29</v>
      </c>
      <c r="B1" s="121" t="s">
        <v>30</v>
      </c>
      <c r="C1" s="121" t="s">
        <v>2594</v>
      </c>
      <c r="D1" s="121" t="s">
        <v>2595</v>
      </c>
      <c r="E1" s="121" t="s">
        <v>2596</v>
      </c>
      <c r="F1" s="121" t="s">
        <v>2597</v>
      </c>
      <c r="G1" s="121" t="s">
        <v>2598</v>
      </c>
      <c r="H1" s="121" t="s">
        <v>2599</v>
      </c>
      <c r="I1" s="121" t="s">
        <v>2600</v>
      </c>
      <c r="J1" s="121" t="s">
        <v>2601</v>
      </c>
      <c r="K1" s="121" t="s">
        <v>2602</v>
      </c>
      <c r="L1" s="121" t="s">
        <v>2603</v>
      </c>
      <c r="M1" s="121" t="s">
        <v>2604</v>
      </c>
      <c r="N1" s="121" t="s">
        <v>2605</v>
      </c>
      <c r="O1" s="121" t="s">
        <v>2606</v>
      </c>
      <c r="P1" s="121" t="s">
        <v>2607</v>
      </c>
      <c r="Q1" s="121" t="s">
        <v>2608</v>
      </c>
      <c r="R1" s="121" t="s">
        <v>2609</v>
      </c>
      <c r="S1" s="121" t="s">
        <v>2610</v>
      </c>
      <c r="T1" s="121" t="s">
        <v>2611</v>
      </c>
      <c r="U1" s="121" t="s">
        <v>2612</v>
      </c>
      <c r="V1" s="121" t="s">
        <v>2613</v>
      </c>
      <c r="W1" s="121" t="s">
        <v>2614</v>
      </c>
    </row>
    <row r="2" spans="1:23" x14ac:dyDescent="0.55000000000000004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55000000000000004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55000000000000004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55000000000000004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55000000000000004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55000000000000004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55000000000000004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</sheetData>
  <dataValidations count="1">
    <dataValidation type="decimal" allowBlank="1" showInputMessage="1" showErrorMessage="1" sqref="C1:W8" xr:uid="{C5C0B99E-C67D-4FC9-BE79-236D47DB8801}">
      <formula1>0</formula1>
      <formula2>1</formula2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B19" sqref="B19"/>
    </sheetView>
  </sheetViews>
  <sheetFormatPr defaultRowHeight="14.4" x14ac:dyDescent="0.55000000000000004"/>
  <cols>
    <col min="1" max="1" width="19.734375" bestFit="1" customWidth="1"/>
    <col min="2" max="2" width="6.47265625" bestFit="1" customWidth="1"/>
    <col min="3" max="3" width="30.734375" bestFit="1" customWidth="1"/>
    <col min="4" max="4" width="22.15625" bestFit="1" customWidth="1"/>
    <col min="5" max="5" width="8.62890625" bestFit="1" customWidth="1"/>
    <col min="6" max="6" width="7.89453125" bestFit="1" customWidth="1"/>
    <col min="7" max="7" width="8.734375" customWidth="1"/>
    <col min="9" max="9" width="29.89453125" bestFit="1" customWidth="1"/>
  </cols>
  <sheetData>
    <row r="1" spans="1:6" x14ac:dyDescent="0.55000000000000004">
      <c r="A1" s="161" t="s">
        <v>2584</v>
      </c>
      <c r="B1" s="161" t="s">
        <v>2566</v>
      </c>
      <c r="C1" s="161" t="s">
        <v>2567</v>
      </c>
      <c r="D1" s="161" t="s">
        <v>2565</v>
      </c>
      <c r="E1" s="161" t="s">
        <v>2370</v>
      </c>
      <c r="F1" s="161" t="s">
        <v>2371</v>
      </c>
    </row>
    <row r="2" spans="1:6" x14ac:dyDescent="0.55000000000000004">
      <c r="A2" t="s">
        <v>2420</v>
      </c>
      <c r="B2" t="s">
        <v>2576</v>
      </c>
      <c r="C2" t="s">
        <v>2568</v>
      </c>
      <c r="D2" s="3">
        <f>'Work time'!$AE$61</f>
        <v>4.5120000000000005</v>
      </c>
      <c r="E2">
        <v>2020</v>
      </c>
      <c r="F2">
        <v>2029</v>
      </c>
    </row>
    <row r="3" spans="1:6" x14ac:dyDescent="0.55000000000000004">
      <c r="A3" t="str">
        <f>A2</f>
        <v>ComprehensiveModel</v>
      </c>
      <c r="B3" t="s">
        <v>2577</v>
      </c>
      <c r="C3" t="s">
        <v>2569</v>
      </c>
      <c r="D3" s="3">
        <f>'Work time'!$AE$61</f>
        <v>4.5120000000000005</v>
      </c>
      <c r="E3">
        <v>2020</v>
      </c>
      <c r="F3">
        <v>2034</v>
      </c>
    </row>
    <row r="4" spans="1:6" x14ac:dyDescent="0.55000000000000004">
      <c r="A4" t="str">
        <f>A2</f>
        <v>ComprehensiveModel</v>
      </c>
      <c r="B4" t="s">
        <v>2578</v>
      </c>
      <c r="C4" t="s">
        <v>2570</v>
      </c>
      <c r="D4" s="3">
        <f>'Work time'!$AE$61</f>
        <v>4.5120000000000005</v>
      </c>
      <c r="E4">
        <v>2025</v>
      </c>
    </row>
    <row r="5" spans="1:6" x14ac:dyDescent="0.55000000000000004">
      <c r="A5" t="str">
        <f>A2</f>
        <v>ComprehensiveModel</v>
      </c>
      <c r="B5" t="s">
        <v>2579</v>
      </c>
      <c r="C5" t="s">
        <v>2571</v>
      </c>
      <c r="D5" s="3">
        <f>'Work time'!$AE$61</f>
        <v>4.5120000000000005</v>
      </c>
      <c r="E5">
        <v>2025</v>
      </c>
    </row>
    <row r="6" spans="1:6" x14ac:dyDescent="0.55000000000000004">
      <c r="A6" t="str">
        <f>A2</f>
        <v>ComprehensiveModel</v>
      </c>
      <c r="B6" t="s">
        <v>2580</v>
      </c>
      <c r="C6" t="s">
        <v>2572</v>
      </c>
      <c r="D6" s="3">
        <f>'Work time'!$AE$61</f>
        <v>4.5120000000000005</v>
      </c>
      <c r="E6">
        <v>2030</v>
      </c>
    </row>
    <row r="7" spans="1:6" x14ac:dyDescent="0.55000000000000004">
      <c r="A7" t="str">
        <f>A2</f>
        <v>ComprehensiveModel</v>
      </c>
      <c r="B7" t="s">
        <v>2581</v>
      </c>
      <c r="C7" t="s">
        <v>2573</v>
      </c>
      <c r="D7" s="3">
        <f>'Work time'!$AE$61</f>
        <v>4.5120000000000005</v>
      </c>
      <c r="E7">
        <v>2035</v>
      </c>
    </row>
    <row r="8" spans="1:6" x14ac:dyDescent="0.55000000000000004">
      <c r="A8" t="str">
        <f>A2</f>
        <v>ComprehensiveModel</v>
      </c>
      <c r="B8" t="s">
        <v>2582</v>
      </c>
      <c r="C8" t="s">
        <v>2574</v>
      </c>
      <c r="D8" s="3">
        <f>'Work time'!$AE$61</f>
        <v>4.5120000000000005</v>
      </c>
      <c r="E8">
        <v>2030</v>
      </c>
    </row>
    <row r="9" spans="1:6" x14ac:dyDescent="0.55000000000000004">
      <c r="A9" t="str">
        <f>A2</f>
        <v>ComprehensiveModel</v>
      </c>
      <c r="B9" t="s">
        <v>2583</v>
      </c>
      <c r="C9" t="s">
        <v>2575</v>
      </c>
      <c r="D9" s="3">
        <f>'Work time'!$AE$61</f>
        <v>4.5120000000000005</v>
      </c>
      <c r="E9">
        <v>2030</v>
      </c>
    </row>
    <row r="10" spans="1:6" x14ac:dyDescent="0.55000000000000004">
      <c r="A10" t="s">
        <v>2561</v>
      </c>
      <c r="B10" t="s">
        <v>2576</v>
      </c>
      <c r="C10" t="s">
        <v>2568</v>
      </c>
      <c r="D10" s="3">
        <f>'Work time'!$AE$61</f>
        <v>4.5120000000000005</v>
      </c>
      <c r="E10">
        <v>2020</v>
      </c>
      <c r="F10">
        <v>2029</v>
      </c>
    </row>
    <row r="11" spans="1:6" x14ac:dyDescent="0.55000000000000004">
      <c r="A11" t="str">
        <f>A10</f>
        <v>BasicModel</v>
      </c>
      <c r="B11" t="s">
        <v>2577</v>
      </c>
      <c r="C11" t="s">
        <v>2569</v>
      </c>
      <c r="D11" s="3">
        <f>'Work time'!$AE$61</f>
        <v>4.5120000000000005</v>
      </c>
      <c r="E11">
        <v>2020</v>
      </c>
      <c r="F11">
        <v>2034</v>
      </c>
    </row>
    <row r="12" spans="1:6" x14ac:dyDescent="0.55000000000000004">
      <c r="A12" t="str">
        <f>A10</f>
        <v>BasicModel</v>
      </c>
      <c r="B12" t="s">
        <v>2580</v>
      </c>
      <c r="C12" t="s">
        <v>2572</v>
      </c>
      <c r="D12" s="3">
        <f>'Work time'!$AE$61</f>
        <v>4.5120000000000005</v>
      </c>
      <c r="E12">
        <v>2030</v>
      </c>
    </row>
    <row r="13" spans="1:6" x14ac:dyDescent="0.55000000000000004">
      <c r="A13" t="str">
        <f>A10</f>
        <v>BasicModel</v>
      </c>
      <c r="B13" t="s">
        <v>2581</v>
      </c>
      <c r="C13" t="s">
        <v>2573</v>
      </c>
      <c r="D13" s="3">
        <f>'Work time'!$AE$61</f>
        <v>4.5120000000000005</v>
      </c>
      <c r="E13">
        <v>2035</v>
      </c>
    </row>
    <row r="14" spans="1:6" x14ac:dyDescent="0.55000000000000004">
      <c r="A14" t="str">
        <f>A10</f>
        <v>BasicModel</v>
      </c>
      <c r="B14" t="s">
        <v>2582</v>
      </c>
      <c r="C14" t="s">
        <v>2574</v>
      </c>
      <c r="D14" s="3">
        <f>'Work time'!$AE$61</f>
        <v>4.5120000000000005</v>
      </c>
      <c r="E14">
        <v>2025</v>
      </c>
    </row>
    <row r="15" spans="1:6" x14ac:dyDescent="0.55000000000000004">
      <c r="A15" t="str">
        <f>A10</f>
        <v>BasicModel</v>
      </c>
      <c r="B15" t="s">
        <v>2583</v>
      </c>
      <c r="C15" t="s">
        <v>2575</v>
      </c>
      <c r="D15" s="3">
        <f>'Work time'!$AE$61</f>
        <v>4.5120000000000005</v>
      </c>
      <c r="E15">
        <v>2030</v>
      </c>
    </row>
    <row r="16" spans="1:6" x14ac:dyDescent="0.55000000000000004">
      <c r="A16" t="s">
        <v>2563</v>
      </c>
      <c r="B16" t="s">
        <v>2576</v>
      </c>
      <c r="C16" t="s">
        <v>2568</v>
      </c>
      <c r="D16" s="3">
        <f>'Work time'!$AE$61</f>
        <v>4.5120000000000005</v>
      </c>
      <c r="E16">
        <v>2020</v>
      </c>
      <c r="F16">
        <v>2029</v>
      </c>
    </row>
    <row r="17" spans="1:6" x14ac:dyDescent="0.55000000000000004">
      <c r="A17" t="str">
        <f>A16</f>
        <v>MergedModel</v>
      </c>
      <c r="B17" t="s">
        <v>2577</v>
      </c>
      <c r="C17" t="s">
        <v>2569</v>
      </c>
      <c r="D17" s="3">
        <f>'Work time'!$AE$61</f>
        <v>4.5120000000000005</v>
      </c>
      <c r="E17">
        <v>2020</v>
      </c>
      <c r="F17">
        <v>2034</v>
      </c>
    </row>
    <row r="18" spans="1:6" x14ac:dyDescent="0.55000000000000004">
      <c r="A18" t="str">
        <f>A16</f>
        <v>MergedModel</v>
      </c>
      <c r="B18" t="s">
        <v>2580</v>
      </c>
      <c r="C18" t="s">
        <v>2572</v>
      </c>
      <c r="D18" s="3">
        <f>'Work time'!$AE$61</f>
        <v>4.5120000000000005</v>
      </c>
      <c r="E18">
        <v>2030</v>
      </c>
    </row>
    <row r="19" spans="1:6" x14ac:dyDescent="0.55000000000000004">
      <c r="A19" t="str">
        <f>A16</f>
        <v>MergedModel</v>
      </c>
      <c r="B19" t="s">
        <v>2586</v>
      </c>
      <c r="C19" t="s">
        <v>2573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4" x14ac:dyDescent="0.55000000000000004"/>
  <cols>
    <col min="4" max="4" width="15.7890625" customWidth="1"/>
    <col min="6" max="6" width="23" style="17" bestFit="1" customWidth="1"/>
    <col min="7" max="8" width="8.26171875" bestFit="1" customWidth="1"/>
    <col min="9" max="9" width="12.5234375" customWidth="1"/>
    <col min="10" max="10" width="12.734375" customWidth="1"/>
    <col min="12" max="12" width="10.89453125" bestFit="1" customWidth="1"/>
  </cols>
  <sheetData>
    <row r="1" spans="2:12" x14ac:dyDescent="0.55000000000000004">
      <c r="B1" s="101" t="s">
        <v>1119</v>
      </c>
      <c r="D1" s="101" t="s">
        <v>1120</v>
      </c>
      <c r="F1" s="200" t="s">
        <v>2359</v>
      </c>
      <c r="G1" s="72" t="s">
        <v>19</v>
      </c>
      <c r="H1" s="72" t="s">
        <v>20</v>
      </c>
      <c r="I1" s="72" t="s">
        <v>2107</v>
      </c>
      <c r="J1" s="72" t="s">
        <v>2108</v>
      </c>
      <c r="L1" s="247" t="s">
        <v>2585</v>
      </c>
    </row>
    <row r="2" spans="2:12" x14ac:dyDescent="0.55000000000000004">
      <c r="B2" s="17" t="s">
        <v>1700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2576</v>
      </c>
    </row>
    <row r="3" spans="2:12" x14ac:dyDescent="0.55000000000000004">
      <c r="B3" s="17" t="s">
        <v>1701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2577</v>
      </c>
    </row>
    <row r="4" spans="2:12" x14ac:dyDescent="0.55000000000000004">
      <c r="B4" s="17" t="s">
        <v>1702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2578</v>
      </c>
    </row>
    <row r="5" spans="2:12" x14ac:dyDescent="0.55000000000000004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2579</v>
      </c>
    </row>
    <row r="6" spans="2:12" x14ac:dyDescent="0.55000000000000004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2586</v>
      </c>
    </row>
    <row r="7" spans="2:12" x14ac:dyDescent="0.55000000000000004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2580</v>
      </c>
    </row>
    <row r="8" spans="2:12" x14ac:dyDescent="0.55000000000000004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2581</v>
      </c>
    </row>
    <row r="9" spans="2:12" x14ac:dyDescent="0.55000000000000004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2582</v>
      </c>
    </row>
    <row r="10" spans="2:12" x14ac:dyDescent="0.55000000000000004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2583</v>
      </c>
    </row>
    <row r="11" spans="2:12" x14ac:dyDescent="0.55000000000000004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55000000000000004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55000000000000004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55000000000000004">
      <c r="D14" s="17" t="s">
        <v>74</v>
      </c>
      <c r="F14" s="17" t="s">
        <v>2280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55000000000000004">
      <c r="D15" s="17" t="s">
        <v>1</v>
      </c>
      <c r="F15" s="17" t="s">
        <v>2281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55000000000000004">
      <c r="F16" s="17" t="s">
        <v>2270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55000000000000004">
      <c r="F17" s="17" t="s">
        <v>2271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55000000000000004">
      <c r="F18" s="17" t="s">
        <v>2272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55000000000000004">
      <c r="F19" s="17" t="s">
        <v>2282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55000000000000004">
      <c r="F20" s="17" t="s">
        <v>2283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55000000000000004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55000000000000004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55000000000000004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55000000000000004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55000000000000004">
      <c r="F25" s="17" t="s">
        <v>64</v>
      </c>
      <c r="G25" t="b">
        <v>1</v>
      </c>
      <c r="H25" t="b">
        <v>1</v>
      </c>
      <c r="I25">
        <v>18</v>
      </c>
    </row>
    <row r="26" spans="6:10" x14ac:dyDescent="0.55000000000000004">
      <c r="F26" s="17" t="s">
        <v>1722</v>
      </c>
      <c r="G26" t="b">
        <v>1</v>
      </c>
      <c r="H26" t="b">
        <v>1</v>
      </c>
      <c r="I26">
        <v>35</v>
      </c>
    </row>
    <row r="27" spans="6:10" x14ac:dyDescent="0.55000000000000004">
      <c r="F27" s="17" t="s">
        <v>2291</v>
      </c>
      <c r="G27" t="b">
        <v>1</v>
      </c>
      <c r="H27" s="17" t="b">
        <v>1</v>
      </c>
      <c r="I27">
        <v>50</v>
      </c>
    </row>
    <row r="28" spans="6:10" x14ac:dyDescent="0.55000000000000004">
      <c r="F28" s="17" t="s">
        <v>2273</v>
      </c>
      <c r="G28" t="b">
        <v>1</v>
      </c>
      <c r="H28" s="17" t="b">
        <v>1</v>
      </c>
      <c r="I28">
        <v>65</v>
      </c>
    </row>
    <row r="29" spans="6:10" x14ac:dyDescent="0.55000000000000004">
      <c r="F29" s="17" t="s">
        <v>2264</v>
      </c>
      <c r="G29" t="b">
        <v>1</v>
      </c>
      <c r="H29" s="17" t="b">
        <v>1</v>
      </c>
      <c r="I29">
        <v>70</v>
      </c>
    </row>
    <row r="30" spans="6:10" x14ac:dyDescent="0.55000000000000004">
      <c r="F30" s="17" t="s">
        <v>1513</v>
      </c>
      <c r="G30" t="b">
        <v>1</v>
      </c>
      <c r="H30" t="b">
        <v>0</v>
      </c>
      <c r="I30">
        <v>18</v>
      </c>
    </row>
    <row r="31" spans="6:10" x14ac:dyDescent="0.55000000000000004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55000000000000004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55000000000000004">
      <c r="F33" s="17" t="s">
        <v>2348</v>
      </c>
      <c r="G33" t="b">
        <v>0</v>
      </c>
      <c r="H33" t="b">
        <v>1</v>
      </c>
      <c r="I33">
        <v>20</v>
      </c>
      <c r="J33">
        <v>29</v>
      </c>
    </row>
    <row r="34" spans="6:10" x14ac:dyDescent="0.55000000000000004">
      <c r="F34" s="17" t="s">
        <v>2349</v>
      </c>
      <c r="G34" t="b">
        <v>1</v>
      </c>
      <c r="H34" t="b">
        <v>0</v>
      </c>
      <c r="I34">
        <v>20</v>
      </c>
      <c r="J34">
        <v>29</v>
      </c>
    </row>
    <row r="35" spans="6:10" x14ac:dyDescent="0.55000000000000004">
      <c r="F35" s="17" t="s">
        <v>2350</v>
      </c>
      <c r="G35" t="b">
        <v>0</v>
      </c>
      <c r="H35" t="b">
        <v>1</v>
      </c>
      <c r="I35">
        <v>30</v>
      </c>
      <c r="J35">
        <v>39</v>
      </c>
    </row>
    <row r="36" spans="6:10" x14ac:dyDescent="0.55000000000000004">
      <c r="F36" s="17" t="s">
        <v>2351</v>
      </c>
      <c r="G36" t="b">
        <v>1</v>
      </c>
      <c r="H36" t="b">
        <v>0</v>
      </c>
      <c r="I36">
        <v>30</v>
      </c>
      <c r="J36">
        <v>39</v>
      </c>
    </row>
    <row r="37" spans="6:10" x14ac:dyDescent="0.55000000000000004">
      <c r="F37" s="17" t="s">
        <v>2352</v>
      </c>
      <c r="G37" t="b">
        <v>0</v>
      </c>
      <c r="H37" t="b">
        <v>1</v>
      </c>
      <c r="I37">
        <v>40</v>
      </c>
      <c r="J37">
        <v>49</v>
      </c>
    </row>
    <row r="38" spans="6:10" x14ac:dyDescent="0.55000000000000004">
      <c r="F38" s="17" t="s">
        <v>2353</v>
      </c>
      <c r="G38" t="b">
        <v>1</v>
      </c>
      <c r="H38" t="b">
        <v>0</v>
      </c>
      <c r="I38">
        <v>40</v>
      </c>
      <c r="J38">
        <v>49</v>
      </c>
    </row>
    <row r="39" spans="6:10" x14ac:dyDescent="0.55000000000000004">
      <c r="F39" s="17" t="s">
        <v>2354</v>
      </c>
      <c r="G39" t="b">
        <v>0</v>
      </c>
      <c r="H39" t="b">
        <v>1</v>
      </c>
      <c r="I39">
        <v>50</v>
      </c>
      <c r="J39">
        <v>59</v>
      </c>
    </row>
    <row r="40" spans="6:10" x14ac:dyDescent="0.55000000000000004">
      <c r="F40" s="17" t="s">
        <v>2355</v>
      </c>
      <c r="G40" t="b">
        <v>1</v>
      </c>
      <c r="H40" t="b">
        <v>0</v>
      </c>
      <c r="I40">
        <v>50</v>
      </c>
      <c r="J40">
        <v>59</v>
      </c>
    </row>
    <row r="41" spans="6:10" x14ac:dyDescent="0.55000000000000004">
      <c r="F41" s="17" t="s">
        <v>2356</v>
      </c>
      <c r="G41" t="b">
        <v>0</v>
      </c>
      <c r="H41" t="b">
        <v>1</v>
      </c>
      <c r="I41">
        <v>60</v>
      </c>
      <c r="J41">
        <v>69</v>
      </c>
    </row>
    <row r="42" spans="6:10" x14ac:dyDescent="0.55000000000000004">
      <c r="F42" s="17" t="s">
        <v>2357</v>
      </c>
      <c r="G42" t="b">
        <v>1</v>
      </c>
      <c r="H42" t="b">
        <v>0</v>
      </c>
      <c r="I42">
        <v>60</v>
      </c>
      <c r="J42">
        <v>69</v>
      </c>
    </row>
    <row r="43" spans="6:10" x14ac:dyDescent="0.55000000000000004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55000000000000004">
      <c r="F44" s="17" t="s">
        <v>67</v>
      </c>
      <c r="G44" t="b">
        <v>1</v>
      </c>
      <c r="H44" t="b">
        <v>1</v>
      </c>
    </row>
    <row r="45" spans="6:10" x14ac:dyDescent="0.55000000000000004">
      <c r="F45" s="17" t="s">
        <v>62</v>
      </c>
      <c r="G45" t="b">
        <v>0</v>
      </c>
      <c r="H45" t="b">
        <v>0</v>
      </c>
    </row>
    <row r="50" spans="6:6" x14ac:dyDescent="0.55000000000000004">
      <c r="F50"/>
    </row>
    <row r="51" spans="6:6" x14ac:dyDescent="0.55000000000000004">
      <c r="F51"/>
    </row>
    <row r="52" spans="6:6" x14ac:dyDescent="0.55000000000000004">
      <c r="F52"/>
    </row>
    <row r="53" spans="6:6" x14ac:dyDescent="0.55000000000000004">
      <c r="F53"/>
    </row>
    <row r="54" spans="6:6" x14ac:dyDescent="0.55000000000000004">
      <c r="F54"/>
    </row>
    <row r="55" spans="6:6" x14ac:dyDescent="0.55000000000000004">
      <c r="F55"/>
    </row>
    <row r="56" spans="6:6" x14ac:dyDescent="0.55000000000000004">
      <c r="F56"/>
    </row>
    <row r="57" spans="6:6" x14ac:dyDescent="0.55000000000000004">
      <c r="F57"/>
    </row>
    <row r="58" spans="6:6" x14ac:dyDescent="0.55000000000000004">
      <c r="F58"/>
    </row>
    <row r="59" spans="6:6" x14ac:dyDescent="0.55000000000000004">
      <c r="F59"/>
    </row>
    <row r="60" spans="6:6" x14ac:dyDescent="0.55000000000000004">
      <c r="F60"/>
    </row>
    <row r="61" spans="6:6" x14ac:dyDescent="0.55000000000000004">
      <c r="F61"/>
    </row>
    <row r="62" spans="6:6" x14ac:dyDescent="0.55000000000000004">
      <c r="F62"/>
    </row>
    <row r="63" spans="6:6" x14ac:dyDescent="0.55000000000000004">
      <c r="F63"/>
    </row>
    <row r="64" spans="6:6" x14ac:dyDescent="0.55000000000000004">
      <c r="F64"/>
    </row>
    <row r="65" spans="6:6" x14ac:dyDescent="0.55000000000000004">
      <c r="F65"/>
    </row>
    <row r="66" spans="6:6" x14ac:dyDescent="0.55000000000000004">
      <c r="F66"/>
    </row>
    <row r="67" spans="6:6" x14ac:dyDescent="0.55000000000000004">
      <c r="F67"/>
    </row>
    <row r="68" spans="6:6" x14ac:dyDescent="0.55000000000000004">
      <c r="F68"/>
    </row>
    <row r="69" spans="6:6" x14ac:dyDescent="0.55000000000000004">
      <c r="F69"/>
    </row>
    <row r="70" spans="6:6" x14ac:dyDescent="0.55000000000000004">
      <c r="F70"/>
    </row>
    <row r="71" spans="6:6" x14ac:dyDescent="0.55000000000000004">
      <c r="F71"/>
    </row>
    <row r="72" spans="6:6" x14ac:dyDescent="0.55000000000000004">
      <c r="F72"/>
    </row>
    <row r="73" spans="6:6" x14ac:dyDescent="0.55000000000000004">
      <c r="F73"/>
    </row>
    <row r="74" spans="6:6" x14ac:dyDescent="0.55000000000000004">
      <c r="F74"/>
    </row>
    <row r="75" spans="6:6" x14ac:dyDescent="0.55000000000000004">
      <c r="F75"/>
    </row>
    <row r="76" spans="6:6" x14ac:dyDescent="0.55000000000000004">
      <c r="F76"/>
    </row>
    <row r="77" spans="6:6" x14ac:dyDescent="0.55000000000000004">
      <c r="F77"/>
    </row>
    <row r="78" spans="6:6" x14ac:dyDescent="0.55000000000000004">
      <c r="F78"/>
    </row>
    <row r="79" spans="6:6" x14ac:dyDescent="0.55000000000000004">
      <c r="F79"/>
    </row>
    <row r="80" spans="6:6" x14ac:dyDescent="0.55000000000000004">
      <c r="F80"/>
    </row>
    <row r="81" spans="6:6" x14ac:dyDescent="0.55000000000000004">
      <c r="F81"/>
    </row>
    <row r="82" spans="6:6" x14ac:dyDescent="0.55000000000000004">
      <c r="F82"/>
    </row>
    <row r="83" spans="6:6" x14ac:dyDescent="0.55000000000000004">
      <c r="F83"/>
    </row>
    <row r="84" spans="6:6" x14ac:dyDescent="0.55000000000000004">
      <c r="F84"/>
    </row>
    <row r="85" spans="6:6" x14ac:dyDescent="0.55000000000000004">
      <c r="F85"/>
    </row>
    <row r="86" spans="6:6" x14ac:dyDescent="0.55000000000000004">
      <c r="F86"/>
    </row>
    <row r="87" spans="6:6" x14ac:dyDescent="0.55000000000000004">
      <c r="F87"/>
    </row>
    <row r="88" spans="6:6" x14ac:dyDescent="0.55000000000000004">
      <c r="F88"/>
    </row>
    <row r="89" spans="6:6" x14ac:dyDescent="0.55000000000000004">
      <c r="F89"/>
    </row>
    <row r="90" spans="6:6" x14ac:dyDescent="0.55000000000000004">
      <c r="F90"/>
    </row>
    <row r="91" spans="6:6" x14ac:dyDescent="0.55000000000000004">
      <c r="F91"/>
    </row>
    <row r="92" spans="6:6" x14ac:dyDescent="0.55000000000000004">
      <c r="F92"/>
    </row>
    <row r="93" spans="6:6" x14ac:dyDescent="0.55000000000000004">
      <c r="F93"/>
    </row>
    <row r="94" spans="6:6" x14ac:dyDescent="0.55000000000000004">
      <c r="F94"/>
    </row>
    <row r="95" spans="6:6" x14ac:dyDescent="0.55000000000000004">
      <c r="F95"/>
    </row>
    <row r="96" spans="6:6" x14ac:dyDescent="0.55000000000000004">
      <c r="F96"/>
    </row>
    <row r="97" spans="6:6" x14ac:dyDescent="0.55000000000000004">
      <c r="F97"/>
    </row>
    <row r="98" spans="6:6" x14ac:dyDescent="0.55000000000000004">
      <c r="F98"/>
    </row>
    <row r="99" spans="6:6" x14ac:dyDescent="0.55000000000000004">
      <c r="F99"/>
    </row>
    <row r="100" spans="6:6" x14ac:dyDescent="0.55000000000000004">
      <c r="F100"/>
    </row>
    <row r="101" spans="6:6" x14ac:dyDescent="0.55000000000000004">
      <c r="F101"/>
    </row>
    <row r="102" spans="6:6" x14ac:dyDescent="0.55000000000000004">
      <c r="F102"/>
    </row>
    <row r="103" spans="6:6" x14ac:dyDescent="0.55000000000000004">
      <c r="F103"/>
    </row>
    <row r="104" spans="6:6" x14ac:dyDescent="0.55000000000000004">
      <c r="F104"/>
    </row>
    <row r="105" spans="6:6" x14ac:dyDescent="0.55000000000000004">
      <c r="F105"/>
    </row>
    <row r="106" spans="6:6" x14ac:dyDescent="0.55000000000000004">
      <c r="F106"/>
    </row>
    <row r="107" spans="6:6" x14ac:dyDescent="0.55000000000000004">
      <c r="F107"/>
    </row>
    <row r="108" spans="6:6" x14ac:dyDescent="0.55000000000000004">
      <c r="F108"/>
    </row>
    <row r="109" spans="6:6" x14ac:dyDescent="0.55000000000000004">
      <c r="F109"/>
    </row>
    <row r="110" spans="6:6" x14ac:dyDescent="0.55000000000000004">
      <c r="F110"/>
    </row>
    <row r="111" spans="6:6" x14ac:dyDescent="0.55000000000000004">
      <c r="F111"/>
    </row>
    <row r="112" spans="6:6" x14ac:dyDescent="0.55000000000000004">
      <c r="F112"/>
    </row>
    <row r="113" spans="6:6" x14ac:dyDescent="0.55000000000000004">
      <c r="F113"/>
    </row>
    <row r="114" spans="6:6" x14ac:dyDescent="0.55000000000000004">
      <c r="F114"/>
    </row>
    <row r="115" spans="6:6" x14ac:dyDescent="0.55000000000000004">
      <c r="F115"/>
    </row>
    <row r="116" spans="6:6" x14ac:dyDescent="0.55000000000000004">
      <c r="F116"/>
    </row>
    <row r="117" spans="6:6" x14ac:dyDescent="0.55000000000000004">
      <c r="F117"/>
    </row>
    <row r="118" spans="6:6" x14ac:dyDescent="0.55000000000000004">
      <c r="F118"/>
    </row>
    <row r="119" spans="6:6" x14ac:dyDescent="0.55000000000000004">
      <c r="F119"/>
    </row>
    <row r="120" spans="6:6" x14ac:dyDescent="0.55000000000000004">
      <c r="F120"/>
    </row>
    <row r="121" spans="6:6" x14ac:dyDescent="0.55000000000000004">
      <c r="F121"/>
    </row>
    <row r="122" spans="6:6" x14ac:dyDescent="0.55000000000000004">
      <c r="F122"/>
    </row>
    <row r="123" spans="6:6" x14ac:dyDescent="0.55000000000000004">
      <c r="F123"/>
    </row>
    <row r="124" spans="6:6" x14ac:dyDescent="0.55000000000000004">
      <c r="F124"/>
    </row>
    <row r="125" spans="6:6" x14ac:dyDescent="0.55000000000000004">
      <c r="F125"/>
    </row>
    <row r="126" spans="6:6" x14ac:dyDescent="0.55000000000000004">
      <c r="F126"/>
    </row>
    <row r="127" spans="6:6" x14ac:dyDescent="0.55000000000000004">
      <c r="F127"/>
    </row>
    <row r="128" spans="6:6" x14ac:dyDescent="0.55000000000000004">
      <c r="F128"/>
    </row>
    <row r="129" spans="6:6" x14ac:dyDescent="0.55000000000000004">
      <c r="F129"/>
    </row>
    <row r="130" spans="6:6" x14ac:dyDescent="0.55000000000000004">
      <c r="F130"/>
    </row>
    <row r="131" spans="6:6" x14ac:dyDescent="0.55000000000000004">
      <c r="F131"/>
    </row>
    <row r="132" spans="6:6" x14ac:dyDescent="0.55000000000000004">
      <c r="F132"/>
    </row>
    <row r="133" spans="6:6" x14ac:dyDescent="0.55000000000000004">
      <c r="F133"/>
    </row>
    <row r="134" spans="6:6" x14ac:dyDescent="0.55000000000000004">
      <c r="F134"/>
    </row>
    <row r="135" spans="6:6" x14ac:dyDescent="0.55000000000000004">
      <c r="F135"/>
    </row>
    <row r="136" spans="6:6" x14ac:dyDescent="0.55000000000000004">
      <c r="F136"/>
    </row>
    <row r="137" spans="6:6" x14ac:dyDescent="0.55000000000000004">
      <c r="F137"/>
    </row>
    <row r="138" spans="6:6" x14ac:dyDescent="0.55000000000000004">
      <c r="F138"/>
    </row>
    <row r="139" spans="6:6" x14ac:dyDescent="0.55000000000000004">
      <c r="F139"/>
    </row>
    <row r="140" spans="6:6" x14ac:dyDescent="0.55000000000000004">
      <c r="F140"/>
    </row>
    <row r="141" spans="6:6" x14ac:dyDescent="0.55000000000000004">
      <c r="F141"/>
    </row>
    <row r="142" spans="6:6" x14ac:dyDescent="0.55000000000000004">
      <c r="F14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4" x14ac:dyDescent="0.55000000000000004"/>
  <cols>
    <col min="1" max="1" width="30.15625" bestFit="1" customWidth="1"/>
    <col min="2" max="2" width="20.7890625" bestFit="1" customWidth="1"/>
    <col min="3" max="3" width="9.15625" bestFit="1" customWidth="1"/>
    <col min="4" max="4" width="11.15625" bestFit="1" customWidth="1"/>
    <col min="5" max="5" width="18.7890625" bestFit="1" customWidth="1"/>
    <col min="6" max="6" width="4.15625" bestFit="1" customWidth="1"/>
    <col min="7" max="7" width="9.734375" bestFit="1" customWidth="1"/>
    <col min="8" max="8" width="8.734375" bestFit="1" customWidth="1"/>
    <col min="9" max="9" width="13.26171875" bestFit="1" customWidth="1"/>
    <col min="10" max="10" width="10.734375" bestFit="1" customWidth="1"/>
    <col min="11" max="12" width="12" bestFit="1" customWidth="1"/>
  </cols>
  <sheetData>
    <row r="1" spans="1:12" x14ac:dyDescent="0.55000000000000004">
      <c r="A1" s="161" t="s">
        <v>17</v>
      </c>
      <c r="B1" s="161" t="s">
        <v>2112</v>
      </c>
      <c r="C1" s="161" t="s">
        <v>391</v>
      </c>
      <c r="D1" s="161" t="s">
        <v>1741</v>
      </c>
      <c r="E1" s="161" t="s">
        <v>1742</v>
      </c>
      <c r="F1" s="161" t="s">
        <v>2113</v>
      </c>
      <c r="G1" s="161" t="s">
        <v>2125</v>
      </c>
      <c r="H1" s="161" t="s">
        <v>2126</v>
      </c>
      <c r="I1" s="161" t="s">
        <v>1732</v>
      </c>
      <c r="J1" s="161" t="s">
        <v>1731</v>
      </c>
      <c r="K1" s="161" t="s">
        <v>2127</v>
      </c>
      <c r="L1" s="161" t="s">
        <v>2128</v>
      </c>
    </row>
    <row r="2" spans="1:12" x14ac:dyDescent="0.55000000000000004">
      <c r="A2" t="s">
        <v>2114</v>
      </c>
      <c r="B2" s="161"/>
      <c r="C2" t="s">
        <v>2115</v>
      </c>
      <c r="D2" t="s">
        <v>1747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2129</v>
      </c>
      <c r="K2">
        <v>0</v>
      </c>
      <c r="L2">
        <v>1</v>
      </c>
    </row>
    <row r="3" spans="1:12" x14ac:dyDescent="0.55000000000000004">
      <c r="A3" t="s">
        <v>2116</v>
      </c>
      <c r="B3" s="161"/>
      <c r="C3" t="s">
        <v>2115</v>
      </c>
      <c r="D3" t="s">
        <v>1747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2130</v>
      </c>
      <c r="K3">
        <v>0</v>
      </c>
      <c r="L3">
        <v>1</v>
      </c>
    </row>
    <row r="4" spans="1:12" x14ac:dyDescent="0.55000000000000004">
      <c r="A4" t="s">
        <v>1023</v>
      </c>
      <c r="B4" t="s">
        <v>2117</v>
      </c>
      <c r="C4" t="s">
        <v>2115</v>
      </c>
      <c r="D4" t="s">
        <v>1747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2131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55000000000000004">
      <c r="A5" t="s">
        <v>1022</v>
      </c>
      <c r="B5" t="s">
        <v>2118</v>
      </c>
      <c r="C5" t="s">
        <v>2115</v>
      </c>
      <c r="D5" t="s">
        <v>1747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2132</v>
      </c>
      <c r="K5" s="169">
        <f>RegionalData!O5</f>
        <v>0.19500000000000001</v>
      </c>
      <c r="L5" s="169">
        <f>RegionalData!Q5</f>
        <v>0.99316389691241536</v>
      </c>
    </row>
    <row r="6" spans="1:12" x14ac:dyDescent="0.55000000000000004">
      <c r="A6" t="s">
        <v>1021</v>
      </c>
      <c r="B6" t="s">
        <v>2119</v>
      </c>
      <c r="C6" t="s">
        <v>2115</v>
      </c>
      <c r="D6" t="s">
        <v>1747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2133</v>
      </c>
      <c r="K6" s="169">
        <f>RegionalData!O7</f>
        <v>0.20200000000000001</v>
      </c>
      <c r="L6" s="169">
        <f>RegionalData!Q7</f>
        <v>0.98022410443373342</v>
      </c>
    </row>
    <row r="7" spans="1:12" x14ac:dyDescent="0.55000000000000004">
      <c r="A7" t="s">
        <v>1020</v>
      </c>
      <c r="B7" t="s">
        <v>2120</v>
      </c>
      <c r="C7" t="s">
        <v>2115</v>
      </c>
      <c r="D7" t="s">
        <v>1747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2134</v>
      </c>
      <c r="K7" s="169">
        <f>RegionalData!O9</f>
        <v>0.16200000000000001</v>
      </c>
      <c r="L7" s="169">
        <f>RegionalData!Q9</f>
        <v>0.97771923789514636</v>
      </c>
    </row>
    <row r="8" spans="1:12" x14ac:dyDescent="0.55000000000000004">
      <c r="A8" t="s">
        <v>1019</v>
      </c>
      <c r="B8" t="s">
        <v>2121</v>
      </c>
      <c r="C8" t="s">
        <v>2115</v>
      </c>
      <c r="D8" t="s">
        <v>1747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2135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55000000000000004">
      <c r="A9" t="s">
        <v>1018</v>
      </c>
      <c r="B9" t="s">
        <v>2122</v>
      </c>
      <c r="C9" t="s">
        <v>2115</v>
      </c>
      <c r="D9" t="s">
        <v>1747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2136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55000000000000004">
      <c r="A10" t="s">
        <v>1017</v>
      </c>
      <c r="B10" t="s">
        <v>2123</v>
      </c>
      <c r="C10" t="s">
        <v>2115</v>
      </c>
      <c r="D10" t="s">
        <v>1747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2137</v>
      </c>
      <c r="K10" s="169">
        <f>RegionalData!O15</f>
        <v>1.4E-2</v>
      </c>
      <c r="L10" s="169">
        <f>RegionalData!Q15</f>
        <v>0.91700404320467122</v>
      </c>
    </row>
    <row r="11" spans="1:12" x14ac:dyDescent="0.55000000000000004">
      <c r="A11" t="s">
        <v>2124</v>
      </c>
      <c r="B11" s="161"/>
      <c r="C11" t="s">
        <v>2115</v>
      </c>
      <c r="D11" t="s">
        <v>1747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2138</v>
      </c>
      <c r="K11" s="69">
        <v>0</v>
      </c>
      <c r="L11" s="69">
        <v>1</v>
      </c>
    </row>
    <row r="12" spans="1:12" x14ac:dyDescent="0.55000000000000004">
      <c r="A12" t="s">
        <v>2114</v>
      </c>
      <c r="B12" s="161"/>
      <c r="C12" t="s">
        <v>2115</v>
      </c>
      <c r="D12" t="s">
        <v>1766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2129</v>
      </c>
      <c r="K12">
        <v>0</v>
      </c>
      <c r="L12">
        <v>1</v>
      </c>
    </row>
    <row r="13" spans="1:12" x14ac:dyDescent="0.55000000000000004">
      <c r="A13" t="s">
        <v>2116</v>
      </c>
      <c r="B13" s="161"/>
      <c r="C13" t="s">
        <v>2115</v>
      </c>
      <c r="D13" t="s">
        <v>1766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2130</v>
      </c>
      <c r="K13">
        <v>0</v>
      </c>
      <c r="L13">
        <v>1</v>
      </c>
    </row>
    <row r="14" spans="1:12" x14ac:dyDescent="0.55000000000000004">
      <c r="A14" t="s">
        <v>1023</v>
      </c>
      <c r="B14" t="s">
        <v>2117</v>
      </c>
      <c r="C14" t="s">
        <v>2115</v>
      </c>
      <c r="D14" t="s">
        <v>1766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2131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55000000000000004">
      <c r="A15" t="s">
        <v>1022</v>
      </c>
      <c r="B15" t="s">
        <v>2118</v>
      </c>
      <c r="C15" t="s">
        <v>2115</v>
      </c>
      <c r="D15" t="s">
        <v>1766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2132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55000000000000004">
      <c r="A16" t="s">
        <v>1021</v>
      </c>
      <c r="B16" t="s">
        <v>2119</v>
      </c>
      <c r="C16" t="s">
        <v>2115</v>
      </c>
      <c r="D16" t="s">
        <v>1766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2133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55000000000000004">
      <c r="A17" t="s">
        <v>1020</v>
      </c>
      <c r="B17" t="s">
        <v>2120</v>
      </c>
      <c r="C17" t="s">
        <v>2115</v>
      </c>
      <c r="D17" t="s">
        <v>1766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2134</v>
      </c>
      <c r="K17" s="169">
        <f>RegionalData!O51</f>
        <v>0.184</v>
      </c>
      <c r="L17" s="169">
        <f>RegionalData!Q51</f>
        <v>0.97462752637206918</v>
      </c>
    </row>
    <row r="18" spans="1:12" x14ac:dyDescent="0.55000000000000004">
      <c r="A18" t="s">
        <v>1019</v>
      </c>
      <c r="B18" t="s">
        <v>2121</v>
      </c>
      <c r="C18" t="s">
        <v>2115</v>
      </c>
      <c r="D18" t="s">
        <v>1766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2135</v>
      </c>
      <c r="K18" s="169">
        <f>RegionalData!O53</f>
        <v>0.128</v>
      </c>
      <c r="L18" s="169">
        <f>RegionalData!Q53</f>
        <v>0.97794587092241492</v>
      </c>
    </row>
    <row r="19" spans="1:12" x14ac:dyDescent="0.55000000000000004">
      <c r="A19" t="s">
        <v>1018</v>
      </c>
      <c r="B19" t="s">
        <v>2122</v>
      </c>
      <c r="C19" t="s">
        <v>2115</v>
      </c>
      <c r="D19" t="s">
        <v>1766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2136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55000000000000004">
      <c r="A20" t="s">
        <v>1017</v>
      </c>
      <c r="B20" t="s">
        <v>2123</v>
      </c>
      <c r="C20" t="s">
        <v>2115</v>
      </c>
      <c r="D20" t="s">
        <v>1766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2137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55000000000000004">
      <c r="A21" t="s">
        <v>2124</v>
      </c>
      <c r="C21" t="s">
        <v>2115</v>
      </c>
      <c r="D21" t="s">
        <v>1766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2138</v>
      </c>
      <c r="K21" s="69">
        <v>0</v>
      </c>
      <c r="L21" s="69">
        <v>1</v>
      </c>
    </row>
    <row r="22" spans="1:12" x14ac:dyDescent="0.55000000000000004">
      <c r="A22" t="s">
        <v>2114</v>
      </c>
      <c r="C22" t="s">
        <v>2115</v>
      </c>
      <c r="D22" t="s">
        <v>1767</v>
      </c>
      <c r="E22" t="s">
        <v>1768</v>
      </c>
      <c r="F22" t="s">
        <v>225</v>
      </c>
      <c r="I22" t="str">
        <f t="shared" si="0"/>
        <v>BR0000ET02</v>
      </c>
      <c r="J22" t="s">
        <v>2129</v>
      </c>
      <c r="K22">
        <v>0</v>
      </c>
      <c r="L22">
        <v>1</v>
      </c>
    </row>
    <row r="23" spans="1:12" x14ac:dyDescent="0.55000000000000004">
      <c r="A23" t="s">
        <v>2116</v>
      </c>
      <c r="C23" t="s">
        <v>2115</v>
      </c>
      <c r="D23" t="s">
        <v>1767</v>
      </c>
      <c r="E23" t="s">
        <v>1768</v>
      </c>
      <c r="F23" t="s">
        <v>226</v>
      </c>
      <c r="H23">
        <v>14</v>
      </c>
      <c r="I23" t="str">
        <f t="shared" si="0"/>
        <v>BR0014ET02</v>
      </c>
      <c r="J23" t="s">
        <v>2130</v>
      </c>
      <c r="K23">
        <v>0</v>
      </c>
      <c r="L23">
        <v>1</v>
      </c>
    </row>
    <row r="24" spans="1:12" x14ac:dyDescent="0.55000000000000004">
      <c r="A24" t="s">
        <v>1023</v>
      </c>
      <c r="B24" t="s">
        <v>2117</v>
      </c>
      <c r="C24" t="s">
        <v>2115</v>
      </c>
      <c r="D24" t="s">
        <v>1767</v>
      </c>
      <c r="E24" t="s">
        <v>1768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2131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55000000000000004">
      <c r="A25" t="s">
        <v>1022</v>
      </c>
      <c r="B25" t="s">
        <v>2118</v>
      </c>
      <c r="C25" t="s">
        <v>2115</v>
      </c>
      <c r="D25" t="s">
        <v>1767</v>
      </c>
      <c r="E25" t="s">
        <v>1768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2132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55000000000000004">
      <c r="A26" t="s">
        <v>1021</v>
      </c>
      <c r="B26" t="s">
        <v>2119</v>
      </c>
      <c r="C26" t="s">
        <v>2115</v>
      </c>
      <c r="D26" t="s">
        <v>1767</v>
      </c>
      <c r="E26" t="s">
        <v>1768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2133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55000000000000004">
      <c r="A27" t="s">
        <v>1020</v>
      </c>
      <c r="B27" t="s">
        <v>2120</v>
      </c>
      <c r="C27" t="s">
        <v>2115</v>
      </c>
      <c r="D27" t="s">
        <v>1767</v>
      </c>
      <c r="E27" t="s">
        <v>1768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2134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55000000000000004">
      <c r="A28" t="s">
        <v>1019</v>
      </c>
      <c r="B28" t="s">
        <v>2121</v>
      </c>
      <c r="C28" t="s">
        <v>2115</v>
      </c>
      <c r="D28" t="s">
        <v>1767</v>
      </c>
      <c r="E28" t="s">
        <v>1768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2135</v>
      </c>
      <c r="K28" s="169">
        <f>RegionalData!O67</f>
        <v>0.112</v>
      </c>
      <c r="L28" s="169">
        <f>RegionalData!Q67</f>
        <v>0.96907399911139525</v>
      </c>
    </row>
    <row r="29" spans="1:12" x14ac:dyDescent="0.55000000000000004">
      <c r="A29" t="s">
        <v>1018</v>
      </c>
      <c r="B29" t="s">
        <v>2122</v>
      </c>
      <c r="C29" t="s">
        <v>2115</v>
      </c>
      <c r="D29" t="s">
        <v>1767</v>
      </c>
      <c r="E29" t="s">
        <v>1768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2136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55000000000000004">
      <c r="A30" t="s">
        <v>1017</v>
      </c>
      <c r="B30" t="s">
        <v>2123</v>
      </c>
      <c r="C30" t="s">
        <v>2115</v>
      </c>
      <c r="D30" t="s">
        <v>1767</v>
      </c>
      <c r="E30" t="s">
        <v>1768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2137</v>
      </c>
      <c r="K30" s="169">
        <f>RegionalData!O71</f>
        <v>0.02</v>
      </c>
      <c r="L30" s="169">
        <f>RegionalData!Q71</f>
        <v>1.0905077326652577</v>
      </c>
    </row>
    <row r="31" spans="1:12" x14ac:dyDescent="0.55000000000000004">
      <c r="A31" t="s">
        <v>2124</v>
      </c>
      <c r="C31" t="s">
        <v>2115</v>
      </c>
      <c r="D31" t="s">
        <v>1767</v>
      </c>
      <c r="E31" t="s">
        <v>1768</v>
      </c>
      <c r="F31" t="s">
        <v>226</v>
      </c>
      <c r="G31">
        <v>50</v>
      </c>
      <c r="I31" t="str">
        <f t="shared" si="0"/>
        <v>BR5000ET02</v>
      </c>
      <c r="J31" t="s">
        <v>2138</v>
      </c>
      <c r="K31" s="69">
        <v>0</v>
      </c>
      <c r="L31" s="69">
        <v>1</v>
      </c>
    </row>
    <row r="32" spans="1:12" x14ac:dyDescent="0.55000000000000004">
      <c r="A32" t="s">
        <v>2114</v>
      </c>
      <c r="C32" t="s">
        <v>2115</v>
      </c>
      <c r="D32" t="s">
        <v>1769</v>
      </c>
      <c r="E32" t="s">
        <v>255</v>
      </c>
      <c r="F32" t="s">
        <v>225</v>
      </c>
      <c r="I32" t="str">
        <f t="shared" si="0"/>
        <v>BR0000ET03</v>
      </c>
      <c r="J32" t="s">
        <v>2129</v>
      </c>
      <c r="K32">
        <v>0</v>
      </c>
      <c r="L32">
        <v>1</v>
      </c>
    </row>
    <row r="33" spans="1:12" x14ac:dyDescent="0.55000000000000004">
      <c r="A33" t="s">
        <v>2116</v>
      </c>
      <c r="C33" t="s">
        <v>2115</v>
      </c>
      <c r="D33" t="s">
        <v>1769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2130</v>
      </c>
      <c r="K33">
        <v>0</v>
      </c>
      <c r="L33">
        <v>1</v>
      </c>
    </row>
    <row r="34" spans="1:12" x14ac:dyDescent="0.55000000000000004">
      <c r="A34" t="s">
        <v>1023</v>
      </c>
      <c r="B34" t="s">
        <v>2117</v>
      </c>
      <c r="C34" t="s">
        <v>2115</v>
      </c>
      <c r="D34" t="s">
        <v>1769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2131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55000000000000004">
      <c r="A35" t="s">
        <v>1022</v>
      </c>
      <c r="B35" t="s">
        <v>2118</v>
      </c>
      <c r="C35" t="s">
        <v>2115</v>
      </c>
      <c r="D35" t="s">
        <v>1769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2132</v>
      </c>
      <c r="K35" s="169">
        <f>RegionalData!O75</f>
        <v>0.157</v>
      </c>
      <c r="L35" s="169">
        <f>RegionalData!Q75</f>
        <v>0.96779569432634627</v>
      </c>
    </row>
    <row r="36" spans="1:12" x14ac:dyDescent="0.55000000000000004">
      <c r="A36" t="s">
        <v>1021</v>
      </c>
      <c r="B36" t="s">
        <v>2119</v>
      </c>
      <c r="C36" t="s">
        <v>2115</v>
      </c>
      <c r="D36" t="s">
        <v>1769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2133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55000000000000004">
      <c r="A37" t="s">
        <v>1020</v>
      </c>
      <c r="B37" t="s">
        <v>2120</v>
      </c>
      <c r="C37" t="s">
        <v>2115</v>
      </c>
      <c r="D37" t="s">
        <v>1769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2134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55000000000000004">
      <c r="A38" t="s">
        <v>1019</v>
      </c>
      <c r="B38" t="s">
        <v>2121</v>
      </c>
      <c r="C38" t="s">
        <v>2115</v>
      </c>
      <c r="D38" t="s">
        <v>1769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2135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55000000000000004">
      <c r="A39" t="s">
        <v>1018</v>
      </c>
      <c r="B39" t="s">
        <v>2122</v>
      </c>
      <c r="C39" t="s">
        <v>2115</v>
      </c>
      <c r="D39" t="s">
        <v>1769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2136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55000000000000004">
      <c r="A40" t="s">
        <v>1017</v>
      </c>
      <c r="B40" t="s">
        <v>2123</v>
      </c>
      <c r="C40" t="s">
        <v>2115</v>
      </c>
      <c r="D40" t="s">
        <v>1769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2137</v>
      </c>
      <c r="K40" s="169">
        <f>RegionalData!O85</f>
        <v>2.7E-2</v>
      </c>
      <c r="L40" s="169">
        <f>RegionalData!Q85</f>
        <v>1.0618587587949346</v>
      </c>
    </row>
    <row r="41" spans="1:12" x14ac:dyDescent="0.55000000000000004">
      <c r="A41" t="s">
        <v>2124</v>
      </c>
      <c r="C41" t="s">
        <v>2115</v>
      </c>
      <c r="D41" t="s">
        <v>1769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2138</v>
      </c>
      <c r="K41" s="69">
        <v>0</v>
      </c>
      <c r="L41" s="69">
        <v>1</v>
      </c>
    </row>
    <row r="42" spans="1:12" x14ac:dyDescent="0.55000000000000004">
      <c r="A42" t="s">
        <v>2114</v>
      </c>
      <c r="C42" t="s">
        <v>2115</v>
      </c>
      <c r="D42" t="s">
        <v>1770</v>
      </c>
      <c r="E42" t="s">
        <v>259</v>
      </c>
      <c r="F42" t="s">
        <v>225</v>
      </c>
      <c r="I42" t="str">
        <f t="shared" si="0"/>
        <v>BR0000ET04</v>
      </c>
      <c r="J42" t="s">
        <v>2129</v>
      </c>
      <c r="K42">
        <v>0</v>
      </c>
      <c r="L42">
        <v>1</v>
      </c>
    </row>
    <row r="43" spans="1:12" x14ac:dyDescent="0.55000000000000004">
      <c r="A43" t="s">
        <v>2116</v>
      </c>
      <c r="C43" t="s">
        <v>2115</v>
      </c>
      <c r="D43" t="s">
        <v>1770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2130</v>
      </c>
      <c r="K43">
        <v>0</v>
      </c>
      <c r="L43">
        <v>1</v>
      </c>
    </row>
    <row r="44" spans="1:12" x14ac:dyDescent="0.55000000000000004">
      <c r="A44" t="s">
        <v>1023</v>
      </c>
      <c r="B44" t="s">
        <v>2117</v>
      </c>
      <c r="C44" t="s">
        <v>2115</v>
      </c>
      <c r="D44" t="s">
        <v>1770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2131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55000000000000004">
      <c r="A45" t="s">
        <v>1022</v>
      </c>
      <c r="B45" t="s">
        <v>2118</v>
      </c>
      <c r="C45" t="s">
        <v>2115</v>
      </c>
      <c r="D45" t="s">
        <v>1770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2132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55000000000000004">
      <c r="A46" t="s">
        <v>1021</v>
      </c>
      <c r="B46" t="s">
        <v>2119</v>
      </c>
      <c r="C46" t="s">
        <v>2115</v>
      </c>
      <c r="D46" t="s">
        <v>1770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2133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55000000000000004">
      <c r="A47" t="s">
        <v>1020</v>
      </c>
      <c r="B47" t="s">
        <v>2120</v>
      </c>
      <c r="C47" t="s">
        <v>2115</v>
      </c>
      <c r="D47" t="s">
        <v>1770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2134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55000000000000004">
      <c r="A48" t="s">
        <v>1019</v>
      </c>
      <c r="B48" t="s">
        <v>2121</v>
      </c>
      <c r="C48" t="s">
        <v>2115</v>
      </c>
      <c r="D48" t="s">
        <v>1770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2135</v>
      </c>
      <c r="K48" s="169">
        <f>RegionalData!O95</f>
        <v>0.113</v>
      </c>
      <c r="L48" s="169">
        <f>RegionalData!Q95</f>
        <v>0.95745816617065971</v>
      </c>
    </row>
    <row r="49" spans="1:12" x14ac:dyDescent="0.55000000000000004">
      <c r="A49" t="s">
        <v>1018</v>
      </c>
      <c r="B49" t="s">
        <v>2122</v>
      </c>
      <c r="C49" t="s">
        <v>2115</v>
      </c>
      <c r="D49" t="s">
        <v>1770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2136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55000000000000004">
      <c r="A50" t="s">
        <v>1017</v>
      </c>
      <c r="B50" t="s">
        <v>2123</v>
      </c>
      <c r="C50" t="s">
        <v>2115</v>
      </c>
      <c r="D50" t="s">
        <v>1770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2137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55000000000000004">
      <c r="A51" t="s">
        <v>2124</v>
      </c>
      <c r="C51" t="s">
        <v>2115</v>
      </c>
      <c r="D51" t="s">
        <v>1770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2138</v>
      </c>
      <c r="K51" s="69">
        <v>0</v>
      </c>
      <c r="L51" s="69">
        <v>1</v>
      </c>
    </row>
    <row r="52" spans="1:12" x14ac:dyDescent="0.55000000000000004">
      <c r="A52" t="s">
        <v>2114</v>
      </c>
      <c r="C52" t="s">
        <v>2115</v>
      </c>
      <c r="D52" t="s">
        <v>1771</v>
      </c>
      <c r="E52" t="s">
        <v>1772</v>
      </c>
      <c r="F52" t="s">
        <v>225</v>
      </c>
      <c r="I52" t="str">
        <f t="shared" si="0"/>
        <v>BR0000ET05</v>
      </c>
      <c r="J52" t="s">
        <v>2129</v>
      </c>
      <c r="K52">
        <v>0</v>
      </c>
      <c r="L52">
        <v>1</v>
      </c>
    </row>
    <row r="53" spans="1:12" x14ac:dyDescent="0.55000000000000004">
      <c r="A53" t="s">
        <v>2116</v>
      </c>
      <c r="C53" t="s">
        <v>2115</v>
      </c>
      <c r="D53" t="s">
        <v>1771</v>
      </c>
      <c r="E53" t="s">
        <v>1772</v>
      </c>
      <c r="F53" t="s">
        <v>226</v>
      </c>
      <c r="H53">
        <v>14</v>
      </c>
      <c r="I53" t="str">
        <f t="shared" si="0"/>
        <v>BR0014ET05</v>
      </c>
      <c r="J53" t="s">
        <v>2130</v>
      </c>
      <c r="K53">
        <v>0</v>
      </c>
      <c r="L53">
        <v>1</v>
      </c>
    </row>
    <row r="54" spans="1:12" x14ac:dyDescent="0.55000000000000004">
      <c r="A54" t="s">
        <v>1023</v>
      </c>
      <c r="B54" t="s">
        <v>2117</v>
      </c>
      <c r="C54" t="s">
        <v>2115</v>
      </c>
      <c r="D54" t="s">
        <v>1771</v>
      </c>
      <c r="E54" t="s">
        <v>1772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2131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55000000000000004">
      <c r="A55" t="s">
        <v>1022</v>
      </c>
      <c r="B55" t="s">
        <v>2118</v>
      </c>
      <c r="C55" t="s">
        <v>2115</v>
      </c>
      <c r="D55" t="s">
        <v>1771</v>
      </c>
      <c r="E55" t="s">
        <v>1772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2132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55000000000000004">
      <c r="A56" t="s">
        <v>1021</v>
      </c>
      <c r="B56" t="s">
        <v>2119</v>
      </c>
      <c r="C56" t="s">
        <v>2115</v>
      </c>
      <c r="D56" t="s">
        <v>1771</v>
      </c>
      <c r="E56" t="s">
        <v>1772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2133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55000000000000004">
      <c r="A57" t="s">
        <v>1020</v>
      </c>
      <c r="B57" t="s">
        <v>2120</v>
      </c>
      <c r="C57" t="s">
        <v>2115</v>
      </c>
      <c r="D57" t="s">
        <v>1771</v>
      </c>
      <c r="E57" t="s">
        <v>1772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2134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55000000000000004">
      <c r="A58" t="s">
        <v>1019</v>
      </c>
      <c r="B58" t="s">
        <v>2121</v>
      </c>
      <c r="C58" t="s">
        <v>2115</v>
      </c>
      <c r="D58" t="s">
        <v>1771</v>
      </c>
      <c r="E58" t="s">
        <v>1772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2135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55000000000000004">
      <c r="A59" t="s">
        <v>1018</v>
      </c>
      <c r="B59" t="s">
        <v>2122</v>
      </c>
      <c r="C59" t="s">
        <v>2115</v>
      </c>
      <c r="D59" t="s">
        <v>1771</v>
      </c>
      <c r="E59" t="s">
        <v>1772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2136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55000000000000004">
      <c r="A60" t="s">
        <v>1017</v>
      </c>
      <c r="B60" t="s">
        <v>2123</v>
      </c>
      <c r="C60" t="s">
        <v>2115</v>
      </c>
      <c r="D60" t="s">
        <v>1771</v>
      </c>
      <c r="E60" t="s">
        <v>1772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2137</v>
      </c>
      <c r="K60" s="169">
        <f>RegionalData!O113</f>
        <v>0</v>
      </c>
      <c r="L60" s="169">
        <f>RegionalData!Q113</f>
        <v>1</v>
      </c>
    </row>
    <row r="61" spans="1:12" x14ac:dyDescent="0.55000000000000004">
      <c r="A61" t="s">
        <v>2124</v>
      </c>
      <c r="C61" t="s">
        <v>2115</v>
      </c>
      <c r="D61" t="s">
        <v>1771</v>
      </c>
      <c r="E61" t="s">
        <v>1772</v>
      </c>
      <c r="F61" t="s">
        <v>226</v>
      </c>
      <c r="G61">
        <v>50</v>
      </c>
      <c r="I61" t="str">
        <f t="shared" si="0"/>
        <v>BR5000ET05</v>
      </c>
      <c r="J61" t="s">
        <v>2138</v>
      </c>
      <c r="K61" s="69">
        <v>0</v>
      </c>
      <c r="L61" s="69">
        <v>1</v>
      </c>
    </row>
    <row r="62" spans="1:12" x14ac:dyDescent="0.55000000000000004">
      <c r="A62" t="s">
        <v>2114</v>
      </c>
      <c r="C62" t="s">
        <v>2115</v>
      </c>
      <c r="D62" t="s">
        <v>1774</v>
      </c>
      <c r="E62" t="s">
        <v>1775</v>
      </c>
      <c r="F62" t="s">
        <v>225</v>
      </c>
      <c r="I62" t="str">
        <f t="shared" si="0"/>
        <v>BR0000ET06</v>
      </c>
      <c r="J62" t="s">
        <v>2129</v>
      </c>
      <c r="K62">
        <v>0</v>
      </c>
      <c r="L62">
        <v>1</v>
      </c>
    </row>
    <row r="63" spans="1:12" x14ac:dyDescent="0.55000000000000004">
      <c r="A63" t="s">
        <v>2116</v>
      </c>
      <c r="C63" t="s">
        <v>2115</v>
      </c>
      <c r="D63" t="s">
        <v>1774</v>
      </c>
      <c r="E63" t="s">
        <v>1775</v>
      </c>
      <c r="F63" t="s">
        <v>226</v>
      </c>
      <c r="H63">
        <v>14</v>
      </c>
      <c r="I63" t="str">
        <f t="shared" si="0"/>
        <v>BR0014ET06</v>
      </c>
      <c r="J63" t="s">
        <v>2130</v>
      </c>
      <c r="K63">
        <v>0</v>
      </c>
      <c r="L63">
        <v>1</v>
      </c>
    </row>
    <row r="64" spans="1:12" x14ac:dyDescent="0.55000000000000004">
      <c r="A64" t="s">
        <v>1023</v>
      </c>
      <c r="B64" t="s">
        <v>2117</v>
      </c>
      <c r="C64" t="s">
        <v>2115</v>
      </c>
      <c r="D64" t="s">
        <v>1774</v>
      </c>
      <c r="E64" t="s">
        <v>1775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2131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55000000000000004">
      <c r="A65" t="s">
        <v>1022</v>
      </c>
      <c r="B65" t="s">
        <v>2118</v>
      </c>
      <c r="C65" t="s">
        <v>2115</v>
      </c>
      <c r="D65" t="s">
        <v>1774</v>
      </c>
      <c r="E65" t="s">
        <v>1775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2132</v>
      </c>
      <c r="K65" s="169">
        <f>RegionalData!O116</f>
        <v>0.248</v>
      </c>
      <c r="L65" s="169">
        <f>RegionalData!Q116</f>
        <v>1.0122403503324773</v>
      </c>
    </row>
    <row r="66" spans="1:12" x14ac:dyDescent="0.55000000000000004">
      <c r="A66" t="s">
        <v>1021</v>
      </c>
      <c r="B66" t="s">
        <v>2119</v>
      </c>
      <c r="C66" t="s">
        <v>2115</v>
      </c>
      <c r="D66" t="s">
        <v>1774</v>
      </c>
      <c r="E66" t="s">
        <v>1775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2133</v>
      </c>
      <c r="K66" s="169">
        <f>RegionalData!O118</f>
        <v>0.214</v>
      </c>
      <c r="L66" s="169">
        <f>RegionalData!Q118</f>
        <v>0.99102758280210379</v>
      </c>
    </row>
    <row r="67" spans="1:12" x14ac:dyDescent="0.55000000000000004">
      <c r="A67" t="s">
        <v>1020</v>
      </c>
      <c r="B67" t="s">
        <v>2120</v>
      </c>
      <c r="C67" t="s">
        <v>2115</v>
      </c>
      <c r="D67" t="s">
        <v>1774</v>
      </c>
      <c r="E67" t="s">
        <v>1775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2134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55000000000000004">
      <c r="A68" t="s">
        <v>1019</v>
      </c>
      <c r="B68" t="s">
        <v>2121</v>
      </c>
      <c r="C68" t="s">
        <v>2115</v>
      </c>
      <c r="D68" t="s">
        <v>1774</v>
      </c>
      <c r="E68" t="s">
        <v>1775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2135</v>
      </c>
      <c r="K68" s="169">
        <f>RegionalData!O122</f>
        <v>0.127</v>
      </c>
      <c r="L68" s="169">
        <f>RegionalData!Q122</f>
        <v>0.99902008324967195</v>
      </c>
    </row>
    <row r="69" spans="1:12" x14ac:dyDescent="0.55000000000000004">
      <c r="A69" t="s">
        <v>1018</v>
      </c>
      <c r="B69" t="s">
        <v>2122</v>
      </c>
      <c r="C69" t="s">
        <v>2115</v>
      </c>
      <c r="D69" t="s">
        <v>1774</v>
      </c>
      <c r="E69" t="s">
        <v>1775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2136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55000000000000004">
      <c r="A70" t="s">
        <v>1017</v>
      </c>
      <c r="B70" t="s">
        <v>2123</v>
      </c>
      <c r="C70" t="s">
        <v>2115</v>
      </c>
      <c r="D70" t="s">
        <v>1774</v>
      </c>
      <c r="E70" t="s">
        <v>1775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2137</v>
      </c>
      <c r="K70" s="169">
        <f>RegionalData!O126</f>
        <v>2.1999999999999999E-2</v>
      </c>
      <c r="L70" s="169">
        <f>RegionalData!Q126</f>
        <v>1</v>
      </c>
    </row>
    <row r="71" spans="1:12" x14ac:dyDescent="0.55000000000000004">
      <c r="A71" t="s">
        <v>2124</v>
      </c>
      <c r="C71" t="s">
        <v>2115</v>
      </c>
      <c r="D71" t="s">
        <v>1774</v>
      </c>
      <c r="E71" t="s">
        <v>1775</v>
      </c>
      <c r="F71" t="s">
        <v>226</v>
      </c>
      <c r="G71">
        <v>50</v>
      </c>
      <c r="I71" t="str">
        <f t="shared" si="1"/>
        <v>BR5000ET06</v>
      </c>
      <c r="J71" t="s">
        <v>2138</v>
      </c>
      <c r="K71" s="69">
        <v>0</v>
      </c>
      <c r="L71" s="69">
        <v>1</v>
      </c>
    </row>
    <row r="72" spans="1:12" x14ac:dyDescent="0.55000000000000004">
      <c r="A72" t="s">
        <v>2114</v>
      </c>
      <c r="C72" t="s">
        <v>2115</v>
      </c>
      <c r="D72" t="s">
        <v>1776</v>
      </c>
      <c r="E72" t="s">
        <v>1777</v>
      </c>
      <c r="F72" t="s">
        <v>225</v>
      </c>
      <c r="I72" t="str">
        <f t="shared" si="1"/>
        <v>BR0000ET07</v>
      </c>
      <c r="J72" t="s">
        <v>2129</v>
      </c>
      <c r="K72">
        <v>0</v>
      </c>
      <c r="L72">
        <v>1</v>
      </c>
    </row>
    <row r="73" spans="1:12" x14ac:dyDescent="0.55000000000000004">
      <c r="A73" t="s">
        <v>2116</v>
      </c>
      <c r="C73" t="s">
        <v>2115</v>
      </c>
      <c r="D73" t="s">
        <v>1776</v>
      </c>
      <c r="E73" t="s">
        <v>1777</v>
      </c>
      <c r="F73" t="s">
        <v>226</v>
      </c>
      <c r="H73">
        <v>14</v>
      </c>
      <c r="I73" t="str">
        <f t="shared" si="1"/>
        <v>BR0014ET07</v>
      </c>
      <c r="J73" t="s">
        <v>2130</v>
      </c>
      <c r="K73">
        <v>0</v>
      </c>
      <c r="L73">
        <v>1</v>
      </c>
    </row>
    <row r="74" spans="1:12" x14ac:dyDescent="0.55000000000000004">
      <c r="A74" t="s">
        <v>1023</v>
      </c>
      <c r="B74" t="s">
        <v>2117</v>
      </c>
      <c r="C74" t="s">
        <v>2115</v>
      </c>
      <c r="D74" t="s">
        <v>1776</v>
      </c>
      <c r="E74" t="s">
        <v>1777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2131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55000000000000004">
      <c r="A75" t="s">
        <v>1022</v>
      </c>
      <c r="B75" t="s">
        <v>2118</v>
      </c>
      <c r="C75" t="s">
        <v>2115</v>
      </c>
      <c r="D75" t="s">
        <v>1776</v>
      </c>
      <c r="E75" t="s">
        <v>1777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2132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55000000000000004">
      <c r="A76" t="s">
        <v>1021</v>
      </c>
      <c r="B76" t="s">
        <v>2119</v>
      </c>
      <c r="C76" t="s">
        <v>2115</v>
      </c>
      <c r="D76" t="s">
        <v>1776</v>
      </c>
      <c r="E76" t="s">
        <v>1777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2133</v>
      </c>
      <c r="K76" s="169">
        <f>RegionalData!O131</f>
        <v>0.214</v>
      </c>
      <c r="L76" s="169">
        <f>RegionalData!Q131</f>
        <v>0.98124352348206356</v>
      </c>
    </row>
    <row r="77" spans="1:12" x14ac:dyDescent="0.55000000000000004">
      <c r="A77" t="s">
        <v>1020</v>
      </c>
      <c r="B77" t="s">
        <v>2120</v>
      </c>
      <c r="C77" t="s">
        <v>2115</v>
      </c>
      <c r="D77" t="s">
        <v>1776</v>
      </c>
      <c r="E77" t="s">
        <v>1777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2134</v>
      </c>
      <c r="K77" s="169">
        <f>RegionalData!O133</f>
        <v>0.161</v>
      </c>
      <c r="L77" s="169">
        <f>RegionalData!Q133</f>
        <v>0.96733259669911176</v>
      </c>
    </row>
    <row r="78" spans="1:12" x14ac:dyDescent="0.55000000000000004">
      <c r="A78" t="s">
        <v>1019</v>
      </c>
      <c r="B78" t="s">
        <v>2121</v>
      </c>
      <c r="C78" t="s">
        <v>2115</v>
      </c>
      <c r="D78" t="s">
        <v>1776</v>
      </c>
      <c r="E78" t="s">
        <v>1777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2135</v>
      </c>
      <c r="K78" s="169">
        <f>RegionalData!O135</f>
        <v>0.13</v>
      </c>
      <c r="L78" s="169">
        <f>RegionalData!Q135</f>
        <v>0.97437901304265118</v>
      </c>
    </row>
    <row r="79" spans="1:12" x14ac:dyDescent="0.55000000000000004">
      <c r="A79" t="s">
        <v>1018</v>
      </c>
      <c r="B79" t="s">
        <v>2122</v>
      </c>
      <c r="C79" t="s">
        <v>2115</v>
      </c>
      <c r="D79" t="s">
        <v>1776</v>
      </c>
      <c r="E79" t="s">
        <v>1777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2136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55000000000000004">
      <c r="A80" t="s">
        <v>1017</v>
      </c>
      <c r="B80" t="s">
        <v>2123</v>
      </c>
      <c r="C80" t="s">
        <v>2115</v>
      </c>
      <c r="D80" t="s">
        <v>1776</v>
      </c>
      <c r="E80" t="s">
        <v>1777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2137</v>
      </c>
      <c r="K80" s="169">
        <f>RegionalData!O139</f>
        <v>2.7E-2</v>
      </c>
      <c r="L80" s="169">
        <f>RegionalData!Q139</f>
        <v>0.97886716418926623</v>
      </c>
    </row>
    <row r="81" spans="1:12" x14ac:dyDescent="0.55000000000000004">
      <c r="A81" t="s">
        <v>2124</v>
      </c>
      <c r="C81" t="s">
        <v>2115</v>
      </c>
      <c r="D81" t="s">
        <v>1776</v>
      </c>
      <c r="E81" t="s">
        <v>1777</v>
      </c>
      <c r="F81" t="s">
        <v>226</v>
      </c>
      <c r="G81">
        <v>50</v>
      </c>
      <c r="I81" t="str">
        <f t="shared" si="1"/>
        <v>BR5000ET07</v>
      </c>
      <c r="J81" t="s">
        <v>2138</v>
      </c>
      <c r="K81" s="69">
        <v>0</v>
      </c>
      <c r="L81" s="69">
        <v>1</v>
      </c>
    </row>
    <row r="82" spans="1:12" x14ac:dyDescent="0.55000000000000004">
      <c r="A82" t="s">
        <v>2114</v>
      </c>
      <c r="C82" t="s">
        <v>2115</v>
      </c>
      <c r="D82" t="s">
        <v>1778</v>
      </c>
      <c r="E82" t="s">
        <v>1779</v>
      </c>
      <c r="F82" t="s">
        <v>225</v>
      </c>
      <c r="I82" t="str">
        <f t="shared" si="1"/>
        <v>BR0000ET12</v>
      </c>
      <c r="J82" t="s">
        <v>2129</v>
      </c>
      <c r="K82">
        <v>0</v>
      </c>
      <c r="L82">
        <v>1</v>
      </c>
    </row>
    <row r="83" spans="1:12" x14ac:dyDescent="0.55000000000000004">
      <c r="A83" t="s">
        <v>2116</v>
      </c>
      <c r="C83" t="s">
        <v>2115</v>
      </c>
      <c r="D83" t="s">
        <v>1778</v>
      </c>
      <c r="E83" t="s">
        <v>1779</v>
      </c>
      <c r="F83" t="s">
        <v>226</v>
      </c>
      <c r="H83">
        <v>14</v>
      </c>
      <c r="I83" t="str">
        <f t="shared" si="1"/>
        <v>BR0014ET12</v>
      </c>
      <c r="J83" t="s">
        <v>2130</v>
      </c>
      <c r="K83">
        <v>0</v>
      </c>
      <c r="L83">
        <v>1</v>
      </c>
    </row>
    <row r="84" spans="1:12" x14ac:dyDescent="0.55000000000000004">
      <c r="A84" t="s">
        <v>1023</v>
      </c>
      <c r="B84" t="s">
        <v>2117</v>
      </c>
      <c r="C84" t="s">
        <v>2115</v>
      </c>
      <c r="D84" t="s">
        <v>1778</v>
      </c>
      <c r="E84" t="s">
        <v>1779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2131</v>
      </c>
      <c r="K84" s="169">
        <f>RegionalData!O141</f>
        <v>0.124</v>
      </c>
      <c r="L84" s="169">
        <f>RegionalData!Q141</f>
        <v>1.0135613091546776</v>
      </c>
    </row>
    <row r="85" spans="1:12" x14ac:dyDescent="0.55000000000000004">
      <c r="A85" t="s">
        <v>1022</v>
      </c>
      <c r="B85" t="s">
        <v>2118</v>
      </c>
      <c r="C85" t="s">
        <v>2115</v>
      </c>
      <c r="D85" t="s">
        <v>1778</v>
      </c>
      <c r="E85" t="s">
        <v>1779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2132</v>
      </c>
      <c r="K85" s="169">
        <f>RegionalData!O143</f>
        <v>0.161</v>
      </c>
      <c r="L85" s="169">
        <f>RegionalData!Q143</f>
        <v>1.0185360018582728</v>
      </c>
    </row>
    <row r="86" spans="1:12" x14ac:dyDescent="0.55000000000000004">
      <c r="A86" t="s">
        <v>1021</v>
      </c>
      <c r="B86" t="s">
        <v>2119</v>
      </c>
      <c r="C86" t="s">
        <v>2115</v>
      </c>
      <c r="D86" t="s">
        <v>1778</v>
      </c>
      <c r="E86" t="s">
        <v>1779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2133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55000000000000004">
      <c r="A87" t="s">
        <v>1020</v>
      </c>
      <c r="B87" t="s">
        <v>2120</v>
      </c>
      <c r="C87" t="s">
        <v>2115</v>
      </c>
      <c r="D87" t="s">
        <v>1778</v>
      </c>
      <c r="E87" t="s">
        <v>1779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2134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55000000000000004">
      <c r="A88" t="s">
        <v>1019</v>
      </c>
      <c r="B88" t="s">
        <v>2121</v>
      </c>
      <c r="C88" t="s">
        <v>2115</v>
      </c>
      <c r="D88" t="s">
        <v>1778</v>
      </c>
      <c r="E88" t="s">
        <v>1779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2135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55000000000000004">
      <c r="A89" t="s">
        <v>1018</v>
      </c>
      <c r="B89" t="s">
        <v>2122</v>
      </c>
      <c r="C89" t="s">
        <v>2115</v>
      </c>
      <c r="D89" t="s">
        <v>1778</v>
      </c>
      <c r="E89" t="s">
        <v>1779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2136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55000000000000004">
      <c r="A90" t="s">
        <v>1017</v>
      </c>
      <c r="B90" t="s">
        <v>2123</v>
      </c>
      <c r="C90" t="s">
        <v>2115</v>
      </c>
      <c r="D90" t="s">
        <v>1778</v>
      </c>
      <c r="E90" t="s">
        <v>1779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2137</v>
      </c>
      <c r="K90" s="169">
        <f>RegionalData!O153</f>
        <v>4.2000000000000003E-2</v>
      </c>
      <c r="L90" s="169">
        <f>RegionalData!Q153</f>
        <v>1</v>
      </c>
    </row>
    <row r="91" spans="1:12" x14ac:dyDescent="0.55000000000000004">
      <c r="A91" t="s">
        <v>2124</v>
      </c>
      <c r="C91" t="s">
        <v>2115</v>
      </c>
      <c r="D91" t="s">
        <v>1778</v>
      </c>
      <c r="E91" t="s">
        <v>1779</v>
      </c>
      <c r="F91" t="s">
        <v>226</v>
      </c>
      <c r="G91">
        <v>50</v>
      </c>
      <c r="I91" t="str">
        <f t="shared" si="1"/>
        <v>BR5000ET12</v>
      </c>
      <c r="J91" t="s">
        <v>2138</v>
      </c>
      <c r="K91" s="69">
        <v>0</v>
      </c>
      <c r="L91" s="69">
        <v>1</v>
      </c>
    </row>
    <row r="92" spans="1:12" x14ac:dyDescent="0.55000000000000004">
      <c r="A92" t="s">
        <v>2114</v>
      </c>
      <c r="C92" t="s">
        <v>2115</v>
      </c>
      <c r="D92" t="s">
        <v>1780</v>
      </c>
      <c r="E92" t="s">
        <v>1781</v>
      </c>
      <c r="F92" t="s">
        <v>225</v>
      </c>
      <c r="I92" t="str">
        <f t="shared" si="1"/>
        <v>BR0000ET13</v>
      </c>
      <c r="J92" t="s">
        <v>2129</v>
      </c>
      <c r="K92">
        <v>0</v>
      </c>
      <c r="L92">
        <v>1</v>
      </c>
    </row>
    <row r="93" spans="1:12" x14ac:dyDescent="0.55000000000000004">
      <c r="A93" t="s">
        <v>2116</v>
      </c>
      <c r="C93" t="s">
        <v>2115</v>
      </c>
      <c r="D93" t="s">
        <v>1780</v>
      </c>
      <c r="E93" t="s">
        <v>1781</v>
      </c>
      <c r="F93" t="s">
        <v>226</v>
      </c>
      <c r="H93">
        <v>14</v>
      </c>
      <c r="I93" t="str">
        <f t="shared" si="1"/>
        <v>BR0014ET13</v>
      </c>
      <c r="J93" t="s">
        <v>2130</v>
      </c>
      <c r="K93">
        <v>0</v>
      </c>
      <c r="L93">
        <v>1</v>
      </c>
    </row>
    <row r="94" spans="1:12" x14ac:dyDescent="0.55000000000000004">
      <c r="A94" t="s">
        <v>1023</v>
      </c>
      <c r="B94" t="s">
        <v>2117</v>
      </c>
      <c r="C94" t="s">
        <v>2115</v>
      </c>
      <c r="D94" t="s">
        <v>1780</v>
      </c>
      <c r="E94" t="s">
        <v>1781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2131</v>
      </c>
      <c r="K94" s="169">
        <f>RegionalData!O154</f>
        <v>7.8E-2</v>
      </c>
      <c r="L94" s="169">
        <f>RegionalData!Q154</f>
        <v>0.95578359599616292</v>
      </c>
    </row>
    <row r="95" spans="1:12" x14ac:dyDescent="0.55000000000000004">
      <c r="A95" t="s">
        <v>1022</v>
      </c>
      <c r="B95" t="s">
        <v>2118</v>
      </c>
      <c r="C95" t="s">
        <v>2115</v>
      </c>
      <c r="D95" t="s">
        <v>1780</v>
      </c>
      <c r="E95" t="s">
        <v>1781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2132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55000000000000004">
      <c r="A96" t="s">
        <v>1021</v>
      </c>
      <c r="B96" t="s">
        <v>2119</v>
      </c>
      <c r="C96" t="s">
        <v>2115</v>
      </c>
      <c r="D96" t="s">
        <v>1780</v>
      </c>
      <c r="E96" t="s">
        <v>1781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2133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55000000000000004">
      <c r="A97" t="s">
        <v>1020</v>
      </c>
      <c r="B97" t="s">
        <v>2120</v>
      </c>
      <c r="C97" t="s">
        <v>2115</v>
      </c>
      <c r="D97" t="s">
        <v>1780</v>
      </c>
      <c r="E97" t="s">
        <v>1781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2134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55000000000000004">
      <c r="A98" t="s">
        <v>1019</v>
      </c>
      <c r="B98" t="s">
        <v>2121</v>
      </c>
      <c r="C98" t="s">
        <v>2115</v>
      </c>
      <c r="D98" t="s">
        <v>1780</v>
      </c>
      <c r="E98" t="s">
        <v>1781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2135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55000000000000004">
      <c r="A99" t="s">
        <v>1018</v>
      </c>
      <c r="B99" t="s">
        <v>2122</v>
      </c>
      <c r="C99" t="s">
        <v>2115</v>
      </c>
      <c r="D99" t="s">
        <v>1780</v>
      </c>
      <c r="E99" t="s">
        <v>1781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2136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55000000000000004">
      <c r="A100" t="s">
        <v>1017</v>
      </c>
      <c r="B100" t="s">
        <v>2123</v>
      </c>
      <c r="C100" t="s">
        <v>2115</v>
      </c>
      <c r="D100" t="s">
        <v>1780</v>
      </c>
      <c r="E100" t="s">
        <v>1781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2137</v>
      </c>
      <c r="K100" s="169">
        <f>RegionalData!O166</f>
        <v>1.4E-2</v>
      </c>
      <c r="L100" s="169">
        <f>RegionalData!Q166</f>
        <v>1</v>
      </c>
    </row>
    <row r="101" spans="1:12" x14ac:dyDescent="0.55000000000000004">
      <c r="A101" t="s">
        <v>2124</v>
      </c>
      <c r="C101" t="s">
        <v>2115</v>
      </c>
      <c r="D101" t="s">
        <v>1780</v>
      </c>
      <c r="E101" t="s">
        <v>1781</v>
      </c>
      <c r="F101" t="s">
        <v>226</v>
      </c>
      <c r="G101">
        <v>50</v>
      </c>
      <c r="I101" t="str">
        <f t="shared" si="1"/>
        <v>BR5000ET13</v>
      </c>
      <c r="J101" t="s">
        <v>2138</v>
      </c>
      <c r="K101" s="69">
        <v>0</v>
      </c>
      <c r="L101" s="69">
        <v>1</v>
      </c>
    </row>
    <row r="102" spans="1:12" x14ac:dyDescent="0.55000000000000004">
      <c r="A102" t="s">
        <v>2114</v>
      </c>
      <c r="C102" t="s">
        <v>2115</v>
      </c>
      <c r="D102" t="s">
        <v>1782</v>
      </c>
      <c r="E102" t="s">
        <v>264</v>
      </c>
      <c r="F102" t="s">
        <v>225</v>
      </c>
      <c r="I102" t="str">
        <f t="shared" si="1"/>
        <v>BR0000ET14</v>
      </c>
      <c r="J102" t="s">
        <v>2129</v>
      </c>
      <c r="K102">
        <v>0</v>
      </c>
      <c r="L102">
        <v>1</v>
      </c>
    </row>
    <row r="103" spans="1:12" x14ac:dyDescent="0.55000000000000004">
      <c r="A103" t="s">
        <v>2116</v>
      </c>
      <c r="C103" t="s">
        <v>2115</v>
      </c>
      <c r="D103" t="s">
        <v>1782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2130</v>
      </c>
      <c r="K103">
        <v>0</v>
      </c>
      <c r="L103">
        <v>1</v>
      </c>
    </row>
    <row r="104" spans="1:12" x14ac:dyDescent="0.55000000000000004">
      <c r="A104" t="s">
        <v>1023</v>
      </c>
      <c r="B104" t="s">
        <v>2117</v>
      </c>
      <c r="C104" t="s">
        <v>2115</v>
      </c>
      <c r="D104" t="s">
        <v>1782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2131</v>
      </c>
      <c r="K104" s="169">
        <f>RegionalData!O167</f>
        <v>1.4E-2</v>
      </c>
      <c r="L104" s="169">
        <f>RegionalData!Q167</f>
        <v>0.97649202978297234</v>
      </c>
    </row>
    <row r="105" spans="1:12" x14ac:dyDescent="0.55000000000000004">
      <c r="A105" t="s">
        <v>1022</v>
      </c>
      <c r="B105" t="s">
        <v>2118</v>
      </c>
      <c r="C105" t="s">
        <v>2115</v>
      </c>
      <c r="D105" t="s">
        <v>1782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2132</v>
      </c>
      <c r="K105" s="169">
        <f>RegionalData!O169</f>
        <v>0.1</v>
      </c>
      <c r="L105" s="169">
        <f>RegionalData!Q169</f>
        <v>1.013162790408606</v>
      </c>
    </row>
    <row r="106" spans="1:12" x14ac:dyDescent="0.55000000000000004">
      <c r="A106" t="s">
        <v>1021</v>
      </c>
      <c r="B106" t="s">
        <v>2119</v>
      </c>
      <c r="C106" t="s">
        <v>2115</v>
      </c>
      <c r="D106" t="s">
        <v>1782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2133</v>
      </c>
      <c r="K106" s="169">
        <f>RegionalData!O171</f>
        <v>0.129</v>
      </c>
      <c r="L106" s="169">
        <f>RegionalData!Q171</f>
        <v>1.0020827363494309</v>
      </c>
    </row>
    <row r="107" spans="1:12" x14ac:dyDescent="0.55000000000000004">
      <c r="A107" t="s">
        <v>1020</v>
      </c>
      <c r="B107" t="s">
        <v>2120</v>
      </c>
      <c r="C107" t="s">
        <v>2115</v>
      </c>
      <c r="D107" t="s">
        <v>1782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2134</v>
      </c>
      <c r="K107" s="169">
        <f>RegionalData!O173</f>
        <v>0.113</v>
      </c>
      <c r="L107" s="169">
        <f>RegionalData!Q173</f>
        <v>1.0103047491113375</v>
      </c>
    </row>
    <row r="108" spans="1:12" x14ac:dyDescent="0.55000000000000004">
      <c r="A108" t="s">
        <v>1019</v>
      </c>
      <c r="B108" t="s">
        <v>2121</v>
      </c>
      <c r="C108" t="s">
        <v>2115</v>
      </c>
      <c r="D108" t="s">
        <v>1782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2135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55000000000000004">
      <c r="A109" t="s">
        <v>1018</v>
      </c>
      <c r="B109" t="s">
        <v>2122</v>
      </c>
      <c r="C109" t="s">
        <v>2115</v>
      </c>
      <c r="D109" t="s">
        <v>1782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2136</v>
      </c>
      <c r="K109" s="169">
        <f>RegionalData!O177</f>
        <v>1.2999999999999999E-2</v>
      </c>
      <c r="L109" s="169">
        <f>RegionalData!Q177</f>
        <v>1</v>
      </c>
    </row>
    <row r="110" spans="1:12" x14ac:dyDescent="0.55000000000000004">
      <c r="A110" t="s">
        <v>1017</v>
      </c>
      <c r="B110" t="s">
        <v>2123</v>
      </c>
      <c r="C110" t="s">
        <v>2115</v>
      </c>
      <c r="D110" t="s">
        <v>1782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2137</v>
      </c>
      <c r="K110" s="169">
        <f>RegionalData!O179</f>
        <v>0</v>
      </c>
      <c r="L110" s="169">
        <f>RegionalData!Q179</f>
        <v>1</v>
      </c>
    </row>
    <row r="111" spans="1:12" x14ac:dyDescent="0.55000000000000004">
      <c r="A111" t="s">
        <v>2124</v>
      </c>
      <c r="C111" t="s">
        <v>2115</v>
      </c>
      <c r="D111" t="s">
        <v>1782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2138</v>
      </c>
      <c r="K111" s="69">
        <v>0</v>
      </c>
      <c r="L111" s="69">
        <v>1</v>
      </c>
    </row>
    <row r="112" spans="1:12" x14ac:dyDescent="0.55000000000000004">
      <c r="A112" t="s">
        <v>2114</v>
      </c>
      <c r="C112" t="s">
        <v>2115</v>
      </c>
      <c r="D112" t="s">
        <v>1783</v>
      </c>
      <c r="E112" t="s">
        <v>1784</v>
      </c>
      <c r="F112" t="s">
        <v>225</v>
      </c>
      <c r="I112" t="str">
        <f t="shared" si="1"/>
        <v>BR0000ET15</v>
      </c>
      <c r="J112" t="s">
        <v>2129</v>
      </c>
      <c r="K112">
        <v>0</v>
      </c>
      <c r="L112">
        <v>1</v>
      </c>
    </row>
    <row r="113" spans="1:12" x14ac:dyDescent="0.55000000000000004">
      <c r="A113" t="s">
        <v>2116</v>
      </c>
      <c r="C113" t="s">
        <v>2115</v>
      </c>
      <c r="D113" t="s">
        <v>1783</v>
      </c>
      <c r="E113" t="s">
        <v>1784</v>
      </c>
      <c r="F113" t="s">
        <v>226</v>
      </c>
      <c r="H113">
        <v>14</v>
      </c>
      <c r="I113" t="str">
        <f t="shared" si="1"/>
        <v>BR0014ET15</v>
      </c>
      <c r="J113" t="s">
        <v>2130</v>
      </c>
      <c r="K113">
        <v>0</v>
      </c>
      <c r="L113">
        <v>1</v>
      </c>
    </row>
    <row r="114" spans="1:12" x14ac:dyDescent="0.55000000000000004">
      <c r="A114" t="s">
        <v>1023</v>
      </c>
      <c r="B114" t="s">
        <v>2117</v>
      </c>
      <c r="C114" t="s">
        <v>2115</v>
      </c>
      <c r="D114" t="s">
        <v>1783</v>
      </c>
      <c r="E114" t="s">
        <v>1784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2131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55000000000000004">
      <c r="A115" t="s">
        <v>1022</v>
      </c>
      <c r="B115" t="s">
        <v>2118</v>
      </c>
      <c r="C115" t="s">
        <v>2115</v>
      </c>
      <c r="D115" t="s">
        <v>1783</v>
      </c>
      <c r="E115" t="s">
        <v>1784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2132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55000000000000004">
      <c r="A116" t="s">
        <v>1021</v>
      </c>
      <c r="B116" t="s">
        <v>2119</v>
      </c>
      <c r="C116" t="s">
        <v>2115</v>
      </c>
      <c r="D116" t="s">
        <v>1783</v>
      </c>
      <c r="E116" t="s">
        <v>1784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2133</v>
      </c>
      <c r="K116" s="169">
        <f>RegionalData!O185</f>
        <v>0.17</v>
      </c>
      <c r="L116" s="169">
        <f>RegionalData!Q185</f>
        <v>1.0083968366764735</v>
      </c>
    </row>
    <row r="117" spans="1:12" x14ac:dyDescent="0.55000000000000004">
      <c r="A117" t="s">
        <v>1020</v>
      </c>
      <c r="B117" t="s">
        <v>2120</v>
      </c>
      <c r="C117" t="s">
        <v>2115</v>
      </c>
      <c r="D117" t="s">
        <v>1783</v>
      </c>
      <c r="E117" t="s">
        <v>1784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2134</v>
      </c>
      <c r="K117" s="169">
        <f>RegionalData!O187</f>
        <v>0.151</v>
      </c>
      <c r="L117" s="169">
        <f>RegionalData!Q187</f>
        <v>0.97626053215902431</v>
      </c>
    </row>
    <row r="118" spans="1:12" x14ac:dyDescent="0.55000000000000004">
      <c r="A118" t="s">
        <v>1019</v>
      </c>
      <c r="B118" t="s">
        <v>2121</v>
      </c>
      <c r="C118" t="s">
        <v>2115</v>
      </c>
      <c r="D118" t="s">
        <v>1783</v>
      </c>
      <c r="E118" t="s">
        <v>1784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2135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55000000000000004">
      <c r="A119" t="s">
        <v>1018</v>
      </c>
      <c r="B119" t="s">
        <v>2122</v>
      </c>
      <c r="C119" t="s">
        <v>2115</v>
      </c>
      <c r="D119" t="s">
        <v>1783</v>
      </c>
      <c r="E119" t="s">
        <v>1784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2136</v>
      </c>
      <c r="K119" s="169">
        <f>RegionalData!O191</f>
        <v>2.3E-2</v>
      </c>
      <c r="L119" s="169">
        <f>RegionalData!Q191</f>
        <v>1.0100329922199225</v>
      </c>
    </row>
    <row r="120" spans="1:12" x14ac:dyDescent="0.55000000000000004">
      <c r="A120" t="s">
        <v>1017</v>
      </c>
      <c r="B120" t="s">
        <v>2123</v>
      </c>
      <c r="C120" t="s">
        <v>2115</v>
      </c>
      <c r="D120" t="s">
        <v>1783</v>
      </c>
      <c r="E120" t="s">
        <v>1784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2137</v>
      </c>
      <c r="K120" s="169">
        <f>RegionalData!O193</f>
        <v>0</v>
      </c>
      <c r="L120" s="169">
        <f>RegionalData!Q193</f>
        <v>1</v>
      </c>
    </row>
    <row r="121" spans="1:12" x14ac:dyDescent="0.55000000000000004">
      <c r="A121" t="s">
        <v>2124</v>
      </c>
      <c r="C121" t="s">
        <v>2115</v>
      </c>
      <c r="D121" t="s">
        <v>1783</v>
      </c>
      <c r="E121" t="s">
        <v>1784</v>
      </c>
      <c r="F121" t="s">
        <v>226</v>
      </c>
      <c r="G121">
        <v>50</v>
      </c>
      <c r="I121" t="str">
        <f t="shared" si="1"/>
        <v>BR5000ET15</v>
      </c>
      <c r="J121" t="s">
        <v>2138</v>
      </c>
      <c r="K121" s="69">
        <v>0</v>
      </c>
      <c r="L121" s="69">
        <v>1</v>
      </c>
    </row>
    <row r="122" spans="1:12" x14ac:dyDescent="0.55000000000000004">
      <c r="A122" t="s">
        <v>2157</v>
      </c>
      <c r="B122" t="s">
        <v>2169</v>
      </c>
      <c r="C122" t="s">
        <v>247</v>
      </c>
      <c r="D122" t="s">
        <v>1747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2190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55000000000000004">
      <c r="A123" t="s">
        <v>2158</v>
      </c>
      <c r="B123" t="s">
        <v>2170</v>
      </c>
      <c r="C123" t="s">
        <v>247</v>
      </c>
      <c r="D123" t="s">
        <v>1747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2139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55000000000000004">
      <c r="A124" t="s">
        <v>2159</v>
      </c>
      <c r="B124" t="s">
        <v>2171</v>
      </c>
      <c r="C124" t="s">
        <v>247</v>
      </c>
      <c r="D124" t="s">
        <v>1747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2140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55000000000000004">
      <c r="A125" t="s">
        <v>2160</v>
      </c>
      <c r="B125" t="s">
        <v>2172</v>
      </c>
      <c r="C125" t="s">
        <v>247</v>
      </c>
      <c r="D125" t="s">
        <v>1747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2141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55000000000000004">
      <c r="A126" t="s">
        <v>2161</v>
      </c>
      <c r="B126" t="s">
        <v>2173</v>
      </c>
      <c r="C126" t="s">
        <v>247</v>
      </c>
      <c r="D126" t="s">
        <v>1747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2142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55000000000000004">
      <c r="A127" t="s">
        <v>2162</v>
      </c>
      <c r="B127" t="s">
        <v>2174</v>
      </c>
      <c r="C127" t="s">
        <v>247</v>
      </c>
      <c r="D127" t="s">
        <v>1747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2143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55000000000000004">
      <c r="A128" t="s">
        <v>1077</v>
      </c>
      <c r="B128" t="s">
        <v>2175</v>
      </c>
      <c r="C128" t="s">
        <v>247</v>
      </c>
      <c r="D128" t="s">
        <v>1747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2144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55000000000000004">
      <c r="A129" t="s">
        <v>1089</v>
      </c>
      <c r="B129" t="s">
        <v>2176</v>
      </c>
      <c r="C129" t="s">
        <v>247</v>
      </c>
      <c r="D129" t="s">
        <v>1747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2145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55000000000000004">
      <c r="A130" t="s">
        <v>1075</v>
      </c>
      <c r="B130" t="s">
        <v>2177</v>
      </c>
      <c r="C130" t="s">
        <v>247</v>
      </c>
      <c r="D130" t="s">
        <v>1747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2146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55000000000000004">
      <c r="A131" t="s">
        <v>1076</v>
      </c>
      <c r="B131" t="s">
        <v>2178</v>
      </c>
      <c r="C131" t="s">
        <v>247</v>
      </c>
      <c r="D131" t="s">
        <v>1747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2147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55000000000000004">
      <c r="A132" t="s">
        <v>2163</v>
      </c>
      <c r="B132" t="s">
        <v>2179</v>
      </c>
      <c r="C132" t="s">
        <v>247</v>
      </c>
      <c r="D132" t="s">
        <v>1747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2189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55000000000000004">
      <c r="A133" t="s">
        <v>2164</v>
      </c>
      <c r="B133" t="s">
        <v>2180</v>
      </c>
      <c r="C133" t="s">
        <v>247</v>
      </c>
      <c r="D133" t="s">
        <v>1747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2148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55000000000000004">
      <c r="A134" t="s">
        <v>2165</v>
      </c>
      <c r="B134" t="s">
        <v>2181</v>
      </c>
      <c r="C134" t="s">
        <v>247</v>
      </c>
      <c r="D134" t="s">
        <v>1747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2149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55000000000000004">
      <c r="A135" t="s">
        <v>2166</v>
      </c>
      <c r="B135" t="s">
        <v>2182</v>
      </c>
      <c r="C135" t="s">
        <v>247</v>
      </c>
      <c r="D135" t="s">
        <v>1747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2150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55000000000000004">
      <c r="A136" t="s">
        <v>2167</v>
      </c>
      <c r="B136" t="s">
        <v>2183</v>
      </c>
      <c r="C136" t="s">
        <v>247</v>
      </c>
      <c r="D136" t="s">
        <v>1747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2151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55000000000000004">
      <c r="A137" t="s">
        <v>2168</v>
      </c>
      <c r="B137" t="s">
        <v>2184</v>
      </c>
      <c r="C137" t="s">
        <v>247</v>
      </c>
      <c r="D137" t="s">
        <v>1747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2152</v>
      </c>
      <c r="K137" s="187">
        <f t="shared" si="3"/>
        <v>1.72E-3</v>
      </c>
      <c r="L137" s="169">
        <f t="shared" si="3"/>
        <v>0.9885057471264368</v>
      </c>
    </row>
    <row r="138" spans="1:12" x14ac:dyDescent="0.55000000000000004">
      <c r="A138" t="s">
        <v>1095</v>
      </c>
      <c r="B138" t="s">
        <v>2185</v>
      </c>
      <c r="C138" t="s">
        <v>247</v>
      </c>
      <c r="D138" t="s">
        <v>1747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2153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55000000000000004">
      <c r="A139" t="s">
        <v>1096</v>
      </c>
      <c r="B139" t="s">
        <v>2186</v>
      </c>
      <c r="C139" t="s">
        <v>247</v>
      </c>
      <c r="D139" t="s">
        <v>1747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2154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55000000000000004">
      <c r="A140" t="s">
        <v>1073</v>
      </c>
      <c r="B140" t="s">
        <v>2187</v>
      </c>
      <c r="C140" t="s">
        <v>247</v>
      </c>
      <c r="D140" t="s">
        <v>1747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2155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55000000000000004">
      <c r="A141" t="s">
        <v>1074</v>
      </c>
      <c r="B141" t="s">
        <v>2188</v>
      </c>
      <c r="C141" t="s">
        <v>247</v>
      </c>
      <c r="D141" t="s">
        <v>1747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2156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55000000000000004">
      <c r="A142" t="s">
        <v>2157</v>
      </c>
      <c r="B142" t="s">
        <v>2169</v>
      </c>
      <c r="C142" t="s">
        <v>247</v>
      </c>
      <c r="D142" t="s">
        <v>1766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2190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55000000000000004">
      <c r="A143" t="s">
        <v>2157</v>
      </c>
      <c r="B143" t="s">
        <v>2169</v>
      </c>
      <c r="C143" t="s">
        <v>247</v>
      </c>
      <c r="D143" t="s">
        <v>1767</v>
      </c>
      <c r="E143" t="s">
        <v>1768</v>
      </c>
      <c r="F143" t="s">
        <v>226</v>
      </c>
      <c r="H143">
        <v>0</v>
      </c>
      <c r="I143" t="str">
        <f t="shared" si="2"/>
        <v>DR0000FET02</v>
      </c>
      <c r="J143" t="s">
        <v>2190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55000000000000004">
      <c r="A144" t="s">
        <v>2157</v>
      </c>
      <c r="B144" t="s">
        <v>2169</v>
      </c>
      <c r="C144" t="s">
        <v>247</v>
      </c>
      <c r="D144" t="s">
        <v>1769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2190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55000000000000004">
      <c r="A145" t="s">
        <v>2157</v>
      </c>
      <c r="B145" t="s">
        <v>2169</v>
      </c>
      <c r="C145" t="s">
        <v>247</v>
      </c>
      <c r="D145" t="s">
        <v>1770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2190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55000000000000004">
      <c r="A146" t="s">
        <v>2157</v>
      </c>
      <c r="B146" t="s">
        <v>2169</v>
      </c>
      <c r="C146" t="s">
        <v>247</v>
      </c>
      <c r="D146" t="s">
        <v>1771</v>
      </c>
      <c r="E146" t="s">
        <v>1772</v>
      </c>
      <c r="F146" t="s">
        <v>226</v>
      </c>
      <c r="H146">
        <v>0</v>
      </c>
      <c r="I146" t="str">
        <f t="shared" si="4"/>
        <v>DR0000FET05</v>
      </c>
      <c r="J146" t="s">
        <v>2190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55000000000000004">
      <c r="A147" t="s">
        <v>2157</v>
      </c>
      <c r="B147" t="s">
        <v>2169</v>
      </c>
      <c r="C147" t="s">
        <v>247</v>
      </c>
      <c r="D147" t="s">
        <v>1774</v>
      </c>
      <c r="E147" t="s">
        <v>1775</v>
      </c>
      <c r="F147" t="s">
        <v>226</v>
      </c>
      <c r="H147">
        <v>0</v>
      </c>
      <c r="I147" t="str">
        <f t="shared" si="4"/>
        <v>DR0000FET06</v>
      </c>
      <c r="J147" t="s">
        <v>2190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55000000000000004">
      <c r="A148" t="s">
        <v>2157</v>
      </c>
      <c r="B148" t="s">
        <v>2169</v>
      </c>
      <c r="C148" t="s">
        <v>247</v>
      </c>
      <c r="D148" t="s">
        <v>1776</v>
      </c>
      <c r="E148" t="s">
        <v>1777</v>
      </c>
      <c r="F148" t="s">
        <v>226</v>
      </c>
      <c r="H148">
        <v>0</v>
      </c>
      <c r="I148" t="str">
        <f t="shared" si="4"/>
        <v>DR0000FET07</v>
      </c>
      <c r="J148" t="s">
        <v>2190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55000000000000004">
      <c r="A149" t="s">
        <v>2157</v>
      </c>
      <c r="B149" t="s">
        <v>2169</v>
      </c>
      <c r="C149" t="s">
        <v>247</v>
      </c>
      <c r="D149" t="s">
        <v>1778</v>
      </c>
      <c r="E149" t="s">
        <v>1779</v>
      </c>
      <c r="F149" t="s">
        <v>226</v>
      </c>
      <c r="H149">
        <v>0</v>
      </c>
      <c r="I149" t="str">
        <f t="shared" si="4"/>
        <v>DR0000FET12</v>
      </c>
      <c r="J149" t="s">
        <v>2190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55000000000000004">
      <c r="A150" t="s">
        <v>2157</v>
      </c>
      <c r="B150" t="s">
        <v>2169</v>
      </c>
      <c r="C150" t="s">
        <v>247</v>
      </c>
      <c r="D150" t="s">
        <v>1780</v>
      </c>
      <c r="E150" t="s">
        <v>1781</v>
      </c>
      <c r="F150" t="s">
        <v>226</v>
      </c>
      <c r="H150">
        <v>0</v>
      </c>
      <c r="I150" t="str">
        <f t="shared" si="4"/>
        <v>DR0000FET13</v>
      </c>
      <c r="J150" t="s">
        <v>2190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55000000000000004">
      <c r="A151" t="s">
        <v>2157</v>
      </c>
      <c r="B151" t="s">
        <v>2169</v>
      </c>
      <c r="C151" t="s">
        <v>247</v>
      </c>
      <c r="D151" t="s">
        <v>1782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2190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55000000000000004">
      <c r="A152" t="s">
        <v>2157</v>
      </c>
      <c r="B152" t="s">
        <v>2169</v>
      </c>
      <c r="C152" t="s">
        <v>247</v>
      </c>
      <c r="D152" t="s">
        <v>1783</v>
      </c>
      <c r="E152" t="s">
        <v>1784</v>
      </c>
      <c r="F152" t="s">
        <v>226</v>
      </c>
      <c r="H152">
        <v>0</v>
      </c>
      <c r="I152" t="str">
        <f t="shared" si="4"/>
        <v>DR0000FET15</v>
      </c>
      <c r="J152" t="s">
        <v>2190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55000000000000004">
      <c r="A153" t="s">
        <v>2163</v>
      </c>
      <c r="B153" t="s">
        <v>2179</v>
      </c>
      <c r="C153" t="s">
        <v>247</v>
      </c>
      <c r="D153" t="s">
        <v>1766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2189</v>
      </c>
      <c r="K153" s="187">
        <f>K142</f>
        <v>4.6370649522799998E-2</v>
      </c>
      <c r="L153" s="169">
        <f>L142</f>
        <v>0.95963271910581871</v>
      </c>
    </row>
    <row r="154" spans="1:12" x14ac:dyDescent="0.55000000000000004">
      <c r="A154" t="s">
        <v>2163</v>
      </c>
      <c r="B154" t="s">
        <v>2179</v>
      </c>
      <c r="C154" t="s">
        <v>247</v>
      </c>
      <c r="D154" t="s">
        <v>1767</v>
      </c>
      <c r="E154" t="s">
        <v>1768</v>
      </c>
      <c r="F154" t="s">
        <v>225</v>
      </c>
      <c r="H154">
        <v>0</v>
      </c>
      <c r="I154" t="str">
        <f t="shared" si="4"/>
        <v>DR0000MET02</v>
      </c>
      <c r="J154" t="s">
        <v>2189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55000000000000004">
      <c r="A155" t="s">
        <v>2163</v>
      </c>
      <c r="B155" t="s">
        <v>2179</v>
      </c>
      <c r="C155" t="s">
        <v>247</v>
      </c>
      <c r="D155" t="s">
        <v>1769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2189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55000000000000004">
      <c r="A156" t="s">
        <v>2163</v>
      </c>
      <c r="B156" t="s">
        <v>2179</v>
      </c>
      <c r="C156" t="s">
        <v>247</v>
      </c>
      <c r="D156" t="s">
        <v>1770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2189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55000000000000004">
      <c r="A157" t="s">
        <v>2163</v>
      </c>
      <c r="B157" t="s">
        <v>2179</v>
      </c>
      <c r="C157" t="s">
        <v>247</v>
      </c>
      <c r="D157" t="s">
        <v>1771</v>
      </c>
      <c r="E157" t="s">
        <v>1772</v>
      </c>
      <c r="F157" t="s">
        <v>225</v>
      </c>
      <c r="H157">
        <v>0</v>
      </c>
      <c r="I157" t="str">
        <f t="shared" si="4"/>
        <v>DR0000MET05</v>
      </c>
      <c r="J157" t="s">
        <v>2189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55000000000000004">
      <c r="A158" t="s">
        <v>2163</v>
      </c>
      <c r="B158" t="s">
        <v>2179</v>
      </c>
      <c r="C158" t="s">
        <v>247</v>
      </c>
      <c r="D158" t="s">
        <v>1774</v>
      </c>
      <c r="E158" t="s">
        <v>1775</v>
      </c>
      <c r="F158" t="s">
        <v>225</v>
      </c>
      <c r="H158">
        <v>0</v>
      </c>
      <c r="I158" t="str">
        <f t="shared" si="4"/>
        <v>DR0000MET06</v>
      </c>
      <c r="J158" t="s">
        <v>2189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55000000000000004">
      <c r="A159" t="s">
        <v>2163</v>
      </c>
      <c r="B159" t="s">
        <v>2179</v>
      </c>
      <c r="C159" t="s">
        <v>247</v>
      </c>
      <c r="D159" t="s">
        <v>1776</v>
      </c>
      <c r="E159" t="s">
        <v>1777</v>
      </c>
      <c r="F159" t="s">
        <v>225</v>
      </c>
      <c r="H159">
        <v>0</v>
      </c>
      <c r="I159" t="str">
        <f t="shared" si="4"/>
        <v>DR0000MET07</v>
      </c>
      <c r="J159" t="s">
        <v>2189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55000000000000004">
      <c r="A160" t="s">
        <v>2163</v>
      </c>
      <c r="B160" t="s">
        <v>2179</v>
      </c>
      <c r="C160" t="s">
        <v>247</v>
      </c>
      <c r="D160" t="s">
        <v>1778</v>
      </c>
      <c r="E160" t="s">
        <v>1779</v>
      </c>
      <c r="F160" t="s">
        <v>225</v>
      </c>
      <c r="H160">
        <v>0</v>
      </c>
      <c r="I160" t="str">
        <f t="shared" si="4"/>
        <v>DR0000MET12</v>
      </c>
      <c r="J160" t="s">
        <v>2189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55000000000000004">
      <c r="A161" t="s">
        <v>2163</v>
      </c>
      <c r="B161" t="s">
        <v>2179</v>
      </c>
      <c r="C161" t="s">
        <v>247</v>
      </c>
      <c r="D161" t="s">
        <v>1780</v>
      </c>
      <c r="E161" t="s">
        <v>1781</v>
      </c>
      <c r="F161" t="s">
        <v>225</v>
      </c>
      <c r="H161">
        <v>0</v>
      </c>
      <c r="I161" t="str">
        <f t="shared" si="4"/>
        <v>DR0000MET13</v>
      </c>
      <c r="J161" t="s">
        <v>2189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55000000000000004">
      <c r="A162" t="s">
        <v>2163</v>
      </c>
      <c r="B162" t="s">
        <v>2179</v>
      </c>
      <c r="C162" t="s">
        <v>247</v>
      </c>
      <c r="D162" t="s">
        <v>1782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2189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55000000000000004">
      <c r="A163" t="s">
        <v>2163</v>
      </c>
      <c r="B163" t="s">
        <v>2179</v>
      </c>
      <c r="C163" t="s">
        <v>247</v>
      </c>
      <c r="D163" t="s">
        <v>1783</v>
      </c>
      <c r="E163" t="s">
        <v>1784</v>
      </c>
      <c r="F163" t="s">
        <v>225</v>
      </c>
      <c r="H163">
        <v>0</v>
      </c>
      <c r="I163" t="str">
        <f t="shared" si="4"/>
        <v>DR0000MET15</v>
      </c>
      <c r="J163" t="s">
        <v>2189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55000000000000004">
      <c r="A164" t="s">
        <v>2158</v>
      </c>
      <c r="B164" t="s">
        <v>2170</v>
      </c>
      <c r="C164" t="s">
        <v>247</v>
      </c>
      <c r="D164" t="s">
        <v>1766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2139</v>
      </c>
      <c r="K164" s="187">
        <f>RegionalData!O444</f>
        <v>1.5E-3</v>
      </c>
      <c r="L164" s="169">
        <f>RegionalData!Q444</f>
        <v>0.8453818642610138</v>
      </c>
    </row>
    <row r="165" spans="1:12" x14ac:dyDescent="0.55000000000000004">
      <c r="A165" t="s">
        <v>2158</v>
      </c>
      <c r="B165" t="s">
        <v>2170</v>
      </c>
      <c r="C165" t="s">
        <v>247</v>
      </c>
      <c r="D165" t="s">
        <v>1767</v>
      </c>
      <c r="E165" t="s">
        <v>1768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2139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55000000000000004">
      <c r="A166" t="s">
        <v>2158</v>
      </c>
      <c r="B166" t="s">
        <v>2170</v>
      </c>
      <c r="C166" t="s">
        <v>247</v>
      </c>
      <c r="D166" t="s">
        <v>1769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2139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55000000000000004">
      <c r="A167" t="s">
        <v>2158</v>
      </c>
      <c r="B167" t="s">
        <v>2170</v>
      </c>
      <c r="C167" t="s">
        <v>247</v>
      </c>
      <c r="D167" t="s">
        <v>1770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2139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55000000000000004">
      <c r="A168" t="s">
        <v>2158</v>
      </c>
      <c r="B168" t="s">
        <v>2170</v>
      </c>
      <c r="C168" t="s">
        <v>247</v>
      </c>
      <c r="D168" t="s">
        <v>1771</v>
      </c>
      <c r="E168" t="s">
        <v>1772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2139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55000000000000004">
      <c r="A169" t="s">
        <v>2158</v>
      </c>
      <c r="B169" t="s">
        <v>2170</v>
      </c>
      <c r="C169" t="s">
        <v>247</v>
      </c>
      <c r="D169" t="s">
        <v>1774</v>
      </c>
      <c r="E169" t="s">
        <v>1775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2139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55000000000000004">
      <c r="A170" t="s">
        <v>2158</v>
      </c>
      <c r="B170" t="s">
        <v>2170</v>
      </c>
      <c r="C170" t="s">
        <v>247</v>
      </c>
      <c r="D170" t="s">
        <v>1776</v>
      </c>
      <c r="E170" t="s">
        <v>1777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2139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55000000000000004">
      <c r="A171" t="s">
        <v>2158</v>
      </c>
      <c r="B171" t="s">
        <v>2170</v>
      </c>
      <c r="C171" t="s">
        <v>247</v>
      </c>
      <c r="D171" t="s">
        <v>1778</v>
      </c>
      <c r="E171" t="s">
        <v>1779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2139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55000000000000004">
      <c r="A172" t="s">
        <v>2158</v>
      </c>
      <c r="B172" t="s">
        <v>2170</v>
      </c>
      <c r="C172" t="s">
        <v>247</v>
      </c>
      <c r="D172" t="s">
        <v>1780</v>
      </c>
      <c r="E172" t="s">
        <v>1781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2139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55000000000000004">
      <c r="A173" t="s">
        <v>2158</v>
      </c>
      <c r="B173" t="s">
        <v>2170</v>
      </c>
      <c r="C173" t="s">
        <v>247</v>
      </c>
      <c r="D173" t="s">
        <v>1782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2139</v>
      </c>
      <c r="K173" s="187">
        <f>RegionalData!O462</f>
        <v>1.25E-3</v>
      </c>
      <c r="L173" s="169">
        <f>RegionalData!Q462</f>
        <v>0.87923556325591468</v>
      </c>
    </row>
    <row r="174" spans="1:12" x14ac:dyDescent="0.55000000000000004">
      <c r="A174" t="s">
        <v>2158</v>
      </c>
      <c r="B174" t="s">
        <v>2170</v>
      </c>
      <c r="C174" t="s">
        <v>247</v>
      </c>
      <c r="D174" t="s">
        <v>1783</v>
      </c>
      <c r="E174" t="s">
        <v>1784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2139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55000000000000004">
      <c r="A175" t="s">
        <v>2164</v>
      </c>
      <c r="B175" t="s">
        <v>2180</v>
      </c>
      <c r="C175" t="s">
        <v>247</v>
      </c>
      <c r="D175" t="s">
        <v>1766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2148</v>
      </c>
      <c r="K175" s="187">
        <f>K164</f>
        <v>1.5E-3</v>
      </c>
      <c r="L175" s="169">
        <f>L164</f>
        <v>0.8453818642610138</v>
      </c>
    </row>
    <row r="176" spans="1:12" x14ac:dyDescent="0.55000000000000004">
      <c r="A176" t="s">
        <v>2164</v>
      </c>
      <c r="B176" t="s">
        <v>2180</v>
      </c>
      <c r="C176" t="s">
        <v>247</v>
      </c>
      <c r="D176" t="s">
        <v>1767</v>
      </c>
      <c r="E176" t="s">
        <v>1768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2148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55000000000000004">
      <c r="A177" t="s">
        <v>2164</v>
      </c>
      <c r="B177" t="s">
        <v>2180</v>
      </c>
      <c r="C177" t="s">
        <v>247</v>
      </c>
      <c r="D177" t="s">
        <v>1769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2148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55000000000000004">
      <c r="A178" t="s">
        <v>2164</v>
      </c>
      <c r="B178" t="s">
        <v>2180</v>
      </c>
      <c r="C178" t="s">
        <v>247</v>
      </c>
      <c r="D178" t="s">
        <v>1770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2148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55000000000000004">
      <c r="A179" t="s">
        <v>2164</v>
      </c>
      <c r="B179" t="s">
        <v>2180</v>
      </c>
      <c r="C179" t="s">
        <v>247</v>
      </c>
      <c r="D179" t="s">
        <v>1771</v>
      </c>
      <c r="E179" t="s">
        <v>1772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2148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55000000000000004">
      <c r="A180" t="s">
        <v>2164</v>
      </c>
      <c r="B180" t="s">
        <v>2180</v>
      </c>
      <c r="C180" t="s">
        <v>247</v>
      </c>
      <c r="D180" t="s">
        <v>1774</v>
      </c>
      <c r="E180" t="s">
        <v>1775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2148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55000000000000004">
      <c r="A181" t="s">
        <v>2164</v>
      </c>
      <c r="B181" t="s">
        <v>2180</v>
      </c>
      <c r="C181" t="s">
        <v>247</v>
      </c>
      <c r="D181" t="s">
        <v>1776</v>
      </c>
      <c r="E181" t="s">
        <v>1777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2148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55000000000000004">
      <c r="A182" t="s">
        <v>2164</v>
      </c>
      <c r="B182" t="s">
        <v>2180</v>
      </c>
      <c r="C182" t="s">
        <v>247</v>
      </c>
      <c r="D182" t="s">
        <v>1778</v>
      </c>
      <c r="E182" t="s">
        <v>1779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2148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55000000000000004">
      <c r="A183" t="s">
        <v>2164</v>
      </c>
      <c r="B183" t="s">
        <v>2180</v>
      </c>
      <c r="C183" t="s">
        <v>247</v>
      </c>
      <c r="D183" t="s">
        <v>1780</v>
      </c>
      <c r="E183" t="s">
        <v>1781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2148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55000000000000004">
      <c r="A184" t="s">
        <v>2164</v>
      </c>
      <c r="B184" t="s">
        <v>2180</v>
      </c>
      <c r="C184" t="s">
        <v>247</v>
      </c>
      <c r="D184" t="s">
        <v>1782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2148</v>
      </c>
      <c r="K184" s="187">
        <f>K173</f>
        <v>1.25E-3</v>
      </c>
      <c r="L184" s="169">
        <f>L173</f>
        <v>0.87923556325591468</v>
      </c>
    </row>
    <row r="185" spans="1:12" x14ac:dyDescent="0.55000000000000004">
      <c r="A185" t="s">
        <v>2164</v>
      </c>
      <c r="B185" t="s">
        <v>2180</v>
      </c>
      <c r="C185" t="s">
        <v>247</v>
      </c>
      <c r="D185" t="s">
        <v>1783</v>
      </c>
      <c r="E185" t="s">
        <v>1784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2148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234375" defaultRowHeight="14.4" x14ac:dyDescent="0.55000000000000004"/>
  <cols>
    <col min="1" max="1" width="11.734375" bestFit="1" customWidth="1"/>
    <col min="2" max="2" width="14.26171875" customWidth="1"/>
    <col min="3" max="3" width="13.7890625" customWidth="1"/>
    <col min="4" max="4" width="15.26171875" customWidth="1"/>
    <col min="5" max="5" width="36.7890625" customWidth="1"/>
    <col min="6" max="6" width="15.7890625" customWidth="1"/>
    <col min="7" max="7" width="20.734375" style="168" bestFit="1" customWidth="1"/>
    <col min="8" max="8" width="12.47265625" bestFit="1" customWidth="1"/>
    <col min="9" max="9" width="8.734375" bestFit="1" customWidth="1"/>
    <col min="10" max="10" width="18.7890625" customWidth="1"/>
    <col min="11" max="11" width="167.26171875" customWidth="1"/>
    <col min="12" max="12" width="31.5234375" customWidth="1"/>
    <col min="13" max="13" width="17.47265625" customWidth="1"/>
    <col min="14" max="14" width="20.734375" customWidth="1"/>
    <col min="15" max="15" width="23" customWidth="1"/>
    <col min="16" max="16" width="22.47265625" customWidth="1"/>
    <col min="17" max="17" width="22" style="174" bestFit="1" customWidth="1"/>
    <col min="18" max="18" width="52" hidden="1" customWidth="1"/>
    <col min="19" max="19" width="20.5234375" hidden="1" customWidth="1"/>
    <col min="20" max="20" width="14.5234375" bestFit="1" customWidth="1"/>
    <col min="21" max="21" width="14.47265625" bestFit="1" customWidth="1"/>
    <col min="22" max="22" width="23.7890625" bestFit="1" customWidth="1"/>
  </cols>
  <sheetData>
    <row r="1" spans="1:22" s="161" customFormat="1" x14ac:dyDescent="0.55000000000000004">
      <c r="A1" s="160" t="s">
        <v>1730</v>
      </c>
      <c r="B1" s="161" t="s">
        <v>1731</v>
      </c>
      <c r="C1" s="161" t="s">
        <v>1732</v>
      </c>
      <c r="D1" s="162" t="s">
        <v>29</v>
      </c>
      <c r="E1" s="162" t="s">
        <v>30</v>
      </c>
      <c r="F1" s="162" t="s">
        <v>33</v>
      </c>
      <c r="G1" s="163" t="s">
        <v>1733</v>
      </c>
      <c r="H1" s="161" t="s">
        <v>1734</v>
      </c>
      <c r="I1" s="161" t="s">
        <v>1051</v>
      </c>
      <c r="J1" s="161" t="s">
        <v>1735</v>
      </c>
      <c r="K1" s="161" t="s">
        <v>1736</v>
      </c>
      <c r="L1" s="161" t="s">
        <v>1737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1738</v>
      </c>
      <c r="S1" s="161" t="s">
        <v>1739</v>
      </c>
      <c r="T1" s="161" t="s">
        <v>1740</v>
      </c>
      <c r="U1" s="161" t="s">
        <v>1741</v>
      </c>
      <c r="V1" s="161" t="s">
        <v>1742</v>
      </c>
    </row>
    <row r="2" spans="1:22" s="165" customFormat="1" hidden="1" x14ac:dyDescent="0.55000000000000004">
      <c r="A2" s="165" t="s">
        <v>1743</v>
      </c>
      <c r="F2" s="165" t="s">
        <v>1744</v>
      </c>
      <c r="G2" s="166" t="s">
        <v>67</v>
      </c>
      <c r="H2" s="165">
        <v>2017</v>
      </c>
      <c r="I2" s="165">
        <v>79.239999999999995</v>
      </c>
      <c r="K2" s="165" t="s">
        <v>1745</v>
      </c>
      <c r="L2" s="165" t="s">
        <v>1746</v>
      </c>
      <c r="Q2" s="167"/>
      <c r="T2" s="165">
        <v>0</v>
      </c>
      <c r="U2" s="165" t="s">
        <v>1747</v>
      </c>
      <c r="V2" s="165" t="s">
        <v>231</v>
      </c>
    </row>
    <row r="3" spans="1:22" hidden="1" x14ac:dyDescent="0.55000000000000004">
      <c r="A3" t="s">
        <v>1748</v>
      </c>
      <c r="C3" s="13"/>
      <c r="E3" t="s">
        <v>1023</v>
      </c>
      <c r="G3" s="168" t="s">
        <v>1749</v>
      </c>
      <c r="H3">
        <v>2019</v>
      </c>
      <c r="I3">
        <v>72</v>
      </c>
      <c r="K3" t="s">
        <v>1750</v>
      </c>
      <c r="L3" t="s">
        <v>1751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1747</v>
      </c>
      <c r="V3" t="s">
        <v>231</v>
      </c>
    </row>
    <row r="4" spans="1:22" hidden="1" x14ac:dyDescent="0.55000000000000004">
      <c r="A4" t="s">
        <v>1748</v>
      </c>
      <c r="E4" t="s">
        <v>1023</v>
      </c>
      <c r="G4" s="168" t="s">
        <v>1749</v>
      </c>
      <c r="H4">
        <v>2011</v>
      </c>
      <c r="I4">
        <v>79</v>
      </c>
      <c r="K4" t="s">
        <v>1750</v>
      </c>
      <c r="L4" t="s">
        <v>1751</v>
      </c>
      <c r="O4" s="169">
        <f>IF(I4="","NA",I4/1000)</f>
        <v>7.9000000000000001E-2</v>
      </c>
      <c r="Q4" s="171"/>
      <c r="T4">
        <v>1</v>
      </c>
      <c r="U4" t="s">
        <v>1747</v>
      </c>
      <c r="V4" t="s">
        <v>231</v>
      </c>
    </row>
    <row r="5" spans="1:22" hidden="1" x14ac:dyDescent="0.55000000000000004">
      <c r="A5" t="s">
        <v>1748</v>
      </c>
      <c r="E5" t="s">
        <v>1022</v>
      </c>
      <c r="G5" s="168" t="s">
        <v>1752</v>
      </c>
      <c r="H5">
        <v>2019</v>
      </c>
      <c r="I5">
        <v>195</v>
      </c>
      <c r="K5" t="s">
        <v>1753</v>
      </c>
      <c r="L5" t="s">
        <v>1751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1747</v>
      </c>
      <c r="V5" t="s">
        <v>231</v>
      </c>
    </row>
    <row r="6" spans="1:22" hidden="1" x14ac:dyDescent="0.55000000000000004">
      <c r="A6" t="s">
        <v>1748</v>
      </c>
      <c r="E6" t="s">
        <v>1022</v>
      </c>
      <c r="G6" s="168" t="s">
        <v>1752</v>
      </c>
      <c r="H6">
        <v>2011</v>
      </c>
      <c r="I6">
        <v>206</v>
      </c>
      <c r="K6" t="s">
        <v>1753</v>
      </c>
      <c r="L6" t="s">
        <v>1751</v>
      </c>
      <c r="O6" s="169">
        <f t="shared" si="1"/>
        <v>0.20599999999999999</v>
      </c>
      <c r="Q6" s="171"/>
      <c r="T6">
        <v>1</v>
      </c>
      <c r="U6" t="s">
        <v>1747</v>
      </c>
      <c r="V6" t="s">
        <v>231</v>
      </c>
    </row>
    <row r="7" spans="1:22" hidden="1" x14ac:dyDescent="0.55000000000000004">
      <c r="A7" t="s">
        <v>1748</v>
      </c>
      <c r="E7" t="s">
        <v>1021</v>
      </c>
      <c r="G7" s="168" t="s">
        <v>1754</v>
      </c>
      <c r="H7">
        <v>2019</v>
      </c>
      <c r="I7">
        <v>202</v>
      </c>
      <c r="K7" t="s">
        <v>1755</v>
      </c>
      <c r="L7" t="s">
        <v>1751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1747</v>
      </c>
      <c r="V7" t="s">
        <v>231</v>
      </c>
    </row>
    <row r="8" spans="1:22" hidden="1" x14ac:dyDescent="0.55000000000000004">
      <c r="A8" t="s">
        <v>1748</v>
      </c>
      <c r="E8" t="s">
        <v>1021</v>
      </c>
      <c r="G8" s="168" t="s">
        <v>1754</v>
      </c>
      <c r="H8">
        <v>2011</v>
      </c>
      <c r="I8">
        <v>237</v>
      </c>
      <c r="K8" t="s">
        <v>1755</v>
      </c>
      <c r="L8" t="s">
        <v>1751</v>
      </c>
      <c r="O8" s="169">
        <f t="shared" si="1"/>
        <v>0.23699999999999999</v>
      </c>
      <c r="Q8" s="171"/>
      <c r="T8">
        <v>1</v>
      </c>
      <c r="U8" t="s">
        <v>1747</v>
      </c>
      <c r="V8" t="s">
        <v>231</v>
      </c>
    </row>
    <row r="9" spans="1:22" hidden="1" x14ac:dyDescent="0.55000000000000004">
      <c r="A9" t="s">
        <v>1748</v>
      </c>
      <c r="E9" t="s">
        <v>1020</v>
      </c>
      <c r="G9" s="168" t="s">
        <v>1756</v>
      </c>
      <c r="H9">
        <v>2019</v>
      </c>
      <c r="I9">
        <v>162</v>
      </c>
      <c r="K9" t="s">
        <v>1757</v>
      </c>
      <c r="L9" t="s">
        <v>1751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1747</v>
      </c>
      <c r="V9" t="s">
        <v>231</v>
      </c>
    </row>
    <row r="10" spans="1:22" hidden="1" x14ac:dyDescent="0.55000000000000004">
      <c r="A10" t="s">
        <v>1748</v>
      </c>
      <c r="E10" t="s">
        <v>1020</v>
      </c>
      <c r="G10" s="168" t="s">
        <v>1756</v>
      </c>
      <c r="H10">
        <v>2011</v>
      </c>
      <c r="I10">
        <v>194</v>
      </c>
      <c r="K10" t="s">
        <v>1757</v>
      </c>
      <c r="L10" t="s">
        <v>1751</v>
      </c>
      <c r="O10" s="169">
        <f t="shared" si="1"/>
        <v>0.19400000000000001</v>
      </c>
      <c r="Q10" s="171"/>
      <c r="T10">
        <v>1</v>
      </c>
      <c r="U10" t="s">
        <v>1747</v>
      </c>
      <c r="V10" t="s">
        <v>231</v>
      </c>
    </row>
    <row r="11" spans="1:22" hidden="1" x14ac:dyDescent="0.55000000000000004">
      <c r="A11" t="s">
        <v>1748</v>
      </c>
      <c r="E11" t="s">
        <v>1019</v>
      </c>
      <c r="G11" s="168" t="s">
        <v>1758</v>
      </c>
      <c r="H11">
        <v>2019</v>
      </c>
      <c r="I11">
        <v>119</v>
      </c>
      <c r="K11" t="s">
        <v>1759</v>
      </c>
      <c r="L11" t="s">
        <v>1751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1747</v>
      </c>
      <c r="V11" t="s">
        <v>231</v>
      </c>
    </row>
    <row r="12" spans="1:22" hidden="1" x14ac:dyDescent="0.55000000000000004">
      <c r="A12" t="s">
        <v>1748</v>
      </c>
      <c r="E12" t="s">
        <v>1019</v>
      </c>
      <c r="G12" s="168" t="s">
        <v>1758</v>
      </c>
      <c r="H12">
        <v>2011</v>
      </c>
      <c r="I12">
        <v>147</v>
      </c>
      <c r="K12" t="s">
        <v>1759</v>
      </c>
      <c r="L12" t="s">
        <v>1751</v>
      </c>
      <c r="O12" s="169">
        <f t="shared" si="1"/>
        <v>0.14699999999999999</v>
      </c>
      <c r="Q12" s="171"/>
      <c r="T12">
        <v>1</v>
      </c>
      <c r="U12" t="s">
        <v>1747</v>
      </c>
      <c r="V12" t="s">
        <v>231</v>
      </c>
    </row>
    <row r="13" spans="1:22" hidden="1" x14ac:dyDescent="0.55000000000000004">
      <c r="A13" t="s">
        <v>1748</v>
      </c>
      <c r="E13" t="s">
        <v>1018</v>
      </c>
      <c r="G13" s="168" t="s">
        <v>1760</v>
      </c>
      <c r="H13">
        <v>2019</v>
      </c>
      <c r="I13">
        <v>49</v>
      </c>
      <c r="K13" t="s">
        <v>1761</v>
      </c>
      <c r="L13" t="s">
        <v>1751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1747</v>
      </c>
      <c r="V13" t="s">
        <v>231</v>
      </c>
    </row>
    <row r="14" spans="1:22" hidden="1" x14ac:dyDescent="0.55000000000000004">
      <c r="A14" t="s">
        <v>1748</v>
      </c>
      <c r="E14" t="s">
        <v>1018</v>
      </c>
      <c r="G14" s="168" t="s">
        <v>1760</v>
      </c>
      <c r="H14">
        <v>2011</v>
      </c>
      <c r="I14">
        <v>69</v>
      </c>
      <c r="K14" t="s">
        <v>1761</v>
      </c>
      <c r="L14" t="s">
        <v>1751</v>
      </c>
      <c r="O14" s="169">
        <f t="shared" si="1"/>
        <v>6.9000000000000006E-2</v>
      </c>
      <c r="Q14" s="171"/>
      <c r="T14">
        <v>1</v>
      </c>
      <c r="U14" t="s">
        <v>1747</v>
      </c>
      <c r="V14" t="s">
        <v>231</v>
      </c>
    </row>
    <row r="15" spans="1:22" hidden="1" x14ac:dyDescent="0.55000000000000004">
      <c r="A15" t="s">
        <v>1748</v>
      </c>
      <c r="E15" t="s">
        <v>1017</v>
      </c>
      <c r="G15" s="168" t="s">
        <v>1762</v>
      </c>
      <c r="H15">
        <v>2019</v>
      </c>
      <c r="I15">
        <v>14</v>
      </c>
      <c r="K15" t="s">
        <v>1763</v>
      </c>
      <c r="L15" t="s">
        <v>1751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1747</v>
      </c>
      <c r="V15" t="s">
        <v>231</v>
      </c>
    </row>
    <row r="16" spans="1:22" hidden="1" x14ac:dyDescent="0.55000000000000004">
      <c r="A16" t="s">
        <v>1748</v>
      </c>
      <c r="E16" t="s">
        <v>1017</v>
      </c>
      <c r="G16" s="168" t="s">
        <v>1762</v>
      </c>
      <c r="H16">
        <v>2011</v>
      </c>
      <c r="I16">
        <v>28</v>
      </c>
      <c r="K16" t="s">
        <v>1763</v>
      </c>
      <c r="L16" t="s">
        <v>1751</v>
      </c>
      <c r="O16" s="169">
        <f t="shared" si="1"/>
        <v>2.8000000000000001E-2</v>
      </c>
      <c r="Q16" s="171"/>
      <c r="T16">
        <v>1</v>
      </c>
      <c r="U16" t="s">
        <v>1747</v>
      </c>
      <c r="V16" t="s">
        <v>231</v>
      </c>
    </row>
    <row r="17" spans="1:22" hidden="1" x14ac:dyDescent="0.55000000000000004">
      <c r="A17" t="s">
        <v>1748</v>
      </c>
      <c r="E17" t="s">
        <v>1023</v>
      </c>
      <c r="G17" s="168" t="s">
        <v>1749</v>
      </c>
      <c r="H17">
        <v>2019</v>
      </c>
      <c r="I17">
        <v>83</v>
      </c>
      <c r="K17" t="s">
        <v>1750</v>
      </c>
      <c r="L17" t="s">
        <v>1751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1764</v>
      </c>
      <c r="V17" t="s">
        <v>16</v>
      </c>
    </row>
    <row r="18" spans="1:22" hidden="1" x14ac:dyDescent="0.55000000000000004">
      <c r="A18" t="s">
        <v>1748</v>
      </c>
      <c r="E18" t="s">
        <v>1023</v>
      </c>
      <c r="G18" s="168" t="s">
        <v>1749</v>
      </c>
      <c r="H18">
        <v>2011</v>
      </c>
      <c r="I18">
        <v>100</v>
      </c>
      <c r="K18" t="s">
        <v>1750</v>
      </c>
      <c r="L18" t="s">
        <v>1751</v>
      </c>
      <c r="O18" s="169">
        <f t="shared" si="1"/>
        <v>0.1</v>
      </c>
      <c r="Q18" s="171"/>
      <c r="T18">
        <v>0.5</v>
      </c>
      <c r="U18" t="s">
        <v>1764</v>
      </c>
      <c r="V18" t="s">
        <v>16</v>
      </c>
    </row>
    <row r="19" spans="1:22" hidden="1" x14ac:dyDescent="0.55000000000000004">
      <c r="A19" t="s">
        <v>1748</v>
      </c>
      <c r="E19" t="s">
        <v>1022</v>
      </c>
      <c r="G19" s="168" t="s">
        <v>1752</v>
      </c>
      <c r="H19">
        <v>2019</v>
      </c>
      <c r="I19">
        <v>219</v>
      </c>
      <c r="K19" t="s">
        <v>1753</v>
      </c>
      <c r="L19" t="s">
        <v>1751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1764</v>
      </c>
      <c r="V19" t="s">
        <v>16</v>
      </c>
    </row>
    <row r="20" spans="1:22" hidden="1" x14ac:dyDescent="0.55000000000000004">
      <c r="A20" t="s">
        <v>1748</v>
      </c>
      <c r="E20" t="s">
        <v>1022</v>
      </c>
      <c r="G20" s="168" t="s">
        <v>1752</v>
      </c>
      <c r="H20">
        <v>2011</v>
      </c>
      <c r="I20">
        <v>235</v>
      </c>
      <c r="K20" t="s">
        <v>1753</v>
      </c>
      <c r="L20" t="s">
        <v>1751</v>
      </c>
      <c r="O20" s="169">
        <f t="shared" si="1"/>
        <v>0.23499999999999999</v>
      </c>
      <c r="Q20" s="171"/>
      <c r="T20">
        <v>0.5</v>
      </c>
      <c r="U20" t="s">
        <v>1764</v>
      </c>
      <c r="V20" t="s">
        <v>16</v>
      </c>
    </row>
    <row r="21" spans="1:22" hidden="1" x14ac:dyDescent="0.55000000000000004">
      <c r="A21" t="s">
        <v>1748</v>
      </c>
      <c r="E21" t="s">
        <v>1021</v>
      </c>
      <c r="G21" s="168" t="s">
        <v>1754</v>
      </c>
      <c r="H21">
        <v>2019</v>
      </c>
      <c r="I21">
        <v>225</v>
      </c>
      <c r="K21" t="s">
        <v>1755</v>
      </c>
      <c r="L21" t="s">
        <v>1751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1764</v>
      </c>
      <c r="V21" t="s">
        <v>16</v>
      </c>
    </row>
    <row r="22" spans="1:22" hidden="1" x14ac:dyDescent="0.55000000000000004">
      <c r="A22" t="s">
        <v>1748</v>
      </c>
      <c r="E22" t="s">
        <v>1021</v>
      </c>
      <c r="G22" s="168" t="s">
        <v>1754</v>
      </c>
      <c r="H22">
        <v>2011</v>
      </c>
      <c r="I22">
        <v>263</v>
      </c>
      <c r="K22" t="s">
        <v>1755</v>
      </c>
      <c r="L22" t="s">
        <v>1751</v>
      </c>
      <c r="O22" s="169">
        <f t="shared" si="1"/>
        <v>0.26300000000000001</v>
      </c>
      <c r="Q22" s="171"/>
      <c r="T22">
        <v>0.5</v>
      </c>
      <c r="U22" t="s">
        <v>1764</v>
      </c>
      <c r="V22" t="s">
        <v>16</v>
      </c>
    </row>
    <row r="23" spans="1:22" hidden="1" x14ac:dyDescent="0.55000000000000004">
      <c r="A23" t="s">
        <v>1748</v>
      </c>
      <c r="E23" t="s">
        <v>1020</v>
      </c>
      <c r="G23" s="168" t="s">
        <v>1756</v>
      </c>
      <c r="H23">
        <v>2019</v>
      </c>
      <c r="I23">
        <v>175</v>
      </c>
      <c r="K23" t="s">
        <v>1757</v>
      </c>
      <c r="L23" t="s">
        <v>1751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1764</v>
      </c>
      <c r="V23" t="s">
        <v>16</v>
      </c>
    </row>
    <row r="24" spans="1:22" hidden="1" x14ac:dyDescent="0.55000000000000004">
      <c r="A24" t="s">
        <v>1748</v>
      </c>
      <c r="E24" t="s">
        <v>1020</v>
      </c>
      <c r="G24" s="168" t="s">
        <v>1756</v>
      </c>
      <c r="H24">
        <v>2011</v>
      </c>
      <c r="I24">
        <v>221</v>
      </c>
      <c r="K24" t="s">
        <v>1757</v>
      </c>
      <c r="L24" t="s">
        <v>1751</v>
      </c>
      <c r="O24" s="169">
        <f t="shared" si="1"/>
        <v>0.221</v>
      </c>
      <c r="Q24" s="171"/>
      <c r="T24">
        <v>0.5</v>
      </c>
      <c r="U24" t="s">
        <v>1764</v>
      </c>
      <c r="V24" t="s">
        <v>16</v>
      </c>
    </row>
    <row r="25" spans="1:22" hidden="1" x14ac:dyDescent="0.55000000000000004">
      <c r="A25" t="s">
        <v>1748</v>
      </c>
      <c r="E25" t="s">
        <v>1019</v>
      </c>
      <c r="G25" s="168" t="s">
        <v>1758</v>
      </c>
      <c r="H25">
        <v>2019</v>
      </c>
      <c r="I25">
        <v>123</v>
      </c>
      <c r="K25" t="s">
        <v>1759</v>
      </c>
      <c r="L25" t="s">
        <v>1751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1764</v>
      </c>
      <c r="V25" t="s">
        <v>16</v>
      </c>
    </row>
    <row r="26" spans="1:22" hidden="1" x14ac:dyDescent="0.55000000000000004">
      <c r="A26" t="s">
        <v>1748</v>
      </c>
      <c r="E26" t="s">
        <v>1019</v>
      </c>
      <c r="G26" s="168" t="s">
        <v>1758</v>
      </c>
      <c r="H26">
        <v>2011</v>
      </c>
      <c r="I26">
        <v>167</v>
      </c>
      <c r="K26" t="s">
        <v>1759</v>
      </c>
      <c r="L26" t="s">
        <v>1751</v>
      </c>
      <c r="O26" s="169">
        <f t="shared" si="1"/>
        <v>0.16700000000000001</v>
      </c>
      <c r="Q26" s="171"/>
      <c r="T26">
        <v>0.5</v>
      </c>
      <c r="U26" t="s">
        <v>1764</v>
      </c>
      <c r="V26" t="s">
        <v>16</v>
      </c>
    </row>
    <row r="27" spans="1:22" hidden="1" x14ac:dyDescent="0.55000000000000004">
      <c r="A27" t="s">
        <v>1748</v>
      </c>
      <c r="E27" t="s">
        <v>1018</v>
      </c>
      <c r="G27" s="168" t="s">
        <v>1760</v>
      </c>
      <c r="H27">
        <v>2019</v>
      </c>
      <c r="I27">
        <v>54</v>
      </c>
      <c r="K27" t="s">
        <v>1761</v>
      </c>
      <c r="L27" t="s">
        <v>1751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1764</v>
      </c>
      <c r="V27" t="s">
        <v>16</v>
      </c>
    </row>
    <row r="28" spans="1:22" hidden="1" x14ac:dyDescent="0.55000000000000004">
      <c r="A28" t="s">
        <v>1748</v>
      </c>
      <c r="E28" t="s">
        <v>1018</v>
      </c>
      <c r="G28" s="168" t="s">
        <v>1760</v>
      </c>
      <c r="H28">
        <v>2011</v>
      </c>
      <c r="I28">
        <v>78</v>
      </c>
      <c r="K28" t="s">
        <v>1761</v>
      </c>
      <c r="L28" t="s">
        <v>1751</v>
      </c>
      <c r="O28" s="169">
        <f t="shared" si="1"/>
        <v>7.8E-2</v>
      </c>
      <c r="Q28" s="171"/>
      <c r="T28">
        <v>0.5</v>
      </c>
      <c r="U28" t="s">
        <v>1764</v>
      </c>
      <c r="V28" t="s">
        <v>16</v>
      </c>
    </row>
    <row r="29" spans="1:22" hidden="1" x14ac:dyDescent="0.55000000000000004">
      <c r="A29" t="s">
        <v>1748</v>
      </c>
      <c r="E29" t="s">
        <v>1017</v>
      </c>
      <c r="G29" s="168" t="s">
        <v>1762</v>
      </c>
      <c r="H29">
        <v>2019</v>
      </c>
      <c r="I29">
        <v>19</v>
      </c>
      <c r="K29" t="s">
        <v>1763</v>
      </c>
      <c r="L29" t="s">
        <v>1751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1764</v>
      </c>
      <c r="V29" t="s">
        <v>16</v>
      </c>
    </row>
    <row r="30" spans="1:22" hidden="1" x14ac:dyDescent="0.55000000000000004">
      <c r="A30" t="s">
        <v>1748</v>
      </c>
      <c r="E30" t="s">
        <v>1017</v>
      </c>
      <c r="G30" s="168" t="s">
        <v>1762</v>
      </c>
      <c r="H30">
        <v>2011</v>
      </c>
      <c r="I30">
        <v>29</v>
      </c>
      <c r="K30" t="s">
        <v>1763</v>
      </c>
      <c r="L30" t="s">
        <v>1751</v>
      </c>
      <c r="O30" s="169">
        <f t="shared" si="1"/>
        <v>2.9000000000000001E-2</v>
      </c>
      <c r="Q30" s="171"/>
      <c r="T30">
        <v>0.5</v>
      </c>
      <c r="U30" t="s">
        <v>1764</v>
      </c>
      <c r="V30" t="s">
        <v>16</v>
      </c>
    </row>
    <row r="31" spans="1:22" hidden="1" x14ac:dyDescent="0.55000000000000004">
      <c r="A31" t="s">
        <v>1748</v>
      </c>
      <c r="E31" t="s">
        <v>1023</v>
      </c>
      <c r="G31" s="168" t="s">
        <v>1749</v>
      </c>
      <c r="H31">
        <v>2019</v>
      </c>
      <c r="I31">
        <v>52</v>
      </c>
      <c r="K31" t="s">
        <v>1750</v>
      </c>
      <c r="L31" t="s">
        <v>1751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1765</v>
      </c>
      <c r="V31" t="s">
        <v>128</v>
      </c>
    </row>
    <row r="32" spans="1:22" hidden="1" x14ac:dyDescent="0.55000000000000004">
      <c r="A32" t="s">
        <v>1748</v>
      </c>
      <c r="E32" t="s">
        <v>1023</v>
      </c>
      <c r="G32" s="168" t="s">
        <v>1749</v>
      </c>
      <c r="H32">
        <v>2011</v>
      </c>
      <c r="I32">
        <v>27</v>
      </c>
      <c r="K32" t="s">
        <v>1750</v>
      </c>
      <c r="L32" t="s">
        <v>1751</v>
      </c>
      <c r="O32" s="169">
        <f t="shared" si="1"/>
        <v>2.7E-2</v>
      </c>
      <c r="Q32" s="171"/>
      <c r="T32">
        <v>0.5</v>
      </c>
      <c r="U32" t="s">
        <v>1765</v>
      </c>
      <c r="V32" t="s">
        <v>128</v>
      </c>
    </row>
    <row r="33" spans="1:22" hidden="1" x14ac:dyDescent="0.55000000000000004">
      <c r="A33" t="s">
        <v>1748</v>
      </c>
      <c r="E33" t="s">
        <v>1022</v>
      </c>
      <c r="G33" s="168" t="s">
        <v>1752</v>
      </c>
      <c r="H33">
        <v>2019</v>
      </c>
      <c r="I33">
        <v>147</v>
      </c>
      <c r="K33" t="s">
        <v>1753</v>
      </c>
      <c r="L33" t="s">
        <v>1751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1765</v>
      </c>
      <c r="V33" t="s">
        <v>128</v>
      </c>
    </row>
    <row r="34" spans="1:22" hidden="1" x14ac:dyDescent="0.55000000000000004">
      <c r="A34" t="s">
        <v>1748</v>
      </c>
      <c r="E34" t="s">
        <v>1022</v>
      </c>
      <c r="G34" s="168" t="s">
        <v>1752</v>
      </c>
      <c r="H34">
        <v>2011</v>
      </c>
      <c r="I34">
        <v>124</v>
      </c>
      <c r="K34" t="s">
        <v>1753</v>
      </c>
      <c r="L34" t="s">
        <v>1751</v>
      </c>
      <c r="O34" s="169">
        <f t="shared" si="1"/>
        <v>0.124</v>
      </c>
      <c r="Q34" s="171"/>
      <c r="T34">
        <v>0.5</v>
      </c>
      <c r="U34" t="s">
        <v>1765</v>
      </c>
      <c r="V34" t="s">
        <v>128</v>
      </c>
    </row>
    <row r="35" spans="1:22" hidden="1" x14ac:dyDescent="0.55000000000000004">
      <c r="A35" t="s">
        <v>1748</v>
      </c>
      <c r="E35" t="s">
        <v>1021</v>
      </c>
      <c r="G35" s="168" t="s">
        <v>1754</v>
      </c>
      <c r="H35">
        <v>2019</v>
      </c>
      <c r="I35">
        <v>159</v>
      </c>
      <c r="K35" t="s">
        <v>1755</v>
      </c>
      <c r="L35" t="s">
        <v>1751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1765</v>
      </c>
      <c r="V35" t="s">
        <v>128</v>
      </c>
    </row>
    <row r="36" spans="1:22" hidden="1" x14ac:dyDescent="0.55000000000000004">
      <c r="A36" t="s">
        <v>1748</v>
      </c>
      <c r="E36" t="s">
        <v>1021</v>
      </c>
      <c r="G36" s="168" t="s">
        <v>1754</v>
      </c>
      <c r="H36">
        <v>2011</v>
      </c>
      <c r="I36">
        <v>158</v>
      </c>
      <c r="K36" t="s">
        <v>1755</v>
      </c>
      <c r="L36" t="s">
        <v>1751</v>
      </c>
      <c r="O36" s="169">
        <f t="shared" si="1"/>
        <v>0.158</v>
      </c>
      <c r="Q36" s="171"/>
      <c r="T36">
        <v>0.5</v>
      </c>
      <c r="U36" t="s">
        <v>1765</v>
      </c>
      <c r="V36" t="s">
        <v>128</v>
      </c>
    </row>
    <row r="37" spans="1:22" hidden="1" x14ac:dyDescent="0.55000000000000004">
      <c r="A37" t="s">
        <v>1748</v>
      </c>
      <c r="E37" t="s">
        <v>1020</v>
      </c>
      <c r="G37" s="168" t="s">
        <v>1756</v>
      </c>
      <c r="H37">
        <v>2019</v>
      </c>
      <c r="I37">
        <v>128</v>
      </c>
      <c r="K37" t="s">
        <v>1757</v>
      </c>
      <c r="L37" t="s">
        <v>1751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1765</v>
      </c>
      <c r="V37" t="s">
        <v>128</v>
      </c>
    </row>
    <row r="38" spans="1:22" hidden="1" x14ac:dyDescent="0.55000000000000004">
      <c r="A38" t="s">
        <v>1748</v>
      </c>
      <c r="E38" t="s">
        <v>1020</v>
      </c>
      <c r="G38" s="168" t="s">
        <v>1756</v>
      </c>
      <c r="H38">
        <v>2011</v>
      </c>
      <c r="I38">
        <v>100</v>
      </c>
      <c r="K38" t="s">
        <v>1757</v>
      </c>
      <c r="L38" t="s">
        <v>1751</v>
      </c>
      <c r="O38" s="169">
        <f t="shared" si="1"/>
        <v>0.1</v>
      </c>
      <c r="Q38" s="171"/>
      <c r="T38">
        <v>0.5</v>
      </c>
      <c r="U38" t="s">
        <v>1765</v>
      </c>
      <c r="V38" t="s">
        <v>128</v>
      </c>
    </row>
    <row r="39" spans="1:22" hidden="1" x14ac:dyDescent="0.55000000000000004">
      <c r="A39" t="s">
        <v>1748</v>
      </c>
      <c r="E39" t="s">
        <v>1019</v>
      </c>
      <c r="G39" s="168" t="s">
        <v>1758</v>
      </c>
      <c r="H39">
        <v>2019</v>
      </c>
      <c r="I39">
        <v>109</v>
      </c>
      <c r="K39" t="s">
        <v>1759</v>
      </c>
      <c r="L39" t="s">
        <v>1751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1765</v>
      </c>
      <c r="V39" t="s">
        <v>128</v>
      </c>
    </row>
    <row r="40" spans="1:22" hidden="1" x14ac:dyDescent="0.55000000000000004">
      <c r="A40" t="s">
        <v>1748</v>
      </c>
      <c r="E40" t="s">
        <v>1019</v>
      </c>
      <c r="G40" s="168" t="s">
        <v>1758</v>
      </c>
      <c r="H40">
        <v>2011</v>
      </c>
      <c r="I40">
        <v>75</v>
      </c>
      <c r="K40" t="s">
        <v>1759</v>
      </c>
      <c r="L40" t="s">
        <v>1751</v>
      </c>
      <c r="O40" s="169">
        <f t="shared" si="1"/>
        <v>7.4999999999999997E-2</v>
      </c>
      <c r="Q40" s="171"/>
      <c r="T40">
        <v>0.5</v>
      </c>
      <c r="U40" t="s">
        <v>1765</v>
      </c>
      <c r="V40" t="s">
        <v>128</v>
      </c>
    </row>
    <row r="41" spans="1:22" hidden="1" x14ac:dyDescent="0.55000000000000004">
      <c r="A41" t="s">
        <v>1748</v>
      </c>
      <c r="E41" t="s">
        <v>1018</v>
      </c>
      <c r="G41" s="168" t="s">
        <v>1760</v>
      </c>
      <c r="H41">
        <v>2019</v>
      </c>
      <c r="I41">
        <v>37</v>
      </c>
      <c r="K41" t="s">
        <v>1761</v>
      </c>
      <c r="L41" t="s">
        <v>1751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1765</v>
      </c>
      <c r="V41" t="s">
        <v>128</v>
      </c>
    </row>
    <row r="42" spans="1:22" hidden="1" x14ac:dyDescent="0.55000000000000004">
      <c r="A42" t="s">
        <v>1748</v>
      </c>
      <c r="E42" t="s">
        <v>1018</v>
      </c>
      <c r="G42" s="168" t="s">
        <v>1760</v>
      </c>
      <c r="H42">
        <v>2011</v>
      </c>
      <c r="I42">
        <v>21</v>
      </c>
      <c r="K42" t="s">
        <v>1761</v>
      </c>
      <c r="L42" t="s">
        <v>1751</v>
      </c>
      <c r="O42" s="169">
        <f t="shared" si="1"/>
        <v>2.1000000000000001E-2</v>
      </c>
      <c r="Q42" s="171"/>
      <c r="T42">
        <v>0.5</v>
      </c>
      <c r="U42" t="s">
        <v>1765</v>
      </c>
      <c r="V42" t="s">
        <v>128</v>
      </c>
    </row>
    <row r="43" spans="1:22" hidden="1" x14ac:dyDescent="0.55000000000000004">
      <c r="A43" t="s">
        <v>1748</v>
      </c>
      <c r="E43" t="s">
        <v>1017</v>
      </c>
      <c r="G43" s="168" t="s">
        <v>1762</v>
      </c>
      <c r="H43">
        <v>2019</v>
      </c>
      <c r="I43">
        <v>1</v>
      </c>
      <c r="K43" t="s">
        <v>1763</v>
      </c>
      <c r="L43" t="s">
        <v>1751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1765</v>
      </c>
      <c r="V43" t="s">
        <v>128</v>
      </c>
    </row>
    <row r="44" spans="1:22" hidden="1" x14ac:dyDescent="0.55000000000000004">
      <c r="A44" t="s">
        <v>1748</v>
      </c>
      <c r="E44" t="s">
        <v>1017</v>
      </c>
      <c r="G44" s="168" t="s">
        <v>1762</v>
      </c>
      <c r="H44">
        <v>2011</v>
      </c>
      <c r="I44">
        <v>22</v>
      </c>
      <c r="K44" t="s">
        <v>1763</v>
      </c>
      <c r="L44" t="s">
        <v>1751</v>
      </c>
      <c r="O44" s="169">
        <f t="shared" si="1"/>
        <v>2.1999999999999999E-2</v>
      </c>
      <c r="Q44" s="171"/>
      <c r="T44">
        <v>0.5</v>
      </c>
      <c r="U44" t="s">
        <v>1765</v>
      </c>
      <c r="V44" t="s">
        <v>128</v>
      </c>
    </row>
    <row r="45" spans="1:22" hidden="1" x14ac:dyDescent="0.55000000000000004">
      <c r="A45" t="s">
        <v>1748</v>
      </c>
      <c r="E45" t="s">
        <v>1023</v>
      </c>
      <c r="G45" s="168" t="s">
        <v>1749</v>
      </c>
      <c r="H45">
        <v>2019</v>
      </c>
      <c r="I45">
        <v>71</v>
      </c>
      <c r="K45" t="s">
        <v>1750</v>
      </c>
      <c r="L45" t="s">
        <v>1751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1766</v>
      </c>
      <c r="V45" t="s">
        <v>256</v>
      </c>
    </row>
    <row r="46" spans="1:22" hidden="1" x14ac:dyDescent="0.55000000000000004">
      <c r="A46" t="s">
        <v>1748</v>
      </c>
      <c r="E46" t="s">
        <v>1023</v>
      </c>
      <c r="G46" s="168" t="s">
        <v>1749</v>
      </c>
      <c r="H46">
        <v>2011</v>
      </c>
      <c r="I46">
        <v>80</v>
      </c>
      <c r="K46" t="s">
        <v>1750</v>
      </c>
      <c r="L46" t="s">
        <v>1751</v>
      </c>
      <c r="O46" s="169">
        <f t="shared" si="1"/>
        <v>0.08</v>
      </c>
      <c r="Q46" s="170"/>
      <c r="T46">
        <v>1</v>
      </c>
      <c r="U46" t="s">
        <v>1766</v>
      </c>
      <c r="V46" t="s">
        <v>256</v>
      </c>
    </row>
    <row r="47" spans="1:22" hidden="1" x14ac:dyDescent="0.55000000000000004">
      <c r="A47" t="s">
        <v>1748</v>
      </c>
      <c r="E47" t="s">
        <v>1022</v>
      </c>
      <c r="G47" s="168" t="s">
        <v>1752</v>
      </c>
      <c r="H47">
        <v>2019</v>
      </c>
      <c r="I47">
        <v>166</v>
      </c>
      <c r="K47" t="s">
        <v>1753</v>
      </c>
      <c r="L47" t="s">
        <v>1751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1766</v>
      </c>
      <c r="V47" t="s">
        <v>256</v>
      </c>
    </row>
    <row r="48" spans="1:22" hidden="1" x14ac:dyDescent="0.55000000000000004">
      <c r="A48" t="s">
        <v>1748</v>
      </c>
      <c r="E48" t="s">
        <v>1022</v>
      </c>
      <c r="G48" s="168" t="s">
        <v>1752</v>
      </c>
      <c r="H48">
        <v>2011</v>
      </c>
      <c r="I48">
        <v>172</v>
      </c>
      <c r="K48" t="s">
        <v>1753</v>
      </c>
      <c r="L48" t="s">
        <v>1751</v>
      </c>
      <c r="O48" s="169">
        <f t="shared" si="1"/>
        <v>0.17199999999999999</v>
      </c>
      <c r="Q48" s="170"/>
      <c r="T48">
        <v>1</v>
      </c>
      <c r="U48" t="s">
        <v>1766</v>
      </c>
      <c r="V48" t="s">
        <v>256</v>
      </c>
    </row>
    <row r="49" spans="1:22" hidden="1" x14ac:dyDescent="0.55000000000000004">
      <c r="A49" t="s">
        <v>1748</v>
      </c>
      <c r="E49" t="s">
        <v>1021</v>
      </c>
      <c r="G49" s="168" t="s">
        <v>1754</v>
      </c>
      <c r="H49">
        <v>2019</v>
      </c>
      <c r="I49">
        <v>168</v>
      </c>
      <c r="K49" t="s">
        <v>1755</v>
      </c>
      <c r="L49" t="s">
        <v>1751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1766</v>
      </c>
      <c r="V49" t="s">
        <v>256</v>
      </c>
    </row>
    <row r="50" spans="1:22" hidden="1" x14ac:dyDescent="0.55000000000000004">
      <c r="A50" t="s">
        <v>1748</v>
      </c>
      <c r="E50" t="s">
        <v>1021</v>
      </c>
      <c r="G50" s="168" t="s">
        <v>1754</v>
      </c>
      <c r="H50">
        <v>2011</v>
      </c>
      <c r="I50">
        <v>231</v>
      </c>
      <c r="K50" t="s">
        <v>1755</v>
      </c>
      <c r="L50" t="s">
        <v>1751</v>
      </c>
      <c r="O50" s="169">
        <f t="shared" si="1"/>
        <v>0.23100000000000001</v>
      </c>
      <c r="Q50"/>
      <c r="T50">
        <v>1</v>
      </c>
      <c r="U50" t="s">
        <v>1766</v>
      </c>
      <c r="V50" t="s">
        <v>256</v>
      </c>
    </row>
    <row r="51" spans="1:22" hidden="1" x14ac:dyDescent="0.55000000000000004">
      <c r="A51" t="s">
        <v>1748</v>
      </c>
      <c r="E51" t="s">
        <v>1020</v>
      </c>
      <c r="G51" s="168" t="s">
        <v>1756</v>
      </c>
      <c r="H51">
        <v>2019</v>
      </c>
      <c r="I51">
        <v>184</v>
      </c>
      <c r="K51" t="s">
        <v>1757</v>
      </c>
      <c r="L51" t="s">
        <v>1751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1766</v>
      </c>
      <c r="V51" t="s">
        <v>256</v>
      </c>
    </row>
    <row r="52" spans="1:22" hidden="1" x14ac:dyDescent="0.55000000000000004">
      <c r="A52" t="s">
        <v>1748</v>
      </c>
      <c r="E52" t="s">
        <v>1020</v>
      </c>
      <c r="G52" s="168" t="s">
        <v>1756</v>
      </c>
      <c r="H52">
        <v>2011</v>
      </c>
      <c r="I52">
        <v>226</v>
      </c>
      <c r="K52" t="s">
        <v>1757</v>
      </c>
      <c r="L52" t="s">
        <v>1751</v>
      </c>
      <c r="O52" s="169">
        <f t="shared" si="1"/>
        <v>0.22600000000000001</v>
      </c>
      <c r="Q52"/>
      <c r="T52">
        <v>1</v>
      </c>
      <c r="U52" t="s">
        <v>1766</v>
      </c>
      <c r="V52" t="s">
        <v>256</v>
      </c>
    </row>
    <row r="53" spans="1:22" hidden="1" x14ac:dyDescent="0.55000000000000004">
      <c r="A53" t="s">
        <v>1748</v>
      </c>
      <c r="E53" t="s">
        <v>1019</v>
      </c>
      <c r="G53" s="168" t="s">
        <v>1758</v>
      </c>
      <c r="H53">
        <v>2019</v>
      </c>
      <c r="I53">
        <v>128</v>
      </c>
      <c r="K53" t="s">
        <v>1759</v>
      </c>
      <c r="L53" t="s">
        <v>1751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1766</v>
      </c>
      <c r="V53" t="s">
        <v>256</v>
      </c>
    </row>
    <row r="54" spans="1:22" hidden="1" x14ac:dyDescent="0.55000000000000004">
      <c r="A54" t="s">
        <v>1748</v>
      </c>
      <c r="E54" t="s">
        <v>1019</v>
      </c>
      <c r="G54" s="168" t="s">
        <v>1758</v>
      </c>
      <c r="H54">
        <v>2011</v>
      </c>
      <c r="I54">
        <v>153</v>
      </c>
      <c r="K54" t="s">
        <v>1759</v>
      </c>
      <c r="L54" t="s">
        <v>1751</v>
      </c>
      <c r="O54" s="169">
        <f t="shared" si="1"/>
        <v>0.153</v>
      </c>
      <c r="Q54" s="170"/>
      <c r="T54">
        <v>1</v>
      </c>
      <c r="U54" t="s">
        <v>1766</v>
      </c>
      <c r="V54" t="s">
        <v>256</v>
      </c>
    </row>
    <row r="55" spans="1:22" hidden="1" x14ac:dyDescent="0.55000000000000004">
      <c r="A55" t="s">
        <v>1748</v>
      </c>
      <c r="E55" t="s">
        <v>1018</v>
      </c>
      <c r="G55" s="168" t="s">
        <v>1760</v>
      </c>
      <c r="H55">
        <v>2019</v>
      </c>
      <c r="I55">
        <v>70</v>
      </c>
      <c r="K55" t="s">
        <v>1761</v>
      </c>
      <c r="L55" t="s">
        <v>1751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1766</v>
      </c>
      <c r="V55" t="s">
        <v>256</v>
      </c>
    </row>
    <row r="56" spans="1:22" hidden="1" x14ac:dyDescent="0.55000000000000004">
      <c r="A56" t="s">
        <v>1748</v>
      </c>
      <c r="E56" t="s">
        <v>1018</v>
      </c>
      <c r="G56" s="168" t="s">
        <v>1760</v>
      </c>
      <c r="H56">
        <v>2016</v>
      </c>
      <c r="I56">
        <v>82</v>
      </c>
      <c r="K56" t="s">
        <v>1761</v>
      </c>
      <c r="L56" t="s">
        <v>1751</v>
      </c>
      <c r="O56" s="169">
        <f t="shared" si="1"/>
        <v>8.2000000000000003E-2</v>
      </c>
      <c r="Q56" s="170"/>
      <c r="T56">
        <v>1</v>
      </c>
      <c r="U56" t="s">
        <v>1766</v>
      </c>
      <c r="V56" t="s">
        <v>256</v>
      </c>
    </row>
    <row r="57" spans="1:22" hidden="1" x14ac:dyDescent="0.55000000000000004">
      <c r="A57" t="s">
        <v>1748</v>
      </c>
      <c r="E57" t="s">
        <v>1017</v>
      </c>
      <c r="G57" s="168" t="s">
        <v>1762</v>
      </c>
      <c r="H57">
        <v>2016</v>
      </c>
      <c r="I57">
        <v>4</v>
      </c>
      <c r="K57" t="s">
        <v>1763</v>
      </c>
      <c r="L57" t="s">
        <v>1751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1766</v>
      </c>
      <c r="V57" t="s">
        <v>256</v>
      </c>
    </row>
    <row r="58" spans="1:22" hidden="1" x14ac:dyDescent="0.55000000000000004">
      <c r="A58" t="s">
        <v>1748</v>
      </c>
      <c r="E58" t="s">
        <v>1017</v>
      </c>
      <c r="G58" s="168" t="s">
        <v>1762</v>
      </c>
      <c r="H58">
        <v>2011</v>
      </c>
      <c r="I58">
        <v>8</v>
      </c>
      <c r="K58" t="s">
        <v>1763</v>
      </c>
      <c r="L58" t="s">
        <v>1751</v>
      </c>
      <c r="O58" s="169">
        <f t="shared" si="1"/>
        <v>8.0000000000000002E-3</v>
      </c>
      <c r="Q58" s="170"/>
      <c r="T58">
        <v>1</v>
      </c>
      <c r="U58" t="s">
        <v>1766</v>
      </c>
      <c r="V58" t="s">
        <v>256</v>
      </c>
    </row>
    <row r="59" spans="1:22" hidden="1" x14ac:dyDescent="0.55000000000000004">
      <c r="A59" t="s">
        <v>1748</v>
      </c>
      <c r="E59" t="s">
        <v>1023</v>
      </c>
      <c r="G59" s="168" t="s">
        <v>1749</v>
      </c>
      <c r="H59">
        <v>2019</v>
      </c>
      <c r="I59">
        <v>204</v>
      </c>
      <c r="K59" t="s">
        <v>1750</v>
      </c>
      <c r="L59" t="s">
        <v>1751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1767</v>
      </c>
      <c r="V59" t="s">
        <v>1768</v>
      </c>
    </row>
    <row r="60" spans="1:22" hidden="1" x14ac:dyDescent="0.55000000000000004">
      <c r="A60" t="s">
        <v>1748</v>
      </c>
      <c r="E60" t="s">
        <v>1023</v>
      </c>
      <c r="G60" s="168" t="s">
        <v>1749</v>
      </c>
      <c r="H60">
        <v>2000</v>
      </c>
      <c r="I60">
        <v>133</v>
      </c>
      <c r="K60" t="s">
        <v>1750</v>
      </c>
      <c r="L60" t="s">
        <v>1751</v>
      </c>
      <c r="O60" s="169">
        <f t="shared" si="1"/>
        <v>0.13300000000000001</v>
      </c>
      <c r="Q60" s="171"/>
      <c r="T60">
        <v>1</v>
      </c>
      <c r="U60" t="s">
        <v>1767</v>
      </c>
      <c r="V60" t="s">
        <v>1768</v>
      </c>
    </row>
    <row r="61" spans="1:22" hidden="1" x14ac:dyDescent="0.55000000000000004">
      <c r="A61" t="s">
        <v>1748</v>
      </c>
      <c r="E61" t="s">
        <v>1022</v>
      </c>
      <c r="G61" s="168" t="s">
        <v>1752</v>
      </c>
      <c r="H61">
        <v>2019</v>
      </c>
      <c r="I61">
        <v>299</v>
      </c>
      <c r="K61" t="s">
        <v>1753</v>
      </c>
      <c r="L61" t="s">
        <v>1751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1767</v>
      </c>
      <c r="V61" t="s">
        <v>1768</v>
      </c>
    </row>
    <row r="62" spans="1:22" hidden="1" x14ac:dyDescent="0.55000000000000004">
      <c r="A62" t="s">
        <v>1748</v>
      </c>
      <c r="E62" t="s">
        <v>1022</v>
      </c>
      <c r="G62" s="168" t="s">
        <v>1752</v>
      </c>
      <c r="H62">
        <v>2011</v>
      </c>
      <c r="I62">
        <v>238</v>
      </c>
      <c r="K62" t="s">
        <v>1753</v>
      </c>
      <c r="L62" t="s">
        <v>1751</v>
      </c>
      <c r="O62" s="169">
        <f t="shared" si="1"/>
        <v>0.23799999999999999</v>
      </c>
      <c r="Q62" s="171"/>
      <c r="T62">
        <v>1</v>
      </c>
      <c r="U62" t="s">
        <v>1767</v>
      </c>
      <c r="V62" t="s">
        <v>1768</v>
      </c>
    </row>
    <row r="63" spans="1:22" hidden="1" x14ac:dyDescent="0.55000000000000004">
      <c r="A63" t="s">
        <v>1748</v>
      </c>
      <c r="E63" t="s">
        <v>1021</v>
      </c>
      <c r="G63" s="168" t="s">
        <v>1754</v>
      </c>
      <c r="H63">
        <v>2019</v>
      </c>
      <c r="I63">
        <v>278</v>
      </c>
      <c r="K63" t="s">
        <v>1755</v>
      </c>
      <c r="L63" t="s">
        <v>1751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1767</v>
      </c>
      <c r="V63" t="s">
        <v>1768</v>
      </c>
    </row>
    <row r="64" spans="1:22" hidden="1" x14ac:dyDescent="0.55000000000000004">
      <c r="A64" t="s">
        <v>1748</v>
      </c>
      <c r="E64" t="s">
        <v>1021</v>
      </c>
      <c r="G64" s="168" t="s">
        <v>1754</v>
      </c>
      <c r="H64">
        <v>2011</v>
      </c>
      <c r="I64">
        <v>241</v>
      </c>
      <c r="K64" t="s">
        <v>1755</v>
      </c>
      <c r="L64" t="s">
        <v>1751</v>
      </c>
      <c r="O64" s="169">
        <f t="shared" si="1"/>
        <v>0.24099999999999999</v>
      </c>
      <c r="Q64" s="171"/>
      <c r="T64">
        <v>1</v>
      </c>
      <c r="U64" t="s">
        <v>1767</v>
      </c>
      <c r="V64" t="s">
        <v>1768</v>
      </c>
    </row>
    <row r="65" spans="1:22" hidden="1" x14ac:dyDescent="0.55000000000000004">
      <c r="A65" t="s">
        <v>1748</v>
      </c>
      <c r="E65" t="s">
        <v>1020</v>
      </c>
      <c r="G65" s="168" t="s">
        <v>1756</v>
      </c>
      <c r="H65">
        <v>2019</v>
      </c>
      <c r="I65">
        <v>149</v>
      </c>
      <c r="K65" t="s">
        <v>1757</v>
      </c>
      <c r="L65" t="s">
        <v>1751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1767</v>
      </c>
      <c r="V65" t="s">
        <v>1768</v>
      </c>
    </row>
    <row r="66" spans="1:22" hidden="1" x14ac:dyDescent="0.55000000000000004">
      <c r="A66" t="s">
        <v>1748</v>
      </c>
      <c r="E66" t="s">
        <v>1020</v>
      </c>
      <c r="G66" s="168" t="s">
        <v>1756</v>
      </c>
      <c r="H66">
        <v>2011</v>
      </c>
      <c r="I66">
        <v>182</v>
      </c>
      <c r="K66" t="s">
        <v>1757</v>
      </c>
      <c r="L66" t="s">
        <v>1751</v>
      </c>
      <c r="O66" s="169">
        <f t="shared" si="1"/>
        <v>0.182</v>
      </c>
      <c r="Q66" s="171"/>
      <c r="T66">
        <v>1</v>
      </c>
      <c r="U66" t="s">
        <v>1767</v>
      </c>
      <c r="V66" t="s">
        <v>1768</v>
      </c>
    </row>
    <row r="67" spans="1:22" hidden="1" x14ac:dyDescent="0.55000000000000004">
      <c r="A67" t="s">
        <v>1748</v>
      </c>
      <c r="E67" t="s">
        <v>1019</v>
      </c>
      <c r="G67" s="168" t="s">
        <v>1758</v>
      </c>
      <c r="H67">
        <v>2019</v>
      </c>
      <c r="I67">
        <v>112</v>
      </c>
      <c r="K67" t="s">
        <v>1759</v>
      </c>
      <c r="L67" t="s">
        <v>1751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1767</v>
      </c>
      <c r="V67" t="s">
        <v>1768</v>
      </c>
    </row>
    <row r="68" spans="1:22" hidden="1" x14ac:dyDescent="0.55000000000000004">
      <c r="A68" t="s">
        <v>1748</v>
      </c>
      <c r="E68" t="s">
        <v>1019</v>
      </c>
      <c r="G68" s="168" t="s">
        <v>1758</v>
      </c>
      <c r="H68">
        <v>2011</v>
      </c>
      <c r="I68">
        <v>144</v>
      </c>
      <c r="K68" t="s">
        <v>1759</v>
      </c>
      <c r="L68" t="s">
        <v>1751</v>
      </c>
      <c r="O68" s="169">
        <f t="shared" si="1"/>
        <v>0.14399999999999999</v>
      </c>
      <c r="Q68" s="171"/>
      <c r="T68">
        <v>1</v>
      </c>
      <c r="U68" t="s">
        <v>1767</v>
      </c>
      <c r="V68" t="s">
        <v>1768</v>
      </c>
    </row>
    <row r="69" spans="1:22" hidden="1" x14ac:dyDescent="0.55000000000000004">
      <c r="A69" t="s">
        <v>1748</v>
      </c>
      <c r="E69" t="s">
        <v>1018</v>
      </c>
      <c r="G69" s="168" t="s">
        <v>1760</v>
      </c>
      <c r="H69">
        <v>2016</v>
      </c>
      <c r="I69">
        <v>82</v>
      </c>
      <c r="K69" t="s">
        <v>1761</v>
      </c>
      <c r="L69" t="s">
        <v>1751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1767</v>
      </c>
      <c r="V69" t="s">
        <v>1768</v>
      </c>
    </row>
    <row r="70" spans="1:22" hidden="1" x14ac:dyDescent="0.55000000000000004">
      <c r="A70" t="s">
        <v>1748</v>
      </c>
      <c r="E70" t="s">
        <v>1018</v>
      </c>
      <c r="G70" s="168" t="s">
        <v>1760</v>
      </c>
      <c r="H70">
        <v>2005</v>
      </c>
      <c r="I70">
        <v>67</v>
      </c>
      <c r="K70" t="s">
        <v>1761</v>
      </c>
      <c r="L70" t="s">
        <v>1751</v>
      </c>
      <c r="O70" s="169">
        <f t="shared" si="2"/>
        <v>6.7000000000000004E-2</v>
      </c>
      <c r="Q70" s="170"/>
      <c r="T70">
        <v>1</v>
      </c>
      <c r="U70" t="s">
        <v>1767</v>
      </c>
      <c r="V70" t="s">
        <v>1768</v>
      </c>
    </row>
    <row r="71" spans="1:22" hidden="1" x14ac:dyDescent="0.55000000000000004">
      <c r="A71" t="s">
        <v>1748</v>
      </c>
      <c r="E71" t="s">
        <v>1017</v>
      </c>
      <c r="G71" s="168" t="s">
        <v>1762</v>
      </c>
      <c r="H71">
        <v>2016</v>
      </c>
      <c r="I71">
        <v>20</v>
      </c>
      <c r="K71" t="s">
        <v>1763</v>
      </c>
      <c r="L71" t="s">
        <v>1751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1767</v>
      </c>
      <c r="V71" t="s">
        <v>1768</v>
      </c>
    </row>
    <row r="72" spans="1:22" hidden="1" x14ac:dyDescent="0.55000000000000004">
      <c r="A72" t="s">
        <v>1748</v>
      </c>
      <c r="E72" t="s">
        <v>1017</v>
      </c>
      <c r="G72" s="168" t="s">
        <v>1762</v>
      </c>
      <c r="H72">
        <v>2000</v>
      </c>
      <c r="I72" s="172">
        <v>5</v>
      </c>
      <c r="K72" t="s">
        <v>1763</v>
      </c>
      <c r="L72" t="s">
        <v>1751</v>
      </c>
      <c r="O72" s="169">
        <f t="shared" si="2"/>
        <v>5.0000000000000001E-3</v>
      </c>
      <c r="Q72" s="171"/>
      <c r="T72">
        <v>1</v>
      </c>
      <c r="U72" t="s">
        <v>1767</v>
      </c>
      <c r="V72" t="s">
        <v>1768</v>
      </c>
    </row>
    <row r="73" spans="1:22" hidden="1" x14ac:dyDescent="0.55000000000000004">
      <c r="A73" t="s">
        <v>1748</v>
      </c>
      <c r="E73" t="s">
        <v>1023</v>
      </c>
      <c r="G73" s="168" t="s">
        <v>1749</v>
      </c>
      <c r="H73">
        <v>2019</v>
      </c>
      <c r="I73" s="172">
        <v>42</v>
      </c>
      <c r="K73" t="s">
        <v>1750</v>
      </c>
      <c r="L73" t="s">
        <v>1751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1769</v>
      </c>
      <c r="V73" t="s">
        <v>255</v>
      </c>
    </row>
    <row r="74" spans="1:22" hidden="1" x14ac:dyDescent="0.55000000000000004">
      <c r="A74" t="s">
        <v>1748</v>
      </c>
      <c r="E74" t="s">
        <v>1023</v>
      </c>
      <c r="G74" s="168" t="s">
        <v>1749</v>
      </c>
      <c r="H74">
        <v>2011</v>
      </c>
      <c r="I74" s="172">
        <v>61</v>
      </c>
      <c r="K74" t="s">
        <v>1750</v>
      </c>
      <c r="L74" t="s">
        <v>1751</v>
      </c>
      <c r="O74" s="169">
        <f t="shared" si="2"/>
        <v>6.0999999999999999E-2</v>
      </c>
      <c r="Q74" s="171"/>
      <c r="T74">
        <v>1</v>
      </c>
      <c r="U74" t="s">
        <v>1769</v>
      </c>
      <c r="V74" t="s">
        <v>255</v>
      </c>
    </row>
    <row r="75" spans="1:22" hidden="1" x14ac:dyDescent="0.55000000000000004">
      <c r="A75" t="s">
        <v>1748</v>
      </c>
      <c r="E75" t="s">
        <v>1022</v>
      </c>
      <c r="G75" s="168" t="s">
        <v>1752</v>
      </c>
      <c r="H75">
        <v>2019</v>
      </c>
      <c r="I75" s="172">
        <v>157</v>
      </c>
      <c r="K75" t="s">
        <v>1753</v>
      </c>
      <c r="L75" t="s">
        <v>1751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1769</v>
      </c>
      <c r="V75" t="s">
        <v>255</v>
      </c>
    </row>
    <row r="76" spans="1:22" hidden="1" x14ac:dyDescent="0.55000000000000004">
      <c r="A76" t="s">
        <v>1748</v>
      </c>
      <c r="E76" t="s">
        <v>1022</v>
      </c>
      <c r="G76" s="168" t="s">
        <v>1752</v>
      </c>
      <c r="H76">
        <v>2011</v>
      </c>
      <c r="I76" s="172">
        <v>204</v>
      </c>
      <c r="K76" t="s">
        <v>1753</v>
      </c>
      <c r="L76" t="s">
        <v>1751</v>
      </c>
      <c r="O76" s="169">
        <f t="shared" si="2"/>
        <v>0.20399999999999999</v>
      </c>
      <c r="Q76" s="171"/>
      <c r="T76">
        <v>1</v>
      </c>
      <c r="U76" t="s">
        <v>1769</v>
      </c>
      <c r="V76" t="s">
        <v>255</v>
      </c>
    </row>
    <row r="77" spans="1:22" hidden="1" x14ac:dyDescent="0.55000000000000004">
      <c r="A77" t="s">
        <v>1748</v>
      </c>
      <c r="E77" t="s">
        <v>1021</v>
      </c>
      <c r="G77" s="168" t="s">
        <v>1754</v>
      </c>
      <c r="H77">
        <v>2019</v>
      </c>
      <c r="I77" s="172">
        <v>195</v>
      </c>
      <c r="K77" t="s">
        <v>1755</v>
      </c>
      <c r="L77" t="s">
        <v>1751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1769</v>
      </c>
      <c r="V77" t="s">
        <v>255</v>
      </c>
    </row>
    <row r="78" spans="1:22" hidden="1" x14ac:dyDescent="0.55000000000000004">
      <c r="A78" t="s">
        <v>1748</v>
      </c>
      <c r="E78" t="s">
        <v>1021</v>
      </c>
      <c r="G78" s="168" t="s">
        <v>1754</v>
      </c>
      <c r="H78">
        <v>2011</v>
      </c>
      <c r="I78" s="172">
        <v>186</v>
      </c>
      <c r="K78" t="s">
        <v>1755</v>
      </c>
      <c r="L78" t="s">
        <v>1751</v>
      </c>
      <c r="O78" s="169">
        <f t="shared" si="2"/>
        <v>0.186</v>
      </c>
      <c r="Q78" s="171"/>
      <c r="T78">
        <v>1</v>
      </c>
      <c r="U78" t="s">
        <v>1769</v>
      </c>
      <c r="V78" t="s">
        <v>255</v>
      </c>
    </row>
    <row r="79" spans="1:22" hidden="1" x14ac:dyDescent="0.55000000000000004">
      <c r="A79" t="s">
        <v>1748</v>
      </c>
      <c r="E79" t="s">
        <v>1020</v>
      </c>
      <c r="G79" s="168" t="s">
        <v>1756</v>
      </c>
      <c r="H79">
        <v>2019</v>
      </c>
      <c r="I79" s="172">
        <v>144</v>
      </c>
      <c r="K79" t="s">
        <v>1757</v>
      </c>
      <c r="L79" t="s">
        <v>1751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1769</v>
      </c>
      <c r="V79" t="s">
        <v>255</v>
      </c>
    </row>
    <row r="80" spans="1:22" hidden="1" x14ac:dyDescent="0.55000000000000004">
      <c r="A80" t="s">
        <v>1748</v>
      </c>
      <c r="E80" t="s">
        <v>1020</v>
      </c>
      <c r="G80" s="168" t="s">
        <v>1756</v>
      </c>
      <c r="H80">
        <v>2011</v>
      </c>
      <c r="I80" s="172">
        <v>154</v>
      </c>
      <c r="K80" t="s">
        <v>1757</v>
      </c>
      <c r="L80" t="s">
        <v>1751</v>
      </c>
      <c r="O80" s="169">
        <f t="shared" si="2"/>
        <v>0.154</v>
      </c>
      <c r="Q80" s="171"/>
      <c r="T80">
        <v>1</v>
      </c>
      <c r="U80" t="s">
        <v>1769</v>
      </c>
      <c r="V80" t="s">
        <v>255</v>
      </c>
    </row>
    <row r="81" spans="1:22" hidden="1" x14ac:dyDescent="0.55000000000000004">
      <c r="A81" t="s">
        <v>1748</v>
      </c>
      <c r="E81" t="s">
        <v>1019</v>
      </c>
      <c r="G81" s="168" t="s">
        <v>1758</v>
      </c>
      <c r="H81">
        <v>2019</v>
      </c>
      <c r="I81" s="172">
        <v>118</v>
      </c>
      <c r="K81" t="s">
        <v>1759</v>
      </c>
      <c r="L81" t="s">
        <v>1751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1769</v>
      </c>
      <c r="V81" t="s">
        <v>255</v>
      </c>
    </row>
    <row r="82" spans="1:22" hidden="1" x14ac:dyDescent="0.55000000000000004">
      <c r="A82" t="s">
        <v>1748</v>
      </c>
      <c r="E82" t="s">
        <v>1019</v>
      </c>
      <c r="G82" s="168" t="s">
        <v>1758</v>
      </c>
      <c r="H82">
        <v>2011</v>
      </c>
      <c r="I82" s="172">
        <v>137</v>
      </c>
      <c r="K82" t="s">
        <v>1759</v>
      </c>
      <c r="L82" t="s">
        <v>1751</v>
      </c>
      <c r="O82" s="169">
        <f t="shared" si="2"/>
        <v>0.13700000000000001</v>
      </c>
      <c r="Q82" s="171"/>
      <c r="T82">
        <v>1</v>
      </c>
      <c r="U82" t="s">
        <v>1769</v>
      </c>
      <c r="V82" t="s">
        <v>255</v>
      </c>
    </row>
    <row r="83" spans="1:22" hidden="1" x14ac:dyDescent="0.55000000000000004">
      <c r="A83" t="s">
        <v>1748</v>
      </c>
      <c r="E83" t="s">
        <v>1018</v>
      </c>
      <c r="G83" s="168" t="s">
        <v>1760</v>
      </c>
      <c r="H83">
        <v>2019</v>
      </c>
      <c r="I83" s="172">
        <v>46</v>
      </c>
      <c r="K83" t="s">
        <v>1761</v>
      </c>
      <c r="L83" t="s">
        <v>1751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1769</v>
      </c>
      <c r="V83" t="s">
        <v>255</v>
      </c>
    </row>
    <row r="84" spans="1:22" hidden="1" x14ac:dyDescent="0.55000000000000004">
      <c r="A84" t="s">
        <v>1748</v>
      </c>
      <c r="E84" t="s">
        <v>1018</v>
      </c>
      <c r="G84" s="168" t="s">
        <v>1760</v>
      </c>
      <c r="H84">
        <v>2011</v>
      </c>
      <c r="I84" s="172">
        <v>68</v>
      </c>
      <c r="K84" t="s">
        <v>1761</v>
      </c>
      <c r="L84" t="s">
        <v>1751</v>
      </c>
      <c r="O84" s="169">
        <f t="shared" si="2"/>
        <v>6.8000000000000005E-2</v>
      </c>
      <c r="Q84" s="170"/>
      <c r="T84">
        <v>1</v>
      </c>
      <c r="U84" t="s">
        <v>1769</v>
      </c>
      <c r="V84" t="s">
        <v>255</v>
      </c>
    </row>
    <row r="85" spans="1:22" hidden="1" x14ac:dyDescent="0.55000000000000004">
      <c r="A85" t="s">
        <v>1748</v>
      </c>
      <c r="E85" t="s">
        <v>1017</v>
      </c>
      <c r="G85" s="168" t="s">
        <v>1762</v>
      </c>
      <c r="H85">
        <v>2016</v>
      </c>
      <c r="I85" s="172">
        <v>27</v>
      </c>
      <c r="K85" t="s">
        <v>1763</v>
      </c>
      <c r="L85" t="s">
        <v>1751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1769</v>
      </c>
      <c r="V85" t="s">
        <v>255</v>
      </c>
    </row>
    <row r="86" spans="1:22" hidden="1" x14ac:dyDescent="0.55000000000000004">
      <c r="A86" t="s">
        <v>1748</v>
      </c>
      <c r="E86" t="s">
        <v>1017</v>
      </c>
      <c r="G86" s="168" t="s">
        <v>1762</v>
      </c>
      <c r="H86">
        <v>2011</v>
      </c>
      <c r="I86" s="172">
        <v>20</v>
      </c>
      <c r="K86" t="s">
        <v>1763</v>
      </c>
      <c r="L86" t="s">
        <v>1751</v>
      </c>
      <c r="O86" s="169">
        <f t="shared" si="2"/>
        <v>0.02</v>
      </c>
      <c r="Q86" s="171"/>
      <c r="T86">
        <v>1</v>
      </c>
      <c r="U86" t="s">
        <v>1769</v>
      </c>
      <c r="V86" t="s">
        <v>255</v>
      </c>
    </row>
    <row r="87" spans="1:22" hidden="1" x14ac:dyDescent="0.55000000000000004">
      <c r="A87" t="s">
        <v>1748</v>
      </c>
      <c r="E87" t="s">
        <v>1023</v>
      </c>
      <c r="G87" s="168" t="s">
        <v>1749</v>
      </c>
      <c r="H87">
        <v>2019</v>
      </c>
      <c r="I87" s="172">
        <v>89</v>
      </c>
      <c r="K87" t="s">
        <v>1750</v>
      </c>
      <c r="L87" t="s">
        <v>1751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1770</v>
      </c>
      <c r="V87" t="s">
        <v>259</v>
      </c>
    </row>
    <row r="88" spans="1:22" hidden="1" x14ac:dyDescent="0.55000000000000004">
      <c r="A88" t="s">
        <v>1748</v>
      </c>
      <c r="E88" t="s">
        <v>1023</v>
      </c>
      <c r="G88" s="168" t="s">
        <v>1749</v>
      </c>
      <c r="H88">
        <v>2011</v>
      </c>
      <c r="I88" s="172">
        <v>107</v>
      </c>
      <c r="K88" t="s">
        <v>1750</v>
      </c>
      <c r="L88" t="s">
        <v>1751</v>
      </c>
      <c r="O88" s="169">
        <f t="shared" si="2"/>
        <v>0.107</v>
      </c>
      <c r="Q88" s="171"/>
      <c r="T88">
        <v>1</v>
      </c>
      <c r="U88" t="s">
        <v>1770</v>
      </c>
      <c r="V88" t="s">
        <v>259</v>
      </c>
    </row>
    <row r="89" spans="1:22" hidden="1" x14ac:dyDescent="0.55000000000000004">
      <c r="A89" t="s">
        <v>1748</v>
      </c>
      <c r="E89" t="s">
        <v>1022</v>
      </c>
      <c r="G89" s="168" t="s">
        <v>1752</v>
      </c>
      <c r="H89">
        <v>2019</v>
      </c>
      <c r="I89" s="172">
        <v>235</v>
      </c>
      <c r="K89" t="s">
        <v>1753</v>
      </c>
      <c r="L89" t="s">
        <v>1751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1770</v>
      </c>
      <c r="V89" t="s">
        <v>259</v>
      </c>
    </row>
    <row r="90" spans="1:22" hidden="1" x14ac:dyDescent="0.55000000000000004">
      <c r="A90" t="s">
        <v>1748</v>
      </c>
      <c r="E90" t="s">
        <v>1022</v>
      </c>
      <c r="G90" s="168" t="s">
        <v>1752</v>
      </c>
      <c r="H90">
        <v>2011</v>
      </c>
      <c r="I90" s="172">
        <v>241</v>
      </c>
      <c r="K90" t="s">
        <v>1753</v>
      </c>
      <c r="L90" t="s">
        <v>1751</v>
      </c>
      <c r="O90" s="169">
        <f t="shared" si="2"/>
        <v>0.24099999999999999</v>
      </c>
      <c r="Q90" s="171"/>
      <c r="T90">
        <v>1</v>
      </c>
      <c r="U90" t="s">
        <v>1770</v>
      </c>
      <c r="V90" t="s">
        <v>259</v>
      </c>
    </row>
    <row r="91" spans="1:22" hidden="1" x14ac:dyDescent="0.55000000000000004">
      <c r="A91" t="s">
        <v>1748</v>
      </c>
      <c r="E91" t="s">
        <v>1021</v>
      </c>
      <c r="G91" s="168" t="s">
        <v>1754</v>
      </c>
      <c r="H91">
        <v>2019</v>
      </c>
      <c r="I91" s="172">
        <v>205</v>
      </c>
      <c r="K91" t="s">
        <v>1755</v>
      </c>
      <c r="L91" t="s">
        <v>1751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1770</v>
      </c>
      <c r="V91" t="s">
        <v>259</v>
      </c>
    </row>
    <row r="92" spans="1:22" hidden="1" x14ac:dyDescent="0.55000000000000004">
      <c r="A92" t="s">
        <v>1748</v>
      </c>
      <c r="E92" t="s">
        <v>1021</v>
      </c>
      <c r="G92" s="168" t="s">
        <v>1754</v>
      </c>
      <c r="H92">
        <v>2011</v>
      </c>
      <c r="I92" s="172">
        <v>286</v>
      </c>
      <c r="K92" t="s">
        <v>1755</v>
      </c>
      <c r="L92" t="s">
        <v>1751</v>
      </c>
      <c r="O92" s="169">
        <f t="shared" si="2"/>
        <v>0.28599999999999998</v>
      </c>
      <c r="Q92" s="171"/>
      <c r="T92">
        <v>1</v>
      </c>
      <c r="U92" t="s">
        <v>1770</v>
      </c>
      <c r="V92" t="s">
        <v>259</v>
      </c>
    </row>
    <row r="93" spans="1:22" hidden="1" x14ac:dyDescent="0.55000000000000004">
      <c r="A93" t="s">
        <v>1748</v>
      </c>
      <c r="E93" t="s">
        <v>1020</v>
      </c>
      <c r="G93" s="168" t="s">
        <v>1756</v>
      </c>
      <c r="H93">
        <v>2019</v>
      </c>
      <c r="I93" s="172">
        <v>163</v>
      </c>
      <c r="K93" t="s">
        <v>1757</v>
      </c>
      <c r="L93" t="s">
        <v>1751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1770</v>
      </c>
      <c r="V93" t="s">
        <v>259</v>
      </c>
    </row>
    <row r="94" spans="1:22" hidden="1" x14ac:dyDescent="0.55000000000000004">
      <c r="A94" t="s">
        <v>1748</v>
      </c>
      <c r="E94" t="s">
        <v>1020</v>
      </c>
      <c r="G94" s="168" t="s">
        <v>1756</v>
      </c>
      <c r="H94">
        <v>2011</v>
      </c>
      <c r="I94" s="172">
        <v>221</v>
      </c>
      <c r="K94" t="s">
        <v>1757</v>
      </c>
      <c r="L94" t="s">
        <v>1751</v>
      </c>
      <c r="O94" s="169">
        <f t="shared" si="2"/>
        <v>0.221</v>
      </c>
      <c r="Q94" s="171"/>
      <c r="T94">
        <v>1</v>
      </c>
      <c r="U94" t="s">
        <v>1770</v>
      </c>
      <c r="V94" t="s">
        <v>259</v>
      </c>
    </row>
    <row r="95" spans="1:22" hidden="1" x14ac:dyDescent="0.55000000000000004">
      <c r="A95" t="s">
        <v>1748</v>
      </c>
      <c r="E95" t="s">
        <v>1019</v>
      </c>
      <c r="G95" s="168" t="s">
        <v>1758</v>
      </c>
      <c r="H95">
        <v>2019</v>
      </c>
      <c r="I95" s="172">
        <v>113</v>
      </c>
      <c r="K95" t="s">
        <v>1759</v>
      </c>
      <c r="L95" t="s">
        <v>1751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1770</v>
      </c>
      <c r="V95" t="s">
        <v>259</v>
      </c>
    </row>
    <row r="96" spans="1:22" hidden="1" x14ac:dyDescent="0.55000000000000004">
      <c r="A96" t="s">
        <v>1748</v>
      </c>
      <c r="E96" t="s">
        <v>1019</v>
      </c>
      <c r="G96" s="168" t="s">
        <v>1758</v>
      </c>
      <c r="H96">
        <v>2011</v>
      </c>
      <c r="I96" s="172">
        <v>160</v>
      </c>
      <c r="K96" t="s">
        <v>1759</v>
      </c>
      <c r="L96" t="s">
        <v>1751</v>
      </c>
      <c r="O96" s="169">
        <f t="shared" si="2"/>
        <v>0.16</v>
      </c>
      <c r="Q96" s="171"/>
      <c r="T96">
        <v>1</v>
      </c>
      <c r="U96" t="s">
        <v>1770</v>
      </c>
      <c r="V96" t="s">
        <v>259</v>
      </c>
    </row>
    <row r="97" spans="1:22" hidden="1" x14ac:dyDescent="0.55000000000000004">
      <c r="A97" t="s">
        <v>1748</v>
      </c>
      <c r="E97" t="s">
        <v>1018</v>
      </c>
      <c r="G97" s="168" t="s">
        <v>1760</v>
      </c>
      <c r="H97">
        <v>2019</v>
      </c>
      <c r="I97" s="172">
        <v>54</v>
      </c>
      <c r="K97" t="s">
        <v>1761</v>
      </c>
      <c r="L97" t="s">
        <v>1751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1770</v>
      </c>
      <c r="V97" t="s">
        <v>259</v>
      </c>
    </row>
    <row r="98" spans="1:22" hidden="1" x14ac:dyDescent="0.55000000000000004">
      <c r="A98" t="s">
        <v>1748</v>
      </c>
      <c r="E98" t="s">
        <v>1018</v>
      </c>
      <c r="G98" s="168" t="s">
        <v>1760</v>
      </c>
      <c r="H98">
        <v>2016</v>
      </c>
      <c r="I98" s="172">
        <v>57</v>
      </c>
      <c r="K98" t="s">
        <v>1761</v>
      </c>
      <c r="L98" t="s">
        <v>1751</v>
      </c>
      <c r="O98" s="169">
        <f t="shared" si="2"/>
        <v>5.7000000000000002E-2</v>
      </c>
      <c r="Q98" s="170"/>
      <c r="T98">
        <v>1</v>
      </c>
      <c r="U98" t="s">
        <v>1770</v>
      </c>
      <c r="V98" t="s">
        <v>259</v>
      </c>
    </row>
    <row r="99" spans="1:22" hidden="1" x14ac:dyDescent="0.55000000000000004">
      <c r="A99" t="s">
        <v>1748</v>
      </c>
      <c r="E99" t="s">
        <v>1017</v>
      </c>
      <c r="G99" s="168" t="s">
        <v>1762</v>
      </c>
      <c r="H99">
        <v>2016</v>
      </c>
      <c r="I99" s="172">
        <v>25</v>
      </c>
      <c r="K99" t="s">
        <v>1763</v>
      </c>
      <c r="L99" t="s">
        <v>1751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1770</v>
      </c>
      <c r="V99" t="s">
        <v>259</v>
      </c>
    </row>
    <row r="100" spans="1:22" hidden="1" x14ac:dyDescent="0.55000000000000004">
      <c r="A100" t="s">
        <v>1748</v>
      </c>
      <c r="E100" t="s">
        <v>1017</v>
      </c>
      <c r="G100" s="168" t="s">
        <v>1762</v>
      </c>
      <c r="H100">
        <v>2005</v>
      </c>
      <c r="I100" s="172">
        <v>22</v>
      </c>
      <c r="K100" t="s">
        <v>1763</v>
      </c>
      <c r="L100" t="s">
        <v>1751</v>
      </c>
      <c r="O100" s="169">
        <f t="shared" si="2"/>
        <v>2.1999999999999999E-2</v>
      </c>
      <c r="Q100" s="171"/>
      <c r="T100">
        <v>1</v>
      </c>
      <c r="U100" t="s">
        <v>1770</v>
      </c>
      <c r="V100" t="s">
        <v>259</v>
      </c>
    </row>
    <row r="101" spans="1:22" hidden="1" x14ac:dyDescent="0.55000000000000004">
      <c r="A101" t="s">
        <v>1748</v>
      </c>
      <c r="E101" t="s">
        <v>1023</v>
      </c>
      <c r="G101" s="168" t="s">
        <v>1749</v>
      </c>
      <c r="H101">
        <v>2019</v>
      </c>
      <c r="I101" s="172">
        <v>95</v>
      </c>
      <c r="K101" t="s">
        <v>1750</v>
      </c>
      <c r="L101" t="s">
        <v>1751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1771</v>
      </c>
      <c r="V101" t="s">
        <v>1772</v>
      </c>
    </row>
    <row r="102" spans="1:22" hidden="1" x14ac:dyDescent="0.55000000000000004">
      <c r="A102" t="s">
        <v>1748</v>
      </c>
      <c r="E102" t="s">
        <v>1023</v>
      </c>
      <c r="G102" s="168" t="s">
        <v>1749</v>
      </c>
      <c r="H102">
        <v>2011</v>
      </c>
      <c r="I102" s="172">
        <v>117</v>
      </c>
      <c r="K102" t="s">
        <v>1750</v>
      </c>
      <c r="L102" t="s">
        <v>1751</v>
      </c>
      <c r="O102" s="169">
        <f t="shared" si="2"/>
        <v>0.11700000000000001</v>
      </c>
      <c r="Q102" s="171"/>
      <c r="T102">
        <v>1</v>
      </c>
      <c r="U102" t="s">
        <v>1771</v>
      </c>
      <c r="V102" t="s">
        <v>1772</v>
      </c>
    </row>
    <row r="103" spans="1:22" hidden="1" x14ac:dyDescent="0.55000000000000004">
      <c r="A103" t="s">
        <v>1748</v>
      </c>
      <c r="E103" t="s">
        <v>1022</v>
      </c>
      <c r="G103" s="168" t="s">
        <v>1752</v>
      </c>
      <c r="H103">
        <v>2019</v>
      </c>
      <c r="I103" s="172">
        <v>264</v>
      </c>
      <c r="K103" t="s">
        <v>1753</v>
      </c>
      <c r="L103" t="s">
        <v>1751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1771</v>
      </c>
      <c r="V103" t="s">
        <v>1772</v>
      </c>
    </row>
    <row r="104" spans="1:22" hidden="1" x14ac:dyDescent="0.55000000000000004">
      <c r="A104" t="s">
        <v>1748</v>
      </c>
      <c r="E104" t="s">
        <v>1022</v>
      </c>
      <c r="G104" s="168" t="s">
        <v>1752</v>
      </c>
      <c r="H104">
        <v>2011</v>
      </c>
      <c r="I104" s="172">
        <v>301</v>
      </c>
      <c r="K104" t="s">
        <v>1753</v>
      </c>
      <c r="L104" t="s">
        <v>1751</v>
      </c>
      <c r="O104" s="169">
        <f t="shared" si="2"/>
        <v>0.30099999999999999</v>
      </c>
      <c r="Q104" s="171"/>
      <c r="T104">
        <v>1</v>
      </c>
      <c r="U104" t="s">
        <v>1771</v>
      </c>
      <c r="V104" t="s">
        <v>1772</v>
      </c>
    </row>
    <row r="105" spans="1:22" hidden="1" x14ac:dyDescent="0.55000000000000004">
      <c r="A105" t="s">
        <v>1748</v>
      </c>
      <c r="E105" t="s">
        <v>1021</v>
      </c>
      <c r="G105" s="168" t="s">
        <v>1754</v>
      </c>
      <c r="H105">
        <v>2019</v>
      </c>
      <c r="I105" s="172">
        <v>274</v>
      </c>
      <c r="K105" t="s">
        <v>1755</v>
      </c>
      <c r="L105" t="s">
        <v>1751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1771</v>
      </c>
      <c r="V105" t="s">
        <v>1772</v>
      </c>
    </row>
    <row r="106" spans="1:22" hidden="1" x14ac:dyDescent="0.55000000000000004">
      <c r="A106" t="s">
        <v>1748</v>
      </c>
      <c r="E106" t="s">
        <v>1021</v>
      </c>
      <c r="G106" s="168" t="s">
        <v>1754</v>
      </c>
      <c r="H106">
        <v>2011</v>
      </c>
      <c r="I106" s="172">
        <v>320</v>
      </c>
      <c r="K106" t="s">
        <v>1755</v>
      </c>
      <c r="L106" t="s">
        <v>1751</v>
      </c>
      <c r="O106" s="169">
        <f t="shared" si="2"/>
        <v>0.32</v>
      </c>
      <c r="Q106" s="171"/>
      <c r="T106">
        <v>1</v>
      </c>
      <c r="U106" t="s">
        <v>1771</v>
      </c>
      <c r="V106" t="s">
        <v>1772</v>
      </c>
    </row>
    <row r="107" spans="1:22" hidden="1" x14ac:dyDescent="0.55000000000000004">
      <c r="A107" t="s">
        <v>1748</v>
      </c>
      <c r="E107" t="s">
        <v>1020</v>
      </c>
      <c r="G107" s="168" t="s">
        <v>1756</v>
      </c>
      <c r="H107">
        <v>2019</v>
      </c>
      <c r="I107" s="172">
        <v>243</v>
      </c>
      <c r="K107" t="s">
        <v>1757</v>
      </c>
      <c r="L107" t="s">
        <v>1751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1771</v>
      </c>
      <c r="V107" t="s">
        <v>1772</v>
      </c>
    </row>
    <row r="108" spans="1:22" hidden="1" x14ac:dyDescent="0.55000000000000004">
      <c r="A108" t="s">
        <v>1748</v>
      </c>
      <c r="E108" t="s">
        <v>1020</v>
      </c>
      <c r="G108" s="168" t="s">
        <v>1756</v>
      </c>
      <c r="H108">
        <v>2011</v>
      </c>
      <c r="I108" s="172">
        <v>302</v>
      </c>
      <c r="K108" t="s">
        <v>1757</v>
      </c>
      <c r="L108" t="s">
        <v>1751</v>
      </c>
      <c r="O108" s="169">
        <f t="shared" si="2"/>
        <v>0.30199999999999999</v>
      </c>
      <c r="Q108" s="171"/>
      <c r="T108">
        <v>1</v>
      </c>
      <c r="U108" t="s">
        <v>1771</v>
      </c>
      <c r="V108" t="s">
        <v>1772</v>
      </c>
    </row>
    <row r="109" spans="1:22" hidden="1" x14ac:dyDescent="0.55000000000000004">
      <c r="A109" t="s">
        <v>1748</v>
      </c>
      <c r="E109" t="s">
        <v>1019</v>
      </c>
      <c r="G109" s="168" t="s">
        <v>1758</v>
      </c>
      <c r="H109">
        <v>2019</v>
      </c>
      <c r="I109" s="172">
        <v>194</v>
      </c>
      <c r="K109" t="s">
        <v>1759</v>
      </c>
      <c r="L109" t="s">
        <v>1751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1771</v>
      </c>
      <c r="V109" t="s">
        <v>1772</v>
      </c>
    </row>
    <row r="110" spans="1:22" hidden="1" x14ac:dyDescent="0.55000000000000004">
      <c r="A110" t="s">
        <v>1748</v>
      </c>
      <c r="E110" t="s">
        <v>1019</v>
      </c>
      <c r="G110" s="168" t="s">
        <v>1758</v>
      </c>
      <c r="H110">
        <v>2011</v>
      </c>
      <c r="I110" s="172">
        <v>192</v>
      </c>
      <c r="K110" t="s">
        <v>1759</v>
      </c>
      <c r="L110" t="s">
        <v>1751</v>
      </c>
      <c r="O110" s="169">
        <f t="shared" si="2"/>
        <v>0.192</v>
      </c>
      <c r="Q110" s="171"/>
      <c r="T110">
        <v>1</v>
      </c>
      <c r="U110" t="s">
        <v>1771</v>
      </c>
      <c r="V110" t="s">
        <v>1772</v>
      </c>
    </row>
    <row r="111" spans="1:22" hidden="1" x14ac:dyDescent="0.55000000000000004">
      <c r="A111" t="s">
        <v>1748</v>
      </c>
      <c r="E111" t="s">
        <v>1018</v>
      </c>
      <c r="G111" s="168" t="s">
        <v>1760</v>
      </c>
      <c r="H111">
        <v>2016</v>
      </c>
      <c r="I111" s="172">
        <v>85</v>
      </c>
      <c r="K111" t="s">
        <v>1761</v>
      </c>
      <c r="L111" t="s">
        <v>1751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1771</v>
      </c>
      <c r="V111" t="s">
        <v>1772</v>
      </c>
    </row>
    <row r="112" spans="1:22" hidden="1" x14ac:dyDescent="0.55000000000000004">
      <c r="A112" t="s">
        <v>1748</v>
      </c>
      <c r="E112" t="s">
        <v>1018</v>
      </c>
      <c r="G112" s="168" t="s">
        <v>1760</v>
      </c>
      <c r="H112">
        <v>2000</v>
      </c>
      <c r="I112" s="172">
        <v>97</v>
      </c>
      <c r="K112" t="s">
        <v>1761</v>
      </c>
      <c r="L112" t="s">
        <v>1751</v>
      </c>
      <c r="O112" s="169">
        <f t="shared" si="2"/>
        <v>9.7000000000000003E-2</v>
      </c>
      <c r="Q112" s="171"/>
      <c r="T112">
        <v>1</v>
      </c>
      <c r="U112" t="s">
        <v>1771</v>
      </c>
      <c r="V112" t="s">
        <v>1772</v>
      </c>
    </row>
    <row r="113" spans="1:22" hidden="1" x14ac:dyDescent="0.55000000000000004">
      <c r="A113" t="s">
        <v>1748</v>
      </c>
      <c r="E113" t="s">
        <v>1017</v>
      </c>
      <c r="G113" s="168" t="s">
        <v>1762</v>
      </c>
      <c r="H113">
        <v>2016</v>
      </c>
      <c r="I113" s="172">
        <v>0</v>
      </c>
      <c r="K113" t="s">
        <v>1773</v>
      </c>
      <c r="L113" t="s">
        <v>1751</v>
      </c>
      <c r="O113" s="169">
        <f t="shared" si="2"/>
        <v>0</v>
      </c>
      <c r="Q113" s="171">
        <v>1</v>
      </c>
      <c r="T113">
        <v>1</v>
      </c>
      <c r="U113" t="s">
        <v>1771</v>
      </c>
      <c r="V113" t="s">
        <v>1772</v>
      </c>
    </row>
    <row r="114" spans="1:22" hidden="1" x14ac:dyDescent="0.55000000000000004">
      <c r="A114" t="s">
        <v>1748</v>
      </c>
      <c r="E114" t="s">
        <v>1023</v>
      </c>
      <c r="G114" s="168" t="s">
        <v>1749</v>
      </c>
      <c r="H114">
        <v>2019</v>
      </c>
      <c r="I114" s="172">
        <v>73</v>
      </c>
      <c r="K114" t="s">
        <v>1750</v>
      </c>
      <c r="L114" t="s">
        <v>1751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1774</v>
      </c>
      <c r="V114" t="s">
        <v>1775</v>
      </c>
    </row>
    <row r="115" spans="1:22" hidden="1" x14ac:dyDescent="0.55000000000000004">
      <c r="A115" t="s">
        <v>1748</v>
      </c>
      <c r="E115" t="s">
        <v>1023</v>
      </c>
      <c r="G115" s="168" t="s">
        <v>1749</v>
      </c>
      <c r="H115">
        <v>2011</v>
      </c>
      <c r="I115" s="172">
        <v>141</v>
      </c>
      <c r="K115" t="s">
        <v>1750</v>
      </c>
      <c r="L115" t="s">
        <v>1751</v>
      </c>
      <c r="O115" s="169">
        <f t="shared" si="2"/>
        <v>0.14099999999999999</v>
      </c>
      <c r="Q115" s="171"/>
      <c r="T115">
        <v>1</v>
      </c>
      <c r="U115" t="s">
        <v>1774</v>
      </c>
      <c r="V115" t="s">
        <v>1775</v>
      </c>
    </row>
    <row r="116" spans="1:22" hidden="1" x14ac:dyDescent="0.55000000000000004">
      <c r="A116" t="s">
        <v>1748</v>
      </c>
      <c r="E116" t="s">
        <v>1022</v>
      </c>
      <c r="G116" s="168" t="s">
        <v>1752</v>
      </c>
      <c r="H116">
        <v>2019</v>
      </c>
      <c r="I116" s="172">
        <v>248</v>
      </c>
      <c r="K116" t="s">
        <v>1753</v>
      </c>
      <c r="L116" t="s">
        <v>1751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1774</v>
      </c>
      <c r="V116" t="s">
        <v>1775</v>
      </c>
    </row>
    <row r="117" spans="1:22" hidden="1" x14ac:dyDescent="0.55000000000000004">
      <c r="A117" t="s">
        <v>1748</v>
      </c>
      <c r="E117" t="s">
        <v>1022</v>
      </c>
      <c r="G117" s="168" t="s">
        <v>1752</v>
      </c>
      <c r="H117">
        <v>2011</v>
      </c>
      <c r="I117" s="172">
        <v>225</v>
      </c>
      <c r="K117" t="s">
        <v>1753</v>
      </c>
      <c r="L117" t="s">
        <v>1751</v>
      </c>
      <c r="O117" s="169">
        <f t="shared" si="2"/>
        <v>0.22500000000000001</v>
      </c>
      <c r="Q117" s="171"/>
      <c r="T117">
        <v>1</v>
      </c>
      <c r="U117" t="s">
        <v>1774</v>
      </c>
      <c r="V117" t="s">
        <v>1775</v>
      </c>
    </row>
    <row r="118" spans="1:22" hidden="1" x14ac:dyDescent="0.55000000000000004">
      <c r="A118" t="s">
        <v>1748</v>
      </c>
      <c r="E118" t="s">
        <v>1021</v>
      </c>
      <c r="G118" s="168" t="s">
        <v>1754</v>
      </c>
      <c r="H118">
        <v>2019</v>
      </c>
      <c r="I118" s="172">
        <v>214</v>
      </c>
      <c r="K118" t="s">
        <v>1755</v>
      </c>
      <c r="L118" t="s">
        <v>1751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1774</v>
      </c>
      <c r="V118" t="s">
        <v>1775</v>
      </c>
    </row>
    <row r="119" spans="1:22" hidden="1" x14ac:dyDescent="0.55000000000000004">
      <c r="A119" t="s">
        <v>1748</v>
      </c>
      <c r="E119" t="s">
        <v>1021</v>
      </c>
      <c r="G119" s="168" t="s">
        <v>1754</v>
      </c>
      <c r="H119">
        <v>2011</v>
      </c>
      <c r="I119" s="172">
        <v>230</v>
      </c>
      <c r="K119" t="s">
        <v>1755</v>
      </c>
      <c r="L119" t="s">
        <v>1751</v>
      </c>
      <c r="O119" s="169">
        <f t="shared" si="2"/>
        <v>0.23</v>
      </c>
      <c r="Q119" s="171"/>
      <c r="T119">
        <v>1</v>
      </c>
      <c r="U119" t="s">
        <v>1774</v>
      </c>
      <c r="V119" t="s">
        <v>1775</v>
      </c>
    </row>
    <row r="120" spans="1:22" hidden="1" x14ac:dyDescent="0.55000000000000004">
      <c r="A120" t="s">
        <v>1748</v>
      </c>
      <c r="E120" t="s">
        <v>1020</v>
      </c>
      <c r="G120" s="168" t="s">
        <v>1756</v>
      </c>
      <c r="H120">
        <v>2019</v>
      </c>
      <c r="I120" s="172">
        <v>169</v>
      </c>
      <c r="K120" t="s">
        <v>1757</v>
      </c>
      <c r="L120" t="s">
        <v>1751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1774</v>
      </c>
      <c r="V120" t="s">
        <v>1775</v>
      </c>
    </row>
    <row r="121" spans="1:22" hidden="1" x14ac:dyDescent="0.55000000000000004">
      <c r="A121" t="s">
        <v>1748</v>
      </c>
      <c r="E121" t="s">
        <v>1020</v>
      </c>
      <c r="G121" s="168" t="s">
        <v>1756</v>
      </c>
      <c r="H121">
        <v>2011</v>
      </c>
      <c r="I121" s="172">
        <v>219</v>
      </c>
      <c r="K121" t="s">
        <v>1757</v>
      </c>
      <c r="L121" t="s">
        <v>1751</v>
      </c>
      <c r="O121" s="169">
        <f t="shared" si="2"/>
        <v>0.219</v>
      </c>
      <c r="Q121" s="171"/>
      <c r="T121">
        <v>1</v>
      </c>
      <c r="U121" t="s">
        <v>1774</v>
      </c>
      <c r="V121" t="s">
        <v>1775</v>
      </c>
    </row>
    <row r="122" spans="1:22" hidden="1" x14ac:dyDescent="0.55000000000000004">
      <c r="A122" t="s">
        <v>1748</v>
      </c>
      <c r="E122" t="s">
        <v>1019</v>
      </c>
      <c r="G122" s="168" t="s">
        <v>1758</v>
      </c>
      <c r="H122">
        <v>2019</v>
      </c>
      <c r="I122" s="172">
        <v>127</v>
      </c>
      <c r="K122" t="s">
        <v>1759</v>
      </c>
      <c r="L122" t="s">
        <v>1751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1774</v>
      </c>
      <c r="V122" t="s">
        <v>1775</v>
      </c>
    </row>
    <row r="123" spans="1:22" hidden="1" x14ac:dyDescent="0.55000000000000004">
      <c r="A123" t="s">
        <v>1748</v>
      </c>
      <c r="E123" t="s">
        <v>1019</v>
      </c>
      <c r="G123" s="168" t="s">
        <v>1758</v>
      </c>
      <c r="H123">
        <v>2011</v>
      </c>
      <c r="I123" s="172">
        <v>128</v>
      </c>
      <c r="K123" t="s">
        <v>1759</v>
      </c>
      <c r="L123" t="s">
        <v>1751</v>
      </c>
      <c r="O123" s="169">
        <f t="shared" si="2"/>
        <v>0.128</v>
      </c>
      <c r="Q123" s="171"/>
      <c r="T123">
        <v>1</v>
      </c>
      <c r="U123" t="s">
        <v>1774</v>
      </c>
      <c r="V123" t="s">
        <v>1775</v>
      </c>
    </row>
    <row r="124" spans="1:22" hidden="1" x14ac:dyDescent="0.55000000000000004">
      <c r="A124" t="s">
        <v>1748</v>
      </c>
      <c r="E124" t="s">
        <v>1018</v>
      </c>
      <c r="G124" s="168" t="s">
        <v>1760</v>
      </c>
      <c r="H124">
        <v>2019</v>
      </c>
      <c r="I124" s="172">
        <v>66</v>
      </c>
      <c r="K124" t="s">
        <v>1761</v>
      </c>
      <c r="L124" t="s">
        <v>1751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1774</v>
      </c>
      <c r="V124" t="s">
        <v>1775</v>
      </c>
    </row>
    <row r="125" spans="1:22" hidden="1" x14ac:dyDescent="0.55000000000000004">
      <c r="A125" t="s">
        <v>1748</v>
      </c>
      <c r="E125" t="s">
        <v>1018</v>
      </c>
      <c r="G125" s="168" t="s">
        <v>1760</v>
      </c>
      <c r="H125">
        <v>2011</v>
      </c>
      <c r="I125" s="172">
        <v>73</v>
      </c>
      <c r="K125" t="s">
        <v>1761</v>
      </c>
      <c r="L125" t="s">
        <v>1751</v>
      </c>
      <c r="O125" s="169">
        <f t="shared" si="2"/>
        <v>7.2999999999999995E-2</v>
      </c>
      <c r="Q125" s="171"/>
      <c r="T125">
        <v>1</v>
      </c>
      <c r="U125" t="s">
        <v>1774</v>
      </c>
      <c r="V125" t="s">
        <v>1775</v>
      </c>
    </row>
    <row r="126" spans="1:22" hidden="1" x14ac:dyDescent="0.55000000000000004">
      <c r="A126" t="s">
        <v>1748</v>
      </c>
      <c r="E126" t="s">
        <v>1017</v>
      </c>
      <c r="G126" s="168" t="s">
        <v>1762</v>
      </c>
      <c r="H126">
        <v>2011</v>
      </c>
      <c r="I126" s="172">
        <v>22</v>
      </c>
      <c r="K126" t="s">
        <v>1763</v>
      </c>
      <c r="L126" t="s">
        <v>1751</v>
      </c>
      <c r="O126" s="169">
        <f t="shared" si="2"/>
        <v>2.1999999999999999E-2</v>
      </c>
      <c r="Q126" s="170">
        <v>1</v>
      </c>
      <c r="T126">
        <v>1</v>
      </c>
      <c r="U126" t="s">
        <v>1774</v>
      </c>
      <c r="V126" t="s">
        <v>1775</v>
      </c>
    </row>
    <row r="127" spans="1:22" hidden="1" x14ac:dyDescent="0.55000000000000004">
      <c r="A127" t="s">
        <v>1748</v>
      </c>
      <c r="E127" t="s">
        <v>1023</v>
      </c>
      <c r="G127" s="168" t="s">
        <v>1749</v>
      </c>
      <c r="H127">
        <v>2019</v>
      </c>
      <c r="I127" s="172">
        <v>73</v>
      </c>
      <c r="K127" t="s">
        <v>1750</v>
      </c>
      <c r="L127" t="s">
        <v>1751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1776</v>
      </c>
      <c r="V127" t="s">
        <v>1777</v>
      </c>
    </row>
    <row r="128" spans="1:22" hidden="1" x14ac:dyDescent="0.55000000000000004">
      <c r="A128" t="s">
        <v>1748</v>
      </c>
      <c r="E128" t="s">
        <v>1023</v>
      </c>
      <c r="G128" s="168" t="s">
        <v>1749</v>
      </c>
      <c r="H128">
        <v>2011</v>
      </c>
      <c r="I128" s="172">
        <v>65</v>
      </c>
      <c r="K128" t="s">
        <v>1750</v>
      </c>
      <c r="L128" t="s">
        <v>1751</v>
      </c>
      <c r="O128" s="169">
        <f t="shared" si="2"/>
        <v>6.5000000000000002E-2</v>
      </c>
      <c r="Q128" s="171"/>
      <c r="T128">
        <v>1</v>
      </c>
      <c r="U128" t="s">
        <v>1776</v>
      </c>
      <c r="V128" t="s">
        <v>1777</v>
      </c>
    </row>
    <row r="129" spans="1:22" hidden="1" x14ac:dyDescent="0.55000000000000004">
      <c r="A129" t="s">
        <v>1748</v>
      </c>
      <c r="E129" t="s">
        <v>1022</v>
      </c>
      <c r="G129" s="168" t="s">
        <v>1752</v>
      </c>
      <c r="H129">
        <v>2019</v>
      </c>
      <c r="I129" s="172">
        <v>181</v>
      </c>
      <c r="K129" t="s">
        <v>1753</v>
      </c>
      <c r="L129" t="s">
        <v>1751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1776</v>
      </c>
      <c r="V129" t="s">
        <v>1777</v>
      </c>
    </row>
    <row r="130" spans="1:22" hidden="1" x14ac:dyDescent="0.55000000000000004">
      <c r="A130" t="s">
        <v>1748</v>
      </c>
      <c r="E130" t="s">
        <v>1022</v>
      </c>
      <c r="G130" s="168" t="s">
        <v>1752</v>
      </c>
      <c r="H130">
        <v>2011</v>
      </c>
      <c r="I130" s="172">
        <v>178</v>
      </c>
      <c r="K130" t="s">
        <v>1753</v>
      </c>
      <c r="L130" t="s">
        <v>1751</v>
      </c>
      <c r="O130" s="169">
        <f t="shared" si="2"/>
        <v>0.17799999999999999</v>
      </c>
      <c r="Q130" s="171"/>
      <c r="T130">
        <v>1</v>
      </c>
      <c r="U130" t="s">
        <v>1776</v>
      </c>
      <c r="V130" t="s">
        <v>1777</v>
      </c>
    </row>
    <row r="131" spans="1:22" hidden="1" x14ac:dyDescent="0.55000000000000004">
      <c r="A131" t="s">
        <v>1748</v>
      </c>
      <c r="E131" t="s">
        <v>1021</v>
      </c>
      <c r="G131" s="168" t="s">
        <v>1754</v>
      </c>
      <c r="H131">
        <v>2019</v>
      </c>
      <c r="I131" s="172">
        <v>214</v>
      </c>
      <c r="K131" t="s">
        <v>1755</v>
      </c>
      <c r="L131" t="s">
        <v>1751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1776</v>
      </c>
      <c r="V131" t="s">
        <v>1777</v>
      </c>
    </row>
    <row r="132" spans="1:22" hidden="1" x14ac:dyDescent="0.55000000000000004">
      <c r="A132" t="s">
        <v>1748</v>
      </c>
      <c r="E132" t="s">
        <v>1021</v>
      </c>
      <c r="G132" s="168" t="s">
        <v>1754</v>
      </c>
      <c r="H132">
        <v>2011</v>
      </c>
      <c r="I132" s="172">
        <v>249</v>
      </c>
      <c r="K132" t="s">
        <v>1755</v>
      </c>
      <c r="L132" t="s">
        <v>1751</v>
      </c>
      <c r="O132" s="169">
        <f t="shared" si="2"/>
        <v>0.249</v>
      </c>
      <c r="Q132" s="171"/>
      <c r="T132">
        <v>1</v>
      </c>
      <c r="U132" t="s">
        <v>1776</v>
      </c>
      <c r="V132" t="s">
        <v>1777</v>
      </c>
    </row>
    <row r="133" spans="1:22" hidden="1" x14ac:dyDescent="0.55000000000000004">
      <c r="A133" t="s">
        <v>1748</v>
      </c>
      <c r="E133" t="s">
        <v>1020</v>
      </c>
      <c r="G133" s="168" t="s">
        <v>1756</v>
      </c>
      <c r="H133">
        <v>2019</v>
      </c>
      <c r="I133" s="172">
        <v>161</v>
      </c>
      <c r="K133" t="s">
        <v>1757</v>
      </c>
      <c r="L133" t="s">
        <v>1751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1776</v>
      </c>
      <c r="V133" t="s">
        <v>1777</v>
      </c>
    </row>
    <row r="134" spans="1:22" hidden="1" x14ac:dyDescent="0.55000000000000004">
      <c r="A134" t="s">
        <v>1748</v>
      </c>
      <c r="E134" t="s">
        <v>1020</v>
      </c>
      <c r="G134" s="168" t="s">
        <v>1756</v>
      </c>
      <c r="H134">
        <v>2011</v>
      </c>
      <c r="I134" s="172">
        <v>210</v>
      </c>
      <c r="K134" t="s">
        <v>1757</v>
      </c>
      <c r="L134" t="s">
        <v>1751</v>
      </c>
      <c r="O134" s="169">
        <f t="shared" si="3"/>
        <v>0.21</v>
      </c>
      <c r="Q134" s="171"/>
      <c r="T134">
        <v>1</v>
      </c>
      <c r="U134" t="s">
        <v>1776</v>
      </c>
      <c r="V134" t="s">
        <v>1777</v>
      </c>
    </row>
    <row r="135" spans="1:22" hidden="1" x14ac:dyDescent="0.55000000000000004">
      <c r="A135" t="s">
        <v>1748</v>
      </c>
      <c r="E135" t="s">
        <v>1019</v>
      </c>
      <c r="G135" s="168" t="s">
        <v>1758</v>
      </c>
      <c r="H135">
        <v>2019</v>
      </c>
      <c r="I135" s="172">
        <v>130</v>
      </c>
      <c r="K135" t="s">
        <v>1759</v>
      </c>
      <c r="L135" t="s">
        <v>1751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1776</v>
      </c>
      <c r="V135" t="s">
        <v>1777</v>
      </c>
    </row>
    <row r="136" spans="1:22" hidden="1" x14ac:dyDescent="0.55000000000000004">
      <c r="A136" t="s">
        <v>1748</v>
      </c>
      <c r="E136" t="s">
        <v>1019</v>
      </c>
      <c r="G136" s="168" t="s">
        <v>1758</v>
      </c>
      <c r="H136">
        <v>2011</v>
      </c>
      <c r="I136" s="172">
        <v>160</v>
      </c>
      <c r="K136" t="s">
        <v>1759</v>
      </c>
      <c r="L136" t="s">
        <v>1751</v>
      </c>
      <c r="O136" s="169">
        <f t="shared" si="3"/>
        <v>0.16</v>
      </c>
      <c r="Q136" s="171"/>
      <c r="T136">
        <v>1</v>
      </c>
      <c r="U136" t="s">
        <v>1776</v>
      </c>
      <c r="V136" t="s">
        <v>1777</v>
      </c>
    </row>
    <row r="137" spans="1:22" hidden="1" x14ac:dyDescent="0.55000000000000004">
      <c r="A137" t="s">
        <v>1748</v>
      </c>
      <c r="E137" t="s">
        <v>1018</v>
      </c>
      <c r="G137" s="168" t="s">
        <v>1760</v>
      </c>
      <c r="H137">
        <v>2019</v>
      </c>
      <c r="I137" s="172">
        <v>38</v>
      </c>
      <c r="K137" t="s">
        <v>1761</v>
      </c>
      <c r="L137" t="s">
        <v>1751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1776</v>
      </c>
      <c r="V137" t="s">
        <v>1777</v>
      </c>
    </row>
    <row r="138" spans="1:22" hidden="1" x14ac:dyDescent="0.55000000000000004">
      <c r="A138" t="s">
        <v>1748</v>
      </c>
      <c r="E138" t="s">
        <v>1018</v>
      </c>
      <c r="G138" s="168" t="s">
        <v>1760</v>
      </c>
      <c r="H138">
        <v>2011</v>
      </c>
      <c r="I138" s="172">
        <v>75</v>
      </c>
      <c r="K138" t="s">
        <v>1761</v>
      </c>
      <c r="L138" t="s">
        <v>1751</v>
      </c>
      <c r="O138" s="169">
        <f t="shared" si="3"/>
        <v>7.4999999999999997E-2</v>
      </c>
      <c r="Q138" s="170"/>
      <c r="T138">
        <v>1</v>
      </c>
      <c r="U138" t="s">
        <v>1776</v>
      </c>
      <c r="V138" t="s">
        <v>1777</v>
      </c>
    </row>
    <row r="139" spans="1:22" hidden="1" x14ac:dyDescent="0.55000000000000004">
      <c r="A139" t="s">
        <v>1748</v>
      </c>
      <c r="E139" t="s">
        <v>1017</v>
      </c>
      <c r="G139" s="168" t="s">
        <v>1762</v>
      </c>
      <c r="H139">
        <v>2016</v>
      </c>
      <c r="I139" s="172">
        <v>27</v>
      </c>
      <c r="K139" t="s">
        <v>1763</v>
      </c>
      <c r="L139" t="s">
        <v>1751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1776</v>
      </c>
      <c r="V139" t="s">
        <v>1777</v>
      </c>
    </row>
    <row r="140" spans="1:22" hidden="1" x14ac:dyDescent="0.55000000000000004">
      <c r="A140" t="s">
        <v>1748</v>
      </c>
      <c r="E140" t="s">
        <v>1017</v>
      </c>
      <c r="G140" s="168" t="s">
        <v>1762</v>
      </c>
      <c r="H140">
        <v>2000</v>
      </c>
      <c r="I140" s="172">
        <v>38</v>
      </c>
      <c r="K140" t="s">
        <v>1763</v>
      </c>
      <c r="L140" t="s">
        <v>1751</v>
      </c>
      <c r="O140" s="169">
        <f t="shared" si="3"/>
        <v>3.7999999999999999E-2</v>
      </c>
      <c r="Q140" s="170"/>
      <c r="T140">
        <v>1</v>
      </c>
      <c r="U140" t="s">
        <v>1776</v>
      </c>
      <c r="V140" t="s">
        <v>1777</v>
      </c>
    </row>
    <row r="141" spans="1:22" hidden="1" x14ac:dyDescent="0.55000000000000004">
      <c r="A141" t="s">
        <v>1748</v>
      </c>
      <c r="E141" t="s">
        <v>1023</v>
      </c>
      <c r="G141" s="168" t="s">
        <v>1749</v>
      </c>
      <c r="H141">
        <v>2019</v>
      </c>
      <c r="I141" s="172">
        <v>124</v>
      </c>
      <c r="K141" t="s">
        <v>1750</v>
      </c>
      <c r="L141" t="s">
        <v>1751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1778</v>
      </c>
      <c r="V141" t="s">
        <v>1779</v>
      </c>
    </row>
    <row r="142" spans="1:22" hidden="1" x14ac:dyDescent="0.55000000000000004">
      <c r="A142" t="s">
        <v>1748</v>
      </c>
      <c r="E142" t="s">
        <v>1023</v>
      </c>
      <c r="G142" s="168" t="s">
        <v>1749</v>
      </c>
      <c r="H142">
        <v>2000</v>
      </c>
      <c r="I142" s="172">
        <v>96</v>
      </c>
      <c r="K142" t="s">
        <v>1750</v>
      </c>
      <c r="L142" t="s">
        <v>1751</v>
      </c>
      <c r="O142" s="169">
        <f t="shared" si="3"/>
        <v>9.6000000000000002E-2</v>
      </c>
      <c r="Q142" s="170"/>
      <c r="T142">
        <v>1</v>
      </c>
      <c r="U142" t="s">
        <v>1778</v>
      </c>
      <c r="V142" t="s">
        <v>1779</v>
      </c>
    </row>
    <row r="143" spans="1:22" hidden="1" x14ac:dyDescent="0.55000000000000004">
      <c r="A143" t="s">
        <v>1748</v>
      </c>
      <c r="E143" t="s">
        <v>1022</v>
      </c>
      <c r="G143" s="168" t="s">
        <v>1752</v>
      </c>
      <c r="H143">
        <v>2019</v>
      </c>
      <c r="I143" s="172">
        <v>161</v>
      </c>
      <c r="K143" t="s">
        <v>1753</v>
      </c>
      <c r="L143" t="s">
        <v>1751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1778</v>
      </c>
      <c r="V143" t="s">
        <v>1779</v>
      </c>
    </row>
    <row r="144" spans="1:22" hidden="1" x14ac:dyDescent="0.55000000000000004">
      <c r="A144" t="s">
        <v>1748</v>
      </c>
      <c r="E144" t="s">
        <v>1022</v>
      </c>
      <c r="G144" s="168" t="s">
        <v>1752</v>
      </c>
      <c r="H144">
        <v>2011</v>
      </c>
      <c r="I144" s="172">
        <v>139</v>
      </c>
      <c r="K144" t="s">
        <v>1753</v>
      </c>
      <c r="L144" t="s">
        <v>1751</v>
      </c>
      <c r="O144" s="169">
        <f t="shared" si="3"/>
        <v>0.13900000000000001</v>
      </c>
      <c r="Q144" s="170"/>
      <c r="T144">
        <v>1</v>
      </c>
      <c r="U144" t="s">
        <v>1778</v>
      </c>
      <c r="V144" t="s">
        <v>1779</v>
      </c>
    </row>
    <row r="145" spans="1:22" hidden="1" x14ac:dyDescent="0.55000000000000004">
      <c r="A145" t="s">
        <v>1748</v>
      </c>
      <c r="E145" t="s">
        <v>1021</v>
      </c>
      <c r="G145" s="168" t="s">
        <v>1754</v>
      </c>
      <c r="H145">
        <v>2019</v>
      </c>
      <c r="I145" s="172">
        <v>175</v>
      </c>
      <c r="K145" t="s">
        <v>1755</v>
      </c>
      <c r="L145" t="s">
        <v>1751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1778</v>
      </c>
      <c r="V145" t="s">
        <v>1779</v>
      </c>
    </row>
    <row r="146" spans="1:22" hidden="1" x14ac:dyDescent="0.55000000000000004">
      <c r="A146" t="s">
        <v>1748</v>
      </c>
      <c r="E146" t="s">
        <v>1021</v>
      </c>
      <c r="G146" s="168" t="s">
        <v>1754</v>
      </c>
      <c r="H146">
        <v>2011</v>
      </c>
      <c r="I146" s="172">
        <v>177</v>
      </c>
      <c r="K146" t="s">
        <v>1755</v>
      </c>
      <c r="L146" t="s">
        <v>1751</v>
      </c>
      <c r="O146" s="169">
        <f t="shared" si="3"/>
        <v>0.17699999999999999</v>
      </c>
      <c r="Q146" s="170"/>
      <c r="R146" s="170"/>
      <c r="T146">
        <v>1</v>
      </c>
      <c r="U146" t="s">
        <v>1778</v>
      </c>
      <c r="V146" t="s">
        <v>1779</v>
      </c>
    </row>
    <row r="147" spans="1:22" hidden="1" x14ac:dyDescent="0.55000000000000004">
      <c r="A147" t="s">
        <v>1748</v>
      </c>
      <c r="E147" t="s">
        <v>1020</v>
      </c>
      <c r="G147" s="168" t="s">
        <v>1756</v>
      </c>
      <c r="H147">
        <v>2019</v>
      </c>
      <c r="I147" s="172">
        <v>135</v>
      </c>
      <c r="K147" t="s">
        <v>1757</v>
      </c>
      <c r="L147" t="s">
        <v>1751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1778</v>
      </c>
      <c r="V147" t="s">
        <v>1779</v>
      </c>
    </row>
    <row r="148" spans="1:22" hidden="1" x14ac:dyDescent="0.55000000000000004">
      <c r="A148" t="s">
        <v>1748</v>
      </c>
      <c r="E148" t="s">
        <v>1020</v>
      </c>
      <c r="G148" s="168" t="s">
        <v>1756</v>
      </c>
      <c r="H148">
        <v>2011</v>
      </c>
      <c r="I148" s="172">
        <v>165</v>
      </c>
      <c r="K148" t="s">
        <v>1757</v>
      </c>
      <c r="L148" t="s">
        <v>1751</v>
      </c>
      <c r="O148" s="169">
        <f t="shared" si="3"/>
        <v>0.16500000000000001</v>
      </c>
      <c r="Q148" s="170"/>
      <c r="T148">
        <v>1</v>
      </c>
      <c r="U148" t="s">
        <v>1778</v>
      </c>
      <c r="V148" t="s">
        <v>1779</v>
      </c>
    </row>
    <row r="149" spans="1:22" hidden="1" x14ac:dyDescent="0.55000000000000004">
      <c r="A149" t="s">
        <v>1748</v>
      </c>
      <c r="E149" t="s">
        <v>1019</v>
      </c>
      <c r="G149" s="168" t="s">
        <v>1758</v>
      </c>
      <c r="H149">
        <v>2019</v>
      </c>
      <c r="I149" s="172">
        <v>64</v>
      </c>
      <c r="K149" t="s">
        <v>1759</v>
      </c>
      <c r="L149" t="s">
        <v>1751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1778</v>
      </c>
      <c r="V149" t="s">
        <v>1779</v>
      </c>
    </row>
    <row r="150" spans="1:22" hidden="1" x14ac:dyDescent="0.55000000000000004">
      <c r="A150" t="s">
        <v>1748</v>
      </c>
      <c r="E150" t="s">
        <v>1019</v>
      </c>
      <c r="G150" s="168" t="s">
        <v>1758</v>
      </c>
      <c r="H150">
        <v>2011</v>
      </c>
      <c r="I150" s="172">
        <v>144</v>
      </c>
      <c r="K150" t="s">
        <v>1759</v>
      </c>
      <c r="L150" t="s">
        <v>1751</v>
      </c>
      <c r="O150" s="169">
        <f t="shared" si="3"/>
        <v>0.14399999999999999</v>
      </c>
      <c r="Q150" s="170"/>
      <c r="T150">
        <v>1</v>
      </c>
      <c r="U150" t="s">
        <v>1778</v>
      </c>
      <c r="V150" t="s">
        <v>1779</v>
      </c>
    </row>
    <row r="151" spans="1:22" hidden="1" x14ac:dyDescent="0.55000000000000004">
      <c r="A151" t="s">
        <v>1748</v>
      </c>
      <c r="E151" t="s">
        <v>1018</v>
      </c>
      <c r="G151" s="168" t="s">
        <v>1760</v>
      </c>
      <c r="H151">
        <v>2016</v>
      </c>
      <c r="I151" s="172">
        <v>13</v>
      </c>
      <c r="K151" t="s">
        <v>1761</v>
      </c>
      <c r="L151" t="s">
        <v>1751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1778</v>
      </c>
      <c r="V151" t="s">
        <v>1779</v>
      </c>
    </row>
    <row r="152" spans="1:22" hidden="1" x14ac:dyDescent="0.55000000000000004">
      <c r="A152" t="s">
        <v>1748</v>
      </c>
      <c r="E152" t="s">
        <v>1018</v>
      </c>
      <c r="G152" s="168" t="s">
        <v>1760</v>
      </c>
      <c r="H152">
        <v>2000</v>
      </c>
      <c r="I152" s="172">
        <v>35</v>
      </c>
      <c r="K152" t="s">
        <v>1761</v>
      </c>
      <c r="L152" t="s">
        <v>1751</v>
      </c>
      <c r="O152" s="169">
        <f t="shared" si="3"/>
        <v>3.5000000000000003E-2</v>
      </c>
      <c r="Q152" s="170"/>
      <c r="T152">
        <v>1</v>
      </c>
      <c r="U152" t="s">
        <v>1778</v>
      </c>
      <c r="V152" t="s">
        <v>1779</v>
      </c>
    </row>
    <row r="153" spans="1:22" hidden="1" x14ac:dyDescent="0.55000000000000004">
      <c r="A153" t="s">
        <v>1748</v>
      </c>
      <c r="E153" t="s">
        <v>1017</v>
      </c>
      <c r="G153" s="168" t="s">
        <v>1762</v>
      </c>
      <c r="H153">
        <v>2011</v>
      </c>
      <c r="I153" s="172">
        <v>42</v>
      </c>
      <c r="K153" t="s">
        <v>1763</v>
      </c>
      <c r="L153" t="s">
        <v>1751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1778</v>
      </c>
      <c r="V153" t="s">
        <v>1779</v>
      </c>
    </row>
    <row r="154" spans="1:22" hidden="1" x14ac:dyDescent="0.55000000000000004">
      <c r="A154" t="s">
        <v>1748</v>
      </c>
      <c r="E154" t="s">
        <v>1023</v>
      </c>
      <c r="G154" s="168" t="s">
        <v>1749</v>
      </c>
      <c r="H154">
        <v>2019</v>
      </c>
      <c r="I154" s="172">
        <v>78</v>
      </c>
      <c r="K154" t="s">
        <v>1750</v>
      </c>
      <c r="L154" t="s">
        <v>1751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1780</v>
      </c>
      <c r="V154" t="s">
        <v>1781</v>
      </c>
    </row>
    <row r="155" spans="1:22" hidden="1" x14ac:dyDescent="0.55000000000000004">
      <c r="A155" t="s">
        <v>1748</v>
      </c>
      <c r="E155" t="s">
        <v>1023</v>
      </c>
      <c r="G155" s="168" t="s">
        <v>1749</v>
      </c>
      <c r="H155">
        <v>2011</v>
      </c>
      <c r="I155" s="172">
        <v>112</v>
      </c>
      <c r="K155" t="s">
        <v>1750</v>
      </c>
      <c r="L155" t="s">
        <v>1751</v>
      </c>
      <c r="O155" s="169">
        <f t="shared" si="3"/>
        <v>0.112</v>
      </c>
      <c r="Q155" s="170"/>
      <c r="T155">
        <v>1</v>
      </c>
      <c r="U155" t="s">
        <v>1780</v>
      </c>
      <c r="V155" t="s">
        <v>1781</v>
      </c>
    </row>
    <row r="156" spans="1:22" hidden="1" x14ac:dyDescent="0.55000000000000004">
      <c r="A156" t="s">
        <v>1748</v>
      </c>
      <c r="E156" t="s">
        <v>1022</v>
      </c>
      <c r="G156" s="168" t="s">
        <v>1752</v>
      </c>
      <c r="H156">
        <v>2019</v>
      </c>
      <c r="I156" s="172">
        <v>164</v>
      </c>
      <c r="K156" t="s">
        <v>1753</v>
      </c>
      <c r="L156" t="s">
        <v>1751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1780</v>
      </c>
      <c r="V156" t="s">
        <v>1781</v>
      </c>
    </row>
    <row r="157" spans="1:22" hidden="1" x14ac:dyDescent="0.55000000000000004">
      <c r="A157" t="s">
        <v>1748</v>
      </c>
      <c r="E157" t="s">
        <v>1022</v>
      </c>
      <c r="G157" s="168" t="s">
        <v>1752</v>
      </c>
      <c r="H157">
        <v>2011</v>
      </c>
      <c r="I157" s="172">
        <v>172</v>
      </c>
      <c r="K157" t="s">
        <v>1753</v>
      </c>
      <c r="L157" t="s">
        <v>1751</v>
      </c>
      <c r="O157" s="169">
        <f t="shared" si="3"/>
        <v>0.17199999999999999</v>
      </c>
      <c r="Q157" s="170"/>
      <c r="T157">
        <v>1</v>
      </c>
      <c r="U157" t="s">
        <v>1780</v>
      </c>
      <c r="V157" t="s">
        <v>1781</v>
      </c>
    </row>
    <row r="158" spans="1:22" hidden="1" x14ac:dyDescent="0.55000000000000004">
      <c r="A158" t="s">
        <v>1748</v>
      </c>
      <c r="E158" t="s">
        <v>1021</v>
      </c>
      <c r="G158" s="168" t="s">
        <v>1754</v>
      </c>
      <c r="H158">
        <v>2019</v>
      </c>
      <c r="I158" s="172">
        <v>208</v>
      </c>
      <c r="K158" t="s">
        <v>1755</v>
      </c>
      <c r="L158" t="s">
        <v>1751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1780</v>
      </c>
      <c r="V158" t="s">
        <v>1781</v>
      </c>
    </row>
    <row r="159" spans="1:22" hidden="1" x14ac:dyDescent="0.55000000000000004">
      <c r="A159" t="s">
        <v>1748</v>
      </c>
      <c r="E159" t="s">
        <v>1021</v>
      </c>
      <c r="G159" s="168" t="s">
        <v>1754</v>
      </c>
      <c r="H159">
        <v>2011</v>
      </c>
      <c r="I159" s="172">
        <v>197</v>
      </c>
      <c r="K159" t="s">
        <v>1755</v>
      </c>
      <c r="L159" t="s">
        <v>1751</v>
      </c>
      <c r="O159" s="169">
        <f t="shared" si="3"/>
        <v>0.19700000000000001</v>
      </c>
      <c r="Q159" s="170"/>
      <c r="T159">
        <v>1</v>
      </c>
      <c r="U159" t="s">
        <v>1780</v>
      </c>
      <c r="V159" t="s">
        <v>1781</v>
      </c>
    </row>
    <row r="160" spans="1:22" hidden="1" x14ac:dyDescent="0.55000000000000004">
      <c r="A160" t="s">
        <v>1748</v>
      </c>
      <c r="E160" t="s">
        <v>1020</v>
      </c>
      <c r="G160" s="168" t="s">
        <v>1756</v>
      </c>
      <c r="H160">
        <v>2019</v>
      </c>
      <c r="I160" s="172">
        <v>164</v>
      </c>
      <c r="K160" t="s">
        <v>1757</v>
      </c>
      <c r="L160" t="s">
        <v>1751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1780</v>
      </c>
      <c r="V160" t="s">
        <v>1781</v>
      </c>
    </row>
    <row r="161" spans="1:22" hidden="1" x14ac:dyDescent="0.55000000000000004">
      <c r="A161" t="s">
        <v>1748</v>
      </c>
      <c r="E161" t="s">
        <v>1020</v>
      </c>
      <c r="G161" s="168" t="s">
        <v>1756</v>
      </c>
      <c r="H161">
        <v>2011</v>
      </c>
      <c r="I161" s="172">
        <v>154</v>
      </c>
      <c r="K161" t="s">
        <v>1757</v>
      </c>
      <c r="L161" t="s">
        <v>1751</v>
      </c>
      <c r="O161" s="169">
        <f t="shared" si="3"/>
        <v>0.154</v>
      </c>
      <c r="Q161" s="170"/>
      <c r="T161">
        <v>1</v>
      </c>
      <c r="U161" t="s">
        <v>1780</v>
      </c>
      <c r="V161" t="s">
        <v>1781</v>
      </c>
    </row>
    <row r="162" spans="1:22" hidden="1" x14ac:dyDescent="0.55000000000000004">
      <c r="A162" t="s">
        <v>1748</v>
      </c>
      <c r="E162" t="s">
        <v>1019</v>
      </c>
      <c r="G162" s="168" t="s">
        <v>1758</v>
      </c>
      <c r="H162">
        <v>2019</v>
      </c>
      <c r="I162" s="172">
        <v>72</v>
      </c>
      <c r="K162" t="s">
        <v>1759</v>
      </c>
      <c r="L162" t="s">
        <v>1751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1780</v>
      </c>
      <c r="V162" t="s">
        <v>1781</v>
      </c>
    </row>
    <row r="163" spans="1:22" hidden="1" x14ac:dyDescent="0.55000000000000004">
      <c r="A163" t="s">
        <v>1748</v>
      </c>
      <c r="E163" t="s">
        <v>1019</v>
      </c>
      <c r="G163" s="168" t="s">
        <v>1758</v>
      </c>
      <c r="H163">
        <v>2011</v>
      </c>
      <c r="I163" s="172">
        <v>71</v>
      </c>
      <c r="K163" t="s">
        <v>1759</v>
      </c>
      <c r="L163" t="s">
        <v>1751</v>
      </c>
      <c r="O163" s="169">
        <f t="shared" si="3"/>
        <v>7.0999999999999994E-2</v>
      </c>
      <c r="Q163" s="170"/>
      <c r="T163">
        <v>1</v>
      </c>
      <c r="U163" t="s">
        <v>1780</v>
      </c>
      <c r="V163" t="s">
        <v>1781</v>
      </c>
    </row>
    <row r="164" spans="1:22" hidden="1" x14ac:dyDescent="0.55000000000000004">
      <c r="A164" t="s">
        <v>1748</v>
      </c>
      <c r="E164" t="s">
        <v>1018</v>
      </c>
      <c r="G164" s="168" t="s">
        <v>1760</v>
      </c>
      <c r="H164">
        <v>2016</v>
      </c>
      <c r="I164" s="172">
        <v>41</v>
      </c>
      <c r="K164" t="s">
        <v>1761</v>
      </c>
      <c r="L164" t="s">
        <v>1751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1780</v>
      </c>
      <c r="V164" t="s">
        <v>1781</v>
      </c>
    </row>
    <row r="165" spans="1:22" hidden="1" x14ac:dyDescent="0.55000000000000004">
      <c r="A165" t="s">
        <v>1748</v>
      </c>
      <c r="E165" t="s">
        <v>1018</v>
      </c>
      <c r="G165" s="168" t="s">
        <v>1760</v>
      </c>
      <c r="H165">
        <v>2000</v>
      </c>
      <c r="I165" s="172">
        <v>37</v>
      </c>
      <c r="K165" t="s">
        <v>1761</v>
      </c>
      <c r="L165" t="s">
        <v>1751</v>
      </c>
      <c r="O165" s="169">
        <f t="shared" si="3"/>
        <v>3.6999999999999998E-2</v>
      </c>
      <c r="Q165" s="170"/>
      <c r="T165">
        <v>1</v>
      </c>
      <c r="U165" t="s">
        <v>1780</v>
      </c>
      <c r="V165" t="s">
        <v>1781</v>
      </c>
    </row>
    <row r="166" spans="1:22" hidden="1" x14ac:dyDescent="0.55000000000000004">
      <c r="A166" t="s">
        <v>1748</v>
      </c>
      <c r="E166" t="s">
        <v>1017</v>
      </c>
      <c r="G166" s="168" t="s">
        <v>1762</v>
      </c>
      <c r="H166">
        <v>2000</v>
      </c>
      <c r="I166" s="172">
        <v>14</v>
      </c>
      <c r="K166" t="s">
        <v>1763</v>
      </c>
      <c r="L166" t="s">
        <v>1751</v>
      </c>
      <c r="O166" s="169">
        <f t="shared" si="3"/>
        <v>1.4E-2</v>
      </c>
      <c r="Q166" s="170">
        <v>1</v>
      </c>
      <c r="T166">
        <v>1</v>
      </c>
      <c r="U166" t="s">
        <v>1780</v>
      </c>
      <c r="V166" t="s">
        <v>1781</v>
      </c>
    </row>
    <row r="167" spans="1:22" hidden="1" x14ac:dyDescent="0.55000000000000004">
      <c r="A167" t="s">
        <v>1748</v>
      </c>
      <c r="E167" t="s">
        <v>1023</v>
      </c>
      <c r="G167" s="168" t="s">
        <v>1749</v>
      </c>
      <c r="H167">
        <v>2019</v>
      </c>
      <c r="I167" s="172">
        <v>14</v>
      </c>
      <c r="K167" t="s">
        <v>1750</v>
      </c>
      <c r="L167" t="s">
        <v>1751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1782</v>
      </c>
      <c r="V167" t="s">
        <v>264</v>
      </c>
    </row>
    <row r="168" spans="1:22" hidden="1" x14ac:dyDescent="0.55000000000000004">
      <c r="A168" t="s">
        <v>1748</v>
      </c>
      <c r="E168" t="s">
        <v>1023</v>
      </c>
      <c r="G168" s="168" t="s">
        <v>1749</v>
      </c>
      <c r="H168">
        <v>2000</v>
      </c>
      <c r="I168" s="172">
        <v>22</v>
      </c>
      <c r="K168" t="s">
        <v>1750</v>
      </c>
      <c r="L168" t="s">
        <v>1751</v>
      </c>
      <c r="O168" s="169">
        <f t="shared" si="3"/>
        <v>2.1999999999999999E-2</v>
      </c>
      <c r="Q168" s="170"/>
      <c r="T168">
        <v>1</v>
      </c>
      <c r="U168" t="s">
        <v>1782</v>
      </c>
      <c r="V168" t="s">
        <v>264</v>
      </c>
    </row>
    <row r="169" spans="1:22" hidden="1" x14ac:dyDescent="0.55000000000000004">
      <c r="A169" t="s">
        <v>1748</v>
      </c>
      <c r="E169" t="s">
        <v>1022</v>
      </c>
      <c r="G169" s="168" t="s">
        <v>1752</v>
      </c>
      <c r="H169">
        <v>2019</v>
      </c>
      <c r="I169" s="172">
        <v>100</v>
      </c>
      <c r="K169" t="s">
        <v>1753</v>
      </c>
      <c r="L169" t="s">
        <v>1751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1782</v>
      </c>
      <c r="V169" t="s">
        <v>264</v>
      </c>
    </row>
    <row r="170" spans="1:22" hidden="1" x14ac:dyDescent="0.55000000000000004">
      <c r="A170" t="s">
        <v>1748</v>
      </c>
      <c r="E170" t="s">
        <v>1022</v>
      </c>
      <c r="G170" s="168" t="s">
        <v>1752</v>
      </c>
      <c r="H170">
        <v>2000</v>
      </c>
      <c r="I170" s="172">
        <v>78</v>
      </c>
      <c r="K170" t="s">
        <v>1753</v>
      </c>
      <c r="L170" t="s">
        <v>1751</v>
      </c>
      <c r="O170" s="169">
        <f t="shared" si="3"/>
        <v>7.8E-2</v>
      </c>
      <c r="Q170" s="170"/>
      <c r="T170">
        <v>1</v>
      </c>
      <c r="U170" t="s">
        <v>1782</v>
      </c>
      <c r="V170" t="s">
        <v>264</v>
      </c>
    </row>
    <row r="171" spans="1:22" hidden="1" x14ac:dyDescent="0.55000000000000004">
      <c r="A171" t="s">
        <v>1748</v>
      </c>
      <c r="E171" t="s">
        <v>1021</v>
      </c>
      <c r="G171" s="168" t="s">
        <v>1754</v>
      </c>
      <c r="H171">
        <v>2019</v>
      </c>
      <c r="I171" s="172">
        <v>129</v>
      </c>
      <c r="K171" t="s">
        <v>1755</v>
      </c>
      <c r="L171" t="s">
        <v>1751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1782</v>
      </c>
      <c r="V171" t="s">
        <v>264</v>
      </c>
    </row>
    <row r="172" spans="1:22" hidden="1" x14ac:dyDescent="0.55000000000000004">
      <c r="A172" t="s">
        <v>1748</v>
      </c>
      <c r="E172" t="s">
        <v>1021</v>
      </c>
      <c r="G172" s="168" t="s">
        <v>1754</v>
      </c>
      <c r="H172">
        <v>2000</v>
      </c>
      <c r="I172" s="172">
        <v>124</v>
      </c>
      <c r="K172" t="s">
        <v>1755</v>
      </c>
      <c r="L172" t="s">
        <v>1751</v>
      </c>
      <c r="O172" s="169">
        <f t="shared" si="3"/>
        <v>0.124</v>
      </c>
      <c r="Q172" s="170"/>
      <c r="T172">
        <v>1</v>
      </c>
      <c r="U172" t="s">
        <v>1782</v>
      </c>
      <c r="V172" t="s">
        <v>264</v>
      </c>
    </row>
    <row r="173" spans="1:22" hidden="1" x14ac:dyDescent="0.55000000000000004">
      <c r="A173" t="s">
        <v>1748</v>
      </c>
      <c r="E173" t="s">
        <v>1020</v>
      </c>
      <c r="G173" s="168" t="s">
        <v>1756</v>
      </c>
      <c r="H173">
        <v>2019</v>
      </c>
      <c r="I173" s="172">
        <v>113</v>
      </c>
      <c r="K173" t="s">
        <v>1757</v>
      </c>
      <c r="L173" t="s">
        <v>1751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1782</v>
      </c>
      <c r="V173" t="s">
        <v>264</v>
      </c>
    </row>
    <row r="174" spans="1:22" hidden="1" x14ac:dyDescent="0.55000000000000004">
      <c r="A174" t="s">
        <v>1748</v>
      </c>
      <c r="E174" t="s">
        <v>1020</v>
      </c>
      <c r="G174" s="168" t="s">
        <v>1756</v>
      </c>
      <c r="H174">
        <v>2000</v>
      </c>
      <c r="I174" s="172">
        <v>93</v>
      </c>
      <c r="K174" t="s">
        <v>1757</v>
      </c>
      <c r="L174" t="s">
        <v>1751</v>
      </c>
      <c r="O174" s="169">
        <f t="shared" si="3"/>
        <v>9.2999999999999999E-2</v>
      </c>
      <c r="Q174" s="170"/>
      <c r="T174">
        <v>1</v>
      </c>
      <c r="U174" t="s">
        <v>1782</v>
      </c>
      <c r="V174" t="s">
        <v>264</v>
      </c>
    </row>
    <row r="175" spans="1:22" hidden="1" x14ac:dyDescent="0.55000000000000004">
      <c r="A175" t="s">
        <v>1748</v>
      </c>
      <c r="E175" t="s">
        <v>1019</v>
      </c>
      <c r="G175" s="168" t="s">
        <v>1758</v>
      </c>
      <c r="H175">
        <v>2019</v>
      </c>
      <c r="I175" s="172">
        <v>76</v>
      </c>
      <c r="K175" t="s">
        <v>1759</v>
      </c>
      <c r="L175" t="s">
        <v>1751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1782</v>
      </c>
      <c r="V175" t="s">
        <v>264</v>
      </c>
    </row>
    <row r="176" spans="1:22" hidden="1" x14ac:dyDescent="0.55000000000000004">
      <c r="A176" t="s">
        <v>1748</v>
      </c>
      <c r="E176" t="s">
        <v>1019</v>
      </c>
      <c r="G176" s="168" t="s">
        <v>1758</v>
      </c>
      <c r="H176">
        <v>2000</v>
      </c>
      <c r="I176" s="172">
        <v>45</v>
      </c>
      <c r="K176" t="s">
        <v>1759</v>
      </c>
      <c r="L176" t="s">
        <v>1751</v>
      </c>
      <c r="O176" s="169">
        <f t="shared" si="3"/>
        <v>4.4999999999999998E-2</v>
      </c>
      <c r="Q176" s="170"/>
      <c r="T176">
        <v>1</v>
      </c>
      <c r="U176" t="s">
        <v>1782</v>
      </c>
      <c r="V176" t="s">
        <v>264</v>
      </c>
    </row>
    <row r="177" spans="1:22" hidden="1" x14ac:dyDescent="0.55000000000000004">
      <c r="A177" t="s">
        <v>1748</v>
      </c>
      <c r="E177" t="s">
        <v>1018</v>
      </c>
      <c r="G177" s="168" t="s">
        <v>1760</v>
      </c>
      <c r="H177">
        <v>2016</v>
      </c>
      <c r="I177" s="172">
        <v>13</v>
      </c>
      <c r="K177" t="s">
        <v>1761</v>
      </c>
      <c r="L177" t="s">
        <v>1751</v>
      </c>
      <c r="O177" s="169">
        <f t="shared" si="3"/>
        <v>1.2999999999999999E-2</v>
      </c>
      <c r="Q177" s="170">
        <v>1</v>
      </c>
      <c r="R177" t="s">
        <v>2418</v>
      </c>
      <c r="T177">
        <v>1</v>
      </c>
      <c r="U177" t="s">
        <v>1782</v>
      </c>
      <c r="V177" t="s">
        <v>264</v>
      </c>
    </row>
    <row r="178" spans="1:22" hidden="1" x14ac:dyDescent="0.55000000000000004">
      <c r="A178" t="s">
        <v>1748</v>
      </c>
      <c r="E178" t="s">
        <v>1018</v>
      </c>
      <c r="G178" s="168" t="s">
        <v>1760</v>
      </c>
      <c r="H178">
        <v>2000</v>
      </c>
      <c r="I178" s="172">
        <v>3</v>
      </c>
      <c r="K178" t="s">
        <v>1761</v>
      </c>
      <c r="L178" t="s">
        <v>1751</v>
      </c>
      <c r="O178" s="169">
        <f t="shared" si="3"/>
        <v>3.0000000000000001E-3</v>
      </c>
      <c r="Q178" s="170"/>
      <c r="T178">
        <v>1</v>
      </c>
      <c r="U178" t="s">
        <v>1782</v>
      </c>
      <c r="V178" t="s">
        <v>264</v>
      </c>
    </row>
    <row r="179" spans="1:22" hidden="1" x14ac:dyDescent="0.55000000000000004">
      <c r="A179" t="s">
        <v>1748</v>
      </c>
      <c r="E179" t="s">
        <v>1017</v>
      </c>
      <c r="G179" s="168" t="s">
        <v>1762</v>
      </c>
      <c r="H179">
        <v>2016</v>
      </c>
      <c r="I179" s="172">
        <v>0</v>
      </c>
      <c r="K179" t="s">
        <v>1763</v>
      </c>
      <c r="L179" t="s">
        <v>1751</v>
      </c>
      <c r="O179" s="169">
        <f t="shared" si="3"/>
        <v>0</v>
      </c>
      <c r="Q179" s="170">
        <v>1</v>
      </c>
      <c r="R179" t="s">
        <v>2418</v>
      </c>
      <c r="T179">
        <v>1</v>
      </c>
      <c r="U179" t="s">
        <v>1782</v>
      </c>
      <c r="V179" t="s">
        <v>264</v>
      </c>
    </row>
    <row r="180" spans="1:22" hidden="1" x14ac:dyDescent="0.55000000000000004">
      <c r="A180" t="s">
        <v>1748</v>
      </c>
      <c r="E180" t="s">
        <v>1017</v>
      </c>
      <c r="G180" s="168" t="s">
        <v>1762</v>
      </c>
      <c r="H180">
        <v>2000</v>
      </c>
      <c r="I180" s="172">
        <v>4</v>
      </c>
      <c r="K180" t="s">
        <v>1763</v>
      </c>
      <c r="L180" t="s">
        <v>1751</v>
      </c>
      <c r="O180" s="169">
        <f t="shared" si="3"/>
        <v>4.0000000000000001E-3</v>
      </c>
      <c r="Q180" s="170"/>
      <c r="T180">
        <v>1</v>
      </c>
      <c r="U180" t="s">
        <v>1782</v>
      </c>
      <c r="V180" t="s">
        <v>264</v>
      </c>
    </row>
    <row r="181" spans="1:22" hidden="1" x14ac:dyDescent="0.55000000000000004">
      <c r="A181" t="s">
        <v>1748</v>
      </c>
      <c r="E181" t="s">
        <v>1023</v>
      </c>
      <c r="G181" s="168" t="s">
        <v>1749</v>
      </c>
      <c r="H181">
        <v>2019</v>
      </c>
      <c r="I181" s="172">
        <v>69</v>
      </c>
      <c r="K181" t="s">
        <v>1750</v>
      </c>
      <c r="L181" t="s">
        <v>1751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1783</v>
      </c>
      <c r="V181" t="s">
        <v>1784</v>
      </c>
    </row>
    <row r="182" spans="1:22" hidden="1" x14ac:dyDescent="0.55000000000000004">
      <c r="A182" t="s">
        <v>1748</v>
      </c>
      <c r="E182" t="s">
        <v>1023</v>
      </c>
      <c r="G182" s="168" t="s">
        <v>1749</v>
      </c>
      <c r="H182">
        <v>2011</v>
      </c>
      <c r="I182" s="172">
        <v>51</v>
      </c>
      <c r="K182" t="s">
        <v>1750</v>
      </c>
      <c r="L182" t="s">
        <v>1751</v>
      </c>
      <c r="O182" s="169">
        <f t="shared" si="3"/>
        <v>5.0999999999999997E-2</v>
      </c>
      <c r="Q182" s="170"/>
      <c r="T182">
        <v>1</v>
      </c>
      <c r="U182" t="s">
        <v>1783</v>
      </c>
      <c r="V182" t="s">
        <v>1784</v>
      </c>
    </row>
    <row r="183" spans="1:22" hidden="1" x14ac:dyDescent="0.55000000000000004">
      <c r="A183" t="s">
        <v>1748</v>
      </c>
      <c r="E183" t="s">
        <v>1022</v>
      </c>
      <c r="G183" s="168" t="s">
        <v>1752</v>
      </c>
      <c r="H183">
        <v>2019</v>
      </c>
      <c r="I183" s="172">
        <v>142</v>
      </c>
      <c r="K183" t="s">
        <v>1753</v>
      </c>
      <c r="L183" t="s">
        <v>1751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1783</v>
      </c>
      <c r="V183" t="s">
        <v>1784</v>
      </c>
    </row>
    <row r="184" spans="1:22" hidden="1" x14ac:dyDescent="0.55000000000000004">
      <c r="A184" t="s">
        <v>1748</v>
      </c>
      <c r="E184" t="s">
        <v>1022</v>
      </c>
      <c r="G184" s="168" t="s">
        <v>1752</v>
      </c>
      <c r="H184">
        <v>2011</v>
      </c>
      <c r="I184" s="172">
        <v>165</v>
      </c>
      <c r="K184" t="s">
        <v>1753</v>
      </c>
      <c r="L184" t="s">
        <v>1751</v>
      </c>
      <c r="O184" s="169">
        <f t="shared" si="3"/>
        <v>0.16500000000000001</v>
      </c>
      <c r="Q184" s="170"/>
      <c r="T184">
        <v>1</v>
      </c>
      <c r="U184" t="s">
        <v>1783</v>
      </c>
      <c r="V184" t="s">
        <v>1784</v>
      </c>
    </row>
    <row r="185" spans="1:22" hidden="1" x14ac:dyDescent="0.55000000000000004">
      <c r="A185" t="s">
        <v>1748</v>
      </c>
      <c r="E185" t="s">
        <v>1021</v>
      </c>
      <c r="G185" s="168" t="s">
        <v>1754</v>
      </c>
      <c r="H185">
        <v>2019</v>
      </c>
      <c r="I185" s="172">
        <v>170</v>
      </c>
      <c r="K185" t="s">
        <v>1755</v>
      </c>
      <c r="L185" t="s">
        <v>1751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1783</v>
      </c>
      <c r="V185" t="s">
        <v>1784</v>
      </c>
    </row>
    <row r="186" spans="1:22" hidden="1" x14ac:dyDescent="0.55000000000000004">
      <c r="A186" t="s">
        <v>1748</v>
      </c>
      <c r="E186" t="s">
        <v>1021</v>
      </c>
      <c r="G186" s="168" t="s">
        <v>1754</v>
      </c>
      <c r="H186">
        <v>2011</v>
      </c>
      <c r="I186" s="172">
        <v>159</v>
      </c>
      <c r="K186" t="s">
        <v>1755</v>
      </c>
      <c r="L186" t="s">
        <v>1751</v>
      </c>
      <c r="O186" s="169">
        <f t="shared" si="3"/>
        <v>0.159</v>
      </c>
      <c r="Q186" s="170"/>
      <c r="T186">
        <v>1</v>
      </c>
      <c r="U186" t="s">
        <v>1783</v>
      </c>
      <c r="V186" t="s">
        <v>1784</v>
      </c>
    </row>
    <row r="187" spans="1:22" hidden="1" x14ac:dyDescent="0.55000000000000004">
      <c r="A187" t="s">
        <v>1748</v>
      </c>
      <c r="E187" t="s">
        <v>1020</v>
      </c>
      <c r="G187" s="168" t="s">
        <v>1756</v>
      </c>
      <c r="H187">
        <v>2019</v>
      </c>
      <c r="I187" s="172">
        <v>151</v>
      </c>
      <c r="K187" t="s">
        <v>1757</v>
      </c>
      <c r="L187" t="s">
        <v>1751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1783</v>
      </c>
      <c r="V187" t="s">
        <v>1784</v>
      </c>
    </row>
    <row r="188" spans="1:22" hidden="1" x14ac:dyDescent="0.55000000000000004">
      <c r="A188" t="s">
        <v>1748</v>
      </c>
      <c r="E188" t="s">
        <v>1020</v>
      </c>
      <c r="G188" s="168" t="s">
        <v>1756</v>
      </c>
      <c r="H188">
        <v>2011</v>
      </c>
      <c r="I188" s="172">
        <v>183</v>
      </c>
      <c r="K188" t="s">
        <v>1757</v>
      </c>
      <c r="L188" t="s">
        <v>1751</v>
      </c>
      <c r="O188" s="169">
        <f t="shared" si="3"/>
        <v>0.183</v>
      </c>
      <c r="Q188" s="170"/>
      <c r="T188">
        <v>1</v>
      </c>
      <c r="U188" t="s">
        <v>1783</v>
      </c>
      <c r="V188" t="s">
        <v>1784</v>
      </c>
    </row>
    <row r="189" spans="1:22" hidden="1" x14ac:dyDescent="0.55000000000000004">
      <c r="A189" t="s">
        <v>1748</v>
      </c>
      <c r="E189" t="s">
        <v>1019</v>
      </c>
      <c r="G189" s="168" t="s">
        <v>1758</v>
      </c>
      <c r="H189">
        <v>2019</v>
      </c>
      <c r="I189" s="172">
        <v>64</v>
      </c>
      <c r="K189" t="s">
        <v>1759</v>
      </c>
      <c r="L189" t="s">
        <v>1751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1783</v>
      </c>
      <c r="V189" t="s">
        <v>1784</v>
      </c>
    </row>
    <row r="190" spans="1:22" hidden="1" x14ac:dyDescent="0.55000000000000004">
      <c r="A190" t="s">
        <v>1748</v>
      </c>
      <c r="E190" t="s">
        <v>1019</v>
      </c>
      <c r="G190" s="168" t="s">
        <v>1758</v>
      </c>
      <c r="H190">
        <v>2011</v>
      </c>
      <c r="I190" s="172">
        <v>101</v>
      </c>
      <c r="K190" t="s">
        <v>1759</v>
      </c>
      <c r="L190" t="s">
        <v>1751</v>
      </c>
      <c r="O190" s="169">
        <f t="shared" si="3"/>
        <v>0.10100000000000001</v>
      </c>
      <c r="Q190" s="170"/>
      <c r="T190">
        <v>1</v>
      </c>
      <c r="U190" t="s">
        <v>1783</v>
      </c>
      <c r="V190" t="s">
        <v>1784</v>
      </c>
    </row>
    <row r="191" spans="1:22" hidden="1" x14ac:dyDescent="0.55000000000000004">
      <c r="A191" t="s">
        <v>1748</v>
      </c>
      <c r="E191" t="s">
        <v>1018</v>
      </c>
      <c r="G191" s="168" t="s">
        <v>1760</v>
      </c>
      <c r="H191">
        <v>2019</v>
      </c>
      <c r="I191" s="172">
        <v>23</v>
      </c>
      <c r="K191" t="s">
        <v>1761</v>
      </c>
      <c r="L191" t="s">
        <v>1751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1783</v>
      </c>
      <c r="V191" t="s">
        <v>1784</v>
      </c>
    </row>
    <row r="192" spans="1:22" hidden="1" x14ac:dyDescent="0.55000000000000004">
      <c r="A192" t="s">
        <v>1748</v>
      </c>
      <c r="E192" t="s">
        <v>1018</v>
      </c>
      <c r="G192" s="168" t="s">
        <v>1760</v>
      </c>
      <c r="H192">
        <v>2005</v>
      </c>
      <c r="I192" s="172">
        <v>20</v>
      </c>
      <c r="K192" t="s">
        <v>1761</v>
      </c>
      <c r="L192" t="s">
        <v>1751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1783</v>
      </c>
      <c r="V192" t="s">
        <v>1784</v>
      </c>
    </row>
    <row r="193" spans="1:22" hidden="1" x14ac:dyDescent="0.55000000000000004">
      <c r="A193" t="s">
        <v>1748</v>
      </c>
      <c r="E193" t="s">
        <v>1017</v>
      </c>
      <c r="G193" s="168" t="s">
        <v>1762</v>
      </c>
      <c r="H193">
        <v>2016</v>
      </c>
      <c r="I193" s="172">
        <v>0</v>
      </c>
      <c r="K193" t="s">
        <v>1773</v>
      </c>
      <c r="L193" t="s">
        <v>1751</v>
      </c>
      <c r="O193" s="169">
        <f t="shared" si="3"/>
        <v>0</v>
      </c>
      <c r="Q193" s="171">
        <v>1</v>
      </c>
      <c r="T193">
        <v>1</v>
      </c>
      <c r="U193" t="s">
        <v>1783</v>
      </c>
      <c r="V193" t="s">
        <v>1784</v>
      </c>
    </row>
    <row r="194" spans="1:22" hidden="1" x14ac:dyDescent="0.55000000000000004">
      <c r="A194" t="s">
        <v>1785</v>
      </c>
      <c r="B194" t="s">
        <v>1786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1787</v>
      </c>
      <c r="H194">
        <v>2015</v>
      </c>
      <c r="I194" s="173">
        <f>68002-2811-1460</f>
        <v>63731</v>
      </c>
      <c r="J194" s="170"/>
      <c r="K194" t="s">
        <v>1788</v>
      </c>
      <c r="L194" t="s">
        <v>1789</v>
      </c>
      <c r="O194" s="169">
        <f>I194/I206</f>
        <v>0.1902111301461854</v>
      </c>
      <c r="T194">
        <v>0</v>
      </c>
      <c r="U194" t="s">
        <v>1747</v>
      </c>
      <c r="V194" t="s">
        <v>231</v>
      </c>
    </row>
    <row r="195" spans="1:22" hidden="1" x14ac:dyDescent="0.55000000000000004">
      <c r="A195" t="s">
        <v>1785</v>
      </c>
      <c r="B195" t="s">
        <v>1786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1787</v>
      </c>
      <c r="H195">
        <v>2015</v>
      </c>
      <c r="I195" s="173">
        <v>14453</v>
      </c>
      <c r="J195" s="170"/>
      <c r="K195" t="s">
        <v>1788</v>
      </c>
      <c r="L195" t="s">
        <v>1789</v>
      </c>
      <c r="O195" s="169">
        <f t="shared" ref="O195:O204" si="5">I195/I207</f>
        <v>0.30832408908609948</v>
      </c>
      <c r="T195">
        <v>1</v>
      </c>
      <c r="U195" t="s">
        <v>1782</v>
      </c>
      <c r="V195" t="s">
        <v>264</v>
      </c>
    </row>
    <row r="196" spans="1:22" hidden="1" x14ac:dyDescent="0.55000000000000004">
      <c r="A196" t="s">
        <v>1785</v>
      </c>
      <c r="B196" t="s">
        <v>1786</v>
      </c>
      <c r="C196" t="str">
        <f t="shared" si="4"/>
        <v>VC1ET02</v>
      </c>
      <c r="E196" t="s">
        <v>1128</v>
      </c>
      <c r="F196" t="s">
        <v>0</v>
      </c>
      <c r="G196" s="168" t="s">
        <v>1787</v>
      </c>
      <c r="H196">
        <v>2015</v>
      </c>
      <c r="I196" s="173">
        <v>358</v>
      </c>
      <c r="J196" s="170"/>
      <c r="K196" t="s">
        <v>1788</v>
      </c>
      <c r="L196" t="s">
        <v>1789</v>
      </c>
      <c r="O196" s="169">
        <f t="shared" si="5"/>
        <v>0.21296847114812612</v>
      </c>
      <c r="T196">
        <v>1</v>
      </c>
      <c r="U196" t="s">
        <v>1767</v>
      </c>
      <c r="V196" t="s">
        <v>1768</v>
      </c>
    </row>
    <row r="197" spans="1:22" hidden="1" x14ac:dyDescent="0.55000000000000004">
      <c r="A197" t="s">
        <v>1785</v>
      </c>
      <c r="B197" t="s">
        <v>1786</v>
      </c>
      <c r="C197" t="str">
        <f t="shared" si="4"/>
        <v>VC1ET03</v>
      </c>
      <c r="E197" t="s">
        <v>1128</v>
      </c>
      <c r="F197" t="s">
        <v>0</v>
      </c>
      <c r="G197" s="168" t="s">
        <v>1787</v>
      </c>
      <c r="H197">
        <v>2015</v>
      </c>
      <c r="I197" s="173">
        <v>11263</v>
      </c>
      <c r="J197" s="170"/>
      <c r="K197" t="s">
        <v>1788</v>
      </c>
      <c r="L197" t="s">
        <v>1789</v>
      </c>
      <c r="O197" s="169">
        <f t="shared" si="5"/>
        <v>0.24284697815821815</v>
      </c>
      <c r="T197">
        <v>1</v>
      </c>
      <c r="U197" t="s">
        <v>1769</v>
      </c>
      <c r="V197" t="s">
        <v>255</v>
      </c>
    </row>
    <row r="198" spans="1:22" hidden="1" x14ac:dyDescent="0.55000000000000004">
      <c r="A198" t="s">
        <v>1785</v>
      </c>
      <c r="B198" t="s">
        <v>1786</v>
      </c>
      <c r="C198" t="str">
        <f t="shared" si="4"/>
        <v>VC1ET06</v>
      </c>
      <c r="E198" t="s">
        <v>1128</v>
      </c>
      <c r="F198" t="s">
        <v>0</v>
      </c>
      <c r="G198" s="168" t="s">
        <v>1787</v>
      </c>
      <c r="H198">
        <v>2015</v>
      </c>
      <c r="I198" s="173">
        <v>1302</v>
      </c>
      <c r="J198" s="170"/>
      <c r="K198" t="s">
        <v>1788</v>
      </c>
      <c r="L198" t="s">
        <v>1789</v>
      </c>
      <c r="O198" s="169">
        <f t="shared" si="5"/>
        <v>0.39228683338354925</v>
      </c>
      <c r="T198">
        <v>1</v>
      </c>
      <c r="U198" t="s">
        <v>1774</v>
      </c>
      <c r="V198" t="s">
        <v>1775</v>
      </c>
    </row>
    <row r="199" spans="1:22" hidden="1" x14ac:dyDescent="0.55000000000000004">
      <c r="A199" t="s">
        <v>1785</v>
      </c>
      <c r="B199" t="s">
        <v>1786</v>
      </c>
      <c r="C199" t="str">
        <f t="shared" si="4"/>
        <v>VC1ET15</v>
      </c>
      <c r="E199" t="s">
        <v>1128</v>
      </c>
      <c r="F199" t="s">
        <v>0</v>
      </c>
      <c r="G199" s="168" t="s">
        <v>1787</v>
      </c>
      <c r="H199">
        <v>2015</v>
      </c>
      <c r="I199" s="173">
        <v>1437</v>
      </c>
      <c r="J199" s="170"/>
      <c r="K199" t="s">
        <v>1788</v>
      </c>
      <c r="L199" t="s">
        <v>1789</v>
      </c>
      <c r="O199" s="169">
        <f t="shared" si="5"/>
        <v>0.26094062102778282</v>
      </c>
      <c r="T199">
        <v>1</v>
      </c>
      <c r="U199" t="s">
        <v>1783</v>
      </c>
      <c r="V199" t="s">
        <v>1784</v>
      </c>
    </row>
    <row r="200" spans="1:22" hidden="1" x14ac:dyDescent="0.55000000000000004">
      <c r="A200" t="s">
        <v>1785</v>
      </c>
      <c r="B200" t="s">
        <v>1786</v>
      </c>
      <c r="C200" t="str">
        <f t="shared" si="4"/>
        <v>VC1ET12</v>
      </c>
      <c r="E200" t="s">
        <v>1128</v>
      </c>
      <c r="F200" t="s">
        <v>0</v>
      </c>
      <c r="G200" s="168" t="s">
        <v>1787</v>
      </c>
      <c r="H200">
        <v>2015</v>
      </c>
      <c r="I200" s="173">
        <v>157</v>
      </c>
      <c r="J200" s="170"/>
      <c r="K200" t="s">
        <v>1788</v>
      </c>
      <c r="L200" t="s">
        <v>1789</v>
      </c>
      <c r="O200" s="169">
        <f t="shared" si="5"/>
        <v>9.080393290919607E-2</v>
      </c>
      <c r="T200">
        <v>1</v>
      </c>
      <c r="U200" t="s">
        <v>1778</v>
      </c>
      <c r="V200" t="s">
        <v>1790</v>
      </c>
    </row>
    <row r="201" spans="1:22" hidden="1" x14ac:dyDescent="0.55000000000000004">
      <c r="A201" t="s">
        <v>1785</v>
      </c>
      <c r="B201" t="s">
        <v>1786</v>
      </c>
      <c r="C201" t="str">
        <f t="shared" si="4"/>
        <v>VC1ET13</v>
      </c>
      <c r="E201" t="s">
        <v>1128</v>
      </c>
      <c r="F201" t="s">
        <v>0</v>
      </c>
      <c r="G201" s="168" t="s">
        <v>1787</v>
      </c>
      <c r="H201">
        <v>2015</v>
      </c>
      <c r="I201" s="173">
        <v>1384</v>
      </c>
      <c r="J201" s="170"/>
      <c r="K201" t="s">
        <v>1788</v>
      </c>
      <c r="L201" t="s">
        <v>1789</v>
      </c>
      <c r="O201" s="169">
        <f t="shared" si="5"/>
        <v>0.25634376736432674</v>
      </c>
      <c r="T201">
        <v>1</v>
      </c>
      <c r="U201" t="s">
        <v>1780</v>
      </c>
      <c r="V201" t="s">
        <v>1781</v>
      </c>
    </row>
    <row r="202" spans="1:22" hidden="1" x14ac:dyDescent="0.55000000000000004">
      <c r="A202" t="s">
        <v>1785</v>
      </c>
      <c r="B202" t="s">
        <v>1786</v>
      </c>
      <c r="C202" t="str">
        <f t="shared" si="4"/>
        <v>VC1ET04</v>
      </c>
      <c r="E202" t="s">
        <v>1128</v>
      </c>
      <c r="F202" t="s">
        <v>0</v>
      </c>
      <c r="G202" s="168" t="s">
        <v>1787</v>
      </c>
      <c r="H202">
        <v>2015</v>
      </c>
      <c r="I202" s="173">
        <v>17084</v>
      </c>
      <c r="J202" s="170"/>
      <c r="K202" t="s">
        <v>1788</v>
      </c>
      <c r="L202" t="s">
        <v>1789</v>
      </c>
      <c r="O202" s="169">
        <f t="shared" si="5"/>
        <v>0.17016275224606067</v>
      </c>
      <c r="T202">
        <v>1</v>
      </c>
      <c r="U202" t="s">
        <v>1770</v>
      </c>
      <c r="V202" t="s">
        <v>259</v>
      </c>
    </row>
    <row r="203" spans="1:22" hidden="1" x14ac:dyDescent="0.55000000000000004">
      <c r="A203" t="s">
        <v>1785</v>
      </c>
      <c r="B203" t="s">
        <v>1786</v>
      </c>
      <c r="C203" t="str">
        <f t="shared" si="4"/>
        <v>VC1ET07</v>
      </c>
      <c r="E203" t="s">
        <v>1128</v>
      </c>
      <c r="F203" t="s">
        <v>0</v>
      </c>
      <c r="G203" s="168" t="s">
        <v>1787</v>
      </c>
      <c r="H203">
        <v>2015</v>
      </c>
      <c r="I203" s="173">
        <v>12942</v>
      </c>
      <c r="J203" s="170"/>
      <c r="K203" t="s">
        <v>1788</v>
      </c>
      <c r="L203" t="s">
        <v>1789</v>
      </c>
      <c r="O203" s="169">
        <f t="shared" si="5"/>
        <v>0.18535174152153988</v>
      </c>
      <c r="T203">
        <v>1</v>
      </c>
      <c r="U203" t="s">
        <v>1776</v>
      </c>
      <c r="V203" t="s">
        <v>1777</v>
      </c>
    </row>
    <row r="204" spans="1:22" hidden="1" x14ac:dyDescent="0.55000000000000004">
      <c r="A204" t="s">
        <v>1785</v>
      </c>
      <c r="B204" t="s">
        <v>1786</v>
      </c>
      <c r="C204" t="str">
        <f t="shared" si="4"/>
        <v>VC1ET05</v>
      </c>
      <c r="E204" t="s">
        <v>1128</v>
      </c>
      <c r="F204" t="s">
        <v>0</v>
      </c>
      <c r="G204" s="168" t="s">
        <v>1787</v>
      </c>
      <c r="H204">
        <v>2015</v>
      </c>
      <c r="I204" s="173">
        <v>1710</v>
      </c>
      <c r="J204" s="170"/>
      <c r="K204" t="s">
        <v>1788</v>
      </c>
      <c r="L204" t="s">
        <v>1789</v>
      </c>
      <c r="O204" s="169">
        <f t="shared" si="5"/>
        <v>0.20011702750146285</v>
      </c>
      <c r="T204">
        <v>1</v>
      </c>
      <c r="U204" t="s">
        <v>1771</v>
      </c>
      <c r="V204" t="s">
        <v>1772</v>
      </c>
    </row>
    <row r="205" spans="1:22" hidden="1" x14ac:dyDescent="0.55000000000000004">
      <c r="A205" t="s">
        <v>1785</v>
      </c>
      <c r="B205" t="s">
        <v>1786</v>
      </c>
      <c r="C205" t="str">
        <f t="shared" si="4"/>
        <v>VC1ET01</v>
      </c>
      <c r="E205" t="s">
        <v>1128</v>
      </c>
      <c r="F205" t="s">
        <v>0</v>
      </c>
      <c r="G205" s="168" t="s">
        <v>1787</v>
      </c>
      <c r="H205">
        <v>2015</v>
      </c>
      <c r="I205" s="173">
        <v>5912</v>
      </c>
      <c r="J205" s="170"/>
      <c r="K205" t="s">
        <v>1788</v>
      </c>
      <c r="L205" t="s">
        <v>1789</v>
      </c>
      <c r="O205" s="169">
        <f>I205/I217</f>
        <v>0.13022886974910236</v>
      </c>
      <c r="T205">
        <v>1</v>
      </c>
      <c r="U205" t="s">
        <v>1766</v>
      </c>
      <c r="V205" t="s">
        <v>256</v>
      </c>
    </row>
    <row r="206" spans="1:22" hidden="1" x14ac:dyDescent="0.55000000000000004">
      <c r="A206" t="s">
        <v>1791</v>
      </c>
      <c r="E206" t="s">
        <v>1787</v>
      </c>
      <c r="F206" t="s">
        <v>0</v>
      </c>
      <c r="G206" s="168" t="s">
        <v>1787</v>
      </c>
      <c r="H206">
        <v>2015</v>
      </c>
      <c r="I206" s="173">
        <v>335054</v>
      </c>
      <c r="J206" s="170"/>
      <c r="K206" t="s">
        <v>1792</v>
      </c>
      <c r="L206" t="s">
        <v>1789</v>
      </c>
      <c r="T206">
        <v>0</v>
      </c>
      <c r="U206" t="s">
        <v>1747</v>
      </c>
      <c r="V206" t="s">
        <v>231</v>
      </c>
    </row>
    <row r="207" spans="1:22" hidden="1" x14ac:dyDescent="0.55000000000000004">
      <c r="A207" t="s">
        <v>1791</v>
      </c>
      <c r="E207" t="s">
        <v>1787</v>
      </c>
      <c r="F207" t="s">
        <v>0</v>
      </c>
      <c r="G207" s="168" t="s">
        <v>1787</v>
      </c>
      <c r="H207">
        <v>2015</v>
      </c>
      <c r="I207" s="173">
        <v>46876</v>
      </c>
      <c r="J207" s="170"/>
      <c r="K207" t="s">
        <v>1792</v>
      </c>
      <c r="L207" t="s">
        <v>1789</v>
      </c>
      <c r="T207">
        <v>1</v>
      </c>
      <c r="U207" t="s">
        <v>1782</v>
      </c>
      <c r="V207" t="s">
        <v>264</v>
      </c>
    </row>
    <row r="208" spans="1:22" hidden="1" x14ac:dyDescent="0.55000000000000004">
      <c r="A208" t="s">
        <v>1791</v>
      </c>
      <c r="E208" t="s">
        <v>1787</v>
      </c>
      <c r="F208" t="s">
        <v>0</v>
      </c>
      <c r="G208" s="168" t="s">
        <v>1787</v>
      </c>
      <c r="H208">
        <v>2015</v>
      </c>
      <c r="I208" s="173">
        <v>1681</v>
      </c>
      <c r="J208" s="170"/>
      <c r="K208" t="s">
        <v>1792</v>
      </c>
      <c r="L208" t="s">
        <v>1789</v>
      </c>
      <c r="T208">
        <v>1</v>
      </c>
      <c r="U208" t="s">
        <v>1767</v>
      </c>
      <c r="V208" t="s">
        <v>1768</v>
      </c>
    </row>
    <row r="209" spans="1:22" hidden="1" x14ac:dyDescent="0.55000000000000004">
      <c r="A209" t="s">
        <v>1791</v>
      </c>
      <c r="E209" t="s">
        <v>1787</v>
      </c>
      <c r="F209" t="s">
        <v>0</v>
      </c>
      <c r="G209" s="168" t="s">
        <v>1787</v>
      </c>
      <c r="H209">
        <v>2015</v>
      </c>
      <c r="I209" s="173">
        <v>46379</v>
      </c>
      <c r="J209" s="170"/>
      <c r="K209" t="s">
        <v>1792</v>
      </c>
      <c r="L209" t="s">
        <v>1789</v>
      </c>
      <c r="T209">
        <v>1</v>
      </c>
      <c r="U209" t="s">
        <v>1769</v>
      </c>
      <c r="V209" t="s">
        <v>255</v>
      </c>
    </row>
    <row r="210" spans="1:22" hidden="1" x14ac:dyDescent="0.55000000000000004">
      <c r="A210" t="s">
        <v>1791</v>
      </c>
      <c r="E210" t="s">
        <v>1787</v>
      </c>
      <c r="F210" t="s">
        <v>0</v>
      </c>
      <c r="G210" s="168" t="s">
        <v>1787</v>
      </c>
      <c r="H210">
        <v>2015</v>
      </c>
      <c r="I210" s="173">
        <v>3319</v>
      </c>
      <c r="J210" s="170"/>
      <c r="K210" t="s">
        <v>1792</v>
      </c>
      <c r="L210" t="s">
        <v>1789</v>
      </c>
      <c r="T210">
        <v>1</v>
      </c>
      <c r="U210" t="s">
        <v>1774</v>
      </c>
      <c r="V210" t="s">
        <v>1775</v>
      </c>
    </row>
    <row r="211" spans="1:22" hidden="1" x14ac:dyDescent="0.55000000000000004">
      <c r="A211" t="s">
        <v>1791</v>
      </c>
      <c r="E211" t="s">
        <v>1787</v>
      </c>
      <c r="F211" t="s">
        <v>0</v>
      </c>
      <c r="G211" s="168" t="s">
        <v>1787</v>
      </c>
      <c r="H211">
        <v>2015</v>
      </c>
      <c r="I211" s="173">
        <v>5507</v>
      </c>
      <c r="J211" s="170"/>
      <c r="K211" t="s">
        <v>1792</v>
      </c>
      <c r="L211" t="s">
        <v>1789</v>
      </c>
      <c r="T211">
        <v>1</v>
      </c>
      <c r="U211" t="s">
        <v>1783</v>
      </c>
      <c r="V211" t="s">
        <v>1784</v>
      </c>
    </row>
    <row r="212" spans="1:22" hidden="1" x14ac:dyDescent="0.55000000000000004">
      <c r="A212" t="s">
        <v>1791</v>
      </c>
      <c r="E212" t="s">
        <v>1787</v>
      </c>
      <c r="F212" t="s">
        <v>0</v>
      </c>
      <c r="G212" s="168" t="s">
        <v>1787</v>
      </c>
      <c r="H212">
        <v>2015</v>
      </c>
      <c r="I212" s="173">
        <v>1729</v>
      </c>
      <c r="J212" s="170"/>
      <c r="K212" t="s">
        <v>1792</v>
      </c>
      <c r="L212" t="s">
        <v>1789</v>
      </c>
      <c r="T212">
        <v>1</v>
      </c>
      <c r="U212" t="s">
        <v>1778</v>
      </c>
      <c r="V212" t="s">
        <v>1790</v>
      </c>
    </row>
    <row r="213" spans="1:22" hidden="1" x14ac:dyDescent="0.55000000000000004">
      <c r="A213" t="s">
        <v>1791</v>
      </c>
      <c r="E213" t="s">
        <v>1787</v>
      </c>
      <c r="F213" t="s">
        <v>0</v>
      </c>
      <c r="G213" s="168" t="s">
        <v>1787</v>
      </c>
      <c r="H213">
        <v>2015</v>
      </c>
      <c r="I213" s="173">
        <v>5399</v>
      </c>
      <c r="J213" s="170"/>
      <c r="K213" t="s">
        <v>1792</v>
      </c>
      <c r="L213" t="s">
        <v>1789</v>
      </c>
      <c r="T213">
        <v>1</v>
      </c>
      <c r="U213" t="s">
        <v>1780</v>
      </c>
      <c r="V213" t="s">
        <v>1781</v>
      </c>
    </row>
    <row r="214" spans="1:22" hidden="1" x14ac:dyDescent="0.55000000000000004">
      <c r="A214" t="s">
        <v>1791</v>
      </c>
      <c r="E214" t="s">
        <v>1787</v>
      </c>
      <c r="F214" t="s">
        <v>0</v>
      </c>
      <c r="G214" s="168" t="s">
        <v>1787</v>
      </c>
      <c r="H214">
        <v>2015</v>
      </c>
      <c r="I214" s="173">
        <v>100398</v>
      </c>
      <c r="J214" s="170"/>
      <c r="K214" t="s">
        <v>1792</v>
      </c>
      <c r="L214" t="s">
        <v>1789</v>
      </c>
      <c r="T214">
        <v>1</v>
      </c>
      <c r="U214" t="s">
        <v>1770</v>
      </c>
      <c r="V214" t="s">
        <v>259</v>
      </c>
    </row>
    <row r="215" spans="1:22" hidden="1" x14ac:dyDescent="0.55000000000000004">
      <c r="A215" t="s">
        <v>1791</v>
      </c>
      <c r="E215" t="s">
        <v>1787</v>
      </c>
      <c r="F215" t="s">
        <v>0</v>
      </c>
      <c r="G215" s="168" t="s">
        <v>1787</v>
      </c>
      <c r="H215">
        <v>2015</v>
      </c>
      <c r="I215" s="173">
        <v>69824</v>
      </c>
      <c r="J215" s="170"/>
      <c r="K215" t="s">
        <v>1792</v>
      </c>
      <c r="L215" t="s">
        <v>1789</v>
      </c>
      <c r="T215">
        <v>1</v>
      </c>
      <c r="U215" t="s">
        <v>1776</v>
      </c>
      <c r="V215" t="s">
        <v>1777</v>
      </c>
    </row>
    <row r="216" spans="1:22" hidden="1" x14ac:dyDescent="0.55000000000000004">
      <c r="A216" t="s">
        <v>1791</v>
      </c>
      <c r="E216" t="s">
        <v>1787</v>
      </c>
      <c r="F216" t="s">
        <v>0</v>
      </c>
      <c r="G216" s="168" t="s">
        <v>1787</v>
      </c>
      <c r="H216">
        <v>2015</v>
      </c>
      <c r="I216" s="173">
        <v>8545</v>
      </c>
      <c r="J216" s="170"/>
      <c r="K216" t="s">
        <v>1792</v>
      </c>
      <c r="L216" t="s">
        <v>1789</v>
      </c>
      <c r="T216">
        <v>1</v>
      </c>
      <c r="U216" t="s">
        <v>1771</v>
      </c>
      <c r="V216" t="s">
        <v>1772</v>
      </c>
    </row>
    <row r="217" spans="1:22" hidden="1" x14ac:dyDescent="0.55000000000000004">
      <c r="A217" t="s">
        <v>1791</v>
      </c>
      <c r="E217" t="s">
        <v>1787</v>
      </c>
      <c r="F217" t="s">
        <v>0</v>
      </c>
      <c r="G217" s="168" t="s">
        <v>1787</v>
      </c>
      <c r="H217">
        <v>2015</v>
      </c>
      <c r="I217" s="173">
        <v>45397</v>
      </c>
      <c r="J217" s="170"/>
      <c r="K217" t="s">
        <v>1792</v>
      </c>
      <c r="L217" t="s">
        <v>1789</v>
      </c>
      <c r="T217">
        <v>1</v>
      </c>
      <c r="U217" t="s">
        <v>1766</v>
      </c>
      <c r="V217" t="s">
        <v>256</v>
      </c>
    </row>
    <row r="218" spans="1:22" s="175" customFormat="1" hidden="1" x14ac:dyDescent="0.55000000000000004">
      <c r="A218" s="175" t="s">
        <v>1793</v>
      </c>
      <c r="E218" s="175" t="s">
        <v>1794</v>
      </c>
      <c r="F218" s="175" t="s">
        <v>0</v>
      </c>
      <c r="G218" s="176" t="s">
        <v>48</v>
      </c>
      <c r="H218" s="175" t="s">
        <v>1795</v>
      </c>
      <c r="I218" s="177">
        <v>12.93</v>
      </c>
      <c r="J218" s="175" t="s">
        <v>1796</v>
      </c>
      <c r="K218" s="175" t="s">
        <v>1797</v>
      </c>
      <c r="L218" s="175" t="s">
        <v>1798</v>
      </c>
      <c r="Q218" s="178"/>
      <c r="T218" s="175">
        <v>0</v>
      </c>
      <c r="U218" s="175" t="s">
        <v>1747</v>
      </c>
      <c r="V218" s="175" t="s">
        <v>231</v>
      </c>
    </row>
    <row r="219" spans="1:22" s="175" customFormat="1" hidden="1" x14ac:dyDescent="0.55000000000000004">
      <c r="A219" s="175" t="s">
        <v>1793</v>
      </c>
      <c r="E219" s="175" t="s">
        <v>1794</v>
      </c>
      <c r="F219" s="175" t="s">
        <v>0</v>
      </c>
      <c r="G219" s="176" t="s">
        <v>48</v>
      </c>
      <c r="H219" s="175" t="s">
        <v>1799</v>
      </c>
      <c r="I219" s="177">
        <v>15.4</v>
      </c>
      <c r="K219" s="175" t="s">
        <v>1797</v>
      </c>
      <c r="L219" s="175" t="s">
        <v>1798</v>
      </c>
      <c r="Q219" s="178"/>
      <c r="T219" s="175">
        <v>1</v>
      </c>
      <c r="U219" s="175" t="s">
        <v>1770</v>
      </c>
      <c r="V219" s="175" t="s">
        <v>259</v>
      </c>
    </row>
    <row r="220" spans="1:22" s="175" customFormat="1" hidden="1" x14ac:dyDescent="0.55000000000000004">
      <c r="A220" s="175" t="s">
        <v>1793</v>
      </c>
      <c r="E220" s="175" t="s">
        <v>1794</v>
      </c>
      <c r="F220" s="175" t="s">
        <v>0</v>
      </c>
      <c r="G220" s="176" t="s">
        <v>48</v>
      </c>
      <c r="H220" s="175" t="s">
        <v>1800</v>
      </c>
      <c r="I220" s="177">
        <v>8.15</v>
      </c>
      <c r="K220" s="175" t="s">
        <v>1797</v>
      </c>
      <c r="L220" s="175" t="s">
        <v>1798</v>
      </c>
      <c r="Q220" s="178"/>
      <c r="T220" s="175">
        <v>1</v>
      </c>
      <c r="U220" s="175" t="s">
        <v>1776</v>
      </c>
      <c r="V220" s="175" t="s">
        <v>1777</v>
      </c>
    </row>
    <row r="221" spans="1:22" s="175" customFormat="1" hidden="1" x14ac:dyDescent="0.55000000000000004">
      <c r="A221" s="175" t="s">
        <v>1793</v>
      </c>
      <c r="E221" s="175" t="s">
        <v>1794</v>
      </c>
      <c r="F221" s="175" t="s">
        <v>0</v>
      </c>
      <c r="G221" s="176" t="s">
        <v>48</v>
      </c>
      <c r="H221" s="175" t="s">
        <v>1801</v>
      </c>
      <c r="I221" s="177">
        <v>14.48</v>
      </c>
      <c r="K221" s="175" t="s">
        <v>1797</v>
      </c>
      <c r="L221" s="175" t="s">
        <v>1798</v>
      </c>
      <c r="Q221" s="178"/>
      <c r="T221" s="175">
        <v>1</v>
      </c>
      <c r="U221" s="175" t="s">
        <v>1766</v>
      </c>
      <c r="V221" s="175" t="s">
        <v>256</v>
      </c>
    </row>
    <row r="222" spans="1:22" s="175" customFormat="1" hidden="1" x14ac:dyDescent="0.55000000000000004">
      <c r="A222" s="175" t="s">
        <v>1793</v>
      </c>
      <c r="E222" s="175" t="s">
        <v>1794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1802</v>
      </c>
      <c r="K222" s="175" t="s">
        <v>1797</v>
      </c>
      <c r="L222" s="175" t="s">
        <v>1146</v>
      </c>
      <c r="Q222" s="178"/>
      <c r="T222" s="175">
        <v>1</v>
      </c>
      <c r="U222" s="175" t="s">
        <v>1769</v>
      </c>
      <c r="V222" s="175" t="s">
        <v>255</v>
      </c>
    </row>
    <row r="223" spans="1:22" hidden="1" x14ac:dyDescent="0.55000000000000004">
      <c r="A223" t="s">
        <v>1803</v>
      </c>
      <c r="B223" t="s">
        <v>1804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1801</v>
      </c>
      <c r="I223" s="170">
        <v>14.81</v>
      </c>
      <c r="J223" s="170" t="s">
        <v>1805</v>
      </c>
      <c r="K223" t="s">
        <v>1806</v>
      </c>
      <c r="L223" t="s">
        <v>1807</v>
      </c>
      <c r="O223" s="169">
        <f>I223/100</f>
        <v>0.14810000000000001</v>
      </c>
      <c r="T223">
        <v>0</v>
      </c>
      <c r="U223" t="s">
        <v>1747</v>
      </c>
      <c r="V223" t="s">
        <v>231</v>
      </c>
    </row>
    <row r="224" spans="1:22" hidden="1" x14ac:dyDescent="0.55000000000000004">
      <c r="A224" t="s">
        <v>1803</v>
      </c>
      <c r="B224" t="s">
        <v>1804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1808</v>
      </c>
      <c r="I224" s="170">
        <v>18.54</v>
      </c>
      <c r="J224" s="170" t="s">
        <v>1809</v>
      </c>
      <c r="K224" t="s">
        <v>1810</v>
      </c>
      <c r="L224" t="s">
        <v>1807</v>
      </c>
      <c r="O224" s="169">
        <f t="shared" ref="O224:O226" si="7">I224/100</f>
        <v>0.18539999999999998</v>
      </c>
      <c r="T224">
        <v>1</v>
      </c>
      <c r="U224" t="s">
        <v>1769</v>
      </c>
      <c r="V224" t="s">
        <v>255</v>
      </c>
    </row>
    <row r="225" spans="1:22" hidden="1" x14ac:dyDescent="0.55000000000000004">
      <c r="A225" t="s">
        <v>1803</v>
      </c>
      <c r="B225" t="s">
        <v>1804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1811</v>
      </c>
      <c r="K225" t="s">
        <v>1812</v>
      </c>
      <c r="L225" t="s">
        <v>1025</v>
      </c>
      <c r="O225" s="169">
        <f t="shared" si="7"/>
        <v>8.3800000000000013E-2</v>
      </c>
      <c r="T225">
        <v>1</v>
      </c>
      <c r="U225" t="s">
        <v>1782</v>
      </c>
      <c r="V225" t="s">
        <v>264</v>
      </c>
    </row>
    <row r="226" spans="1:22" hidden="1" x14ac:dyDescent="0.55000000000000004">
      <c r="A226" t="s">
        <v>1803</v>
      </c>
      <c r="B226" t="s">
        <v>1804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1813</v>
      </c>
      <c r="K226" t="s">
        <v>1812</v>
      </c>
      <c r="L226" t="s">
        <v>1025</v>
      </c>
      <c r="O226" s="169">
        <f t="shared" si="7"/>
        <v>0.1293</v>
      </c>
      <c r="Q226" s="171"/>
      <c r="T226">
        <v>1</v>
      </c>
      <c r="U226" t="s">
        <v>1783</v>
      </c>
      <c r="V226" t="s">
        <v>1784</v>
      </c>
    </row>
    <row r="227" spans="1:22" hidden="1" x14ac:dyDescent="0.55000000000000004">
      <c r="A227" t="s">
        <v>1814</v>
      </c>
      <c r="B227" t="s">
        <v>1815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1816</v>
      </c>
      <c r="I227" s="170">
        <v>9.5</v>
      </c>
      <c r="J227" s="170"/>
      <c r="K227" t="s">
        <v>1817</v>
      </c>
      <c r="L227" t="s">
        <v>1146</v>
      </c>
      <c r="O227" s="169">
        <f>I227/100</f>
        <v>9.5000000000000001E-2</v>
      </c>
      <c r="T227">
        <v>0</v>
      </c>
      <c r="U227" t="s">
        <v>1747</v>
      </c>
      <c r="V227" t="s">
        <v>231</v>
      </c>
    </row>
    <row r="228" spans="1:22" hidden="1" x14ac:dyDescent="0.55000000000000004">
      <c r="A228" t="s">
        <v>1818</v>
      </c>
      <c r="B228" t="s">
        <v>1819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1820</v>
      </c>
      <c r="I228" s="170">
        <v>8.24</v>
      </c>
      <c r="J228" s="170" t="s">
        <v>1821</v>
      </c>
      <c r="K228" t="s">
        <v>1812</v>
      </c>
      <c r="L228" t="s">
        <v>1146</v>
      </c>
      <c r="O228" s="169">
        <f>I228/100</f>
        <v>8.2400000000000001E-2</v>
      </c>
      <c r="T228">
        <v>0</v>
      </c>
      <c r="U228" t="s">
        <v>1747</v>
      </c>
      <c r="V228" t="s">
        <v>231</v>
      </c>
    </row>
    <row r="229" spans="1:22" hidden="1" x14ac:dyDescent="0.55000000000000004">
      <c r="A229" t="s">
        <v>1818</v>
      </c>
      <c r="B229" t="s">
        <v>1819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1822</v>
      </c>
      <c r="I229" s="170">
        <v>9.98</v>
      </c>
      <c r="J229" s="170" t="s">
        <v>1823</v>
      </c>
      <c r="K229" t="s">
        <v>1812</v>
      </c>
      <c r="O229" s="169">
        <f t="shared" ref="O229:O237" si="8">I229/100</f>
        <v>9.98E-2</v>
      </c>
      <c r="T229">
        <v>0.5</v>
      </c>
      <c r="U229" t="s">
        <v>1764</v>
      </c>
      <c r="V229" t="s">
        <v>16</v>
      </c>
    </row>
    <row r="230" spans="1:22" hidden="1" x14ac:dyDescent="0.55000000000000004">
      <c r="A230" t="s">
        <v>1818</v>
      </c>
      <c r="B230" t="s">
        <v>1819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1820</v>
      </c>
      <c r="I230" s="170">
        <v>7.78</v>
      </c>
      <c r="J230" s="170" t="s">
        <v>1824</v>
      </c>
      <c r="K230" t="s">
        <v>1812</v>
      </c>
      <c r="O230" s="169">
        <f t="shared" si="8"/>
        <v>7.7800000000000008E-2</v>
      </c>
      <c r="T230">
        <v>0.5</v>
      </c>
      <c r="U230" t="s">
        <v>1765</v>
      </c>
      <c r="V230" t="s">
        <v>128</v>
      </c>
    </row>
    <row r="231" spans="1:22" hidden="1" x14ac:dyDescent="0.55000000000000004">
      <c r="A231" t="s">
        <v>1818</v>
      </c>
      <c r="B231" t="s">
        <v>1819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1820</v>
      </c>
      <c r="I231" s="170">
        <v>10.66</v>
      </c>
      <c r="J231" s="170" t="s">
        <v>1825</v>
      </c>
      <c r="K231" t="s">
        <v>1812</v>
      </c>
      <c r="O231" s="169">
        <f t="shared" si="8"/>
        <v>0.1066</v>
      </c>
      <c r="T231">
        <v>1</v>
      </c>
      <c r="U231" t="s">
        <v>1769</v>
      </c>
      <c r="V231" t="s">
        <v>255</v>
      </c>
    </row>
    <row r="232" spans="1:22" hidden="1" x14ac:dyDescent="0.55000000000000004">
      <c r="A232" t="s">
        <v>1818</v>
      </c>
      <c r="B232" t="s">
        <v>1819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1822</v>
      </c>
      <c r="I232" s="170">
        <v>7.63</v>
      </c>
      <c r="J232" s="170" t="s">
        <v>1826</v>
      </c>
      <c r="K232" t="s">
        <v>1812</v>
      </c>
      <c r="O232" s="169">
        <f t="shared" si="8"/>
        <v>7.6299999999999993E-2</v>
      </c>
      <c r="T232">
        <v>1</v>
      </c>
      <c r="U232" t="s">
        <v>1776</v>
      </c>
      <c r="V232" t="s">
        <v>1777</v>
      </c>
    </row>
    <row r="233" spans="1:22" hidden="1" x14ac:dyDescent="0.55000000000000004">
      <c r="A233" t="s">
        <v>1818</v>
      </c>
      <c r="B233" t="s">
        <v>1819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1827</v>
      </c>
      <c r="I233" s="170">
        <v>7.74</v>
      </c>
      <c r="J233" s="170" t="s">
        <v>1828</v>
      </c>
      <c r="K233" t="s">
        <v>1812</v>
      </c>
      <c r="O233" s="169">
        <f t="shared" si="8"/>
        <v>7.7399999999999997E-2</v>
      </c>
      <c r="T233">
        <v>1</v>
      </c>
      <c r="U233" t="s">
        <v>1770</v>
      </c>
      <c r="V233" t="s">
        <v>259</v>
      </c>
    </row>
    <row r="234" spans="1:22" hidden="1" x14ac:dyDescent="0.55000000000000004">
      <c r="A234" t="s">
        <v>1818</v>
      </c>
      <c r="B234" t="s">
        <v>1819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1829</v>
      </c>
      <c r="K234" t="s">
        <v>1812</v>
      </c>
      <c r="O234" s="169">
        <f t="shared" si="8"/>
        <v>6.8199999999999997E-2</v>
      </c>
      <c r="T234">
        <v>1</v>
      </c>
      <c r="U234" t="s">
        <v>1782</v>
      </c>
      <c r="V234" t="s">
        <v>264</v>
      </c>
    </row>
    <row r="235" spans="1:22" hidden="1" x14ac:dyDescent="0.55000000000000004">
      <c r="A235" t="s">
        <v>1818</v>
      </c>
      <c r="B235" t="s">
        <v>1819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1830</v>
      </c>
      <c r="K235" t="s">
        <v>1812</v>
      </c>
      <c r="O235" s="169">
        <f t="shared" si="8"/>
        <v>0.13</v>
      </c>
      <c r="T235">
        <v>1</v>
      </c>
      <c r="U235" t="s">
        <v>1783</v>
      </c>
      <c r="V235" t="s">
        <v>1784</v>
      </c>
    </row>
    <row r="236" spans="1:22" hidden="1" x14ac:dyDescent="0.55000000000000004">
      <c r="A236" t="s">
        <v>1818</v>
      </c>
      <c r="B236" t="s">
        <v>1819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1831</v>
      </c>
      <c r="K236" t="s">
        <v>1812</v>
      </c>
      <c r="O236" s="169">
        <f t="shared" si="8"/>
        <v>3.1E-2</v>
      </c>
      <c r="T236">
        <v>1</v>
      </c>
      <c r="U236" t="s">
        <v>1766</v>
      </c>
      <c r="V236" t="s">
        <v>256</v>
      </c>
    </row>
    <row r="237" spans="1:22" hidden="1" x14ac:dyDescent="0.55000000000000004">
      <c r="A237" t="s">
        <v>1818</v>
      </c>
      <c r="B237" t="s">
        <v>1819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1832</v>
      </c>
      <c r="K237" t="s">
        <v>1812</v>
      </c>
      <c r="O237" s="169">
        <f t="shared" si="8"/>
        <v>0.129</v>
      </c>
      <c r="T237">
        <v>1</v>
      </c>
      <c r="U237" t="s">
        <v>1780</v>
      </c>
      <c r="V237" t="s">
        <v>1781</v>
      </c>
    </row>
    <row r="238" spans="1:22" hidden="1" x14ac:dyDescent="0.55000000000000004">
      <c r="A238" t="s">
        <v>1748</v>
      </c>
      <c r="B238" t="s">
        <v>2373</v>
      </c>
      <c r="C238" t="str">
        <f t="shared" si="6"/>
        <v>VC5aET</v>
      </c>
      <c r="D238" t="s">
        <v>1176</v>
      </c>
      <c r="E238" t="s">
        <v>1726</v>
      </c>
      <c r="F238" t="s">
        <v>2</v>
      </c>
      <c r="G238" s="168" t="s">
        <v>1838</v>
      </c>
      <c r="H238">
        <v>2016</v>
      </c>
      <c r="I238" s="170">
        <v>6.6</v>
      </c>
      <c r="J238" s="170"/>
      <c r="K238" t="s">
        <v>2374</v>
      </c>
      <c r="O238" s="169">
        <f>(I238/100)*(52/2)</f>
        <v>1.7160000000000002</v>
      </c>
      <c r="P238" t="s">
        <v>2375</v>
      </c>
      <c r="Q238" s="170">
        <f>(I238/I239)^(1/(H238-H239))</f>
        <v>0.98830087325773164</v>
      </c>
      <c r="T238">
        <v>0</v>
      </c>
      <c r="U238" t="s">
        <v>1747</v>
      </c>
      <c r="V238" t="s">
        <v>231</v>
      </c>
    </row>
    <row r="239" spans="1:22" hidden="1" x14ac:dyDescent="0.55000000000000004">
      <c r="A239" t="s">
        <v>1748</v>
      </c>
      <c r="B239" t="s">
        <v>2373</v>
      </c>
      <c r="E239" t="s">
        <v>1726</v>
      </c>
      <c r="F239" t="s">
        <v>2</v>
      </c>
      <c r="G239" s="168" t="s">
        <v>1838</v>
      </c>
      <c r="H239">
        <v>2011</v>
      </c>
      <c r="I239" s="170">
        <v>7</v>
      </c>
      <c r="J239" s="170"/>
      <c r="K239" t="s">
        <v>2374</v>
      </c>
      <c r="O239" s="169">
        <f t="shared" ref="O239:O293" si="9">(I239/100)*(52/2)</f>
        <v>1.8200000000000003</v>
      </c>
      <c r="P239" t="s">
        <v>2375</v>
      </c>
      <c r="T239">
        <v>0</v>
      </c>
      <c r="U239" t="s">
        <v>1747</v>
      </c>
      <c r="V239" t="s">
        <v>231</v>
      </c>
    </row>
    <row r="240" spans="1:22" hidden="1" x14ac:dyDescent="0.55000000000000004">
      <c r="A240" t="s">
        <v>1748</v>
      </c>
      <c r="B240" t="s">
        <v>2373</v>
      </c>
      <c r="E240" t="s">
        <v>1726</v>
      </c>
      <c r="F240" t="s">
        <v>2</v>
      </c>
      <c r="G240" s="168" t="s">
        <v>1838</v>
      </c>
      <c r="H240">
        <v>2016</v>
      </c>
      <c r="I240" s="170">
        <v>6.9</v>
      </c>
      <c r="J240" s="170"/>
      <c r="K240" t="s">
        <v>2374</v>
      </c>
      <c r="O240" s="169">
        <f t="shared" si="9"/>
        <v>1.794</v>
      </c>
      <c r="P240" t="s">
        <v>2375</v>
      </c>
      <c r="Q240" s="170">
        <f>(I240/I241)^(1/(H240-H241))</f>
        <v>0.98879268781987428</v>
      </c>
      <c r="T240">
        <v>0.5</v>
      </c>
      <c r="U240" t="s">
        <v>1764</v>
      </c>
      <c r="V240" t="s">
        <v>16</v>
      </c>
    </row>
    <row r="241" spans="1:22" hidden="1" x14ac:dyDescent="0.55000000000000004">
      <c r="A241" t="s">
        <v>1748</v>
      </c>
      <c r="B241" t="s">
        <v>2373</v>
      </c>
      <c r="E241" t="s">
        <v>1726</v>
      </c>
      <c r="F241" t="s">
        <v>2</v>
      </c>
      <c r="G241" s="168" t="s">
        <v>1838</v>
      </c>
      <c r="H241">
        <v>2011</v>
      </c>
      <c r="I241" s="170">
        <v>7.3</v>
      </c>
      <c r="J241" s="170"/>
      <c r="K241" t="s">
        <v>2374</v>
      </c>
      <c r="O241" s="169">
        <f t="shared" si="9"/>
        <v>1.8979999999999999</v>
      </c>
      <c r="P241" t="s">
        <v>2375</v>
      </c>
      <c r="T241">
        <v>0.5</v>
      </c>
      <c r="U241" t="s">
        <v>1764</v>
      </c>
      <c r="V241" t="s">
        <v>16</v>
      </c>
    </row>
    <row r="242" spans="1:22" hidden="1" x14ac:dyDescent="0.55000000000000004">
      <c r="A242" t="s">
        <v>1748</v>
      </c>
      <c r="B242" t="s">
        <v>2373</v>
      </c>
      <c r="E242" t="s">
        <v>1726</v>
      </c>
      <c r="F242" t="s">
        <v>2</v>
      </c>
      <c r="G242" s="168" t="s">
        <v>1838</v>
      </c>
      <c r="H242">
        <v>2016</v>
      </c>
      <c r="I242" s="170">
        <v>4.0999999999999996</v>
      </c>
      <c r="J242" s="170"/>
      <c r="K242" t="s">
        <v>2374</v>
      </c>
      <c r="O242" s="169">
        <f t="shared" si="9"/>
        <v>1.0659999999999998</v>
      </c>
      <c r="P242" t="s">
        <v>2375</v>
      </c>
      <c r="Q242" s="170">
        <f>(I242/I243)^(1/(H242-H243))</f>
        <v>0.96896596762252574</v>
      </c>
      <c r="T242">
        <v>0.5</v>
      </c>
      <c r="U242" t="s">
        <v>1765</v>
      </c>
      <c r="V242" t="s">
        <v>128</v>
      </c>
    </row>
    <row r="243" spans="1:22" hidden="1" x14ac:dyDescent="0.55000000000000004">
      <c r="A243" t="s">
        <v>1748</v>
      </c>
      <c r="B243" t="s">
        <v>2373</v>
      </c>
      <c r="E243" t="s">
        <v>1726</v>
      </c>
      <c r="F243" t="s">
        <v>2</v>
      </c>
      <c r="G243" s="168" t="s">
        <v>1838</v>
      </c>
      <c r="H243">
        <v>2011</v>
      </c>
      <c r="I243" s="170">
        <v>4.8</v>
      </c>
      <c r="J243" s="170"/>
      <c r="K243" t="s">
        <v>2374</v>
      </c>
      <c r="O243" s="169">
        <f t="shared" si="9"/>
        <v>1.248</v>
      </c>
      <c r="P243" t="s">
        <v>2375</v>
      </c>
      <c r="T243">
        <v>0.5</v>
      </c>
      <c r="U243" t="s">
        <v>1765</v>
      </c>
      <c r="V243" t="s">
        <v>128</v>
      </c>
    </row>
    <row r="244" spans="1:22" hidden="1" x14ac:dyDescent="0.55000000000000004">
      <c r="A244" t="s">
        <v>1748</v>
      </c>
      <c r="B244" t="s">
        <v>2373</v>
      </c>
      <c r="C244" t="str">
        <f t="shared" si="6"/>
        <v>VC5aET01</v>
      </c>
      <c r="E244" t="s">
        <v>1726</v>
      </c>
      <c r="F244" t="s">
        <v>2</v>
      </c>
      <c r="G244" s="168" t="s">
        <v>1838</v>
      </c>
      <c r="H244">
        <v>2016</v>
      </c>
      <c r="I244" s="170">
        <v>7.7</v>
      </c>
      <c r="J244" s="170"/>
      <c r="K244" t="s">
        <v>2374</v>
      </c>
      <c r="O244" s="169">
        <f t="shared" si="9"/>
        <v>2.0019999999999998</v>
      </c>
      <c r="P244" t="s">
        <v>2375</v>
      </c>
      <c r="Q244" s="170">
        <f>(I244/I245)^(1/(H244-H245))</f>
        <v>0.96088756758690674</v>
      </c>
      <c r="T244">
        <v>1</v>
      </c>
      <c r="U244" t="s">
        <v>1766</v>
      </c>
      <c r="V244" t="s">
        <v>256</v>
      </c>
    </row>
    <row r="245" spans="1:22" hidden="1" x14ac:dyDescent="0.55000000000000004">
      <c r="A245" t="s">
        <v>1748</v>
      </c>
      <c r="B245" t="s">
        <v>2373</v>
      </c>
      <c r="E245" t="s">
        <v>1726</v>
      </c>
      <c r="F245" t="s">
        <v>2</v>
      </c>
      <c r="G245" s="168" t="s">
        <v>1838</v>
      </c>
      <c r="H245">
        <v>2011</v>
      </c>
      <c r="I245" s="170">
        <v>9.4</v>
      </c>
      <c r="J245" s="170"/>
      <c r="K245" t="s">
        <v>2374</v>
      </c>
      <c r="O245" s="169">
        <f t="shared" si="9"/>
        <v>2.444</v>
      </c>
      <c r="P245" t="s">
        <v>2375</v>
      </c>
      <c r="T245">
        <v>1</v>
      </c>
      <c r="U245" t="s">
        <v>1766</v>
      </c>
      <c r="V245" t="s">
        <v>256</v>
      </c>
    </row>
    <row r="246" spans="1:22" hidden="1" x14ac:dyDescent="0.55000000000000004">
      <c r="A246" t="s">
        <v>1748</v>
      </c>
      <c r="B246" t="s">
        <v>2373</v>
      </c>
      <c r="C246" t="str">
        <f t="shared" si="6"/>
        <v>VC5aET02</v>
      </c>
      <c r="E246" t="s">
        <v>1726</v>
      </c>
      <c r="F246" t="s">
        <v>2</v>
      </c>
      <c r="G246" s="168" t="s">
        <v>1838</v>
      </c>
      <c r="H246">
        <v>2016</v>
      </c>
      <c r="I246" s="170">
        <v>4.3</v>
      </c>
      <c r="J246" s="170"/>
      <c r="K246" t="s">
        <v>2374</v>
      </c>
      <c r="O246" s="169">
        <f t="shared" si="9"/>
        <v>1.1179999999999999</v>
      </c>
      <c r="P246" t="s">
        <v>2375</v>
      </c>
      <c r="Q246" s="170">
        <f>(I246/I247)^(1/(H246-H247))</f>
        <v>0.95546534380999459</v>
      </c>
      <c r="T246">
        <v>1</v>
      </c>
      <c r="U246" t="s">
        <v>1767</v>
      </c>
      <c r="V246" t="s">
        <v>1843</v>
      </c>
    </row>
    <row r="247" spans="1:22" hidden="1" x14ac:dyDescent="0.55000000000000004">
      <c r="A247" t="s">
        <v>1748</v>
      </c>
      <c r="B247" t="s">
        <v>2373</v>
      </c>
      <c r="E247" t="s">
        <v>1726</v>
      </c>
      <c r="F247" t="s">
        <v>2</v>
      </c>
      <c r="G247" s="168" t="s">
        <v>1838</v>
      </c>
      <c r="H247">
        <v>2011</v>
      </c>
      <c r="I247" s="170">
        <v>5.4</v>
      </c>
      <c r="J247" s="170"/>
      <c r="K247" t="s">
        <v>2374</v>
      </c>
      <c r="O247" s="169">
        <f t="shared" si="9"/>
        <v>1.4040000000000001</v>
      </c>
      <c r="P247" t="s">
        <v>2375</v>
      </c>
      <c r="T247">
        <v>1</v>
      </c>
      <c r="U247" t="s">
        <v>1767</v>
      </c>
      <c r="V247" t="s">
        <v>1843</v>
      </c>
    </row>
    <row r="248" spans="1:22" hidden="1" x14ac:dyDescent="0.55000000000000004">
      <c r="A248" t="s">
        <v>1748</v>
      </c>
      <c r="B248" t="s">
        <v>2373</v>
      </c>
      <c r="C248" t="str">
        <f t="shared" si="6"/>
        <v>VC5aET03</v>
      </c>
      <c r="E248" t="s">
        <v>1726</v>
      </c>
      <c r="F248" t="s">
        <v>2</v>
      </c>
      <c r="G248" s="168" t="s">
        <v>1838</v>
      </c>
      <c r="H248">
        <v>2016</v>
      </c>
      <c r="I248" s="170">
        <v>8</v>
      </c>
      <c r="J248" s="170"/>
      <c r="K248" t="s">
        <v>2374</v>
      </c>
      <c r="O248" s="169">
        <f t="shared" si="9"/>
        <v>2.08</v>
      </c>
      <c r="P248" t="s">
        <v>2375</v>
      </c>
      <c r="Q248" s="170">
        <f>(I248/I249)^(1/(H248-H249))</f>
        <v>1.0456395525912732</v>
      </c>
      <c r="T248">
        <v>1</v>
      </c>
      <c r="U248" t="s">
        <v>1769</v>
      </c>
      <c r="V248" t="s">
        <v>255</v>
      </c>
    </row>
    <row r="249" spans="1:22" hidden="1" x14ac:dyDescent="0.55000000000000004">
      <c r="A249" t="s">
        <v>1748</v>
      </c>
      <c r="B249" t="s">
        <v>2373</v>
      </c>
      <c r="E249" t="s">
        <v>1726</v>
      </c>
      <c r="F249" t="s">
        <v>2</v>
      </c>
      <c r="G249" s="168" t="s">
        <v>1838</v>
      </c>
      <c r="H249">
        <v>2011</v>
      </c>
      <c r="I249" s="170">
        <v>6.4</v>
      </c>
      <c r="J249" s="170"/>
      <c r="K249" t="s">
        <v>2374</v>
      </c>
      <c r="O249" s="169">
        <f t="shared" si="9"/>
        <v>1.6640000000000001</v>
      </c>
      <c r="P249" t="s">
        <v>2375</v>
      </c>
      <c r="T249">
        <v>1</v>
      </c>
      <c r="U249" t="s">
        <v>1769</v>
      </c>
      <c r="V249" t="s">
        <v>255</v>
      </c>
    </row>
    <row r="250" spans="1:22" hidden="1" x14ac:dyDescent="0.55000000000000004">
      <c r="A250" t="s">
        <v>1748</v>
      </c>
      <c r="B250" t="s">
        <v>2373</v>
      </c>
      <c r="C250" t="str">
        <f t="shared" si="6"/>
        <v>VC5aET04</v>
      </c>
      <c r="E250" t="s">
        <v>1726</v>
      </c>
      <c r="F250" t="s">
        <v>2</v>
      </c>
      <c r="G250" s="168" t="s">
        <v>1838</v>
      </c>
      <c r="H250">
        <v>2016</v>
      </c>
      <c r="I250" s="170">
        <v>7.4</v>
      </c>
      <c r="J250" s="170"/>
      <c r="K250" t="s">
        <v>2374</v>
      </c>
      <c r="O250" s="169">
        <f t="shared" si="9"/>
        <v>1.9240000000000004</v>
      </c>
      <c r="P250" t="s">
        <v>2375</v>
      </c>
      <c r="Q250" s="170">
        <f>(I250/I251)^(1/(H250-H251))</f>
        <v>1.0111759598354646</v>
      </c>
      <c r="T250">
        <v>1</v>
      </c>
      <c r="U250" t="s">
        <v>1770</v>
      </c>
      <c r="V250" t="s">
        <v>259</v>
      </c>
    </row>
    <row r="251" spans="1:22" hidden="1" x14ac:dyDescent="0.55000000000000004">
      <c r="A251" t="s">
        <v>1748</v>
      </c>
      <c r="B251" t="s">
        <v>2373</v>
      </c>
      <c r="E251" t="s">
        <v>1726</v>
      </c>
      <c r="F251" t="s">
        <v>2</v>
      </c>
      <c r="G251" s="168" t="s">
        <v>1838</v>
      </c>
      <c r="H251">
        <v>2011</v>
      </c>
      <c r="I251" s="170">
        <v>7</v>
      </c>
      <c r="J251" s="170"/>
      <c r="K251" t="s">
        <v>2374</v>
      </c>
      <c r="O251" s="169">
        <f t="shared" si="9"/>
        <v>1.8200000000000003</v>
      </c>
      <c r="P251" t="s">
        <v>2375</v>
      </c>
      <c r="T251">
        <v>1</v>
      </c>
      <c r="U251" t="s">
        <v>1770</v>
      </c>
      <c r="V251" t="s">
        <v>259</v>
      </c>
    </row>
    <row r="252" spans="1:22" hidden="1" x14ac:dyDescent="0.55000000000000004">
      <c r="A252" t="s">
        <v>1748</v>
      </c>
      <c r="B252" t="s">
        <v>2373</v>
      </c>
      <c r="C252" t="str">
        <f t="shared" si="6"/>
        <v>VC5aET05</v>
      </c>
      <c r="E252" t="s">
        <v>1726</v>
      </c>
      <c r="F252" t="s">
        <v>2</v>
      </c>
      <c r="G252" s="168" t="s">
        <v>1838</v>
      </c>
      <c r="H252">
        <v>2016</v>
      </c>
      <c r="I252" s="170">
        <v>2.1</v>
      </c>
      <c r="J252" s="170"/>
      <c r="K252" t="s">
        <v>2374</v>
      </c>
      <c r="O252" s="169">
        <f t="shared" si="9"/>
        <v>0.54600000000000004</v>
      </c>
      <c r="P252" t="s">
        <v>2375</v>
      </c>
      <c r="Q252" s="170">
        <f>(I252/I253)^(1/(H252-H253))</f>
        <v>0.75083986772671218</v>
      </c>
      <c r="T252">
        <v>1</v>
      </c>
      <c r="U252" t="s">
        <v>1771</v>
      </c>
      <c r="V252" t="s">
        <v>1772</v>
      </c>
    </row>
    <row r="253" spans="1:22" hidden="1" x14ac:dyDescent="0.55000000000000004">
      <c r="A253" t="s">
        <v>1748</v>
      </c>
      <c r="B253" t="s">
        <v>2373</v>
      </c>
      <c r="E253" t="s">
        <v>1726</v>
      </c>
      <c r="F253" t="s">
        <v>2</v>
      </c>
      <c r="G253" s="168" t="s">
        <v>1838</v>
      </c>
      <c r="H253">
        <v>2011</v>
      </c>
      <c r="I253" s="170">
        <v>8.8000000000000007</v>
      </c>
      <c r="J253" s="170"/>
      <c r="K253" t="s">
        <v>2374</v>
      </c>
      <c r="O253" s="169">
        <f t="shared" si="9"/>
        <v>2.2880000000000003</v>
      </c>
      <c r="P253" t="s">
        <v>2375</v>
      </c>
      <c r="T253">
        <v>1</v>
      </c>
      <c r="U253" t="s">
        <v>1771</v>
      </c>
      <c r="V253" t="s">
        <v>1772</v>
      </c>
    </row>
    <row r="254" spans="1:22" hidden="1" x14ac:dyDescent="0.55000000000000004">
      <c r="A254" t="s">
        <v>1748</v>
      </c>
      <c r="B254" t="s">
        <v>2373</v>
      </c>
      <c r="C254" t="str">
        <f t="shared" si="6"/>
        <v>VC5aET06</v>
      </c>
      <c r="E254" t="s">
        <v>1726</v>
      </c>
      <c r="F254" t="s">
        <v>2</v>
      </c>
      <c r="G254" s="168" t="s">
        <v>1838</v>
      </c>
      <c r="H254">
        <v>2016</v>
      </c>
      <c r="I254" s="170">
        <v>1.8</v>
      </c>
      <c r="J254" s="170"/>
      <c r="K254" t="s">
        <v>2374</v>
      </c>
      <c r="O254" s="169">
        <f t="shared" si="9"/>
        <v>0.46800000000000008</v>
      </c>
      <c r="P254" t="s">
        <v>2375</v>
      </c>
      <c r="Q254" s="170">
        <f>(I254/I255)^(1/(H254-H255))</f>
        <v>0.70144452209964492</v>
      </c>
      <c r="T254">
        <v>1</v>
      </c>
      <c r="U254" t="s">
        <v>1774</v>
      </c>
      <c r="V254" t="s">
        <v>1775</v>
      </c>
    </row>
    <row r="255" spans="1:22" hidden="1" x14ac:dyDescent="0.55000000000000004">
      <c r="A255" t="s">
        <v>1748</v>
      </c>
      <c r="B255" t="s">
        <v>2373</v>
      </c>
      <c r="E255" t="s">
        <v>1726</v>
      </c>
      <c r="F255" t="s">
        <v>2</v>
      </c>
      <c r="G255" s="168" t="s">
        <v>1838</v>
      </c>
      <c r="H255">
        <v>2011</v>
      </c>
      <c r="I255" s="170">
        <v>10.6</v>
      </c>
      <c r="J255" s="170"/>
      <c r="K255" t="s">
        <v>2374</v>
      </c>
      <c r="O255" s="169">
        <f t="shared" si="9"/>
        <v>2.7559999999999998</v>
      </c>
      <c r="P255" t="s">
        <v>2375</v>
      </c>
      <c r="T255">
        <v>1</v>
      </c>
      <c r="U255" t="s">
        <v>1774</v>
      </c>
      <c r="V255" t="s">
        <v>1775</v>
      </c>
    </row>
    <row r="256" spans="1:22" hidden="1" x14ac:dyDescent="0.55000000000000004">
      <c r="A256" t="s">
        <v>1748</v>
      </c>
      <c r="B256" t="s">
        <v>2373</v>
      </c>
      <c r="C256" t="str">
        <f t="shared" si="6"/>
        <v>VC5aET07</v>
      </c>
      <c r="E256" t="s">
        <v>1726</v>
      </c>
      <c r="F256" t="s">
        <v>2</v>
      </c>
      <c r="G256" s="168" t="s">
        <v>1838</v>
      </c>
      <c r="H256">
        <v>2016</v>
      </c>
      <c r="I256" s="170">
        <v>5.4</v>
      </c>
      <c r="J256" s="170"/>
      <c r="K256" t="s">
        <v>2374</v>
      </c>
      <c r="O256" s="169">
        <f t="shared" si="9"/>
        <v>1.4040000000000001</v>
      </c>
      <c r="P256" t="s">
        <v>2375</v>
      </c>
      <c r="Q256" s="170">
        <f>(I256/I257)^(1/(H256-H257))</f>
        <v>0.95494194423869982</v>
      </c>
      <c r="T256">
        <v>1</v>
      </c>
      <c r="U256" t="s">
        <v>1776</v>
      </c>
      <c r="V256" t="s">
        <v>1777</v>
      </c>
    </row>
    <row r="257" spans="1:22" hidden="1" x14ac:dyDescent="0.55000000000000004">
      <c r="A257" t="s">
        <v>1748</v>
      </c>
      <c r="B257" t="s">
        <v>2373</v>
      </c>
      <c r="E257" t="s">
        <v>1726</v>
      </c>
      <c r="F257" t="s">
        <v>2</v>
      </c>
      <c r="G257" s="168" t="s">
        <v>1838</v>
      </c>
      <c r="H257">
        <v>2011</v>
      </c>
      <c r="I257" s="170">
        <v>6.8</v>
      </c>
      <c r="J257" s="170"/>
      <c r="K257" t="s">
        <v>2374</v>
      </c>
      <c r="O257" s="169">
        <f t="shared" si="9"/>
        <v>1.7680000000000002</v>
      </c>
      <c r="P257" t="s">
        <v>2375</v>
      </c>
      <c r="T257">
        <v>1</v>
      </c>
      <c r="U257" t="s">
        <v>1776</v>
      </c>
      <c r="V257" t="s">
        <v>1777</v>
      </c>
    </row>
    <row r="258" spans="1:22" hidden="1" x14ac:dyDescent="0.55000000000000004">
      <c r="A258" t="s">
        <v>1748</v>
      </c>
      <c r="B258" t="s">
        <v>2373</v>
      </c>
      <c r="C258" t="str">
        <f t="shared" si="6"/>
        <v>VC5aET12</v>
      </c>
      <c r="E258" t="s">
        <v>1726</v>
      </c>
      <c r="F258" t="s">
        <v>2</v>
      </c>
      <c r="G258" s="168" t="s">
        <v>1838</v>
      </c>
      <c r="H258">
        <v>2016</v>
      </c>
      <c r="I258" s="170">
        <v>3.5</v>
      </c>
      <c r="J258" s="170"/>
      <c r="K258" t="s">
        <v>2374</v>
      </c>
      <c r="O258" s="169">
        <f t="shared" si="9"/>
        <v>0.91000000000000014</v>
      </c>
      <c r="P258" t="s">
        <v>2375</v>
      </c>
      <c r="Q258" s="170">
        <f>(I258/I259)^(1/(H258-H259))</f>
        <v>0.82424447253075139</v>
      </c>
      <c r="T258">
        <v>1</v>
      </c>
      <c r="U258" t="s">
        <v>1778</v>
      </c>
      <c r="V258" t="s">
        <v>1779</v>
      </c>
    </row>
    <row r="259" spans="1:22" hidden="1" x14ac:dyDescent="0.55000000000000004">
      <c r="A259" t="s">
        <v>1748</v>
      </c>
      <c r="B259" t="s">
        <v>2373</v>
      </c>
      <c r="E259" t="s">
        <v>1726</v>
      </c>
      <c r="F259" t="s">
        <v>2</v>
      </c>
      <c r="G259" s="168" t="s">
        <v>1838</v>
      </c>
      <c r="H259">
        <v>2011</v>
      </c>
      <c r="I259" s="170">
        <v>9.1999999999999993</v>
      </c>
      <c r="J259" s="170"/>
      <c r="K259" t="s">
        <v>2374</v>
      </c>
      <c r="O259" s="169">
        <f t="shared" si="9"/>
        <v>2.3919999999999999</v>
      </c>
      <c r="P259" t="s">
        <v>2375</v>
      </c>
      <c r="T259">
        <v>1</v>
      </c>
      <c r="U259" t="s">
        <v>1778</v>
      </c>
      <c r="V259" t="s">
        <v>1779</v>
      </c>
    </row>
    <row r="260" spans="1:22" hidden="1" x14ac:dyDescent="0.55000000000000004">
      <c r="A260" t="s">
        <v>1748</v>
      </c>
      <c r="B260" t="s">
        <v>2373</v>
      </c>
      <c r="C260" t="str">
        <f t="shared" si="6"/>
        <v>VC5aET13</v>
      </c>
      <c r="E260" t="s">
        <v>1726</v>
      </c>
      <c r="F260" t="s">
        <v>2</v>
      </c>
      <c r="G260" s="168" t="s">
        <v>1838</v>
      </c>
      <c r="H260">
        <v>2016</v>
      </c>
      <c r="I260" s="170">
        <v>0.7</v>
      </c>
      <c r="J260" s="170"/>
      <c r="K260" t="s">
        <v>2374</v>
      </c>
      <c r="O260" s="169">
        <f t="shared" si="9"/>
        <v>0.182</v>
      </c>
      <c r="P260" t="s">
        <v>2375</v>
      </c>
      <c r="Q260" s="170">
        <f>(I260/I261)^(1/(H260-H261))</f>
        <v>0.88354960597816257</v>
      </c>
      <c r="T260">
        <v>1</v>
      </c>
      <c r="U260" t="s">
        <v>1780</v>
      </c>
      <c r="V260" t="s">
        <v>1781</v>
      </c>
    </row>
    <row r="261" spans="1:22" hidden="1" x14ac:dyDescent="0.55000000000000004">
      <c r="A261" t="s">
        <v>1748</v>
      </c>
      <c r="B261" t="s">
        <v>2373</v>
      </c>
      <c r="E261" t="s">
        <v>1726</v>
      </c>
      <c r="F261" t="s">
        <v>2</v>
      </c>
      <c r="G261" s="168" t="s">
        <v>1838</v>
      </c>
      <c r="H261">
        <v>2011</v>
      </c>
      <c r="I261" s="170">
        <v>1.3</v>
      </c>
      <c r="J261" s="170"/>
      <c r="K261" t="s">
        <v>2374</v>
      </c>
      <c r="O261" s="169">
        <f t="shared" si="9"/>
        <v>0.33800000000000002</v>
      </c>
      <c r="P261" t="s">
        <v>2375</v>
      </c>
      <c r="T261">
        <v>1</v>
      </c>
      <c r="U261" t="s">
        <v>1780</v>
      </c>
      <c r="V261" t="s">
        <v>1781</v>
      </c>
    </row>
    <row r="262" spans="1:22" hidden="1" x14ac:dyDescent="0.55000000000000004">
      <c r="A262" t="s">
        <v>1748</v>
      </c>
      <c r="B262" t="s">
        <v>2373</v>
      </c>
      <c r="C262" t="str">
        <f t="shared" si="6"/>
        <v>VC5aET14</v>
      </c>
      <c r="E262" t="s">
        <v>1726</v>
      </c>
      <c r="F262" t="s">
        <v>2</v>
      </c>
      <c r="G262" s="168" t="s">
        <v>1838</v>
      </c>
      <c r="H262">
        <v>2016</v>
      </c>
      <c r="I262" s="170">
        <v>2.7</v>
      </c>
      <c r="J262" s="170"/>
      <c r="K262" t="s">
        <v>2374</v>
      </c>
      <c r="O262" s="169">
        <f t="shared" si="9"/>
        <v>0.70200000000000007</v>
      </c>
      <c r="P262" t="s">
        <v>2375</v>
      </c>
      <c r="Q262" s="170">
        <f>(I262/I263)^(1/(H262-H263))</f>
        <v>0.95494194423869982</v>
      </c>
      <c r="T262">
        <v>1</v>
      </c>
      <c r="U262" t="s">
        <v>1782</v>
      </c>
      <c r="V262" t="s">
        <v>264</v>
      </c>
    </row>
    <row r="263" spans="1:22" hidden="1" x14ac:dyDescent="0.55000000000000004">
      <c r="A263" t="s">
        <v>1748</v>
      </c>
      <c r="B263" t="s">
        <v>2373</v>
      </c>
      <c r="E263" t="s">
        <v>1726</v>
      </c>
      <c r="F263" t="s">
        <v>2</v>
      </c>
      <c r="G263" s="168" t="s">
        <v>1838</v>
      </c>
      <c r="H263">
        <v>2011</v>
      </c>
      <c r="I263" s="170">
        <v>3.4</v>
      </c>
      <c r="J263" s="170"/>
      <c r="K263" t="s">
        <v>2374</v>
      </c>
      <c r="O263" s="169">
        <f t="shared" si="9"/>
        <v>0.88400000000000012</v>
      </c>
      <c r="P263" t="s">
        <v>2375</v>
      </c>
      <c r="T263">
        <v>1</v>
      </c>
      <c r="U263" t="s">
        <v>1782</v>
      </c>
      <c r="V263" t="s">
        <v>264</v>
      </c>
    </row>
    <row r="264" spans="1:22" hidden="1" x14ac:dyDescent="0.55000000000000004">
      <c r="A264" t="s">
        <v>1748</v>
      </c>
      <c r="B264" t="s">
        <v>2373</v>
      </c>
      <c r="C264" t="str">
        <f t="shared" si="6"/>
        <v>VC5aET15</v>
      </c>
      <c r="E264" t="s">
        <v>1726</v>
      </c>
      <c r="F264" t="s">
        <v>2</v>
      </c>
      <c r="G264" s="168" t="s">
        <v>1838</v>
      </c>
      <c r="H264">
        <v>2016</v>
      </c>
      <c r="I264" s="170">
        <v>3.9</v>
      </c>
      <c r="J264" s="170"/>
      <c r="K264" t="s">
        <v>2374</v>
      </c>
      <c r="O264" s="169">
        <f t="shared" si="9"/>
        <v>1.014</v>
      </c>
      <c r="P264" t="s">
        <v>2375</v>
      </c>
      <c r="Q264" s="170">
        <f>(I264/I265)^(1/(H264-H265))</f>
        <v>0.89742458082978493</v>
      </c>
      <c r="T264">
        <v>1</v>
      </c>
      <c r="U264" t="s">
        <v>1783</v>
      </c>
      <c r="V264" t="s">
        <v>1784</v>
      </c>
    </row>
    <row r="265" spans="1:22" hidden="1" x14ac:dyDescent="0.55000000000000004">
      <c r="A265" t="s">
        <v>1748</v>
      </c>
      <c r="B265" t="s">
        <v>2373</v>
      </c>
      <c r="E265" t="s">
        <v>1726</v>
      </c>
      <c r="F265" t="s">
        <v>2</v>
      </c>
      <c r="G265" s="168" t="s">
        <v>1838</v>
      </c>
      <c r="H265">
        <v>2011</v>
      </c>
      <c r="I265" s="170">
        <v>6.7</v>
      </c>
      <c r="J265" s="170"/>
      <c r="K265" t="s">
        <v>2374</v>
      </c>
      <c r="O265" s="169">
        <f t="shared" si="9"/>
        <v>1.742</v>
      </c>
      <c r="P265" t="s">
        <v>2375</v>
      </c>
      <c r="T265">
        <v>1</v>
      </c>
      <c r="U265" t="s">
        <v>1783</v>
      </c>
      <c r="V265" t="s">
        <v>1784</v>
      </c>
    </row>
    <row r="266" spans="1:22" hidden="1" x14ac:dyDescent="0.55000000000000004">
      <c r="A266" t="s">
        <v>1748</v>
      </c>
      <c r="B266" t="s">
        <v>2377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1838</v>
      </c>
      <c r="H266">
        <v>2016</v>
      </c>
      <c r="I266" s="170">
        <v>11.8</v>
      </c>
      <c r="J266" s="170"/>
      <c r="K266" t="s">
        <v>2378</v>
      </c>
      <c r="O266" s="169">
        <f t="shared" si="9"/>
        <v>3.0680000000000001</v>
      </c>
      <c r="P266" t="s">
        <v>2375</v>
      </c>
      <c r="Q266" s="170">
        <f>(I266/I267)^(1/(H266-H267))</f>
        <v>0.97488960981475847</v>
      </c>
      <c r="T266">
        <v>0</v>
      </c>
      <c r="U266" t="s">
        <v>1747</v>
      </c>
      <c r="V266" t="s">
        <v>231</v>
      </c>
    </row>
    <row r="267" spans="1:22" hidden="1" x14ac:dyDescent="0.55000000000000004">
      <c r="A267" t="s">
        <v>1748</v>
      </c>
      <c r="B267" t="s">
        <v>2377</v>
      </c>
      <c r="E267" t="s">
        <v>50</v>
      </c>
      <c r="F267" t="s">
        <v>2</v>
      </c>
      <c r="G267" s="168" t="s">
        <v>1838</v>
      </c>
      <c r="H267">
        <v>2011</v>
      </c>
      <c r="I267" s="170">
        <v>13.4</v>
      </c>
      <c r="J267" s="170"/>
      <c r="K267" t="s">
        <v>2378</v>
      </c>
      <c r="O267" s="169">
        <f t="shared" si="9"/>
        <v>3.484</v>
      </c>
      <c r="P267" t="s">
        <v>2375</v>
      </c>
      <c r="T267">
        <v>0</v>
      </c>
      <c r="U267" t="s">
        <v>1747</v>
      </c>
      <c r="V267" t="s">
        <v>231</v>
      </c>
    </row>
    <row r="268" spans="1:22" hidden="1" x14ac:dyDescent="0.55000000000000004">
      <c r="A268" t="s">
        <v>1748</v>
      </c>
      <c r="B268" t="s">
        <v>2377</v>
      </c>
      <c r="E268" t="s">
        <v>50</v>
      </c>
      <c r="F268" t="s">
        <v>2</v>
      </c>
      <c r="G268" s="168" t="s">
        <v>1838</v>
      </c>
      <c r="H268">
        <v>2016</v>
      </c>
      <c r="I268" s="170">
        <v>11.9</v>
      </c>
      <c r="J268" s="170"/>
      <c r="K268" t="s">
        <v>2378</v>
      </c>
      <c r="O268" s="169">
        <f t="shared" si="9"/>
        <v>3.0940000000000003</v>
      </c>
      <c r="P268" t="s">
        <v>2375</v>
      </c>
      <c r="Q268" s="170">
        <f>(I268/I269)^(1/(H268-H269))</f>
        <v>0.97080851076962116</v>
      </c>
      <c r="T268">
        <v>0.5</v>
      </c>
      <c r="U268" t="s">
        <v>1764</v>
      </c>
      <c r="V268" t="s">
        <v>16</v>
      </c>
    </row>
    <row r="269" spans="1:22" hidden="1" x14ac:dyDescent="0.55000000000000004">
      <c r="A269" t="s">
        <v>1748</v>
      </c>
      <c r="B269" t="s">
        <v>2377</v>
      </c>
      <c r="E269" t="s">
        <v>50</v>
      </c>
      <c r="F269" t="s">
        <v>2</v>
      </c>
      <c r="G269" s="168" t="s">
        <v>1838</v>
      </c>
      <c r="H269">
        <v>2011</v>
      </c>
      <c r="I269" s="170">
        <v>13.8</v>
      </c>
      <c r="J269" s="170"/>
      <c r="K269" t="s">
        <v>2378</v>
      </c>
      <c r="O269" s="169">
        <f t="shared" si="9"/>
        <v>3.5880000000000001</v>
      </c>
      <c r="P269" t="s">
        <v>2375</v>
      </c>
      <c r="T269">
        <v>0.5</v>
      </c>
      <c r="U269" t="s">
        <v>1764</v>
      </c>
      <c r="V269" t="s">
        <v>16</v>
      </c>
    </row>
    <row r="270" spans="1:22" hidden="1" x14ac:dyDescent="0.55000000000000004">
      <c r="A270" t="s">
        <v>1748</v>
      </c>
      <c r="B270" t="s">
        <v>2377</v>
      </c>
      <c r="E270" t="s">
        <v>50</v>
      </c>
      <c r="F270" t="s">
        <v>2</v>
      </c>
      <c r="G270" s="168" t="s">
        <v>1838</v>
      </c>
      <c r="H270">
        <v>2016</v>
      </c>
      <c r="I270" s="170">
        <v>10.8</v>
      </c>
      <c r="J270" s="170"/>
      <c r="K270" t="s">
        <v>2378</v>
      </c>
      <c r="O270" s="169">
        <f t="shared" si="9"/>
        <v>2.8080000000000003</v>
      </c>
      <c r="P270" t="s">
        <v>2375</v>
      </c>
      <c r="Q270" s="170">
        <f>(I270/I271)^(1/(H270-H271))</f>
        <v>0.99633689785439272</v>
      </c>
      <c r="T270">
        <v>0.5</v>
      </c>
      <c r="U270" t="s">
        <v>1765</v>
      </c>
      <c r="V270" t="s">
        <v>128</v>
      </c>
    </row>
    <row r="271" spans="1:22" hidden="1" x14ac:dyDescent="0.55000000000000004">
      <c r="A271" t="s">
        <v>1748</v>
      </c>
      <c r="B271" t="s">
        <v>2377</v>
      </c>
      <c r="E271" t="s">
        <v>50</v>
      </c>
      <c r="F271" t="s">
        <v>2</v>
      </c>
      <c r="G271" s="168" t="s">
        <v>1838</v>
      </c>
      <c r="H271">
        <v>2011</v>
      </c>
      <c r="I271" s="170">
        <v>11</v>
      </c>
      <c r="J271" s="170"/>
      <c r="K271" t="s">
        <v>2378</v>
      </c>
      <c r="O271" s="169">
        <f t="shared" si="9"/>
        <v>2.86</v>
      </c>
      <c r="P271" t="s">
        <v>2375</v>
      </c>
      <c r="T271">
        <v>0.5</v>
      </c>
      <c r="U271" t="s">
        <v>1765</v>
      </c>
      <c r="V271" t="s">
        <v>128</v>
      </c>
    </row>
    <row r="272" spans="1:22" hidden="1" x14ac:dyDescent="0.55000000000000004">
      <c r="A272" t="s">
        <v>1748</v>
      </c>
      <c r="B272" t="s">
        <v>2377</v>
      </c>
      <c r="C272" t="str">
        <f t="shared" si="10"/>
        <v>VC5bET01</v>
      </c>
      <c r="E272" t="s">
        <v>50</v>
      </c>
      <c r="F272" t="s">
        <v>2</v>
      </c>
      <c r="G272" s="168" t="s">
        <v>1838</v>
      </c>
      <c r="H272">
        <v>2016</v>
      </c>
      <c r="I272" s="170">
        <v>13</v>
      </c>
      <c r="J272" s="170"/>
      <c r="K272" t="s">
        <v>2378</v>
      </c>
      <c r="O272" s="169">
        <f t="shared" si="9"/>
        <v>3.38</v>
      </c>
      <c r="P272" t="s">
        <v>2375</v>
      </c>
      <c r="Q272" s="170">
        <f>(I272/I273)^(1/(H272-H273))</f>
        <v>0.99395726133077433</v>
      </c>
      <c r="T272">
        <v>1</v>
      </c>
      <c r="U272" t="s">
        <v>1766</v>
      </c>
      <c r="V272" t="s">
        <v>256</v>
      </c>
    </row>
    <row r="273" spans="1:22" hidden="1" x14ac:dyDescent="0.55000000000000004">
      <c r="A273" t="s">
        <v>1748</v>
      </c>
      <c r="B273" t="s">
        <v>2377</v>
      </c>
      <c r="E273" t="s">
        <v>50</v>
      </c>
      <c r="F273" t="s">
        <v>2</v>
      </c>
      <c r="G273" s="168" t="s">
        <v>1838</v>
      </c>
      <c r="H273">
        <v>2011</v>
      </c>
      <c r="I273" s="170">
        <v>13.4</v>
      </c>
      <c r="J273" s="170"/>
      <c r="K273" t="s">
        <v>2378</v>
      </c>
      <c r="O273" s="169">
        <f t="shared" si="9"/>
        <v>3.484</v>
      </c>
      <c r="P273" t="s">
        <v>2375</v>
      </c>
      <c r="T273">
        <v>1</v>
      </c>
      <c r="U273" t="s">
        <v>1766</v>
      </c>
      <c r="V273" t="s">
        <v>256</v>
      </c>
    </row>
    <row r="274" spans="1:22" hidden="1" x14ac:dyDescent="0.55000000000000004">
      <c r="A274" t="s">
        <v>1748</v>
      </c>
      <c r="B274" t="s">
        <v>2377</v>
      </c>
      <c r="C274" t="str">
        <f t="shared" si="10"/>
        <v>VC5bET02</v>
      </c>
      <c r="E274" t="s">
        <v>50</v>
      </c>
      <c r="F274" t="s">
        <v>2</v>
      </c>
      <c r="G274" s="168" t="s">
        <v>1838</v>
      </c>
      <c r="H274">
        <v>2016</v>
      </c>
      <c r="I274" s="170">
        <v>11.5</v>
      </c>
      <c r="J274" s="170"/>
      <c r="K274" t="s">
        <v>2378</v>
      </c>
      <c r="O274" s="169">
        <f t="shared" si="9"/>
        <v>2.99</v>
      </c>
      <c r="P274" t="s">
        <v>2375</v>
      </c>
      <c r="Q274" s="170">
        <f>(I274/I275)^(1/(H274-H275))</f>
        <v>0.98034474200651622</v>
      </c>
      <c r="T274">
        <v>1</v>
      </c>
      <c r="U274" t="s">
        <v>1767</v>
      </c>
      <c r="V274" t="s">
        <v>1843</v>
      </c>
    </row>
    <row r="275" spans="1:22" hidden="1" x14ac:dyDescent="0.55000000000000004">
      <c r="A275" t="s">
        <v>1748</v>
      </c>
      <c r="B275" t="s">
        <v>2377</v>
      </c>
      <c r="E275" t="s">
        <v>50</v>
      </c>
      <c r="F275" t="s">
        <v>2</v>
      </c>
      <c r="G275" s="168" t="s">
        <v>1838</v>
      </c>
      <c r="H275">
        <v>2011</v>
      </c>
      <c r="I275" s="170">
        <v>12.7</v>
      </c>
      <c r="J275" s="170"/>
      <c r="K275" t="s">
        <v>2378</v>
      </c>
      <c r="O275" s="169">
        <f t="shared" si="9"/>
        <v>3.302</v>
      </c>
      <c r="P275" t="s">
        <v>2375</v>
      </c>
      <c r="T275">
        <v>1</v>
      </c>
      <c r="U275" t="s">
        <v>1767</v>
      </c>
      <c r="V275" t="s">
        <v>1843</v>
      </c>
    </row>
    <row r="276" spans="1:22" hidden="1" x14ac:dyDescent="0.55000000000000004">
      <c r="A276" t="s">
        <v>1748</v>
      </c>
      <c r="B276" t="s">
        <v>2377</v>
      </c>
      <c r="C276" t="str">
        <f t="shared" si="10"/>
        <v>VC5bET03</v>
      </c>
      <c r="E276" t="s">
        <v>50</v>
      </c>
      <c r="F276" t="s">
        <v>2</v>
      </c>
      <c r="G276" s="168" t="s">
        <v>1838</v>
      </c>
      <c r="H276">
        <v>2016</v>
      </c>
      <c r="I276" s="170">
        <v>13.7</v>
      </c>
      <c r="J276" s="170"/>
      <c r="K276" t="s">
        <v>2378</v>
      </c>
      <c r="O276" s="169">
        <f t="shared" si="9"/>
        <v>3.5619999999999994</v>
      </c>
      <c r="P276" t="s">
        <v>2375</v>
      </c>
      <c r="Q276" s="170">
        <f>(I276/I277)^(1/(H276-H277))</f>
        <v>1</v>
      </c>
      <c r="T276">
        <v>1</v>
      </c>
      <c r="U276" t="s">
        <v>1769</v>
      </c>
      <c r="V276" t="s">
        <v>255</v>
      </c>
    </row>
    <row r="277" spans="1:22" hidden="1" x14ac:dyDescent="0.55000000000000004">
      <c r="A277" t="s">
        <v>1748</v>
      </c>
      <c r="B277" t="s">
        <v>2377</v>
      </c>
      <c r="E277" t="s">
        <v>50</v>
      </c>
      <c r="F277" t="s">
        <v>2</v>
      </c>
      <c r="G277" s="168" t="s">
        <v>1838</v>
      </c>
      <c r="H277">
        <v>2011</v>
      </c>
      <c r="I277" s="170">
        <v>13.7</v>
      </c>
      <c r="J277" s="170"/>
      <c r="K277" t="s">
        <v>2378</v>
      </c>
      <c r="O277" s="169">
        <f t="shared" si="9"/>
        <v>3.5619999999999994</v>
      </c>
      <c r="P277" t="s">
        <v>2375</v>
      </c>
      <c r="T277">
        <v>1</v>
      </c>
      <c r="U277" t="s">
        <v>1769</v>
      </c>
      <c r="V277" t="s">
        <v>255</v>
      </c>
    </row>
    <row r="278" spans="1:22" hidden="1" x14ac:dyDescent="0.55000000000000004">
      <c r="A278" t="s">
        <v>1748</v>
      </c>
      <c r="B278" t="s">
        <v>2377</v>
      </c>
      <c r="C278" t="str">
        <f t="shared" si="10"/>
        <v>VC5bET04</v>
      </c>
      <c r="E278" t="s">
        <v>50</v>
      </c>
      <c r="F278" t="s">
        <v>2</v>
      </c>
      <c r="G278" s="168" t="s">
        <v>1838</v>
      </c>
      <c r="H278">
        <v>2016</v>
      </c>
      <c r="I278" s="170">
        <v>10.7</v>
      </c>
      <c r="J278" s="170"/>
      <c r="K278" t="s">
        <v>2378</v>
      </c>
      <c r="O278" s="169">
        <f t="shared" si="9"/>
        <v>2.782</v>
      </c>
      <c r="P278" t="s">
        <v>2375</v>
      </c>
      <c r="Q278" s="170">
        <f>(I278/I279)^(1/(H278-H279))</f>
        <v>0.98914752085486712</v>
      </c>
      <c r="T278">
        <v>1</v>
      </c>
      <c r="U278" t="s">
        <v>1770</v>
      </c>
      <c r="V278" t="s">
        <v>259</v>
      </c>
    </row>
    <row r="279" spans="1:22" hidden="1" x14ac:dyDescent="0.55000000000000004">
      <c r="A279" t="s">
        <v>1748</v>
      </c>
      <c r="B279" t="s">
        <v>2377</v>
      </c>
      <c r="E279" t="s">
        <v>50</v>
      </c>
      <c r="F279" t="s">
        <v>2</v>
      </c>
      <c r="G279" s="168" t="s">
        <v>1838</v>
      </c>
      <c r="H279">
        <v>2011</v>
      </c>
      <c r="I279" s="170">
        <v>11.3</v>
      </c>
      <c r="J279" s="170"/>
      <c r="K279" t="s">
        <v>2378</v>
      </c>
      <c r="O279" s="169">
        <f t="shared" si="9"/>
        <v>2.9380000000000002</v>
      </c>
      <c r="P279" t="s">
        <v>2375</v>
      </c>
      <c r="T279">
        <v>1</v>
      </c>
      <c r="U279" t="s">
        <v>1770</v>
      </c>
      <c r="V279" t="s">
        <v>259</v>
      </c>
    </row>
    <row r="280" spans="1:22" hidden="1" x14ac:dyDescent="0.55000000000000004">
      <c r="A280" t="s">
        <v>1748</v>
      </c>
      <c r="B280" t="s">
        <v>2377</v>
      </c>
      <c r="C280" t="str">
        <f t="shared" si="10"/>
        <v>VC5bET05</v>
      </c>
      <c r="E280" t="s">
        <v>50</v>
      </c>
      <c r="F280" t="s">
        <v>2</v>
      </c>
      <c r="G280" s="168" t="s">
        <v>1838</v>
      </c>
      <c r="H280">
        <v>2016</v>
      </c>
      <c r="I280" s="170">
        <v>6</v>
      </c>
      <c r="J280" s="170"/>
      <c r="K280" t="s">
        <v>2378</v>
      </c>
      <c r="O280" s="169">
        <f t="shared" si="9"/>
        <v>1.56</v>
      </c>
      <c r="P280" t="s">
        <v>2375</v>
      </c>
      <c r="Q280" s="170">
        <f>(I280/I281)^(1/(H280-H281))</f>
        <v>0.78999315408932758</v>
      </c>
      <c r="T280">
        <v>1</v>
      </c>
      <c r="U280" t="s">
        <v>1771</v>
      </c>
      <c r="V280" t="s">
        <v>1772</v>
      </c>
    </row>
    <row r="281" spans="1:22" hidden="1" x14ac:dyDescent="0.55000000000000004">
      <c r="A281" t="s">
        <v>1748</v>
      </c>
      <c r="B281" t="s">
        <v>2377</v>
      </c>
      <c r="E281" t="s">
        <v>50</v>
      </c>
      <c r="F281" t="s">
        <v>2</v>
      </c>
      <c r="G281" s="168" t="s">
        <v>1838</v>
      </c>
      <c r="H281">
        <v>2011</v>
      </c>
      <c r="I281" s="170">
        <v>19.5</v>
      </c>
      <c r="J281" s="170"/>
      <c r="K281" t="s">
        <v>2378</v>
      </c>
      <c r="O281" s="169">
        <f t="shared" si="9"/>
        <v>5.07</v>
      </c>
      <c r="P281" t="s">
        <v>2375</v>
      </c>
      <c r="T281">
        <v>1</v>
      </c>
      <c r="U281" t="s">
        <v>1771</v>
      </c>
      <c r="V281" t="s">
        <v>1772</v>
      </c>
    </row>
    <row r="282" spans="1:22" hidden="1" x14ac:dyDescent="0.55000000000000004">
      <c r="A282" t="s">
        <v>1748</v>
      </c>
      <c r="B282" t="s">
        <v>2377</v>
      </c>
      <c r="C282" t="str">
        <f t="shared" si="10"/>
        <v>VC5bET06</v>
      </c>
      <c r="E282" t="s">
        <v>50</v>
      </c>
      <c r="F282" t="s">
        <v>2</v>
      </c>
      <c r="G282" s="168" t="s">
        <v>1838</v>
      </c>
      <c r="H282">
        <v>2016</v>
      </c>
      <c r="I282" s="170">
        <v>9</v>
      </c>
      <c r="J282" s="170"/>
      <c r="K282" t="s">
        <v>2378</v>
      </c>
      <c r="O282" s="169">
        <f t="shared" si="9"/>
        <v>2.34</v>
      </c>
      <c r="P282" t="s">
        <v>2375</v>
      </c>
      <c r="Q282" s="170">
        <f>(I282/I283)^(1/(H282-H283))</f>
        <v>0.83108095555582584</v>
      </c>
      <c r="T282">
        <v>1</v>
      </c>
      <c r="U282" t="s">
        <v>1774</v>
      </c>
      <c r="V282" t="s">
        <v>1775</v>
      </c>
    </row>
    <row r="283" spans="1:22" hidden="1" x14ac:dyDescent="0.55000000000000004">
      <c r="A283" t="s">
        <v>1748</v>
      </c>
      <c r="B283" t="s">
        <v>2377</v>
      </c>
      <c r="E283" t="s">
        <v>50</v>
      </c>
      <c r="F283" t="s">
        <v>2</v>
      </c>
      <c r="G283" s="168" t="s">
        <v>1838</v>
      </c>
      <c r="H283">
        <v>2011</v>
      </c>
      <c r="I283" s="170">
        <v>22.7</v>
      </c>
      <c r="J283" s="170"/>
      <c r="K283" t="s">
        <v>2378</v>
      </c>
      <c r="O283" s="169">
        <f t="shared" si="9"/>
        <v>5.9019999999999992</v>
      </c>
      <c r="P283" t="s">
        <v>2375</v>
      </c>
      <c r="T283">
        <v>1</v>
      </c>
      <c r="U283" t="s">
        <v>1774</v>
      </c>
      <c r="V283" t="s">
        <v>1775</v>
      </c>
    </row>
    <row r="284" spans="1:22" hidden="1" x14ac:dyDescent="0.55000000000000004">
      <c r="A284" t="s">
        <v>1748</v>
      </c>
      <c r="B284" t="s">
        <v>2377</v>
      </c>
      <c r="C284" t="str">
        <f t="shared" si="10"/>
        <v>VC5bET07</v>
      </c>
      <c r="E284" t="s">
        <v>50</v>
      </c>
      <c r="F284" t="s">
        <v>2</v>
      </c>
      <c r="G284" s="168" t="s">
        <v>1838</v>
      </c>
      <c r="H284">
        <v>2016</v>
      </c>
      <c r="I284" s="170">
        <v>13.9</v>
      </c>
      <c r="J284" s="170"/>
      <c r="K284" t="s">
        <v>2378</v>
      </c>
      <c r="O284" s="169">
        <f t="shared" si="9"/>
        <v>3.6140000000000003</v>
      </c>
      <c r="P284" t="s">
        <v>2375</v>
      </c>
      <c r="Q284" s="170">
        <f>(I284/I285)^(1/(H284-H285))</f>
        <v>0.96746261181990034</v>
      </c>
      <c r="T284">
        <v>1</v>
      </c>
      <c r="U284" t="s">
        <v>1776</v>
      </c>
      <c r="V284" t="s">
        <v>1777</v>
      </c>
    </row>
    <row r="285" spans="1:22" hidden="1" x14ac:dyDescent="0.55000000000000004">
      <c r="A285" t="s">
        <v>1748</v>
      </c>
      <c r="B285" t="s">
        <v>2377</v>
      </c>
      <c r="E285" t="s">
        <v>50</v>
      </c>
      <c r="F285" t="s">
        <v>2</v>
      </c>
      <c r="G285" s="168" t="s">
        <v>1838</v>
      </c>
      <c r="H285">
        <v>2011</v>
      </c>
      <c r="I285" s="170">
        <v>16.399999999999999</v>
      </c>
      <c r="J285" s="170"/>
      <c r="K285" t="s">
        <v>2378</v>
      </c>
      <c r="O285" s="169">
        <f t="shared" si="9"/>
        <v>4.2639999999999993</v>
      </c>
      <c r="P285" t="s">
        <v>2375</v>
      </c>
      <c r="T285">
        <v>1</v>
      </c>
      <c r="U285" t="s">
        <v>1776</v>
      </c>
      <c r="V285" t="s">
        <v>1777</v>
      </c>
    </row>
    <row r="286" spans="1:22" hidden="1" x14ac:dyDescent="0.55000000000000004">
      <c r="A286" t="s">
        <v>1748</v>
      </c>
      <c r="B286" t="s">
        <v>2377</v>
      </c>
      <c r="C286" t="str">
        <f t="shared" si="10"/>
        <v>VC5bET12</v>
      </c>
      <c r="E286" t="s">
        <v>50</v>
      </c>
      <c r="F286" t="s">
        <v>2</v>
      </c>
      <c r="G286" s="168" t="s">
        <v>1838</v>
      </c>
      <c r="H286">
        <v>2016</v>
      </c>
      <c r="I286" s="170">
        <v>14.5</v>
      </c>
      <c r="J286" s="170"/>
      <c r="K286" t="s">
        <v>2378</v>
      </c>
      <c r="O286" s="169">
        <f t="shared" si="9"/>
        <v>3.7699999999999996</v>
      </c>
      <c r="P286" t="s">
        <v>2375</v>
      </c>
      <c r="Q286" s="170">
        <f>(I286/I287)^(1/(H286-H287))</f>
        <v>0.91506493284155599</v>
      </c>
      <c r="T286">
        <v>1</v>
      </c>
      <c r="U286" t="s">
        <v>1778</v>
      </c>
      <c r="V286" t="s">
        <v>1779</v>
      </c>
    </row>
    <row r="287" spans="1:22" hidden="1" x14ac:dyDescent="0.55000000000000004">
      <c r="A287" t="s">
        <v>1748</v>
      </c>
      <c r="B287" t="s">
        <v>2377</v>
      </c>
      <c r="E287" t="s">
        <v>50</v>
      </c>
      <c r="F287" t="s">
        <v>2</v>
      </c>
      <c r="G287" s="168" t="s">
        <v>1838</v>
      </c>
      <c r="H287">
        <v>2011</v>
      </c>
      <c r="I287" s="170">
        <v>22.6</v>
      </c>
      <c r="J287" s="170"/>
      <c r="K287" t="s">
        <v>2378</v>
      </c>
      <c r="O287" s="169">
        <f t="shared" si="9"/>
        <v>5.8760000000000003</v>
      </c>
      <c r="P287" t="s">
        <v>2375</v>
      </c>
      <c r="T287">
        <v>1</v>
      </c>
      <c r="U287" t="s">
        <v>1778</v>
      </c>
      <c r="V287" t="s">
        <v>1779</v>
      </c>
    </row>
    <row r="288" spans="1:22" hidden="1" x14ac:dyDescent="0.55000000000000004">
      <c r="A288" t="s">
        <v>1748</v>
      </c>
      <c r="B288" t="s">
        <v>2377</v>
      </c>
      <c r="C288" t="str">
        <f t="shared" si="10"/>
        <v>VC5bET13</v>
      </c>
      <c r="E288" t="s">
        <v>50</v>
      </c>
      <c r="F288" t="s">
        <v>2</v>
      </c>
      <c r="G288" s="168" t="s">
        <v>1838</v>
      </c>
      <c r="H288">
        <v>2016</v>
      </c>
      <c r="I288" s="170">
        <v>10.8</v>
      </c>
      <c r="J288" s="170"/>
      <c r="K288" t="s">
        <v>2378</v>
      </c>
      <c r="O288" s="169">
        <f t="shared" si="9"/>
        <v>2.8080000000000003</v>
      </c>
      <c r="P288" t="s">
        <v>2375</v>
      </c>
      <c r="Q288" s="170">
        <f>(I288/I289)^(1/(H288-H289))</f>
        <v>0.98244523282094043</v>
      </c>
      <c r="T288">
        <v>1</v>
      </c>
      <c r="U288" t="s">
        <v>1780</v>
      </c>
      <c r="V288" t="s">
        <v>1781</v>
      </c>
    </row>
    <row r="289" spans="1:22" hidden="1" x14ac:dyDescent="0.55000000000000004">
      <c r="A289" t="s">
        <v>1748</v>
      </c>
      <c r="B289" t="s">
        <v>2377</v>
      </c>
      <c r="E289" t="s">
        <v>50</v>
      </c>
      <c r="F289" t="s">
        <v>2</v>
      </c>
      <c r="G289" s="168" t="s">
        <v>1838</v>
      </c>
      <c r="H289">
        <v>2011</v>
      </c>
      <c r="I289" s="170">
        <v>11.8</v>
      </c>
      <c r="J289" s="170"/>
      <c r="K289" t="s">
        <v>2378</v>
      </c>
      <c r="O289" s="169">
        <f t="shared" si="9"/>
        <v>3.0680000000000001</v>
      </c>
      <c r="P289" t="s">
        <v>2375</v>
      </c>
      <c r="T289">
        <v>1</v>
      </c>
      <c r="U289" t="s">
        <v>1780</v>
      </c>
      <c r="V289" t="s">
        <v>1781</v>
      </c>
    </row>
    <row r="290" spans="1:22" hidden="1" x14ac:dyDescent="0.55000000000000004">
      <c r="A290" t="s">
        <v>1748</v>
      </c>
      <c r="B290" t="s">
        <v>2377</v>
      </c>
      <c r="C290" t="str">
        <f t="shared" si="10"/>
        <v>VC5bET14</v>
      </c>
      <c r="E290" t="s">
        <v>50</v>
      </c>
      <c r="F290" t="s">
        <v>2</v>
      </c>
      <c r="G290" s="168" t="s">
        <v>1838</v>
      </c>
      <c r="H290">
        <v>2016</v>
      </c>
      <c r="I290" s="170">
        <v>7.4</v>
      </c>
      <c r="J290" s="170"/>
      <c r="K290" t="s">
        <v>2378</v>
      </c>
      <c r="O290" s="169">
        <f t="shared" si="9"/>
        <v>1.9240000000000004</v>
      </c>
      <c r="P290" t="s">
        <v>2375</v>
      </c>
      <c r="Q290" s="170">
        <f>(I290/I291)^(1/(H290-H291))</f>
        <v>0.95328064026505765</v>
      </c>
      <c r="T290">
        <v>1</v>
      </c>
      <c r="U290" t="s">
        <v>1782</v>
      </c>
      <c r="V290" t="s">
        <v>264</v>
      </c>
    </row>
    <row r="291" spans="1:22" hidden="1" x14ac:dyDescent="0.55000000000000004">
      <c r="A291" t="s">
        <v>1748</v>
      </c>
      <c r="B291" t="s">
        <v>2377</v>
      </c>
      <c r="E291" t="s">
        <v>50</v>
      </c>
      <c r="F291" t="s">
        <v>2</v>
      </c>
      <c r="G291" s="168" t="s">
        <v>1838</v>
      </c>
      <c r="H291">
        <v>2011</v>
      </c>
      <c r="I291" s="170">
        <v>9.4</v>
      </c>
      <c r="J291" s="170"/>
      <c r="K291" t="s">
        <v>2378</v>
      </c>
      <c r="O291" s="169">
        <f t="shared" si="9"/>
        <v>2.444</v>
      </c>
      <c r="P291" t="s">
        <v>2375</v>
      </c>
      <c r="T291">
        <v>1</v>
      </c>
      <c r="U291" t="s">
        <v>1782</v>
      </c>
      <c r="V291" t="s">
        <v>264</v>
      </c>
    </row>
    <row r="292" spans="1:22" hidden="1" x14ac:dyDescent="0.55000000000000004">
      <c r="A292" t="s">
        <v>1748</v>
      </c>
      <c r="B292" t="s">
        <v>2377</v>
      </c>
      <c r="C292" t="str">
        <f t="shared" si="10"/>
        <v>VC5bET15</v>
      </c>
      <c r="E292" t="s">
        <v>50</v>
      </c>
      <c r="F292" t="s">
        <v>2</v>
      </c>
      <c r="G292" s="168" t="s">
        <v>1838</v>
      </c>
      <c r="H292">
        <v>2016</v>
      </c>
      <c r="I292" s="170">
        <v>12.1</v>
      </c>
      <c r="J292" s="170"/>
      <c r="K292" t="s">
        <v>2378</v>
      </c>
      <c r="O292" s="169">
        <f t="shared" si="9"/>
        <v>3.1459999999999999</v>
      </c>
      <c r="P292" t="s">
        <v>2375</v>
      </c>
      <c r="Q292" s="170">
        <f>(I292/I293)^(1/(H292-H293))</f>
        <v>1.0917875900340197</v>
      </c>
      <c r="T292">
        <v>1</v>
      </c>
      <c r="U292" t="s">
        <v>1783</v>
      </c>
      <c r="V292" t="s">
        <v>1784</v>
      </c>
    </row>
    <row r="293" spans="1:22" hidden="1" x14ac:dyDescent="0.55000000000000004">
      <c r="A293" t="s">
        <v>1748</v>
      </c>
      <c r="B293" t="s">
        <v>2377</v>
      </c>
      <c r="E293" t="s">
        <v>50</v>
      </c>
      <c r="F293" t="s">
        <v>2</v>
      </c>
      <c r="G293" s="168" t="s">
        <v>1838</v>
      </c>
      <c r="H293">
        <v>2011</v>
      </c>
      <c r="I293" s="170">
        <v>7.8</v>
      </c>
      <c r="J293" s="170"/>
      <c r="K293" t="s">
        <v>2378</v>
      </c>
      <c r="O293" s="169">
        <f t="shared" si="9"/>
        <v>2.028</v>
      </c>
      <c r="P293" t="s">
        <v>2375</v>
      </c>
      <c r="T293">
        <v>1</v>
      </c>
      <c r="U293" t="s">
        <v>1783</v>
      </c>
      <c r="V293" t="s">
        <v>1784</v>
      </c>
    </row>
    <row r="294" spans="1:22" hidden="1" x14ac:dyDescent="0.55000000000000004">
      <c r="A294" t="s">
        <v>1833</v>
      </c>
      <c r="B294" t="s">
        <v>2372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1834</v>
      </c>
      <c r="H294" t="s">
        <v>1835</v>
      </c>
      <c r="I294" s="170">
        <v>46.09</v>
      </c>
      <c r="J294" s="170" t="s">
        <v>2390</v>
      </c>
      <c r="K294" t="s">
        <v>1836</v>
      </c>
      <c r="L294" t="s">
        <v>1807</v>
      </c>
      <c r="O294" s="169">
        <f>I294/100</f>
        <v>0.46090000000000003</v>
      </c>
      <c r="T294">
        <v>0</v>
      </c>
      <c r="U294" t="s">
        <v>1747</v>
      </c>
      <c r="V294" t="s">
        <v>231</v>
      </c>
    </row>
    <row r="295" spans="1:22" hidden="1" x14ac:dyDescent="0.55000000000000004">
      <c r="A295" t="s">
        <v>1833</v>
      </c>
      <c r="B295" t="s">
        <v>2372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1834</v>
      </c>
      <c r="H295" t="s">
        <v>2381</v>
      </c>
      <c r="I295" s="170">
        <v>66.599999999999994</v>
      </c>
      <c r="J295" s="170" t="s">
        <v>2382</v>
      </c>
      <c r="K295" t="s">
        <v>1836</v>
      </c>
      <c r="L295" t="s">
        <v>1807</v>
      </c>
      <c r="O295" s="169">
        <f>I295/100</f>
        <v>0.66599999999999993</v>
      </c>
      <c r="T295">
        <v>1</v>
      </c>
      <c r="U295" t="s">
        <v>1766</v>
      </c>
      <c r="V295" t="s">
        <v>256</v>
      </c>
    </row>
    <row r="296" spans="1:22" hidden="1" x14ac:dyDescent="0.55000000000000004">
      <c r="A296" t="s">
        <v>1833</v>
      </c>
      <c r="B296" t="s">
        <v>2372</v>
      </c>
      <c r="C296" t="str">
        <f t="shared" si="11"/>
        <v>VC5cET03</v>
      </c>
      <c r="E296" t="s">
        <v>51</v>
      </c>
      <c r="F296" t="s">
        <v>2</v>
      </c>
      <c r="G296" s="168" t="s">
        <v>1834</v>
      </c>
      <c r="H296" t="s">
        <v>1835</v>
      </c>
      <c r="I296" s="170">
        <v>47.84</v>
      </c>
      <c r="J296" t="s">
        <v>2383</v>
      </c>
      <c r="K296" t="s">
        <v>1836</v>
      </c>
      <c r="L296" t="s">
        <v>1807</v>
      </c>
      <c r="O296" s="169">
        <f t="shared" ref="O296:O300" si="12">I296/100</f>
        <v>0.47840000000000005</v>
      </c>
      <c r="T296">
        <v>1</v>
      </c>
      <c r="U296" t="s">
        <v>1769</v>
      </c>
      <c r="V296" t="s">
        <v>255</v>
      </c>
    </row>
    <row r="297" spans="1:22" hidden="1" x14ac:dyDescent="0.55000000000000004">
      <c r="A297" t="s">
        <v>1833</v>
      </c>
      <c r="B297" t="s">
        <v>2372</v>
      </c>
      <c r="C297" t="str">
        <f t="shared" si="11"/>
        <v>VC5cET04</v>
      </c>
      <c r="E297" t="s">
        <v>51</v>
      </c>
      <c r="F297" t="s">
        <v>2</v>
      </c>
      <c r="G297" s="168" t="s">
        <v>1834</v>
      </c>
      <c r="H297" t="s">
        <v>2384</v>
      </c>
      <c r="I297" s="170">
        <v>27.58</v>
      </c>
      <c r="J297" s="170" t="s">
        <v>2385</v>
      </c>
      <c r="K297" t="s">
        <v>1836</v>
      </c>
      <c r="L297" t="s">
        <v>1807</v>
      </c>
      <c r="O297" s="169">
        <f t="shared" si="12"/>
        <v>0.27579999999999999</v>
      </c>
      <c r="T297">
        <v>1</v>
      </c>
      <c r="U297" t="s">
        <v>1770</v>
      </c>
      <c r="V297" t="s">
        <v>259</v>
      </c>
    </row>
    <row r="298" spans="1:22" hidden="1" x14ac:dyDescent="0.55000000000000004">
      <c r="A298" t="s">
        <v>1833</v>
      </c>
      <c r="B298" t="s">
        <v>2372</v>
      </c>
      <c r="C298" t="str">
        <f t="shared" si="11"/>
        <v>VC5cET06</v>
      </c>
      <c r="E298" t="s">
        <v>51</v>
      </c>
      <c r="F298" t="s">
        <v>2</v>
      </c>
      <c r="G298" s="168" t="s">
        <v>1834</v>
      </c>
      <c r="H298">
        <v>2017</v>
      </c>
      <c r="I298" s="170">
        <v>35.44</v>
      </c>
      <c r="J298" s="170" t="s">
        <v>2386</v>
      </c>
      <c r="K298" t="s">
        <v>1836</v>
      </c>
      <c r="L298" t="s">
        <v>1807</v>
      </c>
      <c r="O298" s="169">
        <f t="shared" si="12"/>
        <v>0.35439999999999999</v>
      </c>
      <c r="T298">
        <v>1</v>
      </c>
      <c r="U298" t="s">
        <v>1774</v>
      </c>
      <c r="V298" t="s">
        <v>1775</v>
      </c>
    </row>
    <row r="299" spans="1:22" hidden="1" x14ac:dyDescent="0.55000000000000004">
      <c r="A299" t="s">
        <v>1833</v>
      </c>
      <c r="B299" t="s">
        <v>2372</v>
      </c>
      <c r="C299" t="str">
        <f t="shared" si="11"/>
        <v>VC5cET07</v>
      </c>
      <c r="E299" t="s">
        <v>51</v>
      </c>
      <c r="F299" t="s">
        <v>2</v>
      </c>
      <c r="G299" s="168" t="s">
        <v>1834</v>
      </c>
      <c r="H299" t="s">
        <v>2387</v>
      </c>
      <c r="I299" s="170">
        <v>50.84</v>
      </c>
      <c r="J299" s="170" t="s">
        <v>2388</v>
      </c>
      <c r="K299" t="s">
        <v>1836</v>
      </c>
      <c r="L299" t="s">
        <v>1807</v>
      </c>
      <c r="O299" s="169">
        <f t="shared" si="12"/>
        <v>0.50840000000000007</v>
      </c>
      <c r="T299">
        <v>1</v>
      </c>
      <c r="U299" t="s">
        <v>1776</v>
      </c>
      <c r="V299" t="s">
        <v>1777</v>
      </c>
    </row>
    <row r="300" spans="1:22" hidden="1" x14ac:dyDescent="0.55000000000000004">
      <c r="A300" t="s">
        <v>1833</v>
      </c>
      <c r="B300" t="s">
        <v>2372</v>
      </c>
      <c r="C300" t="str">
        <f t="shared" si="11"/>
        <v>VC5cET14</v>
      </c>
      <c r="E300" t="s">
        <v>51</v>
      </c>
      <c r="F300" t="s">
        <v>2</v>
      </c>
      <c r="G300" s="168" t="s">
        <v>1834</v>
      </c>
      <c r="H300">
        <v>2015</v>
      </c>
      <c r="I300" s="170">
        <v>37.799999999999997</v>
      </c>
      <c r="J300" s="170" t="s">
        <v>2389</v>
      </c>
      <c r="K300" t="s">
        <v>1836</v>
      </c>
      <c r="L300" t="s">
        <v>1807</v>
      </c>
      <c r="O300" s="169">
        <f t="shared" si="12"/>
        <v>0.37799999999999995</v>
      </c>
      <c r="T300">
        <v>1</v>
      </c>
      <c r="U300" t="s">
        <v>1782</v>
      </c>
      <c r="V300" t="s">
        <v>264</v>
      </c>
    </row>
    <row r="301" spans="1:22" hidden="1" x14ac:dyDescent="0.55000000000000004">
      <c r="A301" t="s">
        <v>1748</v>
      </c>
      <c r="B301" t="s">
        <v>2379</v>
      </c>
      <c r="C301" t="str">
        <f t="shared" ref="C301" si="13">_xlfn.CONCAT(B301,U301)</f>
        <v>VC5dET</v>
      </c>
      <c r="D301" t="s">
        <v>1727</v>
      </c>
      <c r="E301" t="s">
        <v>1728</v>
      </c>
      <c r="F301" t="s">
        <v>2</v>
      </c>
      <c r="G301" s="168" t="s">
        <v>1838</v>
      </c>
      <c r="H301">
        <v>2016</v>
      </c>
      <c r="I301" s="170">
        <v>14.3</v>
      </c>
      <c r="J301" s="170"/>
      <c r="K301" t="s">
        <v>2380</v>
      </c>
      <c r="O301" s="169">
        <f t="shared" ref="O301:O328" si="14">(I301/100)*(52/2)</f>
        <v>3.7180000000000004</v>
      </c>
      <c r="P301" t="s">
        <v>2375</v>
      </c>
      <c r="Q301" s="170">
        <f>(I301/I302)^(1/(H301-H302))</f>
        <v>0.96486818266461982</v>
      </c>
      <c r="T301">
        <v>0</v>
      </c>
      <c r="U301" t="s">
        <v>1747</v>
      </c>
      <c r="V301" t="s">
        <v>231</v>
      </c>
    </row>
    <row r="302" spans="1:22" hidden="1" x14ac:dyDescent="0.55000000000000004">
      <c r="A302" t="s">
        <v>1748</v>
      </c>
      <c r="B302" t="s">
        <v>2379</v>
      </c>
      <c r="E302" t="s">
        <v>1728</v>
      </c>
      <c r="F302" t="s">
        <v>2</v>
      </c>
      <c r="G302" s="168" t="s">
        <v>1838</v>
      </c>
      <c r="H302">
        <v>2011</v>
      </c>
      <c r="I302" s="170">
        <v>17.100000000000001</v>
      </c>
      <c r="J302" s="170"/>
      <c r="K302" t="s">
        <v>2380</v>
      </c>
      <c r="O302" s="169">
        <f t="shared" si="14"/>
        <v>4.4460000000000006</v>
      </c>
      <c r="P302" t="s">
        <v>2375</v>
      </c>
      <c r="T302">
        <v>0</v>
      </c>
      <c r="U302" t="s">
        <v>1747</v>
      </c>
      <c r="V302" t="s">
        <v>231</v>
      </c>
    </row>
    <row r="303" spans="1:22" hidden="1" x14ac:dyDescent="0.55000000000000004">
      <c r="A303" t="s">
        <v>1748</v>
      </c>
      <c r="B303" t="s">
        <v>2379</v>
      </c>
      <c r="E303" t="s">
        <v>1728</v>
      </c>
      <c r="F303" t="s">
        <v>2</v>
      </c>
      <c r="G303" s="168" t="s">
        <v>1838</v>
      </c>
      <c r="H303">
        <v>2016</v>
      </c>
      <c r="I303" s="170">
        <v>14.1</v>
      </c>
      <c r="J303" s="170"/>
      <c r="K303" t="s">
        <v>2380</v>
      </c>
      <c r="O303" s="169">
        <f t="shared" si="14"/>
        <v>3.6659999999999995</v>
      </c>
      <c r="P303" t="s">
        <v>2375</v>
      </c>
      <c r="Q303" s="170">
        <f>(I303/I304)^(1/(H303-H304))</f>
        <v>0.95991903096324716</v>
      </c>
      <c r="T303">
        <v>0.5</v>
      </c>
      <c r="U303" t="s">
        <v>1764</v>
      </c>
      <c r="V303" t="s">
        <v>16</v>
      </c>
    </row>
    <row r="304" spans="1:22" hidden="1" x14ac:dyDescent="0.55000000000000004">
      <c r="A304" t="s">
        <v>1748</v>
      </c>
      <c r="B304" t="s">
        <v>2379</v>
      </c>
      <c r="E304" t="s">
        <v>1728</v>
      </c>
      <c r="F304" t="s">
        <v>2</v>
      </c>
      <c r="G304" s="168" t="s">
        <v>1838</v>
      </c>
      <c r="H304">
        <v>2011</v>
      </c>
      <c r="I304" s="170">
        <v>17.3</v>
      </c>
      <c r="J304" s="170"/>
      <c r="K304" t="s">
        <v>2380</v>
      </c>
      <c r="O304" s="169">
        <f t="shared" si="14"/>
        <v>4.4980000000000002</v>
      </c>
      <c r="P304" t="s">
        <v>2375</v>
      </c>
      <c r="T304">
        <v>0.5</v>
      </c>
      <c r="U304" t="s">
        <v>1764</v>
      </c>
      <c r="V304" t="s">
        <v>16</v>
      </c>
    </row>
    <row r="305" spans="1:22" hidden="1" x14ac:dyDescent="0.55000000000000004">
      <c r="A305" t="s">
        <v>1748</v>
      </c>
      <c r="B305" t="s">
        <v>2379</v>
      </c>
      <c r="E305" t="s">
        <v>1728</v>
      </c>
      <c r="F305" t="s">
        <v>2</v>
      </c>
      <c r="G305" s="168" t="s">
        <v>1838</v>
      </c>
      <c r="H305">
        <v>2016</v>
      </c>
      <c r="I305" s="170">
        <v>16.5</v>
      </c>
      <c r="J305" s="170"/>
      <c r="K305" t="s">
        <v>2380</v>
      </c>
      <c r="O305" s="169">
        <f t="shared" si="14"/>
        <v>4.29</v>
      </c>
      <c r="P305" t="s">
        <v>2375</v>
      </c>
      <c r="Q305" s="170">
        <f>(I305/I306)^(1/(H305-H306))</f>
        <v>1.0099894989404499</v>
      </c>
      <c r="T305">
        <v>0.5</v>
      </c>
      <c r="U305" t="s">
        <v>1765</v>
      </c>
      <c r="V305" t="s">
        <v>128</v>
      </c>
    </row>
    <row r="306" spans="1:22" hidden="1" x14ac:dyDescent="0.55000000000000004">
      <c r="A306" t="s">
        <v>1748</v>
      </c>
      <c r="B306" t="s">
        <v>2379</v>
      </c>
      <c r="E306" t="s">
        <v>1728</v>
      </c>
      <c r="F306" t="s">
        <v>2</v>
      </c>
      <c r="G306" s="168" t="s">
        <v>1838</v>
      </c>
      <c r="H306">
        <v>2011</v>
      </c>
      <c r="I306" s="170">
        <v>15.7</v>
      </c>
      <c r="J306" s="170"/>
      <c r="K306" t="s">
        <v>2380</v>
      </c>
      <c r="O306" s="169">
        <f t="shared" si="14"/>
        <v>4.0819999999999999</v>
      </c>
      <c r="P306" t="s">
        <v>2375</v>
      </c>
      <c r="T306">
        <v>0.5</v>
      </c>
      <c r="U306" t="s">
        <v>1765</v>
      </c>
      <c r="V306" t="s">
        <v>128</v>
      </c>
    </row>
    <row r="307" spans="1:22" hidden="1" x14ac:dyDescent="0.55000000000000004">
      <c r="A307" t="s">
        <v>1748</v>
      </c>
      <c r="B307" t="s">
        <v>2379</v>
      </c>
      <c r="C307" t="str">
        <f t="shared" ref="C307" si="15">_xlfn.CONCAT(B307,U307)</f>
        <v>VC5dET01</v>
      </c>
      <c r="E307" t="s">
        <v>1728</v>
      </c>
      <c r="F307" t="s">
        <v>2</v>
      </c>
      <c r="G307" s="168" t="s">
        <v>1838</v>
      </c>
      <c r="H307">
        <v>2016</v>
      </c>
      <c r="I307" s="170">
        <v>23.8</v>
      </c>
      <c r="J307" s="170"/>
      <c r="K307" t="s">
        <v>2380</v>
      </c>
      <c r="O307" s="169">
        <f t="shared" si="14"/>
        <v>6.1880000000000006</v>
      </c>
      <c r="P307" t="s">
        <v>2375</v>
      </c>
      <c r="Q307" s="170">
        <f>(I307/I308)^(1/(H307-H308))</f>
        <v>0.99916177585429311</v>
      </c>
      <c r="T307">
        <v>1</v>
      </c>
      <c r="U307" t="s">
        <v>1766</v>
      </c>
      <c r="V307" t="s">
        <v>256</v>
      </c>
    </row>
    <row r="308" spans="1:22" hidden="1" x14ac:dyDescent="0.55000000000000004">
      <c r="A308" t="s">
        <v>1748</v>
      </c>
      <c r="B308" t="s">
        <v>2379</v>
      </c>
      <c r="E308" t="s">
        <v>1728</v>
      </c>
      <c r="F308" t="s">
        <v>2</v>
      </c>
      <c r="G308" s="168" t="s">
        <v>1838</v>
      </c>
      <c r="H308">
        <v>2011</v>
      </c>
      <c r="I308" s="170">
        <v>23.9</v>
      </c>
      <c r="J308" s="170"/>
      <c r="K308" t="s">
        <v>2380</v>
      </c>
      <c r="O308" s="169">
        <f t="shared" si="14"/>
        <v>6.2139999999999995</v>
      </c>
      <c r="P308" t="s">
        <v>2375</v>
      </c>
      <c r="T308">
        <v>1</v>
      </c>
      <c r="U308" t="s">
        <v>1766</v>
      </c>
      <c r="V308" t="s">
        <v>256</v>
      </c>
    </row>
    <row r="309" spans="1:22" hidden="1" x14ac:dyDescent="0.55000000000000004">
      <c r="A309" t="s">
        <v>1748</v>
      </c>
      <c r="B309" t="s">
        <v>2379</v>
      </c>
      <c r="C309" t="str">
        <f t="shared" ref="C309" si="16">_xlfn.CONCAT(B309,U309)</f>
        <v>VC5dET02</v>
      </c>
      <c r="E309" t="s">
        <v>1728</v>
      </c>
      <c r="F309" t="s">
        <v>2</v>
      </c>
      <c r="G309" s="168" t="s">
        <v>1838</v>
      </c>
      <c r="H309">
        <v>2016</v>
      </c>
      <c r="I309" s="170">
        <v>16.8</v>
      </c>
      <c r="J309" s="170"/>
      <c r="K309" t="s">
        <v>2380</v>
      </c>
      <c r="O309" s="169">
        <f t="shared" si="14"/>
        <v>4.3680000000000003</v>
      </c>
      <c r="P309" t="s">
        <v>2375</v>
      </c>
      <c r="Q309" s="170">
        <f>(I309/I310)^(1/(H309-H310))</f>
        <v>0.93748485263952153</v>
      </c>
      <c r="T309">
        <v>1</v>
      </c>
      <c r="U309" t="s">
        <v>1767</v>
      </c>
      <c r="V309" t="s">
        <v>1843</v>
      </c>
    </row>
    <row r="310" spans="1:22" hidden="1" x14ac:dyDescent="0.55000000000000004">
      <c r="A310" t="s">
        <v>1748</v>
      </c>
      <c r="B310" t="s">
        <v>2379</v>
      </c>
      <c r="E310" t="s">
        <v>1728</v>
      </c>
      <c r="F310" t="s">
        <v>2</v>
      </c>
      <c r="G310" s="168" t="s">
        <v>1838</v>
      </c>
      <c r="H310">
        <v>2011</v>
      </c>
      <c r="I310" s="170">
        <v>23.2</v>
      </c>
      <c r="J310" s="170"/>
      <c r="K310" t="s">
        <v>2380</v>
      </c>
      <c r="O310" s="169">
        <f t="shared" si="14"/>
        <v>6.032</v>
      </c>
      <c r="P310" t="s">
        <v>2375</v>
      </c>
      <c r="T310">
        <v>1</v>
      </c>
      <c r="U310" t="s">
        <v>1767</v>
      </c>
      <c r="V310" t="s">
        <v>1843</v>
      </c>
    </row>
    <row r="311" spans="1:22" hidden="1" x14ac:dyDescent="0.55000000000000004">
      <c r="A311" t="s">
        <v>1748</v>
      </c>
      <c r="B311" t="s">
        <v>2379</v>
      </c>
      <c r="C311" t="str">
        <f t="shared" ref="C311" si="17">_xlfn.CONCAT(B311,U311)</f>
        <v>VC5dET03</v>
      </c>
      <c r="E311" t="s">
        <v>1728</v>
      </c>
      <c r="F311" t="s">
        <v>2</v>
      </c>
      <c r="G311" s="168" t="s">
        <v>1838</v>
      </c>
      <c r="H311">
        <v>2016</v>
      </c>
      <c r="I311" s="170">
        <v>12.6</v>
      </c>
      <c r="J311" s="170"/>
      <c r="K311" t="s">
        <v>2380</v>
      </c>
      <c r="O311" s="169">
        <f t="shared" si="14"/>
        <v>3.2759999999999998</v>
      </c>
      <c r="P311" t="s">
        <v>2375</v>
      </c>
      <c r="Q311" s="170">
        <f>(I311/I312)^(1/(H311-H312))</f>
        <v>0.9463515361318936</v>
      </c>
      <c r="T311">
        <v>1</v>
      </c>
      <c r="U311" t="s">
        <v>1769</v>
      </c>
      <c r="V311" t="s">
        <v>255</v>
      </c>
    </row>
    <row r="312" spans="1:22" hidden="1" x14ac:dyDescent="0.55000000000000004">
      <c r="A312" t="s">
        <v>1748</v>
      </c>
      <c r="B312" t="s">
        <v>2379</v>
      </c>
      <c r="E312" t="s">
        <v>1728</v>
      </c>
      <c r="F312" t="s">
        <v>2</v>
      </c>
      <c r="G312" s="168" t="s">
        <v>1838</v>
      </c>
      <c r="H312">
        <v>2011</v>
      </c>
      <c r="I312" s="170">
        <v>16.600000000000001</v>
      </c>
      <c r="J312" s="170"/>
      <c r="K312" t="s">
        <v>2380</v>
      </c>
      <c r="O312" s="169">
        <f t="shared" si="14"/>
        <v>4.3159999999999998</v>
      </c>
      <c r="P312" t="s">
        <v>2375</v>
      </c>
      <c r="T312">
        <v>1</v>
      </c>
      <c r="U312" t="s">
        <v>1769</v>
      </c>
      <c r="V312" t="s">
        <v>255</v>
      </c>
    </row>
    <row r="313" spans="1:22" hidden="1" x14ac:dyDescent="0.55000000000000004">
      <c r="A313" t="s">
        <v>1748</v>
      </c>
      <c r="B313" t="s">
        <v>2379</v>
      </c>
      <c r="C313" t="str">
        <f t="shared" ref="C313" si="18">_xlfn.CONCAT(B313,U313)</f>
        <v>VC5dET04</v>
      </c>
      <c r="E313" t="s">
        <v>1728</v>
      </c>
      <c r="F313" t="s">
        <v>2</v>
      </c>
      <c r="G313" s="168" t="s">
        <v>1838</v>
      </c>
      <c r="H313">
        <v>2016</v>
      </c>
      <c r="I313" s="170">
        <v>13.9</v>
      </c>
      <c r="J313" s="170"/>
      <c r="K313" t="s">
        <v>2380</v>
      </c>
      <c r="O313" s="169">
        <f t="shared" si="14"/>
        <v>3.6140000000000003</v>
      </c>
      <c r="P313" t="s">
        <v>2375</v>
      </c>
      <c r="Q313" s="170">
        <f>(I313/I314)^(1/(H313-H314))</f>
        <v>0.98620160812778657</v>
      </c>
      <c r="T313">
        <v>1</v>
      </c>
      <c r="U313" t="s">
        <v>1770</v>
      </c>
      <c r="V313" t="s">
        <v>259</v>
      </c>
    </row>
    <row r="314" spans="1:22" hidden="1" x14ac:dyDescent="0.55000000000000004">
      <c r="A314" t="s">
        <v>1748</v>
      </c>
      <c r="B314" t="s">
        <v>2379</v>
      </c>
      <c r="E314" t="s">
        <v>1728</v>
      </c>
      <c r="F314" t="s">
        <v>2</v>
      </c>
      <c r="G314" s="168" t="s">
        <v>1838</v>
      </c>
      <c r="H314">
        <v>2011</v>
      </c>
      <c r="I314" s="170">
        <v>14.9</v>
      </c>
      <c r="J314" s="170"/>
      <c r="K314" t="s">
        <v>2380</v>
      </c>
      <c r="O314" s="169">
        <f t="shared" si="14"/>
        <v>3.8739999999999997</v>
      </c>
      <c r="P314" t="s">
        <v>2375</v>
      </c>
      <c r="T314">
        <v>1</v>
      </c>
      <c r="U314" t="s">
        <v>1770</v>
      </c>
      <c r="V314" t="s">
        <v>259</v>
      </c>
    </row>
    <row r="315" spans="1:22" hidden="1" x14ac:dyDescent="0.55000000000000004">
      <c r="A315" t="s">
        <v>1748</v>
      </c>
      <c r="B315" t="s">
        <v>2379</v>
      </c>
      <c r="C315" t="str">
        <f t="shared" ref="C315" si="19">_xlfn.CONCAT(B315,U315)</f>
        <v>VC5dET05</v>
      </c>
      <c r="E315" t="s">
        <v>1728</v>
      </c>
      <c r="F315" t="s">
        <v>2</v>
      </c>
      <c r="G315" s="168" t="s">
        <v>1838</v>
      </c>
      <c r="H315">
        <v>2016</v>
      </c>
      <c r="I315" s="170">
        <v>8.5</v>
      </c>
      <c r="J315" s="170"/>
      <c r="K315" t="s">
        <v>2380</v>
      </c>
      <c r="O315" s="169">
        <f t="shared" si="14"/>
        <v>2.21</v>
      </c>
      <c r="P315" t="s">
        <v>2375</v>
      </c>
      <c r="Q315" s="170">
        <f>(I315/I316)^(1/(H315-H316))</f>
        <v>0.83532316997747225</v>
      </c>
      <c r="T315">
        <v>1</v>
      </c>
      <c r="U315" t="s">
        <v>1771</v>
      </c>
      <c r="V315" t="s">
        <v>1772</v>
      </c>
    </row>
    <row r="316" spans="1:22" hidden="1" x14ac:dyDescent="0.55000000000000004">
      <c r="A316" t="s">
        <v>1748</v>
      </c>
      <c r="B316" t="s">
        <v>2379</v>
      </c>
      <c r="E316" t="s">
        <v>1728</v>
      </c>
      <c r="F316" t="s">
        <v>2</v>
      </c>
      <c r="G316" s="168" t="s">
        <v>1838</v>
      </c>
      <c r="H316">
        <v>2011</v>
      </c>
      <c r="I316" s="170">
        <v>20.9</v>
      </c>
      <c r="J316" s="170"/>
      <c r="K316" t="s">
        <v>2380</v>
      </c>
      <c r="O316" s="169">
        <f t="shared" si="14"/>
        <v>5.4340000000000002</v>
      </c>
      <c r="P316" t="s">
        <v>2375</v>
      </c>
      <c r="T316">
        <v>1</v>
      </c>
      <c r="U316" t="s">
        <v>1771</v>
      </c>
      <c r="V316" t="s">
        <v>1772</v>
      </c>
    </row>
    <row r="317" spans="1:22" hidden="1" x14ac:dyDescent="0.55000000000000004">
      <c r="A317" t="s">
        <v>1748</v>
      </c>
      <c r="B317" t="s">
        <v>2379</v>
      </c>
      <c r="C317" t="str">
        <f t="shared" ref="C317" si="20">_xlfn.CONCAT(B317,U317)</f>
        <v>VC5dET06</v>
      </c>
      <c r="E317" t="s">
        <v>1728</v>
      </c>
      <c r="F317" t="s">
        <v>2</v>
      </c>
      <c r="G317" s="168" t="s">
        <v>1838</v>
      </c>
      <c r="H317">
        <v>2016</v>
      </c>
      <c r="I317" s="170">
        <v>7.3</v>
      </c>
      <c r="J317" s="170"/>
      <c r="K317" t="s">
        <v>2380</v>
      </c>
      <c r="O317" s="169">
        <f t="shared" si="14"/>
        <v>1.8979999999999999</v>
      </c>
      <c r="P317" t="s">
        <v>2375</v>
      </c>
      <c r="Q317" s="170">
        <f>(I317/I318)^(1/(H317-H318))</f>
        <v>0.79015974903330599</v>
      </c>
      <c r="T317">
        <v>1</v>
      </c>
      <c r="U317" t="s">
        <v>1774</v>
      </c>
      <c r="V317" t="s">
        <v>1775</v>
      </c>
    </row>
    <row r="318" spans="1:22" hidden="1" x14ac:dyDescent="0.55000000000000004">
      <c r="A318" t="s">
        <v>1748</v>
      </c>
      <c r="B318" t="s">
        <v>2379</v>
      </c>
      <c r="E318" t="s">
        <v>1728</v>
      </c>
      <c r="F318" t="s">
        <v>2</v>
      </c>
      <c r="G318" s="168" t="s">
        <v>1838</v>
      </c>
      <c r="H318">
        <v>2011</v>
      </c>
      <c r="I318" s="170">
        <v>23.7</v>
      </c>
      <c r="J318" s="170"/>
      <c r="K318" t="s">
        <v>2380</v>
      </c>
      <c r="O318" s="169">
        <f t="shared" si="14"/>
        <v>6.1619999999999999</v>
      </c>
      <c r="P318" t="s">
        <v>2375</v>
      </c>
      <c r="T318">
        <v>1</v>
      </c>
      <c r="U318" t="s">
        <v>1774</v>
      </c>
      <c r="V318" t="s">
        <v>1775</v>
      </c>
    </row>
    <row r="319" spans="1:22" hidden="1" x14ac:dyDescent="0.55000000000000004">
      <c r="A319" t="s">
        <v>1748</v>
      </c>
      <c r="B319" t="s">
        <v>2379</v>
      </c>
      <c r="C319" t="str">
        <f t="shared" ref="C319" si="21">_xlfn.CONCAT(B319,U319)</f>
        <v>VC5dET07</v>
      </c>
      <c r="E319" t="s">
        <v>1728</v>
      </c>
      <c r="F319" t="s">
        <v>2</v>
      </c>
      <c r="G319" s="168" t="s">
        <v>1838</v>
      </c>
      <c r="H319">
        <v>2016</v>
      </c>
      <c r="I319" s="170">
        <v>15.4</v>
      </c>
      <c r="J319" s="170"/>
      <c r="K319" t="s">
        <v>2380</v>
      </c>
      <c r="O319" s="169">
        <f t="shared" si="14"/>
        <v>4.0039999999999996</v>
      </c>
      <c r="P319" t="s">
        <v>2375</v>
      </c>
      <c r="Q319" s="170">
        <f>(I319/I320)^(1/(H319-H320))</f>
        <v>0.95885607463434352</v>
      </c>
      <c r="T319">
        <v>1</v>
      </c>
      <c r="U319" t="s">
        <v>1776</v>
      </c>
      <c r="V319" t="s">
        <v>1777</v>
      </c>
    </row>
    <row r="320" spans="1:22" hidden="1" x14ac:dyDescent="0.55000000000000004">
      <c r="A320" t="s">
        <v>1748</v>
      </c>
      <c r="B320" t="s">
        <v>2379</v>
      </c>
      <c r="E320" t="s">
        <v>1728</v>
      </c>
      <c r="F320" t="s">
        <v>2</v>
      </c>
      <c r="G320" s="168" t="s">
        <v>1838</v>
      </c>
      <c r="H320">
        <v>2011</v>
      </c>
      <c r="I320" s="170">
        <v>19</v>
      </c>
      <c r="J320" s="170"/>
      <c r="K320" t="s">
        <v>2380</v>
      </c>
      <c r="O320" s="169">
        <f t="shared" si="14"/>
        <v>4.9400000000000004</v>
      </c>
      <c r="P320" t="s">
        <v>2375</v>
      </c>
      <c r="T320">
        <v>1</v>
      </c>
      <c r="U320" t="s">
        <v>1776</v>
      </c>
      <c r="V320" t="s">
        <v>1777</v>
      </c>
    </row>
    <row r="321" spans="1:22" hidden="1" x14ac:dyDescent="0.55000000000000004">
      <c r="A321" t="s">
        <v>1748</v>
      </c>
      <c r="B321" t="s">
        <v>2379</v>
      </c>
      <c r="C321" t="str">
        <f t="shared" ref="C321" si="22">_xlfn.CONCAT(B321,U321)</f>
        <v>VC5dET12</v>
      </c>
      <c r="E321" t="s">
        <v>1728</v>
      </c>
      <c r="F321" t="s">
        <v>2</v>
      </c>
      <c r="G321" s="168" t="s">
        <v>1838</v>
      </c>
      <c r="H321">
        <v>2016</v>
      </c>
      <c r="I321" s="170">
        <v>15.1</v>
      </c>
      <c r="J321" s="170"/>
      <c r="K321" t="s">
        <v>2380</v>
      </c>
      <c r="O321" s="169">
        <f t="shared" si="14"/>
        <v>3.9259999999999997</v>
      </c>
      <c r="P321" t="s">
        <v>2375</v>
      </c>
      <c r="Q321" s="170">
        <f>(I321/I322)^(1/(H321-H322))</f>
        <v>0.88445257118066611</v>
      </c>
      <c r="T321">
        <v>1</v>
      </c>
      <c r="U321" t="s">
        <v>1778</v>
      </c>
      <c r="V321" t="s">
        <v>1779</v>
      </c>
    </row>
    <row r="322" spans="1:22" hidden="1" x14ac:dyDescent="0.55000000000000004">
      <c r="A322" t="s">
        <v>1748</v>
      </c>
      <c r="B322" t="s">
        <v>2379</v>
      </c>
      <c r="E322" t="s">
        <v>1728</v>
      </c>
      <c r="F322" t="s">
        <v>2</v>
      </c>
      <c r="G322" s="168" t="s">
        <v>1838</v>
      </c>
      <c r="H322">
        <v>2011</v>
      </c>
      <c r="I322" s="170">
        <v>27.9</v>
      </c>
      <c r="J322" s="170"/>
      <c r="K322" t="s">
        <v>2380</v>
      </c>
      <c r="O322" s="169">
        <f t="shared" si="14"/>
        <v>7.2539999999999996</v>
      </c>
      <c r="P322" t="s">
        <v>2375</v>
      </c>
      <c r="T322">
        <v>1</v>
      </c>
      <c r="U322" t="s">
        <v>1778</v>
      </c>
      <c r="V322" t="s">
        <v>1779</v>
      </c>
    </row>
    <row r="323" spans="1:22" hidden="1" x14ac:dyDescent="0.55000000000000004">
      <c r="A323" t="s">
        <v>1748</v>
      </c>
      <c r="B323" t="s">
        <v>2379</v>
      </c>
      <c r="C323" t="str">
        <f t="shared" ref="C323" si="23">_xlfn.CONCAT(B323,U323)</f>
        <v>VC5dET13</v>
      </c>
      <c r="E323" t="s">
        <v>1728</v>
      </c>
      <c r="F323" t="s">
        <v>2</v>
      </c>
      <c r="G323" s="168" t="s">
        <v>1838</v>
      </c>
      <c r="H323">
        <v>2016</v>
      </c>
      <c r="I323" s="170">
        <v>9.6</v>
      </c>
      <c r="J323" s="170"/>
      <c r="K323" t="s">
        <v>2380</v>
      </c>
      <c r="O323" s="169">
        <f t="shared" si="14"/>
        <v>2.496</v>
      </c>
      <c r="P323" t="s">
        <v>2375</v>
      </c>
      <c r="Q323" s="170">
        <f>(I323/I324)^(1/(H323-H324))</f>
        <v>0.96791798121137462</v>
      </c>
      <c r="T323">
        <v>1</v>
      </c>
      <c r="U323" t="s">
        <v>1780</v>
      </c>
      <c r="V323" t="s">
        <v>1781</v>
      </c>
    </row>
    <row r="324" spans="1:22" hidden="1" x14ac:dyDescent="0.55000000000000004">
      <c r="A324" t="s">
        <v>1748</v>
      </c>
      <c r="B324" t="s">
        <v>2379</v>
      </c>
      <c r="E324" t="s">
        <v>1728</v>
      </c>
      <c r="F324" t="s">
        <v>2</v>
      </c>
      <c r="G324" s="168" t="s">
        <v>1838</v>
      </c>
      <c r="H324">
        <v>2011</v>
      </c>
      <c r="I324" s="170">
        <v>11.3</v>
      </c>
      <c r="J324" s="170"/>
      <c r="K324" t="s">
        <v>2380</v>
      </c>
      <c r="O324" s="169">
        <f t="shared" si="14"/>
        <v>2.9380000000000002</v>
      </c>
      <c r="P324" t="s">
        <v>2375</v>
      </c>
      <c r="T324">
        <v>1</v>
      </c>
      <c r="U324" t="s">
        <v>1780</v>
      </c>
      <c r="V324" t="s">
        <v>1781</v>
      </c>
    </row>
    <row r="325" spans="1:22" hidden="1" x14ac:dyDescent="0.55000000000000004">
      <c r="A325" t="s">
        <v>1748</v>
      </c>
      <c r="B325" t="s">
        <v>2379</v>
      </c>
      <c r="C325" t="str">
        <f t="shared" ref="C325" si="24">_xlfn.CONCAT(B325,U325)</f>
        <v>VC5dET14</v>
      </c>
      <c r="E325" t="s">
        <v>1728</v>
      </c>
      <c r="F325" t="s">
        <v>2</v>
      </c>
      <c r="G325" s="168" t="s">
        <v>1838</v>
      </c>
      <c r="H325">
        <v>2016</v>
      </c>
      <c r="I325" s="170">
        <v>14.9</v>
      </c>
      <c r="J325" s="170"/>
      <c r="K325" t="s">
        <v>2380</v>
      </c>
      <c r="O325" s="169">
        <f t="shared" si="14"/>
        <v>3.8739999999999997</v>
      </c>
      <c r="P325" t="s">
        <v>2375</v>
      </c>
      <c r="Q325" s="170">
        <f>(I325/I326)^(1/(H325-H326))</f>
        <v>1.0390973359984708</v>
      </c>
      <c r="T325">
        <v>1</v>
      </c>
      <c r="U325" t="s">
        <v>1782</v>
      </c>
      <c r="V325" t="s">
        <v>264</v>
      </c>
    </row>
    <row r="326" spans="1:22" hidden="1" x14ac:dyDescent="0.55000000000000004">
      <c r="A326" t="s">
        <v>1748</v>
      </c>
      <c r="B326" t="s">
        <v>2379</v>
      </c>
      <c r="E326" t="s">
        <v>1728</v>
      </c>
      <c r="F326" t="s">
        <v>2</v>
      </c>
      <c r="G326" s="168" t="s">
        <v>1838</v>
      </c>
      <c r="H326">
        <v>2011</v>
      </c>
      <c r="I326" s="170">
        <v>12.3</v>
      </c>
      <c r="J326" s="170"/>
      <c r="K326" t="s">
        <v>2380</v>
      </c>
      <c r="O326" s="169">
        <f t="shared" si="14"/>
        <v>3.1980000000000004</v>
      </c>
      <c r="P326" t="s">
        <v>2375</v>
      </c>
      <c r="T326">
        <v>1</v>
      </c>
      <c r="U326" t="s">
        <v>1782</v>
      </c>
      <c r="V326" t="s">
        <v>264</v>
      </c>
    </row>
    <row r="327" spans="1:22" hidden="1" x14ac:dyDescent="0.55000000000000004">
      <c r="A327" t="s">
        <v>1748</v>
      </c>
      <c r="B327" t="s">
        <v>2379</v>
      </c>
      <c r="C327" t="str">
        <f t="shared" ref="C327" si="25">_xlfn.CONCAT(B327,U327)</f>
        <v>VC5dET15</v>
      </c>
      <c r="E327" t="s">
        <v>1728</v>
      </c>
      <c r="F327" t="s">
        <v>2</v>
      </c>
      <c r="G327" s="168" t="s">
        <v>1838</v>
      </c>
      <c r="H327">
        <v>2016</v>
      </c>
      <c r="I327" s="170">
        <v>13.2</v>
      </c>
      <c r="J327" s="170"/>
      <c r="K327" t="s">
        <v>2380</v>
      </c>
      <c r="O327" s="169">
        <f t="shared" si="14"/>
        <v>3.4320000000000004</v>
      </c>
      <c r="P327" t="s">
        <v>2375</v>
      </c>
      <c r="Q327" s="170">
        <f>(I327/I328)^(1/(H327-H328))</f>
        <v>0.99551551429898022</v>
      </c>
      <c r="T327">
        <v>1</v>
      </c>
      <c r="U327" t="s">
        <v>1783</v>
      </c>
      <c r="V327" t="s">
        <v>1784</v>
      </c>
    </row>
    <row r="328" spans="1:22" hidden="1" x14ac:dyDescent="0.55000000000000004">
      <c r="A328" t="s">
        <v>1748</v>
      </c>
      <c r="B328" t="s">
        <v>2379</v>
      </c>
      <c r="E328" t="s">
        <v>1728</v>
      </c>
      <c r="F328" t="s">
        <v>2</v>
      </c>
      <c r="G328" s="168" t="s">
        <v>1838</v>
      </c>
      <c r="H328">
        <v>2011</v>
      </c>
      <c r="I328" s="170">
        <v>13.5</v>
      </c>
      <c r="J328" s="170"/>
      <c r="K328" t="s">
        <v>2380</v>
      </c>
      <c r="O328" s="169">
        <f t="shared" si="14"/>
        <v>3.5100000000000002</v>
      </c>
      <c r="P328" t="s">
        <v>2375</v>
      </c>
      <c r="T328">
        <v>1</v>
      </c>
      <c r="U328" t="s">
        <v>1783</v>
      </c>
      <c r="V328" t="s">
        <v>1784</v>
      </c>
    </row>
    <row r="329" spans="1:22" hidden="1" x14ac:dyDescent="0.55000000000000004">
      <c r="A329" t="s">
        <v>1837</v>
      </c>
      <c r="D329" t="s">
        <v>1575</v>
      </c>
      <c r="E329" t="s">
        <v>1170</v>
      </c>
      <c r="F329" t="s">
        <v>5</v>
      </c>
      <c r="G329" s="168" t="s">
        <v>1838</v>
      </c>
      <c r="H329">
        <v>2014</v>
      </c>
      <c r="I329" s="170">
        <v>48.5</v>
      </c>
      <c r="J329" s="170"/>
      <c r="K329" t="s">
        <v>1839</v>
      </c>
      <c r="L329" t="s">
        <v>1025</v>
      </c>
      <c r="T329">
        <v>0</v>
      </c>
      <c r="U329" t="s">
        <v>1747</v>
      </c>
      <c r="V329" t="s">
        <v>231</v>
      </c>
    </row>
    <row r="330" spans="1:22" hidden="1" x14ac:dyDescent="0.55000000000000004">
      <c r="A330" t="s">
        <v>1840</v>
      </c>
      <c r="E330" t="s">
        <v>1841</v>
      </c>
      <c r="F330" t="s">
        <v>5</v>
      </c>
      <c r="G330" s="168" t="s">
        <v>1838</v>
      </c>
      <c r="H330">
        <v>2016</v>
      </c>
      <c r="I330" s="170">
        <v>46.2</v>
      </c>
      <c r="J330" s="170"/>
      <c r="K330" t="s">
        <v>1839</v>
      </c>
      <c r="L330" t="s">
        <v>1025</v>
      </c>
      <c r="Q330" s="170">
        <f>(I330/I331)^(1/(H330-H331))</f>
        <v>0.98042496169476234</v>
      </c>
      <c r="T330">
        <v>0</v>
      </c>
      <c r="U330" t="s">
        <v>1747</v>
      </c>
      <c r="V330" t="s">
        <v>231</v>
      </c>
    </row>
    <row r="331" spans="1:22" hidden="1" x14ac:dyDescent="0.55000000000000004">
      <c r="A331" t="s">
        <v>1840</v>
      </c>
      <c r="E331" t="s">
        <v>1841</v>
      </c>
      <c r="F331" t="s">
        <v>5</v>
      </c>
      <c r="G331" s="168" t="s">
        <v>1838</v>
      </c>
      <c r="H331">
        <v>2011</v>
      </c>
      <c r="I331" s="170">
        <v>51</v>
      </c>
      <c r="J331" s="170"/>
      <c r="K331" t="s">
        <v>1839</v>
      </c>
      <c r="L331" t="s">
        <v>1025</v>
      </c>
      <c r="T331">
        <v>0</v>
      </c>
      <c r="U331" t="s">
        <v>1747</v>
      </c>
      <c r="V331" t="s">
        <v>231</v>
      </c>
    </row>
    <row r="332" spans="1:22" hidden="1" x14ac:dyDescent="0.55000000000000004">
      <c r="A332" t="s">
        <v>1840</v>
      </c>
      <c r="E332" t="s">
        <v>1841</v>
      </c>
      <c r="F332" t="s">
        <v>5</v>
      </c>
      <c r="G332" s="168" t="s">
        <v>1838</v>
      </c>
      <c r="H332">
        <v>2016</v>
      </c>
      <c r="I332" s="170">
        <v>56.4</v>
      </c>
      <c r="J332" s="170"/>
      <c r="K332" t="s">
        <v>1839</v>
      </c>
      <c r="L332" t="s">
        <v>1025</v>
      </c>
      <c r="Q332" s="170">
        <f>(I332/I333)^(1/(H332-H333))</f>
        <v>0.97291514661444567</v>
      </c>
      <c r="T332">
        <v>1</v>
      </c>
      <c r="U332" t="s">
        <v>1767</v>
      </c>
      <c r="V332" t="s">
        <v>1768</v>
      </c>
    </row>
    <row r="333" spans="1:22" hidden="1" x14ac:dyDescent="0.55000000000000004">
      <c r="A333" t="s">
        <v>1840</v>
      </c>
      <c r="E333" t="s">
        <v>1841</v>
      </c>
      <c r="F333" t="s">
        <v>5</v>
      </c>
      <c r="G333" s="168" t="s">
        <v>1838</v>
      </c>
      <c r="H333">
        <v>2011</v>
      </c>
      <c r="I333" s="170">
        <v>64.7</v>
      </c>
      <c r="J333" s="170"/>
      <c r="K333" t="s">
        <v>1839</v>
      </c>
      <c r="L333" t="s">
        <v>1025</v>
      </c>
      <c r="Q333" s="170"/>
      <c r="T333">
        <v>1</v>
      </c>
      <c r="U333" t="s">
        <v>1767</v>
      </c>
      <c r="V333" t="s">
        <v>1768</v>
      </c>
    </row>
    <row r="334" spans="1:22" hidden="1" x14ac:dyDescent="0.55000000000000004">
      <c r="A334" t="s">
        <v>1840</v>
      </c>
      <c r="E334" t="s">
        <v>1841</v>
      </c>
      <c r="F334" t="s">
        <v>5</v>
      </c>
      <c r="G334" s="168" t="s">
        <v>1838</v>
      </c>
      <c r="H334">
        <v>2016</v>
      </c>
      <c r="I334" s="170">
        <v>44.2</v>
      </c>
      <c r="J334" s="170"/>
      <c r="K334" t="s">
        <v>1839</v>
      </c>
      <c r="L334" t="s">
        <v>1025</v>
      </c>
      <c r="Q334" s="170">
        <f>(I334/I335)^(1/(H334-H335))</f>
        <v>0.98737078402617451</v>
      </c>
      <c r="T334">
        <v>1</v>
      </c>
      <c r="U334" t="s">
        <v>1771</v>
      </c>
      <c r="V334" t="s">
        <v>1772</v>
      </c>
    </row>
    <row r="335" spans="1:22" hidden="1" x14ac:dyDescent="0.55000000000000004">
      <c r="A335" t="s">
        <v>1840</v>
      </c>
      <c r="E335" t="s">
        <v>1841</v>
      </c>
      <c r="F335" t="s">
        <v>5</v>
      </c>
      <c r="G335" s="168" t="s">
        <v>1838</v>
      </c>
      <c r="H335">
        <v>2011</v>
      </c>
      <c r="I335" s="170">
        <v>47.1</v>
      </c>
      <c r="J335" s="170"/>
      <c r="K335" t="s">
        <v>1839</v>
      </c>
      <c r="L335" t="s">
        <v>1025</v>
      </c>
      <c r="Q335" s="170"/>
      <c r="T335">
        <v>1</v>
      </c>
      <c r="U335" t="s">
        <v>1771</v>
      </c>
      <c r="V335" t="s">
        <v>1772</v>
      </c>
    </row>
    <row r="336" spans="1:22" hidden="1" x14ac:dyDescent="0.55000000000000004">
      <c r="A336" t="s">
        <v>1840</v>
      </c>
      <c r="E336" t="s">
        <v>1841</v>
      </c>
      <c r="F336" t="s">
        <v>5</v>
      </c>
      <c r="G336" s="168" t="s">
        <v>1838</v>
      </c>
      <c r="H336">
        <v>2016</v>
      </c>
      <c r="I336" s="170">
        <v>54</v>
      </c>
      <c r="J336" s="170"/>
      <c r="K336" t="s">
        <v>1839</v>
      </c>
      <c r="L336" t="s">
        <v>1025</v>
      </c>
      <c r="Q336" s="170">
        <f>(I336/I337)^(1/(H336-H337))</f>
        <v>0.98411891413352426</v>
      </c>
      <c r="T336">
        <v>1</v>
      </c>
      <c r="U336" t="s">
        <v>1769</v>
      </c>
      <c r="V336" t="s">
        <v>255</v>
      </c>
    </row>
    <row r="337" spans="1:22" hidden="1" x14ac:dyDescent="0.55000000000000004">
      <c r="A337" t="s">
        <v>1840</v>
      </c>
      <c r="E337" t="s">
        <v>1841</v>
      </c>
      <c r="F337" t="s">
        <v>5</v>
      </c>
      <c r="G337" s="168" t="s">
        <v>1838</v>
      </c>
      <c r="H337">
        <v>2011</v>
      </c>
      <c r="I337" s="170">
        <v>58.5</v>
      </c>
      <c r="J337" s="170"/>
      <c r="K337" t="s">
        <v>1839</v>
      </c>
      <c r="L337" t="s">
        <v>1025</v>
      </c>
      <c r="Q337" s="170"/>
      <c r="T337">
        <v>1</v>
      </c>
      <c r="U337" t="s">
        <v>1769</v>
      </c>
      <c r="V337" t="s">
        <v>255</v>
      </c>
    </row>
    <row r="338" spans="1:22" hidden="1" x14ac:dyDescent="0.55000000000000004">
      <c r="A338" t="s">
        <v>1840</v>
      </c>
      <c r="E338" t="s">
        <v>1841</v>
      </c>
      <c r="F338" t="s">
        <v>5</v>
      </c>
      <c r="G338" s="168" t="s">
        <v>1838</v>
      </c>
      <c r="H338">
        <v>2016</v>
      </c>
      <c r="I338" s="170">
        <v>48.7</v>
      </c>
      <c r="J338" s="170"/>
      <c r="K338" t="s">
        <v>1839</v>
      </c>
      <c r="L338" t="s">
        <v>1025</v>
      </c>
      <c r="Q338" s="170">
        <f>(I338/I339)^(1/(H338-H339))</f>
        <v>0.96565099768301244</v>
      </c>
      <c r="T338">
        <v>1</v>
      </c>
      <c r="U338" t="s">
        <v>1766</v>
      </c>
      <c r="V338" t="s">
        <v>256</v>
      </c>
    </row>
    <row r="339" spans="1:22" hidden="1" x14ac:dyDescent="0.55000000000000004">
      <c r="A339" t="s">
        <v>1840</v>
      </c>
      <c r="E339" t="s">
        <v>1841</v>
      </c>
      <c r="F339" t="s">
        <v>5</v>
      </c>
      <c r="G339" s="168" t="s">
        <v>1838</v>
      </c>
      <c r="H339">
        <v>2011</v>
      </c>
      <c r="I339" s="170">
        <v>58</v>
      </c>
      <c r="J339" s="170"/>
      <c r="K339" t="s">
        <v>1839</v>
      </c>
      <c r="L339" t="s">
        <v>1025</v>
      </c>
      <c r="Q339" s="170"/>
      <c r="T339">
        <v>1</v>
      </c>
      <c r="U339" t="s">
        <v>1766</v>
      </c>
      <c r="V339" t="s">
        <v>256</v>
      </c>
    </row>
    <row r="340" spans="1:22" hidden="1" x14ac:dyDescent="0.55000000000000004">
      <c r="A340" t="s">
        <v>1840</v>
      </c>
      <c r="E340" t="s">
        <v>1841</v>
      </c>
      <c r="F340" t="s">
        <v>5</v>
      </c>
      <c r="G340" s="168" t="s">
        <v>1838</v>
      </c>
      <c r="H340">
        <v>2016</v>
      </c>
      <c r="I340" s="170">
        <v>50.6</v>
      </c>
      <c r="J340" s="170"/>
      <c r="K340" t="s">
        <v>1839</v>
      </c>
      <c r="L340" t="s">
        <v>1025</v>
      </c>
      <c r="Q340" s="170">
        <f>(I340/I341)^(1/(H340-H341))</f>
        <v>0.9792257837553473</v>
      </c>
      <c r="T340">
        <v>1</v>
      </c>
      <c r="U340" t="s">
        <v>1774</v>
      </c>
      <c r="V340" t="s">
        <v>1775</v>
      </c>
    </row>
    <row r="341" spans="1:22" hidden="1" x14ac:dyDescent="0.55000000000000004">
      <c r="A341" t="s">
        <v>1840</v>
      </c>
      <c r="E341" t="s">
        <v>1841</v>
      </c>
      <c r="F341" t="s">
        <v>5</v>
      </c>
      <c r="G341" s="168" t="s">
        <v>1838</v>
      </c>
      <c r="H341">
        <v>2011</v>
      </c>
      <c r="I341" s="170">
        <v>56.2</v>
      </c>
      <c r="J341" s="170"/>
      <c r="K341" t="s">
        <v>1839</v>
      </c>
      <c r="L341" t="s">
        <v>1025</v>
      </c>
      <c r="Q341" s="170"/>
      <c r="T341">
        <v>1</v>
      </c>
      <c r="U341" t="s">
        <v>1774</v>
      </c>
      <c r="V341" t="s">
        <v>1775</v>
      </c>
    </row>
    <row r="342" spans="1:22" hidden="1" x14ac:dyDescent="0.55000000000000004">
      <c r="A342" t="s">
        <v>1840</v>
      </c>
      <c r="E342" t="s">
        <v>1841</v>
      </c>
      <c r="F342" t="s">
        <v>5</v>
      </c>
      <c r="G342" s="168" t="s">
        <v>1838</v>
      </c>
      <c r="H342">
        <v>2016</v>
      </c>
      <c r="I342" s="170">
        <v>44.5</v>
      </c>
      <c r="J342" s="170"/>
      <c r="K342" t="s">
        <v>1839</v>
      </c>
      <c r="L342" t="s">
        <v>1025</v>
      </c>
      <c r="Q342" s="170">
        <f>(I342/I343)^(1/(H342-H343))</f>
        <v>0.98212374219614784</v>
      </c>
      <c r="T342">
        <v>1</v>
      </c>
      <c r="U342" t="s">
        <v>1770</v>
      </c>
      <c r="V342" t="s">
        <v>259</v>
      </c>
    </row>
    <row r="343" spans="1:22" hidden="1" x14ac:dyDescent="0.55000000000000004">
      <c r="A343" t="s">
        <v>1840</v>
      </c>
      <c r="E343" t="s">
        <v>1841</v>
      </c>
      <c r="F343" t="s">
        <v>5</v>
      </c>
      <c r="G343" s="168" t="s">
        <v>1838</v>
      </c>
      <c r="H343">
        <v>2011</v>
      </c>
      <c r="I343" s="170">
        <v>48.7</v>
      </c>
      <c r="J343" s="170"/>
      <c r="K343" t="s">
        <v>1839</v>
      </c>
      <c r="L343" t="s">
        <v>1025</v>
      </c>
      <c r="Q343" s="170"/>
      <c r="T343">
        <v>1</v>
      </c>
      <c r="U343" t="s">
        <v>1770</v>
      </c>
      <c r="V343" t="s">
        <v>259</v>
      </c>
    </row>
    <row r="344" spans="1:22" hidden="1" x14ac:dyDescent="0.55000000000000004">
      <c r="A344" t="s">
        <v>1840</v>
      </c>
      <c r="E344" t="s">
        <v>1841</v>
      </c>
      <c r="F344" t="s">
        <v>5</v>
      </c>
      <c r="G344" s="168" t="s">
        <v>1838</v>
      </c>
      <c r="H344">
        <v>2016</v>
      </c>
      <c r="I344" s="170">
        <v>42.6</v>
      </c>
      <c r="J344" s="170"/>
      <c r="K344" t="s">
        <v>1839</v>
      </c>
      <c r="L344" t="s">
        <v>1025</v>
      </c>
      <c r="Q344" s="170">
        <f>(I344/I345)^(1/(H344-H345))</f>
        <v>0.97359005175362268</v>
      </c>
      <c r="T344">
        <v>1</v>
      </c>
      <c r="U344" t="s">
        <v>1776</v>
      </c>
      <c r="V344" t="s">
        <v>1777</v>
      </c>
    </row>
    <row r="345" spans="1:22" hidden="1" x14ac:dyDescent="0.55000000000000004">
      <c r="A345" t="s">
        <v>1840</v>
      </c>
      <c r="E345" t="s">
        <v>1841</v>
      </c>
      <c r="F345" t="s">
        <v>5</v>
      </c>
      <c r="G345" s="168" t="s">
        <v>1838</v>
      </c>
      <c r="H345">
        <v>2011</v>
      </c>
      <c r="I345" s="170">
        <v>48.7</v>
      </c>
      <c r="J345" s="170"/>
      <c r="K345" t="s">
        <v>1839</v>
      </c>
      <c r="L345" t="s">
        <v>1025</v>
      </c>
      <c r="T345">
        <v>1</v>
      </c>
      <c r="U345" t="s">
        <v>1776</v>
      </c>
      <c r="V345" t="s">
        <v>1777</v>
      </c>
    </row>
    <row r="346" spans="1:22" hidden="1" x14ac:dyDescent="0.55000000000000004">
      <c r="A346" t="s">
        <v>1840</v>
      </c>
      <c r="E346" t="s">
        <v>1841</v>
      </c>
      <c r="F346" t="s">
        <v>5</v>
      </c>
      <c r="G346" s="168" t="s">
        <v>1838</v>
      </c>
      <c r="H346">
        <v>2016</v>
      </c>
      <c r="I346" s="170">
        <v>47.9</v>
      </c>
      <c r="J346" s="170"/>
      <c r="K346" t="s">
        <v>1839</v>
      </c>
      <c r="L346" t="s">
        <v>1025</v>
      </c>
      <c r="Q346" s="170">
        <f>(I346/I347)^(1/(H346-H347))</f>
        <v>1.0185229407265959</v>
      </c>
      <c r="T346">
        <v>1</v>
      </c>
      <c r="U346" t="s">
        <v>1783</v>
      </c>
      <c r="V346" t="s">
        <v>1784</v>
      </c>
    </row>
    <row r="347" spans="1:22" hidden="1" x14ac:dyDescent="0.55000000000000004">
      <c r="A347" t="s">
        <v>1840</v>
      </c>
      <c r="E347" t="s">
        <v>1841</v>
      </c>
      <c r="F347" t="s">
        <v>5</v>
      </c>
      <c r="G347" s="168" t="s">
        <v>1838</v>
      </c>
      <c r="H347">
        <v>2011</v>
      </c>
      <c r="I347" s="170">
        <v>43.7</v>
      </c>
      <c r="J347" s="170"/>
      <c r="K347" t="s">
        <v>1839</v>
      </c>
      <c r="L347" t="s">
        <v>1025</v>
      </c>
      <c r="T347">
        <v>1</v>
      </c>
      <c r="U347" t="s">
        <v>1783</v>
      </c>
      <c r="V347" t="s">
        <v>1784</v>
      </c>
    </row>
    <row r="348" spans="1:22" hidden="1" x14ac:dyDescent="0.55000000000000004">
      <c r="A348" t="s">
        <v>1840</v>
      </c>
      <c r="E348" t="s">
        <v>1841</v>
      </c>
      <c r="F348" t="s">
        <v>5</v>
      </c>
      <c r="G348" s="168" t="s">
        <v>1838</v>
      </c>
      <c r="H348">
        <v>2016</v>
      </c>
      <c r="I348" s="170">
        <v>37</v>
      </c>
      <c r="J348" s="170"/>
      <c r="K348" t="s">
        <v>1839</v>
      </c>
      <c r="L348" t="s">
        <v>1025</v>
      </c>
      <c r="Q348" s="170">
        <f>(I348/I349)^(1/(H348-H349))</f>
        <v>0.99311739764002371</v>
      </c>
      <c r="T348">
        <v>1</v>
      </c>
      <c r="U348" t="s">
        <v>1778</v>
      </c>
      <c r="V348" t="s">
        <v>1790</v>
      </c>
    </row>
    <row r="349" spans="1:22" hidden="1" x14ac:dyDescent="0.55000000000000004">
      <c r="A349" t="s">
        <v>1840</v>
      </c>
      <c r="E349" t="s">
        <v>1841</v>
      </c>
      <c r="F349" t="s">
        <v>5</v>
      </c>
      <c r="G349" s="168" t="s">
        <v>1838</v>
      </c>
      <c r="H349">
        <v>2011</v>
      </c>
      <c r="I349" s="170">
        <v>38.299999999999997</v>
      </c>
      <c r="J349" s="170"/>
      <c r="K349" t="s">
        <v>1839</v>
      </c>
      <c r="L349" t="s">
        <v>1025</v>
      </c>
      <c r="T349">
        <v>1</v>
      </c>
      <c r="U349" t="s">
        <v>1778</v>
      </c>
      <c r="V349" t="s">
        <v>1790</v>
      </c>
    </row>
    <row r="350" spans="1:22" hidden="1" x14ac:dyDescent="0.55000000000000004">
      <c r="A350" t="s">
        <v>1840</v>
      </c>
      <c r="E350" t="s">
        <v>1841</v>
      </c>
      <c r="F350" t="s">
        <v>5</v>
      </c>
      <c r="G350" s="168" t="s">
        <v>1838</v>
      </c>
      <c r="H350">
        <v>2016</v>
      </c>
      <c r="I350" s="170">
        <v>41</v>
      </c>
      <c r="J350" s="170"/>
      <c r="K350" t="s">
        <v>1839</v>
      </c>
      <c r="L350" t="s">
        <v>1025</v>
      </c>
      <c r="Q350" s="170">
        <f>(I350/I351)^(1/(H350-H351))</f>
        <v>1.0224063978798441</v>
      </c>
      <c r="T350">
        <v>1</v>
      </c>
      <c r="U350" t="s">
        <v>1780</v>
      </c>
      <c r="V350" t="s">
        <v>1781</v>
      </c>
    </row>
    <row r="351" spans="1:22" hidden="1" x14ac:dyDescent="0.55000000000000004">
      <c r="A351" t="s">
        <v>1840</v>
      </c>
      <c r="E351" t="s">
        <v>1841</v>
      </c>
      <c r="F351" t="s">
        <v>5</v>
      </c>
      <c r="G351" s="168" t="s">
        <v>1838</v>
      </c>
      <c r="H351">
        <v>2011</v>
      </c>
      <c r="I351" s="170">
        <v>36.700000000000003</v>
      </c>
      <c r="J351" s="170"/>
      <c r="K351" t="s">
        <v>1839</v>
      </c>
      <c r="L351" t="s">
        <v>1025</v>
      </c>
      <c r="T351">
        <v>1</v>
      </c>
      <c r="U351" t="s">
        <v>1780</v>
      </c>
      <c r="V351" t="s">
        <v>1781</v>
      </c>
    </row>
    <row r="352" spans="1:22" hidden="1" x14ac:dyDescent="0.55000000000000004">
      <c r="A352" t="s">
        <v>1840</v>
      </c>
      <c r="E352" t="s">
        <v>1841</v>
      </c>
      <c r="F352" t="s">
        <v>5</v>
      </c>
      <c r="G352" s="168" t="s">
        <v>1838</v>
      </c>
      <c r="H352">
        <v>2016</v>
      </c>
      <c r="I352" s="170">
        <v>17.8</v>
      </c>
      <c r="J352" s="170"/>
      <c r="K352" t="s">
        <v>1839</v>
      </c>
      <c r="L352" t="s">
        <v>1025</v>
      </c>
      <c r="Q352" s="170">
        <f>(I352/I353)^(1/(H352-H353))</f>
        <v>0.94435292812383376</v>
      </c>
      <c r="T352">
        <v>1</v>
      </c>
      <c r="U352" t="s">
        <v>1782</v>
      </c>
      <c r="V352" t="s">
        <v>264</v>
      </c>
    </row>
    <row r="353" spans="1:22" hidden="1" x14ac:dyDescent="0.55000000000000004">
      <c r="A353" t="s">
        <v>1840</v>
      </c>
      <c r="E353" t="s">
        <v>1841</v>
      </c>
      <c r="F353" t="s">
        <v>5</v>
      </c>
      <c r="G353" s="168" t="s">
        <v>1838</v>
      </c>
      <c r="H353">
        <v>2011</v>
      </c>
      <c r="I353" s="170">
        <v>23.7</v>
      </c>
      <c r="J353" s="170"/>
      <c r="K353" t="s">
        <v>1839</v>
      </c>
      <c r="L353" t="s">
        <v>1025</v>
      </c>
      <c r="T353">
        <v>1</v>
      </c>
      <c r="U353" t="s">
        <v>1782</v>
      </c>
      <c r="V353" t="s">
        <v>264</v>
      </c>
    </row>
    <row r="354" spans="1:22" x14ac:dyDescent="0.55000000000000004">
      <c r="A354" t="s">
        <v>1748</v>
      </c>
      <c r="B354" t="s">
        <v>1842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1838</v>
      </c>
      <c r="H354">
        <v>2019</v>
      </c>
      <c r="I354" s="170">
        <v>12.4</v>
      </c>
      <c r="J354" s="170"/>
      <c r="K354" t="s">
        <v>1839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1747</v>
      </c>
      <c r="V354" t="s">
        <v>231</v>
      </c>
    </row>
    <row r="355" spans="1:22" x14ac:dyDescent="0.55000000000000004">
      <c r="A355" t="s">
        <v>1748</v>
      </c>
      <c r="B355" t="s">
        <v>1842</v>
      </c>
      <c r="D355" t="s">
        <v>1574</v>
      </c>
      <c r="E355" t="s">
        <v>1171</v>
      </c>
      <c r="F355" t="s">
        <v>5</v>
      </c>
      <c r="G355" s="168" t="s">
        <v>1838</v>
      </c>
      <c r="H355">
        <v>2011</v>
      </c>
      <c r="I355" s="170">
        <v>20.6</v>
      </c>
      <c r="J355" s="170"/>
      <c r="K355" t="s">
        <v>1839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1747</v>
      </c>
      <c r="V355" t="s">
        <v>231</v>
      </c>
    </row>
    <row r="356" spans="1:22" x14ac:dyDescent="0.55000000000000004">
      <c r="A356" t="s">
        <v>1748</v>
      </c>
      <c r="B356" t="s">
        <v>1842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1838</v>
      </c>
      <c r="H356">
        <v>2019</v>
      </c>
      <c r="I356" s="170">
        <v>14.5</v>
      </c>
      <c r="J356" s="170"/>
      <c r="K356" t="s">
        <v>1839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1764</v>
      </c>
      <c r="V356" t="s">
        <v>16</v>
      </c>
    </row>
    <row r="357" spans="1:22" x14ac:dyDescent="0.55000000000000004">
      <c r="A357" t="s">
        <v>1748</v>
      </c>
      <c r="B357" t="s">
        <v>1842</v>
      </c>
      <c r="D357" t="s">
        <v>1574</v>
      </c>
      <c r="E357" t="s">
        <v>1171</v>
      </c>
      <c r="F357" t="s">
        <v>5</v>
      </c>
      <c r="G357" s="168" t="s">
        <v>1838</v>
      </c>
      <c r="H357">
        <v>2011</v>
      </c>
      <c r="I357" s="170">
        <v>21.7</v>
      </c>
      <c r="J357" s="170"/>
      <c r="K357" t="s">
        <v>1839</v>
      </c>
      <c r="L357" t="s">
        <v>1025</v>
      </c>
      <c r="O357" s="169">
        <f t="shared" si="27"/>
        <v>0.217</v>
      </c>
      <c r="T357">
        <v>0.5</v>
      </c>
      <c r="U357" t="s">
        <v>1764</v>
      </c>
      <c r="V357" t="s">
        <v>16</v>
      </c>
    </row>
    <row r="358" spans="1:22" x14ac:dyDescent="0.55000000000000004">
      <c r="A358" t="s">
        <v>1748</v>
      </c>
      <c r="B358" t="s">
        <v>1842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1838</v>
      </c>
      <c r="H358">
        <v>2019</v>
      </c>
      <c r="I358" s="170">
        <v>6.3</v>
      </c>
      <c r="J358" s="170"/>
      <c r="K358" t="s">
        <v>1839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1765</v>
      </c>
      <c r="V358" t="s">
        <v>128</v>
      </c>
    </row>
    <row r="359" spans="1:22" x14ac:dyDescent="0.55000000000000004">
      <c r="A359" t="s">
        <v>1748</v>
      </c>
      <c r="B359" t="s">
        <v>1842</v>
      </c>
      <c r="D359" t="s">
        <v>1574</v>
      </c>
      <c r="E359" t="s">
        <v>1171</v>
      </c>
      <c r="F359" t="s">
        <v>5</v>
      </c>
      <c r="G359" s="168" t="s">
        <v>1838</v>
      </c>
      <c r="H359">
        <v>2011</v>
      </c>
      <c r="I359" s="170">
        <v>12.4</v>
      </c>
      <c r="J359" s="170"/>
      <c r="K359" t="s">
        <v>1839</v>
      </c>
      <c r="L359" t="s">
        <v>1025</v>
      </c>
      <c r="O359" s="169">
        <f t="shared" si="27"/>
        <v>0.124</v>
      </c>
      <c r="T359">
        <v>0.5</v>
      </c>
      <c r="U359" t="s">
        <v>1765</v>
      </c>
      <c r="V359" t="s">
        <v>128</v>
      </c>
    </row>
    <row r="360" spans="1:22" x14ac:dyDescent="0.55000000000000004">
      <c r="A360" t="s">
        <v>1748</v>
      </c>
      <c r="B360" t="s">
        <v>1842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1838</v>
      </c>
      <c r="H360">
        <v>2019</v>
      </c>
      <c r="I360" s="170">
        <v>15.1</v>
      </c>
      <c r="J360" s="170"/>
      <c r="K360" t="s">
        <v>1839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1766</v>
      </c>
      <c r="V360" t="s">
        <v>256</v>
      </c>
    </row>
    <row r="361" spans="1:22" x14ac:dyDescent="0.55000000000000004">
      <c r="A361" t="s">
        <v>1748</v>
      </c>
      <c r="B361" t="s">
        <v>1842</v>
      </c>
      <c r="D361" t="s">
        <v>1574</v>
      </c>
      <c r="E361" t="s">
        <v>1171</v>
      </c>
      <c r="F361" t="s">
        <v>5</v>
      </c>
      <c r="G361" s="168" t="s">
        <v>1838</v>
      </c>
      <c r="H361">
        <v>2011</v>
      </c>
      <c r="I361" s="170">
        <v>22.4</v>
      </c>
      <c r="J361" s="170"/>
      <c r="K361" t="s">
        <v>1839</v>
      </c>
      <c r="L361" t="s">
        <v>1025</v>
      </c>
      <c r="O361" s="169">
        <f t="shared" si="27"/>
        <v>0.22399999999999998</v>
      </c>
      <c r="T361">
        <v>1</v>
      </c>
      <c r="U361" t="s">
        <v>1766</v>
      </c>
      <c r="V361" t="s">
        <v>256</v>
      </c>
    </row>
    <row r="362" spans="1:22" x14ac:dyDescent="0.55000000000000004">
      <c r="A362" t="s">
        <v>1748</v>
      </c>
      <c r="B362" t="s">
        <v>1842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1838</v>
      </c>
      <c r="H362">
        <v>2019</v>
      </c>
      <c r="I362" s="170">
        <v>20.6</v>
      </c>
      <c r="J362" s="170"/>
      <c r="K362" t="s">
        <v>1839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1767</v>
      </c>
      <c r="V362" t="s">
        <v>1843</v>
      </c>
    </row>
    <row r="363" spans="1:22" x14ac:dyDescent="0.55000000000000004">
      <c r="A363" t="s">
        <v>1748</v>
      </c>
      <c r="B363" t="s">
        <v>1842</v>
      </c>
      <c r="D363" t="s">
        <v>1574</v>
      </c>
      <c r="E363" t="s">
        <v>1171</v>
      </c>
      <c r="F363" t="s">
        <v>5</v>
      </c>
      <c r="G363" s="168" t="s">
        <v>1838</v>
      </c>
      <c r="H363">
        <v>2011</v>
      </c>
      <c r="I363" s="170">
        <v>29.1</v>
      </c>
      <c r="J363" s="170"/>
      <c r="K363" t="s">
        <v>1839</v>
      </c>
      <c r="L363" t="s">
        <v>1025</v>
      </c>
      <c r="O363" s="169">
        <f t="shared" si="27"/>
        <v>0.29100000000000004</v>
      </c>
      <c r="T363">
        <v>1</v>
      </c>
      <c r="U363" t="s">
        <v>1767</v>
      </c>
      <c r="V363" t="s">
        <v>1843</v>
      </c>
    </row>
    <row r="364" spans="1:22" x14ac:dyDescent="0.55000000000000004">
      <c r="A364" t="s">
        <v>1748</v>
      </c>
      <c r="B364" t="s">
        <v>1842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1838</v>
      </c>
      <c r="H364">
        <v>2019</v>
      </c>
      <c r="I364" s="170">
        <v>13.4</v>
      </c>
      <c r="J364" s="170"/>
      <c r="K364" t="s">
        <v>1839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1769</v>
      </c>
      <c r="V364" t="s">
        <v>255</v>
      </c>
    </row>
    <row r="365" spans="1:22" x14ac:dyDescent="0.55000000000000004">
      <c r="A365" t="s">
        <v>1748</v>
      </c>
      <c r="B365" t="s">
        <v>1842</v>
      </c>
      <c r="D365" t="s">
        <v>1574</v>
      </c>
      <c r="E365" t="s">
        <v>1171</v>
      </c>
      <c r="F365" t="s">
        <v>5</v>
      </c>
      <c r="G365" s="168" t="s">
        <v>1838</v>
      </c>
      <c r="H365">
        <v>2011</v>
      </c>
      <c r="I365" s="170">
        <v>24.2</v>
      </c>
      <c r="J365" s="170"/>
      <c r="K365" t="s">
        <v>1839</v>
      </c>
      <c r="L365" t="s">
        <v>1025</v>
      </c>
      <c r="O365" s="169">
        <f t="shared" si="27"/>
        <v>0.24199999999999999</v>
      </c>
      <c r="T365">
        <v>1</v>
      </c>
      <c r="U365" t="s">
        <v>1769</v>
      </c>
      <c r="V365" t="s">
        <v>255</v>
      </c>
    </row>
    <row r="366" spans="1:22" x14ac:dyDescent="0.55000000000000004">
      <c r="A366" t="s">
        <v>1748</v>
      </c>
      <c r="B366" t="s">
        <v>1842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1838</v>
      </c>
      <c r="H366">
        <v>2019</v>
      </c>
      <c r="I366" s="170">
        <v>11.9</v>
      </c>
      <c r="J366" s="170"/>
      <c r="K366" t="s">
        <v>1839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1770</v>
      </c>
      <c r="V366" t="s">
        <v>259</v>
      </c>
    </row>
    <row r="367" spans="1:22" x14ac:dyDescent="0.55000000000000004">
      <c r="A367" t="s">
        <v>1748</v>
      </c>
      <c r="B367" t="s">
        <v>1842</v>
      </c>
      <c r="D367" t="s">
        <v>1574</v>
      </c>
      <c r="E367" t="s">
        <v>1171</v>
      </c>
      <c r="F367" t="s">
        <v>5</v>
      </c>
      <c r="G367" s="168" t="s">
        <v>1838</v>
      </c>
      <c r="H367">
        <v>2011</v>
      </c>
      <c r="I367" s="170">
        <v>18.100000000000001</v>
      </c>
      <c r="J367" s="170"/>
      <c r="K367" t="s">
        <v>1839</v>
      </c>
      <c r="L367" t="s">
        <v>1025</v>
      </c>
      <c r="O367" s="169">
        <f t="shared" si="27"/>
        <v>0.18100000000000002</v>
      </c>
      <c r="T367">
        <v>1</v>
      </c>
      <c r="U367" t="s">
        <v>1770</v>
      </c>
      <c r="V367" t="s">
        <v>259</v>
      </c>
    </row>
    <row r="368" spans="1:22" x14ac:dyDescent="0.55000000000000004">
      <c r="A368" t="s">
        <v>1748</v>
      </c>
      <c r="B368" t="s">
        <v>1842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1838</v>
      </c>
      <c r="H368">
        <v>2019</v>
      </c>
      <c r="I368" s="170">
        <v>11.5</v>
      </c>
      <c r="J368" s="170"/>
      <c r="K368" t="s">
        <v>1839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1771</v>
      </c>
      <c r="V368" t="s">
        <v>1772</v>
      </c>
    </row>
    <row r="369" spans="1:22" x14ac:dyDescent="0.55000000000000004">
      <c r="A369" t="s">
        <v>1748</v>
      </c>
      <c r="B369" t="s">
        <v>1842</v>
      </c>
      <c r="D369" t="s">
        <v>1574</v>
      </c>
      <c r="E369" t="s">
        <v>1171</v>
      </c>
      <c r="F369" t="s">
        <v>5</v>
      </c>
      <c r="G369" s="168" t="s">
        <v>1838</v>
      </c>
      <c r="H369">
        <v>2011</v>
      </c>
      <c r="I369" s="170">
        <v>16.100000000000001</v>
      </c>
      <c r="J369" s="170"/>
      <c r="K369" t="s">
        <v>1839</v>
      </c>
      <c r="L369" t="s">
        <v>1025</v>
      </c>
      <c r="O369" s="169">
        <f t="shared" si="27"/>
        <v>0.161</v>
      </c>
      <c r="T369">
        <v>1</v>
      </c>
      <c r="U369" t="s">
        <v>1771</v>
      </c>
      <c r="V369" t="s">
        <v>1772</v>
      </c>
    </row>
    <row r="370" spans="1:22" x14ac:dyDescent="0.55000000000000004">
      <c r="A370" t="s">
        <v>1748</v>
      </c>
      <c r="B370" t="s">
        <v>1842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1838</v>
      </c>
      <c r="H370">
        <v>2019</v>
      </c>
      <c r="I370" s="170">
        <v>19.2</v>
      </c>
      <c r="J370" s="170"/>
      <c r="K370" t="s">
        <v>1839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1774</v>
      </c>
      <c r="V370" t="s">
        <v>1775</v>
      </c>
    </row>
    <row r="371" spans="1:22" x14ac:dyDescent="0.55000000000000004">
      <c r="A371" t="s">
        <v>1748</v>
      </c>
      <c r="B371" t="s">
        <v>1842</v>
      </c>
      <c r="D371" t="s">
        <v>1574</v>
      </c>
      <c r="E371" t="s">
        <v>1171</v>
      </c>
      <c r="F371" t="s">
        <v>5</v>
      </c>
      <c r="G371" s="168" t="s">
        <v>1838</v>
      </c>
      <c r="H371">
        <v>2011</v>
      </c>
      <c r="I371" s="170">
        <v>27</v>
      </c>
      <c r="J371" s="170"/>
      <c r="K371" t="s">
        <v>1839</v>
      </c>
      <c r="L371" t="s">
        <v>1025</v>
      </c>
      <c r="O371" s="169">
        <f t="shared" si="27"/>
        <v>0.27</v>
      </c>
      <c r="T371">
        <v>1</v>
      </c>
      <c r="U371" t="s">
        <v>1774</v>
      </c>
      <c r="V371" t="s">
        <v>1775</v>
      </c>
    </row>
    <row r="372" spans="1:22" x14ac:dyDescent="0.55000000000000004">
      <c r="A372" t="s">
        <v>1748</v>
      </c>
      <c r="B372" t="s">
        <v>1842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1838</v>
      </c>
      <c r="H372">
        <v>2019</v>
      </c>
      <c r="I372" s="170">
        <v>12.3</v>
      </c>
      <c r="J372" s="170"/>
      <c r="K372" t="s">
        <v>1839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1776</v>
      </c>
      <c r="V372" t="s">
        <v>1777</v>
      </c>
    </row>
    <row r="373" spans="1:22" x14ac:dyDescent="0.55000000000000004">
      <c r="A373" t="s">
        <v>1748</v>
      </c>
      <c r="B373" t="s">
        <v>1842</v>
      </c>
      <c r="D373" t="s">
        <v>1574</v>
      </c>
      <c r="E373" t="s">
        <v>1171</v>
      </c>
      <c r="F373" t="s">
        <v>5</v>
      </c>
      <c r="G373" s="168" t="s">
        <v>1838</v>
      </c>
      <c r="H373">
        <v>2011</v>
      </c>
      <c r="I373" s="170">
        <v>22.9</v>
      </c>
      <c r="J373" s="170"/>
      <c r="K373" t="s">
        <v>1839</v>
      </c>
      <c r="L373" t="s">
        <v>1025</v>
      </c>
      <c r="O373" s="169">
        <f t="shared" si="27"/>
        <v>0.22899999999999998</v>
      </c>
      <c r="T373">
        <v>1</v>
      </c>
      <c r="U373" t="s">
        <v>1776</v>
      </c>
      <c r="V373" t="s">
        <v>1777</v>
      </c>
    </row>
    <row r="374" spans="1:22" x14ac:dyDescent="0.55000000000000004">
      <c r="A374" t="s">
        <v>1748</v>
      </c>
      <c r="B374" t="s">
        <v>1842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1838</v>
      </c>
      <c r="H374">
        <v>2019</v>
      </c>
      <c r="I374" s="170">
        <v>4.0999999999999996</v>
      </c>
      <c r="J374" s="170"/>
      <c r="K374" t="s">
        <v>1839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1778</v>
      </c>
      <c r="V374" t="s">
        <v>1779</v>
      </c>
    </row>
    <row r="375" spans="1:22" x14ac:dyDescent="0.55000000000000004">
      <c r="A375" t="s">
        <v>1748</v>
      </c>
      <c r="B375" t="s">
        <v>1842</v>
      </c>
      <c r="D375" t="s">
        <v>1574</v>
      </c>
      <c r="E375" t="s">
        <v>1171</v>
      </c>
      <c r="F375" t="s">
        <v>5</v>
      </c>
      <c r="G375" s="168" t="s">
        <v>1838</v>
      </c>
      <c r="H375">
        <v>2011</v>
      </c>
      <c r="I375" s="170">
        <v>10.7</v>
      </c>
      <c r="J375" s="170"/>
      <c r="K375" t="s">
        <v>1839</v>
      </c>
      <c r="L375" t="s">
        <v>1025</v>
      </c>
      <c r="O375" s="169">
        <f t="shared" si="27"/>
        <v>0.107</v>
      </c>
      <c r="T375">
        <v>1</v>
      </c>
      <c r="U375" t="s">
        <v>1778</v>
      </c>
      <c r="V375" t="s">
        <v>1779</v>
      </c>
    </row>
    <row r="376" spans="1:22" x14ac:dyDescent="0.55000000000000004">
      <c r="A376" t="s">
        <v>1748</v>
      </c>
      <c r="B376" t="s">
        <v>1842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1838</v>
      </c>
      <c r="H376">
        <v>2019</v>
      </c>
      <c r="I376" s="170">
        <v>13.8</v>
      </c>
      <c r="J376" s="170"/>
      <c r="K376" t="s">
        <v>1839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1780</v>
      </c>
      <c r="V376" t="s">
        <v>1781</v>
      </c>
    </row>
    <row r="377" spans="1:22" x14ac:dyDescent="0.55000000000000004">
      <c r="A377" t="s">
        <v>1748</v>
      </c>
      <c r="B377" t="s">
        <v>1842</v>
      </c>
      <c r="D377" t="s">
        <v>1574</v>
      </c>
      <c r="E377" t="s">
        <v>1171</v>
      </c>
      <c r="F377" t="s">
        <v>5</v>
      </c>
      <c r="G377" s="168" t="s">
        <v>1838</v>
      </c>
      <c r="H377">
        <v>2011</v>
      </c>
      <c r="I377" s="170">
        <v>12.6</v>
      </c>
      <c r="J377" s="170"/>
      <c r="K377" t="s">
        <v>1839</v>
      </c>
      <c r="L377" t="s">
        <v>1025</v>
      </c>
      <c r="O377" s="169">
        <f t="shared" si="27"/>
        <v>0.126</v>
      </c>
      <c r="T377">
        <v>1</v>
      </c>
      <c r="U377" t="s">
        <v>1780</v>
      </c>
      <c r="V377" t="s">
        <v>1781</v>
      </c>
    </row>
    <row r="378" spans="1:22" x14ac:dyDescent="0.55000000000000004">
      <c r="A378" t="s">
        <v>1748</v>
      </c>
      <c r="B378" t="s">
        <v>1842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1838</v>
      </c>
      <c r="H378">
        <v>2019</v>
      </c>
      <c r="I378" s="170">
        <v>4</v>
      </c>
      <c r="J378" s="170"/>
      <c r="K378" t="s">
        <v>1839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1782</v>
      </c>
      <c r="V378" t="s">
        <v>264</v>
      </c>
    </row>
    <row r="379" spans="1:22" x14ac:dyDescent="0.55000000000000004">
      <c r="A379" t="s">
        <v>1748</v>
      </c>
      <c r="B379" t="s">
        <v>1842</v>
      </c>
      <c r="D379" t="s">
        <v>1574</v>
      </c>
      <c r="E379" t="s">
        <v>1171</v>
      </c>
      <c r="F379" t="s">
        <v>5</v>
      </c>
      <c r="G379" s="168" t="s">
        <v>1838</v>
      </c>
      <c r="H379">
        <v>2011</v>
      </c>
      <c r="I379" s="170">
        <v>5.9</v>
      </c>
      <c r="J379" s="170"/>
      <c r="K379" t="s">
        <v>1839</v>
      </c>
      <c r="L379" t="s">
        <v>1025</v>
      </c>
      <c r="O379" s="169">
        <f t="shared" si="27"/>
        <v>5.9000000000000004E-2</v>
      </c>
      <c r="T379">
        <v>1</v>
      </c>
      <c r="U379" t="s">
        <v>1782</v>
      </c>
      <c r="V379" t="s">
        <v>264</v>
      </c>
    </row>
    <row r="380" spans="1:22" x14ac:dyDescent="0.55000000000000004">
      <c r="A380" t="s">
        <v>1748</v>
      </c>
      <c r="B380" t="s">
        <v>1842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1838</v>
      </c>
      <c r="H380">
        <v>2019</v>
      </c>
      <c r="I380" s="170">
        <v>5.4</v>
      </c>
      <c r="J380" s="170"/>
      <c r="K380" t="s">
        <v>1839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1783</v>
      </c>
      <c r="V380" t="s">
        <v>1784</v>
      </c>
    </row>
    <row r="381" spans="1:22" x14ac:dyDescent="0.55000000000000004">
      <c r="A381" t="s">
        <v>1748</v>
      </c>
      <c r="B381" t="s">
        <v>1842</v>
      </c>
      <c r="D381" t="s">
        <v>1574</v>
      </c>
      <c r="E381" t="s">
        <v>1171</v>
      </c>
      <c r="F381" t="s">
        <v>5</v>
      </c>
      <c r="G381" s="168" t="s">
        <v>1838</v>
      </c>
      <c r="H381">
        <v>2011</v>
      </c>
      <c r="I381" s="170">
        <v>18.3</v>
      </c>
      <c r="J381" s="170"/>
      <c r="K381" t="s">
        <v>1839</v>
      </c>
      <c r="L381" t="s">
        <v>1025</v>
      </c>
      <c r="O381" s="169">
        <f t="shared" si="27"/>
        <v>0.183</v>
      </c>
      <c r="T381">
        <v>1</v>
      </c>
      <c r="U381" t="s">
        <v>1783</v>
      </c>
      <c r="V381" t="s">
        <v>1784</v>
      </c>
    </row>
    <row r="382" spans="1:22" x14ac:dyDescent="0.55000000000000004">
      <c r="A382" t="s">
        <v>1748</v>
      </c>
      <c r="B382" t="s">
        <v>1844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1838</v>
      </c>
      <c r="H382">
        <v>2019</v>
      </c>
      <c r="I382" s="170">
        <v>36.799999999999997</v>
      </c>
      <c r="J382" s="170"/>
      <c r="K382" t="s">
        <v>1839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1747</v>
      </c>
      <c r="V382" t="s">
        <v>231</v>
      </c>
    </row>
    <row r="383" spans="1:22" x14ac:dyDescent="0.55000000000000004">
      <c r="A383" t="s">
        <v>1748</v>
      </c>
      <c r="B383" t="s">
        <v>1844</v>
      </c>
      <c r="D383" t="s">
        <v>1575</v>
      </c>
      <c r="E383" t="s">
        <v>1170</v>
      </c>
      <c r="F383" t="s">
        <v>5</v>
      </c>
      <c r="G383" s="168" t="s">
        <v>1838</v>
      </c>
      <c r="H383">
        <v>2011</v>
      </c>
      <c r="I383" s="170">
        <v>44.4</v>
      </c>
      <c r="J383" s="170"/>
      <c r="K383" t="s">
        <v>1839</v>
      </c>
      <c r="L383" t="s">
        <v>1025</v>
      </c>
      <c r="O383" s="169">
        <f t="shared" si="27"/>
        <v>0.44400000000000001</v>
      </c>
      <c r="T383">
        <v>0</v>
      </c>
      <c r="U383" t="s">
        <v>1747</v>
      </c>
      <c r="V383" t="s">
        <v>231</v>
      </c>
    </row>
    <row r="384" spans="1:22" x14ac:dyDescent="0.55000000000000004">
      <c r="A384" t="s">
        <v>1748</v>
      </c>
      <c r="B384" t="s">
        <v>1844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1838</v>
      </c>
      <c r="H384">
        <v>2019</v>
      </c>
      <c r="I384" s="170">
        <v>40.4</v>
      </c>
      <c r="J384" s="170"/>
      <c r="K384" t="s">
        <v>1839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1764</v>
      </c>
      <c r="V384" t="s">
        <v>16</v>
      </c>
    </row>
    <row r="385" spans="1:22" x14ac:dyDescent="0.55000000000000004">
      <c r="A385" t="s">
        <v>1748</v>
      </c>
      <c r="B385" t="s">
        <v>1844</v>
      </c>
      <c r="D385" t="s">
        <v>1575</v>
      </c>
      <c r="E385" t="s">
        <v>1170</v>
      </c>
      <c r="F385" t="s">
        <v>5</v>
      </c>
      <c r="G385" s="168" t="s">
        <v>1838</v>
      </c>
      <c r="H385">
        <v>2011</v>
      </c>
      <c r="I385" s="170">
        <v>46.2</v>
      </c>
      <c r="J385" s="170"/>
      <c r="K385" t="s">
        <v>1839</v>
      </c>
      <c r="L385" t="s">
        <v>1025</v>
      </c>
      <c r="O385" s="169">
        <f t="shared" si="27"/>
        <v>0.46200000000000002</v>
      </c>
      <c r="T385">
        <v>0.5</v>
      </c>
      <c r="U385" t="s">
        <v>1764</v>
      </c>
      <c r="V385" t="s">
        <v>16</v>
      </c>
    </row>
    <row r="386" spans="1:22" x14ac:dyDescent="0.55000000000000004">
      <c r="A386" t="s">
        <v>1748</v>
      </c>
      <c r="B386" t="s">
        <v>1844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1838</v>
      </c>
      <c r="H386">
        <v>2019</v>
      </c>
      <c r="I386" s="170">
        <v>26.2</v>
      </c>
      <c r="J386" s="170"/>
      <c r="K386" t="s">
        <v>1839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1765</v>
      </c>
      <c r="V386" t="s">
        <v>128</v>
      </c>
    </row>
    <row r="387" spans="1:22" x14ac:dyDescent="0.55000000000000004">
      <c r="A387" t="s">
        <v>1748</v>
      </c>
      <c r="B387" t="s">
        <v>1844</v>
      </c>
      <c r="D387" t="s">
        <v>1575</v>
      </c>
      <c r="E387" t="s">
        <v>1170</v>
      </c>
      <c r="F387" t="s">
        <v>5</v>
      </c>
      <c r="G387" s="168" t="s">
        <v>1838</v>
      </c>
      <c r="H387">
        <v>2011</v>
      </c>
      <c r="I387" s="170">
        <v>31.5</v>
      </c>
      <c r="J387" s="170"/>
      <c r="K387" t="s">
        <v>1839</v>
      </c>
      <c r="L387" t="s">
        <v>1025</v>
      </c>
      <c r="O387" s="169">
        <f t="shared" si="27"/>
        <v>0.315</v>
      </c>
      <c r="T387">
        <v>0.5</v>
      </c>
      <c r="U387" t="s">
        <v>1765</v>
      </c>
      <c r="V387" t="s">
        <v>128</v>
      </c>
    </row>
    <row r="388" spans="1:22" x14ac:dyDescent="0.55000000000000004">
      <c r="A388" t="s">
        <v>1748</v>
      </c>
      <c r="B388" t="s">
        <v>1844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1838</v>
      </c>
      <c r="H388">
        <v>2019</v>
      </c>
      <c r="I388" s="170">
        <v>48.4</v>
      </c>
      <c r="J388" s="170"/>
      <c r="K388" t="s">
        <v>1839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1766</v>
      </c>
      <c r="V388" t="s">
        <v>256</v>
      </c>
    </row>
    <row r="389" spans="1:22" x14ac:dyDescent="0.55000000000000004">
      <c r="A389" t="s">
        <v>1748</v>
      </c>
      <c r="B389" t="s">
        <v>1844</v>
      </c>
      <c r="D389" t="s">
        <v>1575</v>
      </c>
      <c r="E389" t="s">
        <v>1170</v>
      </c>
      <c r="F389" t="s">
        <v>5</v>
      </c>
      <c r="G389" s="168" t="s">
        <v>1838</v>
      </c>
      <c r="H389">
        <v>2011</v>
      </c>
      <c r="I389" s="170">
        <v>51.4</v>
      </c>
      <c r="J389" s="170"/>
      <c r="K389" t="s">
        <v>1839</v>
      </c>
      <c r="L389" t="s">
        <v>1025</v>
      </c>
      <c r="O389" s="169">
        <f>I389/100</f>
        <v>0.51400000000000001</v>
      </c>
      <c r="T389">
        <v>1</v>
      </c>
      <c r="U389" t="s">
        <v>1766</v>
      </c>
      <c r="V389" t="s">
        <v>256</v>
      </c>
    </row>
    <row r="390" spans="1:22" x14ac:dyDescent="0.55000000000000004">
      <c r="A390" t="s">
        <v>1748</v>
      </c>
      <c r="B390" t="s">
        <v>1844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1838</v>
      </c>
      <c r="H390">
        <v>2019</v>
      </c>
      <c r="I390" s="170">
        <v>42.2</v>
      </c>
      <c r="J390" s="170"/>
      <c r="K390" t="s">
        <v>1839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1767</v>
      </c>
      <c r="V390" t="s">
        <v>1843</v>
      </c>
    </row>
    <row r="391" spans="1:22" x14ac:dyDescent="0.55000000000000004">
      <c r="A391" t="s">
        <v>1748</v>
      </c>
      <c r="B391" t="s">
        <v>1844</v>
      </c>
      <c r="D391" t="s">
        <v>1575</v>
      </c>
      <c r="E391" t="s">
        <v>1170</v>
      </c>
      <c r="F391" t="s">
        <v>5</v>
      </c>
      <c r="G391" s="168" t="s">
        <v>1838</v>
      </c>
      <c r="H391">
        <v>2011</v>
      </c>
      <c r="I391" s="170">
        <v>50.2</v>
      </c>
      <c r="J391" s="170"/>
      <c r="K391" t="s">
        <v>1839</v>
      </c>
      <c r="L391" t="s">
        <v>1025</v>
      </c>
      <c r="O391" s="169">
        <f t="shared" si="27"/>
        <v>0.502</v>
      </c>
      <c r="T391">
        <v>1</v>
      </c>
      <c r="U391" t="s">
        <v>1767</v>
      </c>
      <c r="V391" t="s">
        <v>1843</v>
      </c>
    </row>
    <row r="392" spans="1:22" x14ac:dyDescent="0.55000000000000004">
      <c r="A392" t="s">
        <v>1748</v>
      </c>
      <c r="B392" t="s">
        <v>1844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1838</v>
      </c>
      <c r="H392">
        <v>2019</v>
      </c>
      <c r="I392" s="170">
        <v>41.5</v>
      </c>
      <c r="J392" s="170"/>
      <c r="K392" t="s">
        <v>1839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1769</v>
      </c>
      <c r="V392" t="s">
        <v>255</v>
      </c>
    </row>
    <row r="393" spans="1:22" x14ac:dyDescent="0.55000000000000004">
      <c r="A393" t="s">
        <v>1748</v>
      </c>
      <c r="B393" t="s">
        <v>1844</v>
      </c>
      <c r="D393" t="s">
        <v>1575</v>
      </c>
      <c r="E393" t="s">
        <v>1170</v>
      </c>
      <c r="F393" t="s">
        <v>5</v>
      </c>
      <c r="G393" s="168" t="s">
        <v>1838</v>
      </c>
      <c r="H393">
        <v>2011</v>
      </c>
      <c r="I393" s="170">
        <v>52</v>
      </c>
      <c r="J393" s="170"/>
      <c r="K393" t="s">
        <v>1839</v>
      </c>
      <c r="L393" t="s">
        <v>1025</v>
      </c>
      <c r="O393" s="169">
        <f t="shared" si="27"/>
        <v>0.52</v>
      </c>
      <c r="T393">
        <v>1</v>
      </c>
      <c r="U393" t="s">
        <v>1769</v>
      </c>
      <c r="V393" t="s">
        <v>255</v>
      </c>
    </row>
    <row r="394" spans="1:22" x14ac:dyDescent="0.55000000000000004">
      <c r="A394" t="s">
        <v>1748</v>
      </c>
      <c r="B394" t="s">
        <v>1844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1838</v>
      </c>
      <c r="H394">
        <v>2019</v>
      </c>
      <c r="I394" s="170">
        <v>35.299999999999997</v>
      </c>
      <c r="J394" s="170"/>
      <c r="K394" t="s">
        <v>1839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1770</v>
      </c>
      <c r="V394" t="s">
        <v>259</v>
      </c>
    </row>
    <row r="395" spans="1:22" x14ac:dyDescent="0.55000000000000004">
      <c r="A395" t="s">
        <v>1748</v>
      </c>
      <c r="B395" t="s">
        <v>1844</v>
      </c>
      <c r="D395" t="s">
        <v>1575</v>
      </c>
      <c r="E395" t="s">
        <v>1170</v>
      </c>
      <c r="F395" t="s">
        <v>5</v>
      </c>
      <c r="G395" s="168" t="s">
        <v>1838</v>
      </c>
      <c r="H395">
        <v>2011</v>
      </c>
      <c r="I395" s="170">
        <v>41.4</v>
      </c>
      <c r="J395" s="170"/>
      <c r="K395" t="s">
        <v>1839</v>
      </c>
      <c r="L395" t="s">
        <v>1025</v>
      </c>
      <c r="O395" s="169">
        <f t="shared" si="27"/>
        <v>0.41399999999999998</v>
      </c>
      <c r="T395">
        <v>1</v>
      </c>
      <c r="U395" t="s">
        <v>1770</v>
      </c>
      <c r="V395" t="s">
        <v>259</v>
      </c>
    </row>
    <row r="396" spans="1:22" x14ac:dyDescent="0.55000000000000004">
      <c r="A396" t="s">
        <v>1748</v>
      </c>
      <c r="B396" t="s">
        <v>1844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1838</v>
      </c>
      <c r="H396">
        <v>2019</v>
      </c>
      <c r="I396" s="170">
        <v>30.6</v>
      </c>
      <c r="J396" s="170"/>
      <c r="K396" t="s">
        <v>1839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1771</v>
      </c>
      <c r="V396" t="s">
        <v>1772</v>
      </c>
    </row>
    <row r="397" spans="1:22" x14ac:dyDescent="0.55000000000000004">
      <c r="A397" t="s">
        <v>1748</v>
      </c>
      <c r="B397" t="s">
        <v>1844</v>
      </c>
      <c r="D397" t="s">
        <v>1575</v>
      </c>
      <c r="E397" t="s">
        <v>1170</v>
      </c>
      <c r="F397" t="s">
        <v>5</v>
      </c>
      <c r="G397" s="168" t="s">
        <v>1838</v>
      </c>
      <c r="H397">
        <v>2011</v>
      </c>
      <c r="I397" s="170">
        <v>33</v>
      </c>
      <c r="J397" s="170"/>
      <c r="K397" t="s">
        <v>1839</v>
      </c>
      <c r="L397" t="s">
        <v>1025</v>
      </c>
      <c r="O397" s="169">
        <f t="shared" si="27"/>
        <v>0.33</v>
      </c>
      <c r="T397">
        <v>1</v>
      </c>
      <c r="U397" t="s">
        <v>1771</v>
      </c>
      <c r="V397" t="s">
        <v>1772</v>
      </c>
    </row>
    <row r="398" spans="1:22" x14ac:dyDescent="0.55000000000000004">
      <c r="A398" t="s">
        <v>1748</v>
      </c>
      <c r="B398" t="s">
        <v>1844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1838</v>
      </c>
      <c r="H398">
        <v>2019</v>
      </c>
      <c r="I398" s="170">
        <v>40.700000000000003</v>
      </c>
      <c r="J398" s="170"/>
      <c r="K398" t="s">
        <v>1839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1774</v>
      </c>
      <c r="V398" t="s">
        <v>1775</v>
      </c>
    </row>
    <row r="399" spans="1:22" x14ac:dyDescent="0.55000000000000004">
      <c r="A399" t="s">
        <v>1748</v>
      </c>
      <c r="B399" t="s">
        <v>1844</v>
      </c>
      <c r="D399" t="s">
        <v>1575</v>
      </c>
      <c r="E399" t="s">
        <v>1170</v>
      </c>
      <c r="F399" t="s">
        <v>5</v>
      </c>
      <c r="G399" s="168" t="s">
        <v>1838</v>
      </c>
      <c r="H399">
        <v>2011</v>
      </c>
      <c r="I399" s="170">
        <v>48.6</v>
      </c>
      <c r="J399" s="170"/>
      <c r="K399" t="s">
        <v>1839</v>
      </c>
      <c r="L399" t="s">
        <v>1025</v>
      </c>
      <c r="O399" s="169">
        <f t="shared" si="27"/>
        <v>0.48599999999999999</v>
      </c>
      <c r="T399">
        <v>1</v>
      </c>
      <c r="U399" t="s">
        <v>1774</v>
      </c>
      <c r="V399" t="s">
        <v>1775</v>
      </c>
    </row>
    <row r="400" spans="1:22" x14ac:dyDescent="0.55000000000000004">
      <c r="A400" t="s">
        <v>1748</v>
      </c>
      <c r="B400" t="s">
        <v>1844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1838</v>
      </c>
      <c r="H400">
        <v>2019</v>
      </c>
      <c r="I400" s="170">
        <v>36.4</v>
      </c>
      <c r="J400" s="170"/>
      <c r="K400" t="s">
        <v>1839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1776</v>
      </c>
      <c r="V400" t="s">
        <v>1777</v>
      </c>
    </row>
    <row r="401" spans="1:22" x14ac:dyDescent="0.55000000000000004">
      <c r="A401" t="s">
        <v>1748</v>
      </c>
      <c r="B401" t="s">
        <v>1844</v>
      </c>
      <c r="D401" t="s">
        <v>1575</v>
      </c>
      <c r="E401" t="s">
        <v>1170</v>
      </c>
      <c r="F401" t="s">
        <v>5</v>
      </c>
      <c r="G401" s="168" t="s">
        <v>1838</v>
      </c>
      <c r="H401">
        <v>2011</v>
      </c>
      <c r="I401" s="170">
        <v>44.1</v>
      </c>
      <c r="J401" s="170"/>
      <c r="K401" t="s">
        <v>1839</v>
      </c>
      <c r="L401" t="s">
        <v>1025</v>
      </c>
      <c r="O401" s="169">
        <f t="shared" si="27"/>
        <v>0.441</v>
      </c>
      <c r="T401">
        <v>1</v>
      </c>
      <c r="U401" t="s">
        <v>1776</v>
      </c>
      <c r="V401" t="s">
        <v>1777</v>
      </c>
    </row>
    <row r="402" spans="1:22" x14ac:dyDescent="0.55000000000000004">
      <c r="A402" t="s">
        <v>1748</v>
      </c>
      <c r="B402" t="s">
        <v>1844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1838</v>
      </c>
      <c r="H402">
        <v>2019</v>
      </c>
      <c r="I402" s="170">
        <v>17.3</v>
      </c>
      <c r="J402" s="170"/>
      <c r="K402" t="s">
        <v>1839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1778</v>
      </c>
      <c r="V402" t="s">
        <v>1779</v>
      </c>
    </row>
    <row r="403" spans="1:22" x14ac:dyDescent="0.55000000000000004">
      <c r="A403" t="s">
        <v>1748</v>
      </c>
      <c r="B403" t="s">
        <v>1844</v>
      </c>
      <c r="D403" t="s">
        <v>1575</v>
      </c>
      <c r="E403" t="s">
        <v>1170</v>
      </c>
      <c r="F403" t="s">
        <v>5</v>
      </c>
      <c r="G403" s="168" t="s">
        <v>1838</v>
      </c>
      <c r="H403">
        <v>2011</v>
      </c>
      <c r="I403" s="170">
        <v>27.3</v>
      </c>
      <c r="J403" s="170"/>
      <c r="K403" t="s">
        <v>1839</v>
      </c>
      <c r="L403" t="s">
        <v>1025</v>
      </c>
      <c r="O403" s="169">
        <f t="shared" si="27"/>
        <v>0.27300000000000002</v>
      </c>
      <c r="T403">
        <v>1</v>
      </c>
      <c r="U403" t="s">
        <v>1778</v>
      </c>
      <c r="V403" t="s">
        <v>1779</v>
      </c>
    </row>
    <row r="404" spans="1:22" x14ac:dyDescent="0.55000000000000004">
      <c r="A404" t="s">
        <v>1748</v>
      </c>
      <c r="B404" t="s">
        <v>1844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1838</v>
      </c>
      <c r="H404">
        <v>2019</v>
      </c>
      <c r="I404" s="170">
        <v>36.4</v>
      </c>
      <c r="J404" s="170"/>
      <c r="K404" t="s">
        <v>1839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1780</v>
      </c>
      <c r="V404" t="s">
        <v>1781</v>
      </c>
    </row>
    <row r="405" spans="1:22" x14ac:dyDescent="0.55000000000000004">
      <c r="A405" t="s">
        <v>1748</v>
      </c>
      <c r="B405" t="s">
        <v>1844</v>
      </c>
      <c r="D405" t="s">
        <v>1575</v>
      </c>
      <c r="E405" t="s">
        <v>1170</v>
      </c>
      <c r="F405" t="s">
        <v>5</v>
      </c>
      <c r="G405" s="168" t="s">
        <v>1838</v>
      </c>
      <c r="H405">
        <v>2011</v>
      </c>
      <c r="I405" s="170">
        <v>29.8</v>
      </c>
      <c r="J405" s="170"/>
      <c r="K405" t="s">
        <v>1839</v>
      </c>
      <c r="L405" t="s">
        <v>1025</v>
      </c>
      <c r="O405" s="169">
        <f t="shared" si="27"/>
        <v>0.29799999999999999</v>
      </c>
      <c r="T405">
        <v>1</v>
      </c>
      <c r="U405" t="s">
        <v>1780</v>
      </c>
      <c r="V405" t="s">
        <v>1781</v>
      </c>
    </row>
    <row r="406" spans="1:22" x14ac:dyDescent="0.55000000000000004">
      <c r="A406" t="s">
        <v>1748</v>
      </c>
      <c r="B406" t="s">
        <v>1844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1838</v>
      </c>
      <c r="H406">
        <v>2019</v>
      </c>
      <c r="I406" s="170">
        <v>15</v>
      </c>
      <c r="J406" s="170"/>
      <c r="K406" t="s">
        <v>1839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1782</v>
      </c>
      <c r="V406" t="s">
        <v>264</v>
      </c>
    </row>
    <row r="407" spans="1:22" x14ac:dyDescent="0.55000000000000004">
      <c r="A407" t="s">
        <v>1748</v>
      </c>
      <c r="B407" t="s">
        <v>1844</v>
      </c>
      <c r="D407" t="s">
        <v>1575</v>
      </c>
      <c r="E407" t="s">
        <v>1170</v>
      </c>
      <c r="F407" t="s">
        <v>5</v>
      </c>
      <c r="G407" s="168" t="s">
        <v>1838</v>
      </c>
      <c r="H407">
        <v>2011</v>
      </c>
      <c r="I407" s="170">
        <v>22</v>
      </c>
      <c r="J407" s="170"/>
      <c r="K407" t="s">
        <v>1839</v>
      </c>
      <c r="L407" t="s">
        <v>1025</v>
      </c>
      <c r="O407" s="169">
        <f t="shared" si="27"/>
        <v>0.22</v>
      </c>
      <c r="T407">
        <v>1</v>
      </c>
      <c r="U407" t="s">
        <v>1782</v>
      </c>
      <c r="V407" t="s">
        <v>264</v>
      </c>
    </row>
    <row r="408" spans="1:22" x14ac:dyDescent="0.55000000000000004">
      <c r="A408" t="s">
        <v>1748</v>
      </c>
      <c r="B408" t="s">
        <v>1844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1838</v>
      </c>
      <c r="H408">
        <v>2019</v>
      </c>
      <c r="I408" s="170">
        <v>25.4</v>
      </c>
      <c r="J408" s="170"/>
      <c r="K408" t="s">
        <v>1839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1783</v>
      </c>
      <c r="V408" t="s">
        <v>1784</v>
      </c>
    </row>
    <row r="409" spans="1:22" x14ac:dyDescent="0.55000000000000004">
      <c r="A409" t="s">
        <v>1748</v>
      </c>
      <c r="B409" t="s">
        <v>1844</v>
      </c>
      <c r="D409" t="s">
        <v>1575</v>
      </c>
      <c r="E409" t="s">
        <v>1170</v>
      </c>
      <c r="F409" t="s">
        <v>5</v>
      </c>
      <c r="G409" s="168" t="s">
        <v>1838</v>
      </c>
      <c r="H409">
        <v>2011</v>
      </c>
      <c r="I409" s="170">
        <v>36.299999999999997</v>
      </c>
      <c r="J409" s="170"/>
      <c r="K409" t="s">
        <v>1839</v>
      </c>
      <c r="L409" t="s">
        <v>1025</v>
      </c>
      <c r="O409" s="169">
        <f t="shared" si="27"/>
        <v>0.36299999999999999</v>
      </c>
      <c r="T409">
        <v>1</v>
      </c>
      <c r="U409" t="s">
        <v>1783</v>
      </c>
      <c r="V409" t="s">
        <v>1784</v>
      </c>
    </row>
    <row r="410" spans="1:22" hidden="1" x14ac:dyDescent="0.55000000000000004">
      <c r="A410" t="s">
        <v>1748</v>
      </c>
      <c r="E410" t="s">
        <v>2191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2192</v>
      </c>
      <c r="K410" t="s">
        <v>2193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1747</v>
      </c>
      <c r="V410" t="s">
        <v>231</v>
      </c>
    </row>
    <row r="411" spans="1:22" hidden="1" x14ac:dyDescent="0.55000000000000004">
      <c r="A411" t="s">
        <v>1748</v>
      </c>
      <c r="E411" t="s">
        <v>2191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2194</v>
      </c>
      <c r="K411" t="s">
        <v>2193</v>
      </c>
      <c r="O411" s="169">
        <f t="shared" ref="O411:O437" si="28">I411/1000</f>
        <v>6.0999999999999999E-2</v>
      </c>
      <c r="T411">
        <v>0</v>
      </c>
      <c r="U411" t="s">
        <v>1747</v>
      </c>
      <c r="V411" t="s">
        <v>231</v>
      </c>
    </row>
    <row r="412" spans="1:22" hidden="1" x14ac:dyDescent="0.55000000000000004">
      <c r="A412" t="s">
        <v>1748</v>
      </c>
      <c r="E412" t="s">
        <v>2191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2195</v>
      </c>
      <c r="K412" t="s">
        <v>2193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1765</v>
      </c>
      <c r="V412" t="s">
        <v>128</v>
      </c>
    </row>
    <row r="413" spans="1:22" hidden="1" x14ac:dyDescent="0.55000000000000004">
      <c r="A413" t="s">
        <v>1748</v>
      </c>
      <c r="E413" t="s">
        <v>2191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2196</v>
      </c>
      <c r="K413" t="s">
        <v>2193</v>
      </c>
      <c r="O413" s="169">
        <f t="shared" si="28"/>
        <v>5.8999999999999997E-2</v>
      </c>
      <c r="T413">
        <v>0.5</v>
      </c>
      <c r="U413" t="s">
        <v>1765</v>
      </c>
      <c r="V413" t="s">
        <v>128</v>
      </c>
    </row>
    <row r="414" spans="1:22" hidden="1" x14ac:dyDescent="0.55000000000000004">
      <c r="A414" t="s">
        <v>1748</v>
      </c>
      <c r="E414" t="s">
        <v>2191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2197</v>
      </c>
      <c r="K414" t="s">
        <v>2193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1764</v>
      </c>
      <c r="V414" t="s">
        <v>16</v>
      </c>
    </row>
    <row r="415" spans="1:22" hidden="1" x14ac:dyDescent="0.55000000000000004">
      <c r="A415" t="s">
        <v>1748</v>
      </c>
      <c r="E415" t="s">
        <v>2191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2198</v>
      </c>
      <c r="K415" t="s">
        <v>2193</v>
      </c>
      <c r="O415" s="169">
        <f t="shared" si="28"/>
        <v>7.5999999999999998E-2</v>
      </c>
      <c r="T415">
        <v>0.5</v>
      </c>
      <c r="U415" t="s">
        <v>1764</v>
      </c>
      <c r="V415" t="s">
        <v>16</v>
      </c>
    </row>
    <row r="416" spans="1:22" hidden="1" x14ac:dyDescent="0.55000000000000004">
      <c r="A416" t="s">
        <v>1748</v>
      </c>
      <c r="E416" t="s">
        <v>2191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2199</v>
      </c>
      <c r="K416" t="s">
        <v>2193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1766</v>
      </c>
      <c r="V416" t="s">
        <v>256</v>
      </c>
    </row>
    <row r="417" spans="1:22" hidden="1" x14ac:dyDescent="0.55000000000000004">
      <c r="A417" t="s">
        <v>1748</v>
      </c>
      <c r="E417" t="s">
        <v>2191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2200</v>
      </c>
      <c r="K417" t="s">
        <v>2193</v>
      </c>
      <c r="O417" s="169">
        <f t="shared" si="28"/>
        <v>4.2999999999999997E-2</v>
      </c>
      <c r="T417">
        <v>1</v>
      </c>
      <c r="U417" t="s">
        <v>1766</v>
      </c>
      <c r="V417" t="s">
        <v>256</v>
      </c>
    </row>
    <row r="418" spans="1:22" hidden="1" x14ac:dyDescent="0.55000000000000004">
      <c r="A418" t="s">
        <v>1748</v>
      </c>
      <c r="E418" t="s">
        <v>2191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2201</v>
      </c>
      <c r="K418" t="s">
        <v>2193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1767</v>
      </c>
      <c r="V418" t="s">
        <v>1843</v>
      </c>
    </row>
    <row r="419" spans="1:22" hidden="1" x14ac:dyDescent="0.55000000000000004">
      <c r="A419" t="s">
        <v>1748</v>
      </c>
      <c r="E419" t="s">
        <v>2191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2202</v>
      </c>
      <c r="K419" t="s">
        <v>2193</v>
      </c>
      <c r="O419" s="169">
        <f t="shared" si="28"/>
        <v>6.4000000000000001E-2</v>
      </c>
      <c r="T419">
        <v>1</v>
      </c>
      <c r="U419" t="s">
        <v>1767</v>
      </c>
      <c r="V419" t="s">
        <v>1843</v>
      </c>
    </row>
    <row r="420" spans="1:22" hidden="1" x14ac:dyDescent="0.55000000000000004">
      <c r="A420" t="s">
        <v>1748</v>
      </c>
      <c r="E420" t="s">
        <v>2191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2203</v>
      </c>
      <c r="K420" t="s">
        <v>2193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1769</v>
      </c>
      <c r="V420" t="s">
        <v>255</v>
      </c>
    </row>
    <row r="421" spans="1:22" hidden="1" x14ac:dyDescent="0.55000000000000004">
      <c r="A421" t="s">
        <v>1748</v>
      </c>
      <c r="E421" t="s">
        <v>2191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2204</v>
      </c>
      <c r="K421" t="s">
        <v>2193</v>
      </c>
      <c r="O421" s="169">
        <f t="shared" si="28"/>
        <v>6.7000000000000004E-2</v>
      </c>
      <c r="T421">
        <v>1</v>
      </c>
      <c r="U421" t="s">
        <v>1769</v>
      </c>
      <c r="V421" t="s">
        <v>255</v>
      </c>
    </row>
    <row r="422" spans="1:22" hidden="1" x14ac:dyDescent="0.55000000000000004">
      <c r="A422" t="s">
        <v>1748</v>
      </c>
      <c r="E422" t="s">
        <v>2191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2205</v>
      </c>
      <c r="K422" t="s">
        <v>2193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1770</v>
      </c>
      <c r="V422" t="s">
        <v>259</v>
      </c>
    </row>
    <row r="423" spans="1:22" hidden="1" x14ac:dyDescent="0.55000000000000004">
      <c r="A423" t="s">
        <v>1748</v>
      </c>
      <c r="E423" t="s">
        <v>2191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2206</v>
      </c>
      <c r="K423" t="s">
        <v>2193</v>
      </c>
      <c r="O423" s="169">
        <f t="shared" si="28"/>
        <v>7.2999999999999995E-2</v>
      </c>
      <c r="T423">
        <v>1</v>
      </c>
      <c r="U423" t="s">
        <v>1770</v>
      </c>
      <c r="V423" t="s">
        <v>259</v>
      </c>
    </row>
    <row r="424" spans="1:22" hidden="1" x14ac:dyDescent="0.55000000000000004">
      <c r="A424" t="s">
        <v>1748</v>
      </c>
      <c r="E424" t="s">
        <v>2191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2207</v>
      </c>
      <c r="K424" t="s">
        <v>2193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1771</v>
      </c>
      <c r="V424" t="s">
        <v>1772</v>
      </c>
    </row>
    <row r="425" spans="1:22" hidden="1" x14ac:dyDescent="0.55000000000000004">
      <c r="A425" t="s">
        <v>1748</v>
      </c>
      <c r="E425" t="s">
        <v>2191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2208</v>
      </c>
      <c r="K425" t="s">
        <v>2193</v>
      </c>
      <c r="O425" s="169">
        <f t="shared" si="28"/>
        <v>6.7000000000000004E-2</v>
      </c>
      <c r="T425">
        <v>1</v>
      </c>
      <c r="U425" t="s">
        <v>1771</v>
      </c>
      <c r="V425" t="s">
        <v>1772</v>
      </c>
    </row>
    <row r="426" spans="1:22" hidden="1" x14ac:dyDescent="0.55000000000000004">
      <c r="A426" t="s">
        <v>1748</v>
      </c>
      <c r="E426" t="s">
        <v>2191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2209</v>
      </c>
      <c r="K426" t="s">
        <v>2193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1774</v>
      </c>
      <c r="V426" t="s">
        <v>1775</v>
      </c>
    </row>
    <row r="427" spans="1:22" hidden="1" x14ac:dyDescent="0.55000000000000004">
      <c r="A427" t="s">
        <v>1748</v>
      </c>
      <c r="E427" t="s">
        <v>2191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2210</v>
      </c>
      <c r="K427" t="s">
        <v>2193</v>
      </c>
      <c r="O427" s="169">
        <f t="shared" si="28"/>
        <v>8.4000000000000005E-2</v>
      </c>
      <c r="T427">
        <v>1</v>
      </c>
      <c r="U427" t="s">
        <v>1774</v>
      </c>
      <c r="V427" t="s">
        <v>1775</v>
      </c>
    </row>
    <row r="428" spans="1:22" hidden="1" x14ac:dyDescent="0.55000000000000004">
      <c r="A428" t="s">
        <v>1748</v>
      </c>
      <c r="E428" t="s">
        <v>2191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2211</v>
      </c>
      <c r="K428" t="s">
        <v>2193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1776</v>
      </c>
      <c r="V428" t="s">
        <v>1777</v>
      </c>
    </row>
    <row r="429" spans="1:22" hidden="1" x14ac:dyDescent="0.55000000000000004">
      <c r="A429" t="s">
        <v>1748</v>
      </c>
      <c r="E429" t="s">
        <v>2191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2212</v>
      </c>
      <c r="K429" t="s">
        <v>2193</v>
      </c>
      <c r="O429" s="169">
        <f t="shared" si="28"/>
        <v>7.8E-2</v>
      </c>
      <c r="T429">
        <v>1</v>
      </c>
      <c r="U429" t="s">
        <v>1776</v>
      </c>
      <c r="V429" t="s">
        <v>1777</v>
      </c>
    </row>
    <row r="430" spans="1:22" hidden="1" x14ac:dyDescent="0.55000000000000004">
      <c r="A430" t="s">
        <v>1748</v>
      </c>
      <c r="E430" t="s">
        <v>2191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2213</v>
      </c>
      <c r="K430" t="s">
        <v>2193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1778</v>
      </c>
      <c r="V430" t="s">
        <v>1779</v>
      </c>
    </row>
    <row r="431" spans="1:22" hidden="1" x14ac:dyDescent="0.55000000000000004">
      <c r="A431" t="s">
        <v>1748</v>
      </c>
      <c r="E431" t="s">
        <v>2191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2214</v>
      </c>
      <c r="K431" t="s">
        <v>2193</v>
      </c>
      <c r="O431" s="169">
        <f t="shared" si="28"/>
        <v>5.6000000000000001E-2</v>
      </c>
      <c r="T431">
        <v>1</v>
      </c>
      <c r="U431" t="s">
        <v>1778</v>
      </c>
      <c r="V431" t="s">
        <v>1779</v>
      </c>
    </row>
    <row r="432" spans="1:22" hidden="1" x14ac:dyDescent="0.55000000000000004">
      <c r="A432" t="s">
        <v>1748</v>
      </c>
      <c r="E432" t="s">
        <v>2191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2215</v>
      </c>
      <c r="K432" t="s">
        <v>2193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1780</v>
      </c>
      <c r="V432" t="s">
        <v>1781</v>
      </c>
    </row>
    <row r="433" spans="1:22" hidden="1" x14ac:dyDescent="0.55000000000000004">
      <c r="A433" t="s">
        <v>1748</v>
      </c>
      <c r="E433" t="s">
        <v>2191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2216</v>
      </c>
      <c r="K433" t="s">
        <v>2193</v>
      </c>
      <c r="O433" s="169">
        <f t="shared" si="28"/>
        <v>5.7000000000000002E-2</v>
      </c>
      <c r="T433">
        <v>1</v>
      </c>
      <c r="U433" t="s">
        <v>1780</v>
      </c>
      <c r="V433" t="s">
        <v>1781</v>
      </c>
    </row>
    <row r="434" spans="1:22" hidden="1" x14ac:dyDescent="0.55000000000000004">
      <c r="A434" t="s">
        <v>1748</v>
      </c>
      <c r="E434" t="s">
        <v>2191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2217</v>
      </c>
      <c r="K434" t="s">
        <v>2193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1782</v>
      </c>
      <c r="V434" t="s">
        <v>264</v>
      </c>
    </row>
    <row r="435" spans="1:22" hidden="1" x14ac:dyDescent="0.55000000000000004">
      <c r="A435" t="s">
        <v>1748</v>
      </c>
      <c r="E435" t="s">
        <v>2191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2218</v>
      </c>
      <c r="K435" t="s">
        <v>2193</v>
      </c>
      <c r="O435" s="169">
        <f t="shared" si="28"/>
        <v>2.8000000000000001E-2</v>
      </c>
      <c r="T435">
        <v>1</v>
      </c>
      <c r="U435" t="s">
        <v>1782</v>
      </c>
      <c r="V435" t="s">
        <v>264</v>
      </c>
    </row>
    <row r="436" spans="1:22" hidden="1" x14ac:dyDescent="0.55000000000000004">
      <c r="A436" t="s">
        <v>1748</v>
      </c>
      <c r="E436" t="s">
        <v>2191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2219</v>
      </c>
      <c r="K436" t="s">
        <v>2193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1783</v>
      </c>
      <c r="V436" t="s">
        <v>1784</v>
      </c>
    </row>
    <row r="437" spans="1:22" hidden="1" x14ac:dyDescent="0.55000000000000004">
      <c r="A437" t="s">
        <v>1748</v>
      </c>
      <c r="E437" t="s">
        <v>2191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2220</v>
      </c>
      <c r="K437" t="s">
        <v>2193</v>
      </c>
      <c r="O437" s="169">
        <f t="shared" si="28"/>
        <v>6.7000000000000004E-2</v>
      </c>
      <c r="T437">
        <v>1</v>
      </c>
      <c r="U437" t="s">
        <v>1783</v>
      </c>
      <c r="V437" t="s">
        <v>1784</v>
      </c>
    </row>
    <row r="438" spans="1:22" hidden="1" x14ac:dyDescent="0.55000000000000004">
      <c r="A438" t="s">
        <v>1748</v>
      </c>
      <c r="B438" t="s">
        <v>1845</v>
      </c>
      <c r="C438" t="str">
        <f t="shared" ref="C438:C464" si="29">_xlfn.CONCAT(B438,U438)</f>
        <v>VC8ET</v>
      </c>
      <c r="D438" t="s">
        <v>1577</v>
      </c>
      <c r="E438" t="s">
        <v>1846</v>
      </c>
      <c r="F438" t="s">
        <v>2</v>
      </c>
      <c r="G438" s="168" t="s">
        <v>1847</v>
      </c>
      <c r="H438">
        <v>2019</v>
      </c>
      <c r="I438" s="170">
        <v>14</v>
      </c>
      <c r="J438" s="170" t="s">
        <v>1848</v>
      </c>
      <c r="K438" t="s">
        <v>1849</v>
      </c>
      <c r="L438" t="s">
        <v>1850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1747</v>
      </c>
      <c r="V438" t="s">
        <v>231</v>
      </c>
    </row>
    <row r="439" spans="1:22" hidden="1" x14ac:dyDescent="0.55000000000000004">
      <c r="A439" t="s">
        <v>1748</v>
      </c>
      <c r="E439" t="s">
        <v>1846</v>
      </c>
      <c r="F439" t="s">
        <v>2</v>
      </c>
      <c r="G439" s="168" t="s">
        <v>1847</v>
      </c>
      <c r="H439">
        <v>2016</v>
      </c>
      <c r="I439" s="170">
        <v>22</v>
      </c>
      <c r="J439" s="170" t="s">
        <v>2221</v>
      </c>
      <c r="K439" t="s">
        <v>1849</v>
      </c>
      <c r="O439" s="169">
        <f>(I439/4)/1000</f>
        <v>5.4999999999999997E-3</v>
      </c>
      <c r="T439">
        <v>0</v>
      </c>
      <c r="U439" t="s">
        <v>1747</v>
      </c>
      <c r="V439" t="s">
        <v>231</v>
      </c>
    </row>
    <row r="440" spans="1:22" hidden="1" x14ac:dyDescent="0.55000000000000004">
      <c r="A440" t="s">
        <v>1748</v>
      </c>
      <c r="B440" t="s">
        <v>1845</v>
      </c>
      <c r="C440" t="str">
        <f t="shared" si="29"/>
        <v>VC8ETU</v>
      </c>
      <c r="E440" t="s">
        <v>1846</v>
      </c>
      <c r="F440" t="s">
        <v>2</v>
      </c>
      <c r="G440" s="168" t="s">
        <v>1847</v>
      </c>
      <c r="H440">
        <v>2019</v>
      </c>
      <c r="I440" s="170">
        <v>13</v>
      </c>
      <c r="J440" s="170" t="s">
        <v>1851</v>
      </c>
      <c r="K440" t="s">
        <v>1849</v>
      </c>
      <c r="L440" t="s">
        <v>1850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1765</v>
      </c>
      <c r="V440" t="s">
        <v>128</v>
      </c>
    </row>
    <row r="441" spans="1:22" hidden="1" x14ac:dyDescent="0.55000000000000004">
      <c r="A441" t="s">
        <v>1748</v>
      </c>
      <c r="E441" t="s">
        <v>1846</v>
      </c>
      <c r="F441" t="s">
        <v>2</v>
      </c>
      <c r="G441" s="168" t="s">
        <v>1847</v>
      </c>
      <c r="H441">
        <v>2011</v>
      </c>
      <c r="I441" s="170">
        <v>25</v>
      </c>
      <c r="J441" s="170" t="s">
        <v>2222</v>
      </c>
      <c r="K441" t="s">
        <v>1849</v>
      </c>
      <c r="O441" s="169">
        <f t="shared" si="30"/>
        <v>6.2500000000000003E-3</v>
      </c>
      <c r="T441">
        <v>0.5</v>
      </c>
      <c r="U441" t="s">
        <v>1765</v>
      </c>
      <c r="V441" t="s">
        <v>128</v>
      </c>
    </row>
    <row r="442" spans="1:22" hidden="1" x14ac:dyDescent="0.55000000000000004">
      <c r="A442" t="s">
        <v>1748</v>
      </c>
      <c r="B442" t="s">
        <v>1845</v>
      </c>
      <c r="C442" t="str">
        <f t="shared" si="29"/>
        <v>VC8ETR</v>
      </c>
      <c r="E442" t="s">
        <v>1846</v>
      </c>
      <c r="F442" t="s">
        <v>2</v>
      </c>
      <c r="G442" s="168" t="s">
        <v>1847</v>
      </c>
      <c r="H442">
        <v>2019</v>
      </c>
      <c r="I442" s="170">
        <v>15</v>
      </c>
      <c r="J442" s="170" t="s">
        <v>1852</v>
      </c>
      <c r="K442" t="s">
        <v>1849</v>
      </c>
      <c r="L442" t="s">
        <v>1850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1764</v>
      </c>
      <c r="V442" t="s">
        <v>16</v>
      </c>
    </row>
    <row r="443" spans="1:22" hidden="1" x14ac:dyDescent="0.55000000000000004">
      <c r="A443" t="s">
        <v>1748</v>
      </c>
      <c r="E443" t="s">
        <v>1846</v>
      </c>
      <c r="F443" t="s">
        <v>2</v>
      </c>
      <c r="G443" s="168" t="s">
        <v>1847</v>
      </c>
      <c r="H443">
        <v>2016</v>
      </c>
      <c r="I443" s="170">
        <v>23</v>
      </c>
      <c r="J443" s="170" t="s">
        <v>2223</v>
      </c>
      <c r="K443" t="s">
        <v>1849</v>
      </c>
      <c r="O443" s="169">
        <f t="shared" si="30"/>
        <v>5.7499999999999999E-3</v>
      </c>
      <c r="T443">
        <v>0.5</v>
      </c>
      <c r="U443" t="s">
        <v>1764</v>
      </c>
      <c r="V443" t="s">
        <v>16</v>
      </c>
    </row>
    <row r="444" spans="1:22" hidden="1" x14ac:dyDescent="0.55000000000000004">
      <c r="A444" t="s">
        <v>1748</v>
      </c>
      <c r="B444" t="s">
        <v>1845</v>
      </c>
      <c r="C444" t="str">
        <f t="shared" si="29"/>
        <v>VC8ET01</v>
      </c>
      <c r="E444" t="s">
        <v>1846</v>
      </c>
      <c r="F444" t="s">
        <v>2</v>
      </c>
      <c r="G444" s="168" t="s">
        <v>1847</v>
      </c>
      <c r="H444">
        <v>2019</v>
      </c>
      <c r="I444" s="170">
        <v>6</v>
      </c>
      <c r="J444" s="170" t="s">
        <v>1853</v>
      </c>
      <c r="K444" t="s">
        <v>1849</v>
      </c>
      <c r="L444" t="s">
        <v>1850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1766</v>
      </c>
      <c r="V444" t="s">
        <v>256</v>
      </c>
    </row>
    <row r="445" spans="1:22" hidden="1" x14ac:dyDescent="0.55000000000000004">
      <c r="A445" t="s">
        <v>1748</v>
      </c>
      <c r="E445" t="s">
        <v>1846</v>
      </c>
      <c r="F445" t="s">
        <v>2</v>
      </c>
      <c r="G445" s="168" t="s">
        <v>1847</v>
      </c>
      <c r="H445">
        <v>2011</v>
      </c>
      <c r="I445" s="170">
        <v>23</v>
      </c>
      <c r="J445" s="170" t="s">
        <v>2224</v>
      </c>
      <c r="K445" t="s">
        <v>1849</v>
      </c>
      <c r="O445" s="169">
        <f t="shared" si="30"/>
        <v>5.7499999999999999E-3</v>
      </c>
      <c r="T445">
        <v>1</v>
      </c>
      <c r="U445" t="s">
        <v>1766</v>
      </c>
      <c r="V445" t="s">
        <v>256</v>
      </c>
    </row>
    <row r="446" spans="1:22" hidden="1" x14ac:dyDescent="0.55000000000000004">
      <c r="A446" t="s">
        <v>1748</v>
      </c>
      <c r="B446" t="s">
        <v>1845</v>
      </c>
      <c r="C446" t="str">
        <f t="shared" si="29"/>
        <v>VC8ET02</v>
      </c>
      <c r="E446" t="s">
        <v>1846</v>
      </c>
      <c r="F446" t="s">
        <v>2</v>
      </c>
      <c r="G446" s="168" t="s">
        <v>1847</v>
      </c>
      <c r="H446">
        <v>2019</v>
      </c>
      <c r="I446" s="170">
        <v>13</v>
      </c>
      <c r="J446" s="170" t="s">
        <v>1854</v>
      </c>
      <c r="K446" t="s">
        <v>1849</v>
      </c>
      <c r="L446" t="s">
        <v>1850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1767</v>
      </c>
      <c r="V446" t="s">
        <v>1843</v>
      </c>
    </row>
    <row r="447" spans="1:22" hidden="1" x14ac:dyDescent="0.55000000000000004">
      <c r="A447" t="s">
        <v>1748</v>
      </c>
      <c r="E447" t="s">
        <v>1846</v>
      </c>
      <c r="F447" t="s">
        <v>2</v>
      </c>
      <c r="G447" s="168" t="s">
        <v>1847</v>
      </c>
      <c r="H447">
        <v>2005</v>
      </c>
      <c r="I447" s="170">
        <v>66</v>
      </c>
      <c r="J447" s="170" t="s">
        <v>2225</v>
      </c>
      <c r="K447" t="s">
        <v>1849</v>
      </c>
      <c r="O447" s="169">
        <f t="shared" si="30"/>
        <v>1.6500000000000001E-2</v>
      </c>
      <c r="T447">
        <v>1</v>
      </c>
      <c r="U447" t="s">
        <v>1767</v>
      </c>
      <c r="V447" t="s">
        <v>1843</v>
      </c>
    </row>
    <row r="448" spans="1:22" hidden="1" x14ac:dyDescent="0.55000000000000004">
      <c r="A448" t="s">
        <v>1748</v>
      </c>
      <c r="B448" t="s">
        <v>1845</v>
      </c>
      <c r="C448" t="str">
        <f t="shared" si="29"/>
        <v>VC8ET03</v>
      </c>
      <c r="E448" t="s">
        <v>1846</v>
      </c>
      <c r="F448" t="s">
        <v>2</v>
      </c>
      <c r="G448" s="168" t="s">
        <v>1847</v>
      </c>
      <c r="H448">
        <v>2019</v>
      </c>
      <c r="I448" s="170">
        <v>11</v>
      </c>
      <c r="J448" s="170" t="s">
        <v>1855</v>
      </c>
      <c r="K448" t="s">
        <v>1849</v>
      </c>
      <c r="L448" t="s">
        <v>1850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1769</v>
      </c>
      <c r="V448" t="s">
        <v>255</v>
      </c>
    </row>
    <row r="449" spans="1:22" hidden="1" x14ac:dyDescent="0.55000000000000004">
      <c r="A449" t="s">
        <v>1748</v>
      </c>
      <c r="E449" t="s">
        <v>1846</v>
      </c>
      <c r="F449" t="s">
        <v>2</v>
      </c>
      <c r="G449" s="168" t="s">
        <v>1847</v>
      </c>
      <c r="H449">
        <v>2016</v>
      </c>
      <c r="I449" s="170">
        <v>19</v>
      </c>
      <c r="J449" s="170" t="s">
        <v>2226</v>
      </c>
      <c r="K449" t="s">
        <v>1849</v>
      </c>
      <c r="O449" s="169">
        <f t="shared" si="30"/>
        <v>4.7499999999999999E-3</v>
      </c>
      <c r="T449">
        <v>1</v>
      </c>
      <c r="U449" t="s">
        <v>1769</v>
      </c>
      <c r="V449" t="s">
        <v>255</v>
      </c>
    </row>
    <row r="450" spans="1:22" hidden="1" x14ac:dyDescent="0.55000000000000004">
      <c r="A450" t="s">
        <v>1748</v>
      </c>
      <c r="B450" t="s">
        <v>1845</v>
      </c>
      <c r="C450" t="str">
        <f t="shared" si="29"/>
        <v>VC8ET04</v>
      </c>
      <c r="E450" t="s">
        <v>1846</v>
      </c>
      <c r="F450" t="s">
        <v>2</v>
      </c>
      <c r="G450" s="168" t="s">
        <v>1847</v>
      </c>
      <c r="H450">
        <v>2019</v>
      </c>
      <c r="I450" s="170">
        <v>11</v>
      </c>
      <c r="J450" s="170" t="s">
        <v>1856</v>
      </c>
      <c r="K450" t="s">
        <v>1849</v>
      </c>
      <c r="L450" t="s">
        <v>1850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1770</v>
      </c>
      <c r="V450" t="s">
        <v>259</v>
      </c>
    </row>
    <row r="451" spans="1:22" hidden="1" x14ac:dyDescent="0.55000000000000004">
      <c r="A451" t="s">
        <v>1748</v>
      </c>
      <c r="E451" t="s">
        <v>1846</v>
      </c>
      <c r="F451" t="s">
        <v>2</v>
      </c>
      <c r="G451" s="168" t="s">
        <v>1847</v>
      </c>
      <c r="H451">
        <v>2016</v>
      </c>
      <c r="I451" s="170">
        <v>20</v>
      </c>
      <c r="J451" s="170" t="s">
        <v>2227</v>
      </c>
      <c r="K451" t="s">
        <v>1849</v>
      </c>
      <c r="O451" s="169">
        <f t="shared" si="30"/>
        <v>5.0000000000000001E-3</v>
      </c>
      <c r="T451">
        <v>1</v>
      </c>
      <c r="U451" t="s">
        <v>1770</v>
      </c>
      <c r="V451" t="s">
        <v>259</v>
      </c>
    </row>
    <row r="452" spans="1:22" hidden="1" x14ac:dyDescent="0.55000000000000004">
      <c r="A452" t="s">
        <v>1748</v>
      </c>
      <c r="B452" t="s">
        <v>1845</v>
      </c>
      <c r="C452" t="str">
        <f t="shared" si="29"/>
        <v>VC8ET05</v>
      </c>
      <c r="E452" t="s">
        <v>1846</v>
      </c>
      <c r="F452" t="s">
        <v>2</v>
      </c>
      <c r="G452" s="168" t="s">
        <v>1847</v>
      </c>
      <c r="H452">
        <v>2019</v>
      </c>
      <c r="I452" s="170">
        <v>32</v>
      </c>
      <c r="J452" s="170" t="s">
        <v>1857</v>
      </c>
      <c r="K452" t="s">
        <v>1849</v>
      </c>
      <c r="L452" t="s">
        <v>1850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1771</v>
      </c>
      <c r="V452" t="s">
        <v>1772</v>
      </c>
    </row>
    <row r="453" spans="1:22" hidden="1" x14ac:dyDescent="0.55000000000000004">
      <c r="A453" t="s">
        <v>1748</v>
      </c>
      <c r="E453" t="s">
        <v>1846</v>
      </c>
      <c r="F453" t="s">
        <v>2</v>
      </c>
      <c r="G453" s="168" t="s">
        <v>1847</v>
      </c>
      <c r="H453">
        <v>2005</v>
      </c>
      <c r="I453" s="170">
        <v>39</v>
      </c>
      <c r="J453" s="170" t="s">
        <v>2228</v>
      </c>
      <c r="K453" t="s">
        <v>1849</v>
      </c>
      <c r="O453" s="169">
        <f t="shared" si="30"/>
        <v>9.75E-3</v>
      </c>
      <c r="T453">
        <v>1</v>
      </c>
      <c r="U453" t="s">
        <v>1771</v>
      </c>
      <c r="V453" t="s">
        <v>1772</v>
      </c>
    </row>
    <row r="454" spans="1:22" hidden="1" x14ac:dyDescent="0.55000000000000004">
      <c r="A454" t="s">
        <v>1748</v>
      </c>
      <c r="B454" t="s">
        <v>1845</v>
      </c>
      <c r="C454" t="str">
        <f t="shared" si="29"/>
        <v>VC8ET06</v>
      </c>
      <c r="E454" t="s">
        <v>1846</v>
      </c>
      <c r="F454" t="s">
        <v>2</v>
      </c>
      <c r="G454" s="168" t="s">
        <v>1847</v>
      </c>
      <c r="H454">
        <v>2019</v>
      </c>
      <c r="I454" s="170">
        <v>17</v>
      </c>
      <c r="J454" s="170" t="s">
        <v>1858</v>
      </c>
      <c r="K454" t="s">
        <v>1849</v>
      </c>
      <c r="L454" t="s">
        <v>1850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1774</v>
      </c>
      <c r="V454" t="s">
        <v>1775</v>
      </c>
    </row>
    <row r="455" spans="1:22" hidden="1" x14ac:dyDescent="0.55000000000000004">
      <c r="A455" t="s">
        <v>1748</v>
      </c>
      <c r="E455" t="s">
        <v>1846</v>
      </c>
      <c r="F455" t="s">
        <v>2</v>
      </c>
      <c r="G455" s="168" t="s">
        <v>1847</v>
      </c>
      <c r="H455">
        <v>2005</v>
      </c>
      <c r="I455" s="170">
        <v>80</v>
      </c>
      <c r="J455" s="170" t="s">
        <v>2229</v>
      </c>
      <c r="K455" t="s">
        <v>1849</v>
      </c>
      <c r="O455" s="169">
        <f t="shared" si="30"/>
        <v>0.02</v>
      </c>
      <c r="T455">
        <v>1</v>
      </c>
      <c r="U455" t="s">
        <v>1774</v>
      </c>
      <c r="V455" t="s">
        <v>1775</v>
      </c>
    </row>
    <row r="456" spans="1:22" hidden="1" x14ac:dyDescent="0.55000000000000004">
      <c r="A456" t="s">
        <v>1748</v>
      </c>
      <c r="B456" t="s">
        <v>1845</v>
      </c>
      <c r="C456" t="str">
        <f t="shared" si="29"/>
        <v>VC8ET07</v>
      </c>
      <c r="E456" t="s">
        <v>1846</v>
      </c>
      <c r="F456" t="s">
        <v>2</v>
      </c>
      <c r="G456" s="168" t="s">
        <v>1847</v>
      </c>
      <c r="H456">
        <v>2019</v>
      </c>
      <c r="I456" s="170">
        <v>20</v>
      </c>
      <c r="J456" s="170" t="s">
        <v>1859</v>
      </c>
      <c r="K456" t="s">
        <v>1849</v>
      </c>
      <c r="L456" t="s">
        <v>1850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1776</v>
      </c>
      <c r="V456" t="s">
        <v>1777</v>
      </c>
    </row>
    <row r="457" spans="1:22" hidden="1" x14ac:dyDescent="0.55000000000000004">
      <c r="A457" t="s">
        <v>1748</v>
      </c>
      <c r="E457" t="s">
        <v>1846</v>
      </c>
      <c r="F457" t="s">
        <v>2</v>
      </c>
      <c r="G457" s="168" t="s">
        <v>1847</v>
      </c>
      <c r="H457">
        <v>2016</v>
      </c>
      <c r="I457" s="170">
        <v>25</v>
      </c>
      <c r="J457" s="170" t="s">
        <v>2230</v>
      </c>
      <c r="K457" t="s">
        <v>1849</v>
      </c>
      <c r="O457" s="169">
        <f t="shared" si="30"/>
        <v>6.2500000000000003E-3</v>
      </c>
      <c r="T457">
        <v>1</v>
      </c>
      <c r="U457" t="s">
        <v>1776</v>
      </c>
      <c r="V457" t="s">
        <v>1777</v>
      </c>
    </row>
    <row r="458" spans="1:22" hidden="1" x14ac:dyDescent="0.55000000000000004">
      <c r="A458" t="s">
        <v>1748</v>
      </c>
      <c r="B458" t="s">
        <v>1845</v>
      </c>
      <c r="C458" t="str">
        <f t="shared" si="29"/>
        <v>VC8ET12</v>
      </c>
      <c r="E458" t="s">
        <v>1846</v>
      </c>
      <c r="F458" t="s">
        <v>2</v>
      </c>
      <c r="G458" s="168" t="s">
        <v>1847</v>
      </c>
      <c r="H458">
        <v>2019</v>
      </c>
      <c r="I458" s="170">
        <v>38</v>
      </c>
      <c r="J458" s="170" t="s">
        <v>1860</v>
      </c>
      <c r="K458" t="s">
        <v>1849</v>
      </c>
      <c r="L458" t="s">
        <v>1850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1778</v>
      </c>
      <c r="V458" t="s">
        <v>1779</v>
      </c>
    </row>
    <row r="459" spans="1:22" hidden="1" x14ac:dyDescent="0.55000000000000004">
      <c r="A459" t="s">
        <v>1748</v>
      </c>
      <c r="E459" t="s">
        <v>1846</v>
      </c>
      <c r="F459" t="s">
        <v>2</v>
      </c>
      <c r="G459" s="168" t="s">
        <v>1847</v>
      </c>
      <c r="H459">
        <v>2011</v>
      </c>
      <c r="I459" s="170">
        <v>51</v>
      </c>
      <c r="J459" s="170" t="s">
        <v>2231</v>
      </c>
      <c r="K459" t="s">
        <v>1849</v>
      </c>
      <c r="O459" s="169">
        <f t="shared" si="30"/>
        <v>1.2749999999999999E-2</v>
      </c>
      <c r="T459">
        <v>1</v>
      </c>
      <c r="U459" t="s">
        <v>1778</v>
      </c>
      <c r="V459" t="s">
        <v>1779</v>
      </c>
    </row>
    <row r="460" spans="1:22" hidden="1" x14ac:dyDescent="0.55000000000000004">
      <c r="A460" t="s">
        <v>1748</v>
      </c>
      <c r="B460" t="s">
        <v>1845</v>
      </c>
      <c r="C460" t="str">
        <f t="shared" si="29"/>
        <v>VC8ET13</v>
      </c>
      <c r="E460" t="s">
        <v>1846</v>
      </c>
      <c r="F460" t="s">
        <v>2</v>
      </c>
      <c r="G460" s="168" t="s">
        <v>1847</v>
      </c>
      <c r="H460">
        <v>2019</v>
      </c>
      <c r="I460" s="170">
        <v>16</v>
      </c>
      <c r="J460" s="170" t="s">
        <v>1861</v>
      </c>
      <c r="K460" t="s">
        <v>1849</v>
      </c>
      <c r="L460" t="s">
        <v>1850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1780</v>
      </c>
      <c r="V460" t="s">
        <v>1781</v>
      </c>
    </row>
    <row r="461" spans="1:22" hidden="1" x14ac:dyDescent="0.55000000000000004">
      <c r="A461" t="s">
        <v>1748</v>
      </c>
      <c r="E461" t="s">
        <v>1846</v>
      </c>
      <c r="F461" t="s">
        <v>2</v>
      </c>
      <c r="G461" s="168" t="s">
        <v>1847</v>
      </c>
      <c r="H461">
        <v>2005</v>
      </c>
      <c r="I461" s="170">
        <v>40</v>
      </c>
      <c r="J461" s="170" t="s">
        <v>2232</v>
      </c>
      <c r="K461" t="s">
        <v>1849</v>
      </c>
      <c r="O461" s="169">
        <f t="shared" si="30"/>
        <v>0.01</v>
      </c>
      <c r="T461">
        <v>1</v>
      </c>
      <c r="U461" t="s">
        <v>1780</v>
      </c>
      <c r="V461" t="s">
        <v>1781</v>
      </c>
    </row>
    <row r="462" spans="1:22" hidden="1" x14ac:dyDescent="0.55000000000000004">
      <c r="A462" t="s">
        <v>1748</v>
      </c>
      <c r="B462" t="s">
        <v>1845</v>
      </c>
      <c r="C462" t="str">
        <f t="shared" si="29"/>
        <v>VC8ET14</v>
      </c>
      <c r="E462" t="s">
        <v>1846</v>
      </c>
      <c r="F462" t="s">
        <v>2</v>
      </c>
      <c r="G462" s="168" t="s">
        <v>1847</v>
      </c>
      <c r="H462">
        <v>2019</v>
      </c>
      <c r="I462" s="170">
        <v>5</v>
      </c>
      <c r="J462" s="170" t="s">
        <v>1862</v>
      </c>
      <c r="K462" t="s">
        <v>1849</v>
      </c>
      <c r="L462" t="s">
        <v>1850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1782</v>
      </c>
      <c r="V462" t="s">
        <v>264</v>
      </c>
    </row>
    <row r="463" spans="1:22" hidden="1" x14ac:dyDescent="0.55000000000000004">
      <c r="A463" t="s">
        <v>1748</v>
      </c>
      <c r="E463" t="s">
        <v>1846</v>
      </c>
      <c r="F463" t="s">
        <v>2</v>
      </c>
      <c r="G463" s="168" t="s">
        <v>1847</v>
      </c>
      <c r="H463">
        <v>2011</v>
      </c>
      <c r="I463" s="170">
        <v>14</v>
      </c>
      <c r="J463" s="170" t="s">
        <v>2233</v>
      </c>
      <c r="K463" t="s">
        <v>1849</v>
      </c>
      <c r="O463" s="169">
        <f t="shared" si="30"/>
        <v>3.5000000000000001E-3</v>
      </c>
      <c r="T463">
        <v>1</v>
      </c>
      <c r="U463" t="s">
        <v>1782</v>
      </c>
      <c r="V463" t="s">
        <v>264</v>
      </c>
    </row>
    <row r="464" spans="1:22" hidden="1" x14ac:dyDescent="0.55000000000000004">
      <c r="A464" t="s">
        <v>1748</v>
      </c>
      <c r="B464" t="s">
        <v>1845</v>
      </c>
      <c r="C464" t="str">
        <f t="shared" si="29"/>
        <v>VC8ET15</v>
      </c>
      <c r="E464" t="s">
        <v>1846</v>
      </c>
      <c r="F464" t="s">
        <v>2</v>
      </c>
      <c r="G464" s="168" t="s">
        <v>1847</v>
      </c>
      <c r="H464">
        <v>2019</v>
      </c>
      <c r="I464" s="170">
        <v>20</v>
      </c>
      <c r="J464" s="170" t="s">
        <v>1863</v>
      </c>
      <c r="K464" t="s">
        <v>1849</v>
      </c>
      <c r="L464" t="s">
        <v>1850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1783</v>
      </c>
      <c r="V464" t="s">
        <v>1784</v>
      </c>
    </row>
    <row r="465" spans="1:22" hidden="1" x14ac:dyDescent="0.55000000000000004">
      <c r="A465" t="s">
        <v>1748</v>
      </c>
      <c r="E465" t="s">
        <v>1846</v>
      </c>
      <c r="F465" t="s">
        <v>2</v>
      </c>
      <c r="G465" s="168" t="s">
        <v>1847</v>
      </c>
      <c r="H465">
        <v>2016</v>
      </c>
      <c r="I465" s="170">
        <v>28</v>
      </c>
      <c r="J465" s="170" t="s">
        <v>2234</v>
      </c>
      <c r="K465" t="s">
        <v>1849</v>
      </c>
      <c r="O465" s="169">
        <f t="shared" si="30"/>
        <v>7.0000000000000001E-3</v>
      </c>
      <c r="T465">
        <v>1</v>
      </c>
      <c r="U465" t="s">
        <v>1783</v>
      </c>
      <c r="V465" t="s">
        <v>1784</v>
      </c>
    </row>
    <row r="466" spans="1:22" s="175" customFormat="1" hidden="1" x14ac:dyDescent="0.55000000000000004">
      <c r="A466" s="175" t="s">
        <v>1864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1865</v>
      </c>
      <c r="I466" s="185">
        <v>14.5</v>
      </c>
      <c r="J466" s="185"/>
      <c r="K466" s="175" t="s">
        <v>1745</v>
      </c>
      <c r="L466" s="175" t="s">
        <v>1807</v>
      </c>
      <c r="Q466" s="183"/>
      <c r="T466" s="175">
        <v>0</v>
      </c>
      <c r="U466" s="175" t="s">
        <v>1747</v>
      </c>
      <c r="V466" s="175" t="s">
        <v>231</v>
      </c>
    </row>
    <row r="467" spans="1:22" hidden="1" x14ac:dyDescent="0.55000000000000004">
      <c r="A467" t="s">
        <v>1866</v>
      </c>
      <c r="B467" t="s">
        <v>1867</v>
      </c>
      <c r="C467" t="str">
        <f t="shared" ref="C467:C515" si="31">_xlfn.CONCAT(B467,U467)</f>
        <v>VC9ET</v>
      </c>
      <c r="D467" t="s">
        <v>1868</v>
      </c>
      <c r="E467" t="s">
        <v>1424</v>
      </c>
      <c r="F467" t="s">
        <v>224</v>
      </c>
      <c r="G467" s="168" t="s">
        <v>67</v>
      </c>
      <c r="H467" t="s">
        <v>1865</v>
      </c>
      <c r="I467" s="170">
        <v>3.36</v>
      </c>
      <c r="J467" s="170"/>
      <c r="K467" t="s">
        <v>1745</v>
      </c>
      <c r="L467" t="s">
        <v>1869</v>
      </c>
      <c r="O467" s="174">
        <f>I467/100</f>
        <v>3.3599999999999998E-2</v>
      </c>
      <c r="P467" t="s">
        <v>1146</v>
      </c>
      <c r="Q467" s="179">
        <v>1</v>
      </c>
      <c r="R467" t="s">
        <v>1870</v>
      </c>
      <c r="T467">
        <v>0</v>
      </c>
      <c r="U467" t="s">
        <v>1747</v>
      </c>
      <c r="V467" t="s">
        <v>231</v>
      </c>
    </row>
    <row r="468" spans="1:22" hidden="1" x14ac:dyDescent="0.55000000000000004">
      <c r="A468" t="s">
        <v>1866</v>
      </c>
      <c r="B468" t="s">
        <v>1867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1745</v>
      </c>
      <c r="L468" t="s">
        <v>1869</v>
      </c>
      <c r="O468" s="174">
        <f>I468/100</f>
        <v>3.3599999999999998E-2</v>
      </c>
      <c r="P468" t="s">
        <v>1146</v>
      </c>
      <c r="Q468" s="179">
        <v>1</v>
      </c>
      <c r="R468" t="s">
        <v>1870</v>
      </c>
      <c r="T468">
        <v>1</v>
      </c>
      <c r="U468" t="s">
        <v>1766</v>
      </c>
      <c r="V468" t="s">
        <v>256</v>
      </c>
    </row>
    <row r="469" spans="1:22" hidden="1" x14ac:dyDescent="0.55000000000000004">
      <c r="A469" t="s">
        <v>1866</v>
      </c>
      <c r="B469" t="s">
        <v>1867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1745</v>
      </c>
      <c r="L469" t="s">
        <v>1869</v>
      </c>
      <c r="O469" s="174">
        <f t="shared" ref="O469:O478" si="32">I469/100</f>
        <v>0</v>
      </c>
      <c r="P469" t="s">
        <v>1146</v>
      </c>
      <c r="Q469" s="179">
        <v>1</v>
      </c>
      <c r="R469" t="s">
        <v>1870</v>
      </c>
      <c r="T469">
        <v>1</v>
      </c>
      <c r="U469" t="s">
        <v>1767</v>
      </c>
      <c r="V469" t="s">
        <v>1843</v>
      </c>
    </row>
    <row r="470" spans="1:22" hidden="1" x14ac:dyDescent="0.55000000000000004">
      <c r="A470" t="s">
        <v>1866</v>
      </c>
      <c r="B470" t="s">
        <v>1867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1745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1870</v>
      </c>
      <c r="T470">
        <v>1</v>
      </c>
      <c r="U470" t="s">
        <v>1769</v>
      </c>
      <c r="V470" t="s">
        <v>255</v>
      </c>
    </row>
    <row r="471" spans="1:22" hidden="1" x14ac:dyDescent="0.55000000000000004">
      <c r="A471" t="s">
        <v>1866</v>
      </c>
      <c r="B471" t="s">
        <v>1867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1745</v>
      </c>
      <c r="L471" t="s">
        <v>1869</v>
      </c>
      <c r="O471" s="174">
        <f t="shared" si="32"/>
        <v>3.3599999999999998E-2</v>
      </c>
      <c r="P471" t="s">
        <v>1146</v>
      </c>
      <c r="Q471" s="179">
        <v>1</v>
      </c>
      <c r="R471" t="s">
        <v>1870</v>
      </c>
      <c r="T471">
        <v>1</v>
      </c>
      <c r="U471" t="s">
        <v>1770</v>
      </c>
      <c r="V471" t="s">
        <v>259</v>
      </c>
    </row>
    <row r="472" spans="1:22" hidden="1" x14ac:dyDescent="0.55000000000000004">
      <c r="A472" t="s">
        <v>1866</v>
      </c>
      <c r="B472" t="s">
        <v>1867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1745</v>
      </c>
      <c r="L472" t="s">
        <v>1869</v>
      </c>
      <c r="O472" s="174">
        <f t="shared" si="32"/>
        <v>0</v>
      </c>
      <c r="P472" t="s">
        <v>1146</v>
      </c>
      <c r="Q472" s="179">
        <v>1</v>
      </c>
      <c r="R472" t="s">
        <v>1870</v>
      </c>
      <c r="T472">
        <v>1</v>
      </c>
      <c r="U472" t="s">
        <v>1771</v>
      </c>
      <c r="V472" t="s">
        <v>1772</v>
      </c>
    </row>
    <row r="473" spans="1:22" hidden="1" x14ac:dyDescent="0.55000000000000004">
      <c r="A473" t="s">
        <v>1866</v>
      </c>
      <c r="B473" t="s">
        <v>1867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1745</v>
      </c>
      <c r="L473" t="s">
        <v>1869</v>
      </c>
      <c r="O473" s="174">
        <f t="shared" si="32"/>
        <v>0</v>
      </c>
      <c r="P473" t="s">
        <v>1146</v>
      </c>
      <c r="Q473" s="179">
        <v>1</v>
      </c>
      <c r="R473" t="s">
        <v>1870</v>
      </c>
      <c r="T473">
        <v>1</v>
      </c>
      <c r="U473" t="s">
        <v>1774</v>
      </c>
      <c r="V473" t="s">
        <v>1775</v>
      </c>
    </row>
    <row r="474" spans="1:22" hidden="1" x14ac:dyDescent="0.55000000000000004">
      <c r="A474" t="s">
        <v>1866</v>
      </c>
      <c r="B474" t="s">
        <v>1867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1745</v>
      </c>
      <c r="L474" t="s">
        <v>1869</v>
      </c>
      <c r="O474" s="174">
        <f t="shared" si="32"/>
        <v>3.3599999999999998E-2</v>
      </c>
      <c r="P474" t="s">
        <v>1146</v>
      </c>
      <c r="Q474" s="179">
        <v>1</v>
      </c>
      <c r="R474" t="s">
        <v>1870</v>
      </c>
      <c r="T474">
        <v>1</v>
      </c>
      <c r="U474" t="s">
        <v>1776</v>
      </c>
      <c r="V474" t="s">
        <v>1777</v>
      </c>
    </row>
    <row r="475" spans="1:22" hidden="1" x14ac:dyDescent="0.55000000000000004">
      <c r="A475" t="s">
        <v>1866</v>
      </c>
      <c r="B475" t="s">
        <v>1867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1745</v>
      </c>
      <c r="L475" t="s">
        <v>1869</v>
      </c>
      <c r="O475" s="174">
        <f t="shared" si="32"/>
        <v>0</v>
      </c>
      <c r="P475" t="s">
        <v>1146</v>
      </c>
      <c r="Q475" s="179">
        <v>1</v>
      </c>
      <c r="R475" t="s">
        <v>1870</v>
      </c>
      <c r="T475">
        <v>1</v>
      </c>
      <c r="U475" t="s">
        <v>1778</v>
      </c>
      <c r="V475" t="s">
        <v>1779</v>
      </c>
    </row>
    <row r="476" spans="1:22" hidden="1" x14ac:dyDescent="0.55000000000000004">
      <c r="A476" t="s">
        <v>1866</v>
      </c>
      <c r="B476" t="s">
        <v>1867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1745</v>
      </c>
      <c r="L476" t="s">
        <v>1869</v>
      </c>
      <c r="O476" s="174">
        <f t="shared" si="32"/>
        <v>0</v>
      </c>
      <c r="P476" t="s">
        <v>1146</v>
      </c>
      <c r="Q476" s="179">
        <v>1</v>
      </c>
      <c r="R476" t="s">
        <v>1870</v>
      </c>
      <c r="T476">
        <v>1</v>
      </c>
      <c r="U476" t="s">
        <v>1780</v>
      </c>
      <c r="V476" t="s">
        <v>1781</v>
      </c>
    </row>
    <row r="477" spans="1:22" hidden="1" x14ac:dyDescent="0.55000000000000004">
      <c r="A477" t="s">
        <v>1866</v>
      </c>
      <c r="B477" t="s">
        <v>1867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1745</v>
      </c>
      <c r="L477" t="s">
        <v>1869</v>
      </c>
      <c r="O477" s="174">
        <f t="shared" si="32"/>
        <v>0</v>
      </c>
      <c r="P477" t="s">
        <v>1146</v>
      </c>
      <c r="Q477" s="179">
        <v>1</v>
      </c>
      <c r="R477" t="s">
        <v>1870</v>
      </c>
      <c r="T477">
        <v>1</v>
      </c>
      <c r="U477" t="s">
        <v>1782</v>
      </c>
      <c r="V477" t="s">
        <v>264</v>
      </c>
    </row>
    <row r="478" spans="1:22" hidden="1" x14ac:dyDescent="0.55000000000000004">
      <c r="A478" t="s">
        <v>1866</v>
      </c>
      <c r="B478" t="s">
        <v>1867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1745</v>
      </c>
      <c r="L478" t="s">
        <v>1869</v>
      </c>
      <c r="O478" s="174">
        <f t="shared" si="32"/>
        <v>0</v>
      </c>
      <c r="P478" t="s">
        <v>1146</v>
      </c>
      <c r="Q478" s="179">
        <v>1</v>
      </c>
      <c r="R478" t="s">
        <v>1870</v>
      </c>
      <c r="T478">
        <v>1</v>
      </c>
      <c r="U478" t="s">
        <v>1783</v>
      </c>
      <c r="V478" t="s">
        <v>1784</v>
      </c>
    </row>
    <row r="479" spans="1:22" hidden="1" x14ac:dyDescent="0.55000000000000004">
      <c r="A479" t="s">
        <v>1871</v>
      </c>
      <c r="B479" t="s">
        <v>1872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1834</v>
      </c>
      <c r="H479">
        <v>2016</v>
      </c>
      <c r="I479" s="180">
        <f>0.25*0.25*1.6</f>
        <v>0.1</v>
      </c>
      <c r="J479" s="180"/>
      <c r="K479" t="s">
        <v>1873</v>
      </c>
      <c r="L479" t="s">
        <v>1025</v>
      </c>
      <c r="O479" s="14">
        <f>I479</f>
        <v>0.1</v>
      </c>
      <c r="T479">
        <v>0</v>
      </c>
      <c r="U479" t="s">
        <v>1747</v>
      </c>
      <c r="V479" t="s">
        <v>231</v>
      </c>
    </row>
    <row r="480" spans="1:22" hidden="1" x14ac:dyDescent="0.55000000000000004">
      <c r="A480" t="s">
        <v>1874</v>
      </c>
      <c r="B480" t="s">
        <v>1875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1834</v>
      </c>
      <c r="H480">
        <v>2020</v>
      </c>
      <c r="I480" s="170">
        <v>1.5</v>
      </c>
      <c r="J480" s="170"/>
      <c r="K480" t="s">
        <v>1876</v>
      </c>
      <c r="L480" t="s">
        <v>1877</v>
      </c>
      <c r="O480" s="174">
        <f>I480/100</f>
        <v>1.4999999999999999E-2</v>
      </c>
      <c r="T480">
        <v>0</v>
      </c>
      <c r="U480" t="s">
        <v>1747</v>
      </c>
      <c r="V480" t="s">
        <v>231</v>
      </c>
    </row>
    <row r="481" spans="1:22" hidden="1" x14ac:dyDescent="0.55000000000000004">
      <c r="A481" t="s">
        <v>1748</v>
      </c>
      <c r="B481" t="s">
        <v>1878</v>
      </c>
      <c r="C481" t="str">
        <f t="shared" si="31"/>
        <v>VC12ET</v>
      </c>
      <c r="D481" t="s">
        <v>1242</v>
      </c>
      <c r="E481" t="s">
        <v>1879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1880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1747</v>
      </c>
      <c r="V481" t="s">
        <v>231</v>
      </c>
    </row>
    <row r="482" spans="1:22" hidden="1" x14ac:dyDescent="0.55000000000000004">
      <c r="A482" t="s">
        <v>1748</v>
      </c>
      <c r="B482" t="s">
        <v>1878</v>
      </c>
      <c r="E482" t="s">
        <v>1879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1880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1747</v>
      </c>
      <c r="V482" t="s">
        <v>231</v>
      </c>
    </row>
    <row r="483" spans="1:22" hidden="1" x14ac:dyDescent="0.55000000000000004">
      <c r="A483" t="s">
        <v>1748</v>
      </c>
      <c r="B483" t="s">
        <v>1878</v>
      </c>
      <c r="C483" t="str">
        <f t="shared" si="31"/>
        <v>VC12ETR</v>
      </c>
      <c r="E483" t="s">
        <v>1879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1880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1764</v>
      </c>
      <c r="V483" t="s">
        <v>16</v>
      </c>
    </row>
    <row r="484" spans="1:22" hidden="1" x14ac:dyDescent="0.55000000000000004">
      <c r="A484" t="s">
        <v>1748</v>
      </c>
      <c r="B484" t="s">
        <v>1878</v>
      </c>
      <c r="E484" t="s">
        <v>1879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1880</v>
      </c>
      <c r="L484" t="s">
        <v>1025</v>
      </c>
      <c r="O484" s="174">
        <f t="shared" si="33"/>
        <v>0.374</v>
      </c>
      <c r="T484">
        <v>0.5</v>
      </c>
      <c r="U484" t="s">
        <v>1764</v>
      </c>
      <c r="V484" t="s">
        <v>16</v>
      </c>
    </row>
    <row r="485" spans="1:22" hidden="1" x14ac:dyDescent="0.55000000000000004">
      <c r="A485" t="s">
        <v>1748</v>
      </c>
      <c r="B485" t="s">
        <v>1878</v>
      </c>
      <c r="C485" t="str">
        <f t="shared" si="31"/>
        <v>VC12ETU</v>
      </c>
      <c r="E485" t="s">
        <v>1879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1880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1765</v>
      </c>
      <c r="V485" t="s">
        <v>128</v>
      </c>
    </row>
    <row r="486" spans="1:22" hidden="1" x14ac:dyDescent="0.55000000000000004">
      <c r="A486" t="s">
        <v>1748</v>
      </c>
      <c r="B486" t="s">
        <v>1878</v>
      </c>
      <c r="E486" t="s">
        <v>1879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1880</v>
      </c>
      <c r="L486" t="s">
        <v>1025</v>
      </c>
      <c r="O486" s="174">
        <f t="shared" si="33"/>
        <v>0.35100000000000003</v>
      </c>
      <c r="T486">
        <v>0.5</v>
      </c>
      <c r="U486" t="s">
        <v>1765</v>
      </c>
      <c r="V486" t="s">
        <v>128</v>
      </c>
    </row>
    <row r="487" spans="1:22" hidden="1" x14ac:dyDescent="0.55000000000000004">
      <c r="A487" t="s">
        <v>1748</v>
      </c>
      <c r="B487" t="s">
        <v>1878</v>
      </c>
      <c r="C487" t="str">
        <f t="shared" si="31"/>
        <v>VC12ET01</v>
      </c>
      <c r="E487" t="s">
        <v>1879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1880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1766</v>
      </c>
      <c r="V487" t="s">
        <v>256</v>
      </c>
    </row>
    <row r="488" spans="1:22" hidden="1" x14ac:dyDescent="0.55000000000000004">
      <c r="A488" t="s">
        <v>1748</v>
      </c>
      <c r="B488" t="s">
        <v>1878</v>
      </c>
      <c r="E488" t="s">
        <v>1879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1880</v>
      </c>
      <c r="L488" t="s">
        <v>1025</v>
      </c>
      <c r="O488" s="174">
        <f t="shared" si="33"/>
        <v>0.30599999999999999</v>
      </c>
      <c r="T488">
        <v>1</v>
      </c>
      <c r="U488" t="s">
        <v>1766</v>
      </c>
      <c r="V488" t="s">
        <v>256</v>
      </c>
    </row>
    <row r="489" spans="1:22" hidden="1" x14ac:dyDescent="0.55000000000000004">
      <c r="A489" t="s">
        <v>1748</v>
      </c>
      <c r="B489" t="s">
        <v>1878</v>
      </c>
      <c r="C489" t="str">
        <f t="shared" si="31"/>
        <v>VC12ET02</v>
      </c>
      <c r="E489" t="s">
        <v>1879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1880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1767</v>
      </c>
      <c r="V489" t="s">
        <v>1843</v>
      </c>
    </row>
    <row r="490" spans="1:22" hidden="1" x14ac:dyDescent="0.55000000000000004">
      <c r="A490" t="s">
        <v>1748</v>
      </c>
      <c r="B490" t="s">
        <v>1878</v>
      </c>
      <c r="E490" t="s">
        <v>1879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1880</v>
      </c>
      <c r="L490" t="s">
        <v>1025</v>
      </c>
      <c r="O490" s="174">
        <f t="shared" si="33"/>
        <v>0.20499999999999999</v>
      </c>
      <c r="T490">
        <v>1</v>
      </c>
      <c r="U490" t="s">
        <v>1767</v>
      </c>
      <c r="V490" t="s">
        <v>1843</v>
      </c>
    </row>
    <row r="491" spans="1:22" hidden="1" x14ac:dyDescent="0.55000000000000004">
      <c r="A491" t="s">
        <v>1748</v>
      </c>
      <c r="B491" t="s">
        <v>1878</v>
      </c>
      <c r="C491" t="str">
        <f t="shared" si="31"/>
        <v>VC12ET03</v>
      </c>
      <c r="E491" t="s">
        <v>1879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1880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1769</v>
      </c>
      <c r="V491" t="s">
        <v>255</v>
      </c>
    </row>
    <row r="492" spans="1:22" hidden="1" x14ac:dyDescent="0.55000000000000004">
      <c r="A492" t="s">
        <v>1748</v>
      </c>
      <c r="B492" t="s">
        <v>1878</v>
      </c>
      <c r="E492" t="s">
        <v>1879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1880</v>
      </c>
      <c r="L492" t="s">
        <v>1025</v>
      </c>
      <c r="O492" s="174">
        <f t="shared" si="33"/>
        <v>0.38900000000000001</v>
      </c>
      <c r="T492">
        <v>1</v>
      </c>
      <c r="U492" t="s">
        <v>1769</v>
      </c>
      <c r="V492" t="s">
        <v>255</v>
      </c>
    </row>
    <row r="493" spans="1:22" hidden="1" x14ac:dyDescent="0.55000000000000004">
      <c r="A493" t="s">
        <v>1748</v>
      </c>
      <c r="B493" t="s">
        <v>1878</v>
      </c>
      <c r="C493" t="str">
        <f t="shared" si="31"/>
        <v>VC12ET04</v>
      </c>
      <c r="E493" t="s">
        <v>1879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1880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1770</v>
      </c>
      <c r="V493" t="s">
        <v>259</v>
      </c>
    </row>
    <row r="494" spans="1:22" hidden="1" x14ac:dyDescent="0.55000000000000004">
      <c r="A494" t="s">
        <v>1748</v>
      </c>
      <c r="B494" t="s">
        <v>1878</v>
      </c>
      <c r="E494" t="s">
        <v>1879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1880</v>
      </c>
      <c r="L494" t="s">
        <v>1025</v>
      </c>
      <c r="O494" s="174">
        <f t="shared" si="33"/>
        <v>0.39600000000000002</v>
      </c>
      <c r="T494">
        <v>1</v>
      </c>
      <c r="U494" t="s">
        <v>1770</v>
      </c>
      <c r="V494" t="s">
        <v>259</v>
      </c>
    </row>
    <row r="495" spans="1:22" hidden="1" x14ac:dyDescent="0.55000000000000004">
      <c r="A495" t="s">
        <v>1748</v>
      </c>
      <c r="B495" t="s">
        <v>1878</v>
      </c>
      <c r="C495" t="str">
        <f t="shared" si="31"/>
        <v>VC12ET05</v>
      </c>
      <c r="E495" t="s">
        <v>1879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1880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1771</v>
      </c>
      <c r="V495" t="s">
        <v>1772</v>
      </c>
    </row>
    <row r="496" spans="1:22" hidden="1" x14ac:dyDescent="0.55000000000000004">
      <c r="A496" t="s">
        <v>1748</v>
      </c>
      <c r="B496" t="s">
        <v>1878</v>
      </c>
      <c r="E496" t="s">
        <v>1879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1880</v>
      </c>
      <c r="L496" t="s">
        <v>1025</v>
      </c>
      <c r="O496" s="174">
        <f t="shared" si="33"/>
        <v>0.20899999999999999</v>
      </c>
      <c r="T496">
        <v>1</v>
      </c>
      <c r="U496" t="s">
        <v>1771</v>
      </c>
      <c r="V496" t="s">
        <v>1772</v>
      </c>
    </row>
    <row r="497" spans="1:22" hidden="1" x14ac:dyDescent="0.55000000000000004">
      <c r="A497" t="s">
        <v>1748</v>
      </c>
      <c r="B497" t="s">
        <v>1878</v>
      </c>
      <c r="C497" t="str">
        <f t="shared" si="31"/>
        <v>VC12ET06</v>
      </c>
      <c r="E497" t="s">
        <v>1879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1880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1774</v>
      </c>
      <c r="V497" t="s">
        <v>1775</v>
      </c>
    </row>
    <row r="498" spans="1:22" hidden="1" x14ac:dyDescent="0.55000000000000004">
      <c r="A498" t="s">
        <v>1748</v>
      </c>
      <c r="B498" t="s">
        <v>1878</v>
      </c>
      <c r="E498" t="s">
        <v>1879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1880</v>
      </c>
      <c r="L498" t="s">
        <v>1025</v>
      </c>
      <c r="O498" s="174">
        <f t="shared" si="33"/>
        <v>0.38900000000000001</v>
      </c>
      <c r="T498">
        <v>1</v>
      </c>
      <c r="U498" t="s">
        <v>1774</v>
      </c>
      <c r="V498" t="s">
        <v>1775</v>
      </c>
    </row>
    <row r="499" spans="1:22" hidden="1" x14ac:dyDescent="0.55000000000000004">
      <c r="A499" t="s">
        <v>1748</v>
      </c>
      <c r="B499" t="s">
        <v>1878</v>
      </c>
      <c r="C499" t="str">
        <f t="shared" si="31"/>
        <v>VC12ET07</v>
      </c>
      <c r="E499" t="s">
        <v>1879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1880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1776</v>
      </c>
      <c r="V499" t="s">
        <v>1777</v>
      </c>
    </row>
    <row r="500" spans="1:22" hidden="1" x14ac:dyDescent="0.55000000000000004">
      <c r="A500" t="s">
        <v>1748</v>
      </c>
      <c r="B500" t="s">
        <v>1878</v>
      </c>
      <c r="E500" t="s">
        <v>1879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1880</v>
      </c>
      <c r="L500" t="s">
        <v>1025</v>
      </c>
      <c r="O500" s="174">
        <f t="shared" si="33"/>
        <v>0.34200000000000003</v>
      </c>
      <c r="T500">
        <v>1</v>
      </c>
      <c r="U500" t="s">
        <v>1776</v>
      </c>
      <c r="V500" t="s">
        <v>1777</v>
      </c>
    </row>
    <row r="501" spans="1:22" hidden="1" x14ac:dyDescent="0.55000000000000004">
      <c r="A501" t="s">
        <v>1748</v>
      </c>
      <c r="B501" t="s">
        <v>1878</v>
      </c>
      <c r="C501" t="str">
        <f t="shared" si="31"/>
        <v>VC12ET12</v>
      </c>
      <c r="E501" t="s">
        <v>1879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1880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1778</v>
      </c>
      <c r="V501" t="s">
        <v>1779</v>
      </c>
    </row>
    <row r="502" spans="1:22" hidden="1" x14ac:dyDescent="0.55000000000000004">
      <c r="A502" t="s">
        <v>1748</v>
      </c>
      <c r="B502" t="s">
        <v>1878</v>
      </c>
      <c r="E502" t="s">
        <v>1879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1880</v>
      </c>
      <c r="L502" t="s">
        <v>1025</v>
      </c>
      <c r="O502" s="174">
        <f t="shared" si="33"/>
        <v>0.46700000000000003</v>
      </c>
      <c r="T502">
        <v>1</v>
      </c>
      <c r="U502" t="s">
        <v>1778</v>
      </c>
      <c r="V502" t="s">
        <v>1779</v>
      </c>
    </row>
    <row r="503" spans="1:22" hidden="1" x14ac:dyDescent="0.55000000000000004">
      <c r="A503" t="s">
        <v>1748</v>
      </c>
      <c r="B503" t="s">
        <v>1878</v>
      </c>
      <c r="C503" t="str">
        <f t="shared" si="31"/>
        <v>VC12ET13</v>
      </c>
      <c r="E503" t="s">
        <v>1879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1880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1780</v>
      </c>
      <c r="V503" t="s">
        <v>1781</v>
      </c>
    </row>
    <row r="504" spans="1:22" hidden="1" x14ac:dyDescent="0.55000000000000004">
      <c r="A504" t="s">
        <v>1748</v>
      </c>
      <c r="B504" t="s">
        <v>1878</v>
      </c>
      <c r="E504" t="s">
        <v>1879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1880</v>
      </c>
      <c r="L504" t="s">
        <v>1025</v>
      </c>
      <c r="O504" s="174">
        <f t="shared" si="33"/>
        <v>0.37</v>
      </c>
      <c r="T504">
        <v>1</v>
      </c>
      <c r="U504" t="s">
        <v>1780</v>
      </c>
      <c r="V504" t="s">
        <v>1781</v>
      </c>
    </row>
    <row r="505" spans="1:22" hidden="1" x14ac:dyDescent="0.55000000000000004">
      <c r="A505" t="s">
        <v>1748</v>
      </c>
      <c r="B505" t="s">
        <v>1878</v>
      </c>
      <c r="C505" t="str">
        <f t="shared" si="31"/>
        <v>VC12ET14</v>
      </c>
      <c r="E505" t="s">
        <v>1879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1880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1782</v>
      </c>
      <c r="V505" t="s">
        <v>264</v>
      </c>
    </row>
    <row r="506" spans="1:22" hidden="1" x14ac:dyDescent="0.55000000000000004">
      <c r="A506" t="s">
        <v>1748</v>
      </c>
      <c r="B506" t="s">
        <v>1878</v>
      </c>
      <c r="E506" t="s">
        <v>1879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1880</v>
      </c>
      <c r="L506" t="s">
        <v>1025</v>
      </c>
      <c r="O506" s="174">
        <f t="shared" si="33"/>
        <v>0.32600000000000001</v>
      </c>
      <c r="T506">
        <v>1</v>
      </c>
      <c r="U506" t="s">
        <v>1782</v>
      </c>
      <c r="V506" t="s">
        <v>264</v>
      </c>
    </row>
    <row r="507" spans="1:22" hidden="1" x14ac:dyDescent="0.55000000000000004">
      <c r="A507" t="s">
        <v>1748</v>
      </c>
      <c r="B507" t="s">
        <v>1878</v>
      </c>
      <c r="C507" t="str">
        <f t="shared" si="31"/>
        <v>VC12ET15</v>
      </c>
      <c r="E507" t="s">
        <v>1879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1880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1783</v>
      </c>
      <c r="V507" t="s">
        <v>1784</v>
      </c>
    </row>
    <row r="508" spans="1:22" hidden="1" x14ac:dyDescent="0.55000000000000004">
      <c r="A508" t="s">
        <v>1748</v>
      </c>
      <c r="B508" t="s">
        <v>1878</v>
      </c>
      <c r="E508" t="s">
        <v>1879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1880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1783</v>
      </c>
      <c r="V508" t="s">
        <v>1784</v>
      </c>
    </row>
    <row r="509" spans="1:22" hidden="1" x14ac:dyDescent="0.55000000000000004">
      <c r="A509" t="s">
        <v>1748</v>
      </c>
      <c r="B509" t="s">
        <v>1881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1882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1747</v>
      </c>
      <c r="V509" t="s">
        <v>231</v>
      </c>
    </row>
    <row r="510" spans="1:22" hidden="1" x14ac:dyDescent="0.55000000000000004">
      <c r="A510" t="s">
        <v>1748</v>
      </c>
      <c r="B510" t="s">
        <v>1881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1882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1765</v>
      </c>
      <c r="V510" t="s">
        <v>128</v>
      </c>
    </row>
    <row r="511" spans="1:22" hidden="1" x14ac:dyDescent="0.55000000000000004">
      <c r="A511" t="s">
        <v>1748</v>
      </c>
      <c r="B511" t="s">
        <v>1881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1882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1764</v>
      </c>
      <c r="V511" t="s">
        <v>16</v>
      </c>
    </row>
    <row r="512" spans="1:22" hidden="1" x14ac:dyDescent="0.55000000000000004">
      <c r="A512" t="s">
        <v>1748</v>
      </c>
      <c r="B512" t="s">
        <v>1881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1882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1766</v>
      </c>
      <c r="V512" t="s">
        <v>256</v>
      </c>
    </row>
    <row r="513" spans="1:22" hidden="1" x14ac:dyDescent="0.55000000000000004">
      <c r="A513" t="s">
        <v>1748</v>
      </c>
      <c r="B513" t="s">
        <v>1881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1882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1767</v>
      </c>
      <c r="V513" t="s">
        <v>1843</v>
      </c>
    </row>
    <row r="514" spans="1:22" hidden="1" x14ac:dyDescent="0.55000000000000004">
      <c r="A514" t="s">
        <v>1748</v>
      </c>
      <c r="B514" t="s">
        <v>1881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1882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1769</v>
      </c>
      <c r="V514" t="s">
        <v>255</v>
      </c>
    </row>
    <row r="515" spans="1:22" hidden="1" x14ac:dyDescent="0.55000000000000004">
      <c r="A515" t="s">
        <v>1748</v>
      </c>
      <c r="B515" t="s">
        <v>1881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1882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1770</v>
      </c>
      <c r="V515" t="s">
        <v>259</v>
      </c>
    </row>
    <row r="516" spans="1:22" hidden="1" x14ac:dyDescent="0.55000000000000004">
      <c r="A516" t="s">
        <v>1748</v>
      </c>
      <c r="B516" t="s">
        <v>1881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1882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1771</v>
      </c>
      <c r="V516" t="s">
        <v>1772</v>
      </c>
    </row>
    <row r="517" spans="1:22" hidden="1" x14ac:dyDescent="0.55000000000000004">
      <c r="A517" t="s">
        <v>1748</v>
      </c>
      <c r="B517" t="s">
        <v>1881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1882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1774</v>
      </c>
      <c r="V517" t="s">
        <v>1775</v>
      </c>
    </row>
    <row r="518" spans="1:22" hidden="1" x14ac:dyDescent="0.55000000000000004">
      <c r="A518" t="s">
        <v>1748</v>
      </c>
      <c r="B518" t="s">
        <v>1881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1882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1776</v>
      </c>
      <c r="V518" t="s">
        <v>1777</v>
      </c>
    </row>
    <row r="519" spans="1:22" hidden="1" x14ac:dyDescent="0.55000000000000004">
      <c r="A519" t="s">
        <v>1748</v>
      </c>
      <c r="B519" t="s">
        <v>1881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1882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1778</v>
      </c>
      <c r="V519" t="s">
        <v>1779</v>
      </c>
    </row>
    <row r="520" spans="1:22" hidden="1" x14ac:dyDescent="0.55000000000000004">
      <c r="A520" t="s">
        <v>1748</v>
      </c>
      <c r="B520" t="s">
        <v>1881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1882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1780</v>
      </c>
      <c r="V520" t="s">
        <v>1781</v>
      </c>
    </row>
    <row r="521" spans="1:22" hidden="1" x14ac:dyDescent="0.55000000000000004">
      <c r="A521" t="s">
        <v>1748</v>
      </c>
      <c r="B521" t="s">
        <v>1881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1882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1782</v>
      </c>
      <c r="V521" t="s">
        <v>264</v>
      </c>
    </row>
    <row r="522" spans="1:22" hidden="1" x14ac:dyDescent="0.55000000000000004">
      <c r="A522" t="s">
        <v>1748</v>
      </c>
      <c r="B522" t="s">
        <v>1881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1882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1783</v>
      </c>
      <c r="V522" t="s">
        <v>1784</v>
      </c>
    </row>
    <row r="523" spans="1:22" hidden="1" x14ac:dyDescent="0.55000000000000004">
      <c r="A523" t="s">
        <v>1748</v>
      </c>
      <c r="B523" t="s">
        <v>1883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1880</v>
      </c>
      <c r="O523" s="169">
        <f>I523/100</f>
        <v>0.27813253012048195</v>
      </c>
      <c r="P523" t="s">
        <v>1025</v>
      </c>
      <c r="T523">
        <v>0</v>
      </c>
      <c r="U523" t="s">
        <v>1747</v>
      </c>
      <c r="V523" t="s">
        <v>231</v>
      </c>
    </row>
    <row r="524" spans="1:22" hidden="1" x14ac:dyDescent="0.55000000000000004">
      <c r="A524" t="s">
        <v>1748</v>
      </c>
      <c r="B524" t="s">
        <v>1883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1880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1765</v>
      </c>
      <c r="V524" t="s">
        <v>128</v>
      </c>
    </row>
    <row r="525" spans="1:22" hidden="1" x14ac:dyDescent="0.55000000000000004">
      <c r="A525" t="s">
        <v>1748</v>
      </c>
      <c r="B525" t="s">
        <v>1883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1880</v>
      </c>
      <c r="O525" s="169">
        <f t="shared" si="36"/>
        <v>0.29644628099173559</v>
      </c>
      <c r="P525" t="s">
        <v>1025</v>
      </c>
      <c r="T525">
        <v>0.5</v>
      </c>
      <c r="U525" t="s">
        <v>1764</v>
      </c>
      <c r="V525" t="s">
        <v>16</v>
      </c>
    </row>
    <row r="526" spans="1:22" hidden="1" x14ac:dyDescent="0.55000000000000004">
      <c r="A526" t="s">
        <v>1748</v>
      </c>
      <c r="B526" t="s">
        <v>1883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1880</v>
      </c>
      <c r="O526" s="169">
        <f t="shared" si="36"/>
        <v>0.23197551020408166</v>
      </c>
      <c r="P526" t="s">
        <v>1025</v>
      </c>
      <c r="T526">
        <v>1</v>
      </c>
      <c r="U526" t="s">
        <v>1766</v>
      </c>
      <c r="V526" t="s">
        <v>256</v>
      </c>
    </row>
    <row r="527" spans="1:22" hidden="1" x14ac:dyDescent="0.55000000000000004">
      <c r="A527" t="s">
        <v>1748</v>
      </c>
      <c r="B527" t="s">
        <v>1883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1880</v>
      </c>
      <c r="O527" s="169">
        <f t="shared" si="36"/>
        <v>0.19090000000000004</v>
      </c>
      <c r="P527" t="s">
        <v>1025</v>
      </c>
      <c r="T527">
        <v>1</v>
      </c>
      <c r="U527" t="s">
        <v>1767</v>
      </c>
      <c r="V527" t="s">
        <v>1843</v>
      </c>
    </row>
    <row r="528" spans="1:22" hidden="1" x14ac:dyDescent="0.55000000000000004">
      <c r="A528" t="s">
        <v>1748</v>
      </c>
      <c r="B528" t="s">
        <v>1883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1880</v>
      </c>
      <c r="O528" s="169">
        <f t="shared" si="36"/>
        <v>0.30100593471810083</v>
      </c>
      <c r="P528" t="s">
        <v>1025</v>
      </c>
      <c r="T528">
        <v>1</v>
      </c>
      <c r="U528" t="s">
        <v>1769</v>
      </c>
      <c r="V528" t="s">
        <v>255</v>
      </c>
    </row>
    <row r="529" spans="1:22" hidden="1" x14ac:dyDescent="0.55000000000000004">
      <c r="A529" t="s">
        <v>1748</v>
      </c>
      <c r="B529" t="s">
        <v>1883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1880</v>
      </c>
      <c r="O529" s="169">
        <f t="shared" si="36"/>
        <v>0.31242105263157893</v>
      </c>
      <c r="P529" t="s">
        <v>1025</v>
      </c>
      <c r="T529">
        <v>1</v>
      </c>
      <c r="U529" t="s">
        <v>1770</v>
      </c>
      <c r="V529" t="s">
        <v>259</v>
      </c>
    </row>
    <row r="530" spans="1:22" hidden="1" x14ac:dyDescent="0.55000000000000004">
      <c r="A530" t="s">
        <v>1748</v>
      </c>
      <c r="B530" t="s">
        <v>1883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1880</v>
      </c>
      <c r="O530" s="169">
        <f t="shared" si="36"/>
        <v>7.0000000000000007E-2</v>
      </c>
      <c r="P530" t="s">
        <v>1025</v>
      </c>
      <c r="T530">
        <v>1</v>
      </c>
      <c r="U530" t="s">
        <v>1771</v>
      </c>
      <c r="V530" t="s">
        <v>1772</v>
      </c>
    </row>
    <row r="531" spans="1:22" hidden="1" x14ac:dyDescent="0.55000000000000004">
      <c r="A531" t="s">
        <v>1748</v>
      </c>
      <c r="B531" t="s">
        <v>1883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1880</v>
      </c>
      <c r="O531" s="169">
        <f t="shared" si="36"/>
        <v>0.26369863013698636</v>
      </c>
      <c r="P531" t="s">
        <v>1025</v>
      </c>
      <c r="T531">
        <v>1</v>
      </c>
      <c r="U531" t="s">
        <v>1774</v>
      </c>
      <c r="V531" t="s">
        <v>1775</v>
      </c>
    </row>
    <row r="532" spans="1:22" hidden="1" x14ac:dyDescent="0.55000000000000004">
      <c r="A532" t="s">
        <v>1748</v>
      </c>
      <c r="B532" t="s">
        <v>1883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1880</v>
      </c>
      <c r="O532" s="169">
        <f t="shared" si="36"/>
        <v>0.29795471698113207</v>
      </c>
      <c r="P532" t="s">
        <v>1025</v>
      </c>
      <c r="T532">
        <v>1</v>
      </c>
      <c r="U532" t="s">
        <v>1776</v>
      </c>
      <c r="V532" t="s">
        <v>1777</v>
      </c>
    </row>
    <row r="533" spans="1:22" hidden="1" x14ac:dyDescent="0.55000000000000004">
      <c r="A533" t="s">
        <v>1748</v>
      </c>
      <c r="B533" t="s">
        <v>1883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1880</v>
      </c>
      <c r="O533" s="169">
        <f t="shared" si="36"/>
        <v>0.38618867924528305</v>
      </c>
      <c r="P533" t="s">
        <v>1025</v>
      </c>
      <c r="T533">
        <v>1</v>
      </c>
      <c r="U533" t="s">
        <v>1778</v>
      </c>
      <c r="V533" t="s">
        <v>1779</v>
      </c>
    </row>
    <row r="534" spans="1:22" hidden="1" x14ac:dyDescent="0.55000000000000004">
      <c r="A534" t="s">
        <v>1748</v>
      </c>
      <c r="B534" t="s">
        <v>1883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1880</v>
      </c>
      <c r="O534" s="169">
        <f t="shared" si="36"/>
        <v>0.19567164179104476</v>
      </c>
      <c r="P534" t="s">
        <v>1025</v>
      </c>
      <c r="T534">
        <v>1</v>
      </c>
      <c r="U534" t="s">
        <v>1780</v>
      </c>
      <c r="V534" t="s">
        <v>1781</v>
      </c>
    </row>
    <row r="535" spans="1:22" hidden="1" x14ac:dyDescent="0.55000000000000004">
      <c r="A535" t="s">
        <v>1748</v>
      </c>
      <c r="B535" t="s">
        <v>1883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1880</v>
      </c>
      <c r="O535" s="169">
        <f t="shared" si="36"/>
        <v>0.14517672413793103</v>
      </c>
      <c r="P535" t="s">
        <v>1025</v>
      </c>
      <c r="T535">
        <v>1</v>
      </c>
      <c r="U535" t="s">
        <v>1782</v>
      </c>
      <c r="V535" t="s">
        <v>264</v>
      </c>
    </row>
    <row r="536" spans="1:22" hidden="1" x14ac:dyDescent="0.55000000000000004">
      <c r="A536" t="s">
        <v>1748</v>
      </c>
      <c r="B536" t="s">
        <v>1883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1880</v>
      </c>
      <c r="O536" s="169">
        <f t="shared" si="36"/>
        <v>0.14484574468085104</v>
      </c>
      <c r="P536" t="s">
        <v>1025</v>
      </c>
      <c r="T536">
        <v>1</v>
      </c>
      <c r="U536" t="s">
        <v>1783</v>
      </c>
      <c r="V536" t="s">
        <v>1784</v>
      </c>
    </row>
    <row r="537" spans="1:22" hidden="1" x14ac:dyDescent="0.55000000000000004">
      <c r="A537" t="s">
        <v>1748</v>
      </c>
      <c r="B537" t="s">
        <v>1884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1880</v>
      </c>
      <c r="O537" s="169">
        <f>I537/100</f>
        <v>0.11548192771084338</v>
      </c>
      <c r="P537" t="s">
        <v>1025</v>
      </c>
      <c r="T537">
        <v>0</v>
      </c>
      <c r="U537" t="s">
        <v>1747</v>
      </c>
      <c r="V537" t="s">
        <v>231</v>
      </c>
    </row>
    <row r="538" spans="1:22" hidden="1" x14ac:dyDescent="0.55000000000000004">
      <c r="A538" t="s">
        <v>1748</v>
      </c>
      <c r="B538" t="s">
        <v>1884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1880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1765</v>
      </c>
      <c r="V538" t="s">
        <v>128</v>
      </c>
    </row>
    <row r="539" spans="1:22" hidden="1" x14ac:dyDescent="0.55000000000000004">
      <c r="A539" t="s">
        <v>1748</v>
      </c>
      <c r="B539" t="s">
        <v>1884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1880</v>
      </c>
      <c r="O539" s="169">
        <f t="shared" si="37"/>
        <v>0.1185785123966942</v>
      </c>
      <c r="P539" t="s">
        <v>1025</v>
      </c>
      <c r="T539">
        <v>0.5</v>
      </c>
      <c r="U539" t="s">
        <v>1764</v>
      </c>
      <c r="V539" t="s">
        <v>16</v>
      </c>
    </row>
    <row r="540" spans="1:22" hidden="1" x14ac:dyDescent="0.55000000000000004">
      <c r="A540" t="s">
        <v>1748</v>
      </c>
      <c r="B540" t="s">
        <v>1884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1880</v>
      </c>
      <c r="O540" s="169">
        <f t="shared" si="37"/>
        <v>0.12263673469387756</v>
      </c>
      <c r="P540" t="s">
        <v>1025</v>
      </c>
      <c r="T540">
        <v>1</v>
      </c>
      <c r="U540" t="s">
        <v>1766</v>
      </c>
      <c r="V540" t="s">
        <v>256</v>
      </c>
    </row>
    <row r="541" spans="1:22" hidden="1" x14ac:dyDescent="0.55000000000000004">
      <c r="A541" t="s">
        <v>1748</v>
      </c>
      <c r="B541" t="s">
        <v>1884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1880</v>
      </c>
      <c r="O541" s="169">
        <f t="shared" si="37"/>
        <v>2.9900000000000003E-2</v>
      </c>
      <c r="P541" t="s">
        <v>1025</v>
      </c>
      <c r="T541">
        <v>1</v>
      </c>
      <c r="U541" t="s">
        <v>1767</v>
      </c>
      <c r="V541" t="s">
        <v>1843</v>
      </c>
    </row>
    <row r="542" spans="1:22" hidden="1" x14ac:dyDescent="0.55000000000000004">
      <c r="A542" t="s">
        <v>1748</v>
      </c>
      <c r="B542" t="s">
        <v>1884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1880</v>
      </c>
      <c r="O542" s="169">
        <f t="shared" si="37"/>
        <v>0.15254599406528185</v>
      </c>
      <c r="P542" t="s">
        <v>1025</v>
      </c>
      <c r="T542">
        <v>1</v>
      </c>
      <c r="U542" t="s">
        <v>1769</v>
      </c>
      <c r="V542" t="s">
        <v>255</v>
      </c>
    </row>
    <row r="543" spans="1:22" hidden="1" x14ac:dyDescent="0.55000000000000004">
      <c r="A543" t="s">
        <v>1748</v>
      </c>
      <c r="B543" t="s">
        <v>1884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1880</v>
      </c>
      <c r="O543" s="169">
        <f t="shared" si="37"/>
        <v>0.10346411483253588</v>
      </c>
      <c r="P543" t="s">
        <v>1025</v>
      </c>
      <c r="T543">
        <v>1</v>
      </c>
      <c r="U543" t="s">
        <v>1770</v>
      </c>
      <c r="V543" t="s">
        <v>259</v>
      </c>
    </row>
    <row r="544" spans="1:22" hidden="1" x14ac:dyDescent="0.55000000000000004">
      <c r="A544" t="s">
        <v>1748</v>
      </c>
      <c r="B544" t="s">
        <v>1884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1880</v>
      </c>
      <c r="O544" s="169">
        <f t="shared" si="37"/>
        <v>0.02</v>
      </c>
      <c r="P544" t="s">
        <v>1025</v>
      </c>
      <c r="T544">
        <v>1</v>
      </c>
      <c r="U544" t="s">
        <v>1771</v>
      </c>
      <c r="V544" t="s">
        <v>1772</v>
      </c>
    </row>
    <row r="545" spans="1:22" hidden="1" x14ac:dyDescent="0.55000000000000004">
      <c r="A545" t="s">
        <v>1748</v>
      </c>
      <c r="B545" t="s">
        <v>1884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1880</v>
      </c>
      <c r="O545" s="169">
        <f t="shared" si="37"/>
        <v>0.10616438356164386</v>
      </c>
      <c r="P545" t="s">
        <v>1025</v>
      </c>
      <c r="T545">
        <v>1</v>
      </c>
      <c r="U545" t="s">
        <v>1774</v>
      </c>
      <c r="V545" t="s">
        <v>1775</v>
      </c>
    </row>
    <row r="546" spans="1:22" hidden="1" x14ac:dyDescent="0.55000000000000004">
      <c r="A546" t="s">
        <v>1748</v>
      </c>
      <c r="B546" t="s">
        <v>1884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1880</v>
      </c>
      <c r="O546" s="169">
        <f t="shared" si="37"/>
        <v>9.6758490566037733E-2</v>
      </c>
      <c r="P546" t="s">
        <v>1025</v>
      </c>
      <c r="T546">
        <v>1</v>
      </c>
      <c r="U546" t="s">
        <v>1776</v>
      </c>
      <c r="V546" t="s">
        <v>1777</v>
      </c>
    </row>
    <row r="547" spans="1:22" hidden="1" x14ac:dyDescent="0.55000000000000004">
      <c r="A547" t="s">
        <v>1748</v>
      </c>
      <c r="B547" t="s">
        <v>1884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1880</v>
      </c>
      <c r="O547" s="169">
        <f t="shared" si="37"/>
        <v>3.0830188679245283E-2</v>
      </c>
      <c r="P547" t="s">
        <v>1025</v>
      </c>
      <c r="T547">
        <v>1</v>
      </c>
      <c r="U547" t="s">
        <v>1778</v>
      </c>
      <c r="V547" t="s">
        <v>1779</v>
      </c>
    </row>
    <row r="548" spans="1:22" hidden="1" x14ac:dyDescent="0.55000000000000004">
      <c r="A548" t="s">
        <v>1748</v>
      </c>
      <c r="B548" t="s">
        <v>1884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1880</v>
      </c>
      <c r="O548" s="169">
        <f t="shared" si="37"/>
        <v>0.12591044776119403</v>
      </c>
      <c r="P548" t="s">
        <v>1025</v>
      </c>
      <c r="T548">
        <v>1</v>
      </c>
      <c r="U548" t="s">
        <v>1780</v>
      </c>
      <c r="V548" t="s">
        <v>1781</v>
      </c>
    </row>
    <row r="549" spans="1:22" hidden="1" x14ac:dyDescent="0.55000000000000004">
      <c r="A549" t="s">
        <v>1748</v>
      </c>
      <c r="B549" t="s">
        <v>1884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1880</v>
      </c>
      <c r="O549" s="169">
        <f t="shared" si="37"/>
        <v>0.13718534482758621</v>
      </c>
      <c r="P549" t="s">
        <v>1025</v>
      </c>
      <c r="T549">
        <v>1</v>
      </c>
      <c r="U549" t="s">
        <v>1782</v>
      </c>
      <c r="V549" t="s">
        <v>264</v>
      </c>
    </row>
    <row r="550" spans="1:22" hidden="1" x14ac:dyDescent="0.55000000000000004">
      <c r="A550" t="s">
        <v>1748</v>
      </c>
      <c r="B550" t="s">
        <v>1884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1880</v>
      </c>
      <c r="O550" s="169">
        <f t="shared" si="37"/>
        <v>0.1498404255319149</v>
      </c>
      <c r="P550" t="s">
        <v>1025</v>
      </c>
      <c r="T550">
        <v>1</v>
      </c>
      <c r="U550" t="s">
        <v>1783</v>
      </c>
      <c r="V550" t="s">
        <v>1784</v>
      </c>
    </row>
    <row r="551" spans="1:22" hidden="1" x14ac:dyDescent="0.55000000000000004">
      <c r="A551" t="s">
        <v>1885</v>
      </c>
      <c r="B551" t="s">
        <v>1886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1887</v>
      </c>
      <c r="O551" s="169">
        <f>I551/100</f>
        <v>9.6000000000000002E-2</v>
      </c>
      <c r="P551" t="s">
        <v>1146</v>
      </c>
      <c r="T551">
        <v>0</v>
      </c>
      <c r="U551" t="s">
        <v>1747</v>
      </c>
      <c r="V551" t="s">
        <v>231</v>
      </c>
    </row>
    <row r="552" spans="1:22" hidden="1" x14ac:dyDescent="0.55000000000000004">
      <c r="A552" t="s">
        <v>1888</v>
      </c>
      <c r="B552" t="s">
        <v>1886</v>
      </c>
      <c r="C552" t="str">
        <f t="shared" si="35"/>
        <v>VC16ET</v>
      </c>
      <c r="E552" t="s">
        <v>1889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1887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1747</v>
      </c>
      <c r="V552" t="s">
        <v>231</v>
      </c>
    </row>
    <row r="553" spans="1:22" hidden="1" x14ac:dyDescent="0.55000000000000004">
      <c r="A553" t="s">
        <v>1888</v>
      </c>
      <c r="B553" t="s">
        <v>1886</v>
      </c>
      <c r="C553" t="str">
        <f t="shared" si="35"/>
        <v>VC16ET01</v>
      </c>
      <c r="E553" t="s">
        <v>1889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1887</v>
      </c>
      <c r="O553" s="169">
        <f t="shared" si="38"/>
        <v>0.1389</v>
      </c>
      <c r="P553" t="s">
        <v>1146</v>
      </c>
      <c r="T553">
        <v>1</v>
      </c>
      <c r="U553" t="s">
        <v>1766</v>
      </c>
      <c r="V553" t="s">
        <v>256</v>
      </c>
    </row>
    <row r="554" spans="1:22" hidden="1" x14ac:dyDescent="0.55000000000000004">
      <c r="A554" t="s">
        <v>1888</v>
      </c>
      <c r="B554" t="s">
        <v>1886</v>
      </c>
      <c r="C554" t="str">
        <f t="shared" si="35"/>
        <v>VC16ET02</v>
      </c>
      <c r="E554" t="s">
        <v>1889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1887</v>
      </c>
      <c r="O554" s="169">
        <f t="shared" si="38"/>
        <v>2.4300000000000002E-2</v>
      </c>
      <c r="P554" t="s">
        <v>1146</v>
      </c>
      <c r="T554">
        <v>1</v>
      </c>
      <c r="U554" t="s">
        <v>1767</v>
      </c>
      <c r="V554" t="s">
        <v>1843</v>
      </c>
    </row>
    <row r="555" spans="1:22" hidden="1" x14ac:dyDescent="0.55000000000000004">
      <c r="A555" t="s">
        <v>1888</v>
      </c>
      <c r="B555" t="s">
        <v>1886</v>
      </c>
      <c r="C555" t="str">
        <f t="shared" si="35"/>
        <v>VC16ET03</v>
      </c>
      <c r="E555" t="s">
        <v>1889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1887</v>
      </c>
      <c r="O555" s="169">
        <f t="shared" si="38"/>
        <v>0.16649999999999998</v>
      </c>
      <c r="P555" t="s">
        <v>1146</v>
      </c>
      <c r="T555">
        <v>1</v>
      </c>
      <c r="U555" t="s">
        <v>1769</v>
      </c>
      <c r="V555" t="s">
        <v>255</v>
      </c>
    </row>
    <row r="556" spans="1:22" hidden="1" x14ac:dyDescent="0.55000000000000004">
      <c r="A556" t="s">
        <v>1888</v>
      </c>
      <c r="B556" t="s">
        <v>1886</v>
      </c>
      <c r="C556" t="str">
        <f t="shared" si="35"/>
        <v>VC16ET04</v>
      </c>
      <c r="E556" t="s">
        <v>1889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1887</v>
      </c>
      <c r="O556" s="169">
        <f t="shared" si="38"/>
        <v>7.3499999999999996E-2</v>
      </c>
      <c r="P556" t="s">
        <v>1146</v>
      </c>
      <c r="T556">
        <v>1</v>
      </c>
      <c r="U556" t="s">
        <v>1770</v>
      </c>
      <c r="V556" t="s">
        <v>259</v>
      </c>
    </row>
    <row r="557" spans="1:22" hidden="1" x14ac:dyDescent="0.55000000000000004">
      <c r="A557" t="s">
        <v>1888</v>
      </c>
      <c r="B557" t="s">
        <v>1886</v>
      </c>
      <c r="C557" t="str">
        <f t="shared" si="35"/>
        <v>VC16ET05</v>
      </c>
      <c r="E557" t="s">
        <v>1889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1887</v>
      </c>
      <c r="O557" s="169">
        <f t="shared" si="38"/>
        <v>2.4300000000000002E-2</v>
      </c>
      <c r="P557" t="s">
        <v>1146</v>
      </c>
      <c r="T557">
        <v>1</v>
      </c>
      <c r="U557" t="s">
        <v>1771</v>
      </c>
      <c r="V557" t="s">
        <v>1772</v>
      </c>
    </row>
    <row r="558" spans="1:22" hidden="1" x14ac:dyDescent="0.55000000000000004">
      <c r="A558" t="s">
        <v>1888</v>
      </c>
      <c r="B558" t="s">
        <v>1886</v>
      </c>
      <c r="C558" t="str">
        <f t="shared" si="35"/>
        <v>VC16ET06</v>
      </c>
      <c r="E558" t="s">
        <v>1889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1887</v>
      </c>
      <c r="O558" s="169">
        <f t="shared" si="38"/>
        <v>2.4300000000000002E-2</v>
      </c>
      <c r="P558" t="s">
        <v>1146</v>
      </c>
      <c r="T558">
        <v>1</v>
      </c>
      <c r="U558" t="s">
        <v>1774</v>
      </c>
      <c r="V558" t="s">
        <v>1775</v>
      </c>
    </row>
    <row r="559" spans="1:22" hidden="1" x14ac:dyDescent="0.55000000000000004">
      <c r="A559" t="s">
        <v>1888</v>
      </c>
      <c r="B559" t="s">
        <v>1886</v>
      </c>
      <c r="C559" t="str">
        <f t="shared" si="35"/>
        <v>VC16ET07</v>
      </c>
      <c r="E559" t="s">
        <v>1889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1887</v>
      </c>
      <c r="O559" s="169">
        <f t="shared" si="38"/>
        <v>0.15759999999999999</v>
      </c>
      <c r="P559" t="s">
        <v>1146</v>
      </c>
      <c r="T559">
        <v>1</v>
      </c>
      <c r="U559" t="s">
        <v>1776</v>
      </c>
      <c r="V559" t="s">
        <v>1777</v>
      </c>
    </row>
    <row r="560" spans="1:22" hidden="1" x14ac:dyDescent="0.55000000000000004">
      <c r="A560" t="s">
        <v>1888</v>
      </c>
      <c r="B560" t="s">
        <v>1886</v>
      </c>
      <c r="C560" t="str">
        <f t="shared" si="35"/>
        <v>VC16ET12</v>
      </c>
      <c r="E560" t="s">
        <v>1889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1887</v>
      </c>
      <c r="O560" s="169">
        <f t="shared" si="38"/>
        <v>2.4300000000000002E-2</v>
      </c>
      <c r="P560" t="s">
        <v>1146</v>
      </c>
      <c r="T560">
        <v>1</v>
      </c>
      <c r="U560" t="s">
        <v>1778</v>
      </c>
      <c r="V560" t="s">
        <v>1779</v>
      </c>
    </row>
    <row r="561" spans="1:22" hidden="1" x14ac:dyDescent="0.55000000000000004">
      <c r="A561" t="s">
        <v>1888</v>
      </c>
      <c r="B561" t="s">
        <v>1886</v>
      </c>
      <c r="C561" t="str">
        <f t="shared" si="35"/>
        <v>VC16ET13</v>
      </c>
      <c r="E561" t="s">
        <v>1889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1887</v>
      </c>
      <c r="O561" s="169">
        <f t="shared" si="38"/>
        <v>0.23089999999999999</v>
      </c>
      <c r="P561" t="s">
        <v>1146</v>
      </c>
      <c r="T561">
        <v>1</v>
      </c>
      <c r="U561" t="s">
        <v>1780</v>
      </c>
      <c r="V561" t="s">
        <v>1781</v>
      </c>
    </row>
    <row r="562" spans="1:22" hidden="1" x14ac:dyDescent="0.55000000000000004">
      <c r="A562" t="s">
        <v>1888</v>
      </c>
      <c r="B562" t="s">
        <v>1886</v>
      </c>
      <c r="C562" t="str">
        <f t="shared" si="35"/>
        <v>VC16ET14</v>
      </c>
      <c r="E562" t="s">
        <v>1889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1887</v>
      </c>
      <c r="O562" s="169">
        <f t="shared" si="38"/>
        <v>0.32380000000000003</v>
      </c>
      <c r="P562" t="s">
        <v>1146</v>
      </c>
      <c r="T562">
        <v>1</v>
      </c>
      <c r="U562" t="s">
        <v>1782</v>
      </c>
      <c r="V562" t="s">
        <v>264</v>
      </c>
    </row>
    <row r="563" spans="1:22" hidden="1" x14ac:dyDescent="0.55000000000000004">
      <c r="A563" t="s">
        <v>1888</v>
      </c>
      <c r="B563" t="s">
        <v>1886</v>
      </c>
      <c r="C563" t="str">
        <f t="shared" si="35"/>
        <v>VC16ET15</v>
      </c>
      <c r="E563" t="s">
        <v>1889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1887</v>
      </c>
      <c r="O563" s="169">
        <f t="shared" si="38"/>
        <v>0.23089999999999999</v>
      </c>
      <c r="P563" t="s">
        <v>1146</v>
      </c>
      <c r="T563">
        <v>1</v>
      </c>
      <c r="U563" t="s">
        <v>1783</v>
      </c>
      <c r="V563" t="s">
        <v>1784</v>
      </c>
    </row>
    <row r="564" spans="1:22" hidden="1" x14ac:dyDescent="0.55000000000000004">
      <c r="A564" t="s">
        <v>1890</v>
      </c>
      <c r="B564" t="s">
        <v>1891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1892</v>
      </c>
      <c r="O564" s="169">
        <f>I564/100</f>
        <v>0.14000000000000001</v>
      </c>
      <c r="P564" t="s">
        <v>1025</v>
      </c>
      <c r="T564">
        <v>0</v>
      </c>
      <c r="U564" t="s">
        <v>1747</v>
      </c>
      <c r="V564" t="s">
        <v>231</v>
      </c>
    </row>
    <row r="565" spans="1:22" s="175" customFormat="1" hidden="1" x14ac:dyDescent="0.55000000000000004">
      <c r="A565" s="175" t="s">
        <v>1893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1894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1747</v>
      </c>
      <c r="V565" s="175" t="s">
        <v>231</v>
      </c>
    </row>
    <row r="566" spans="1:22" hidden="1" x14ac:dyDescent="0.55000000000000004">
      <c r="A566" t="s">
        <v>1748</v>
      </c>
      <c r="B566" t="s">
        <v>1895</v>
      </c>
      <c r="C566" t="str">
        <f t="shared" si="35"/>
        <v>VC18ET</v>
      </c>
      <c r="D566" t="s">
        <v>1597</v>
      </c>
      <c r="E566" t="s">
        <v>1896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1892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1747</v>
      </c>
      <c r="V566" t="s">
        <v>231</v>
      </c>
    </row>
    <row r="567" spans="1:22" hidden="1" x14ac:dyDescent="0.55000000000000004">
      <c r="A567" t="s">
        <v>1748</v>
      </c>
      <c r="B567" t="s">
        <v>1895</v>
      </c>
      <c r="C567" t="str">
        <f t="shared" si="35"/>
        <v>VC18ETU</v>
      </c>
      <c r="E567" t="s">
        <v>1896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1892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1765</v>
      </c>
      <c r="V567" t="s">
        <v>128</v>
      </c>
    </row>
    <row r="568" spans="1:22" hidden="1" x14ac:dyDescent="0.55000000000000004">
      <c r="A568" t="s">
        <v>1748</v>
      </c>
      <c r="B568" t="s">
        <v>1895</v>
      </c>
      <c r="C568" t="str">
        <f t="shared" si="35"/>
        <v>VC18ETR</v>
      </c>
      <c r="E568" t="s">
        <v>1896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1892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1764</v>
      </c>
      <c r="V568" t="s">
        <v>16</v>
      </c>
    </row>
    <row r="569" spans="1:22" hidden="1" x14ac:dyDescent="0.55000000000000004">
      <c r="A569" t="s">
        <v>1748</v>
      </c>
      <c r="B569" t="s">
        <v>1895</v>
      </c>
      <c r="C569" t="str">
        <f t="shared" si="35"/>
        <v>VC18ET01</v>
      </c>
      <c r="E569" t="s">
        <v>1896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1892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1766</v>
      </c>
      <c r="V569" t="s">
        <v>256</v>
      </c>
    </row>
    <row r="570" spans="1:22" hidden="1" x14ac:dyDescent="0.55000000000000004">
      <c r="A570" t="s">
        <v>1748</v>
      </c>
      <c r="B570" t="s">
        <v>1895</v>
      </c>
      <c r="C570" t="str">
        <f t="shared" si="35"/>
        <v>VC18ET02</v>
      </c>
      <c r="E570" t="s">
        <v>1896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1892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1767</v>
      </c>
      <c r="V570" t="s">
        <v>1843</v>
      </c>
    </row>
    <row r="571" spans="1:22" hidden="1" x14ac:dyDescent="0.55000000000000004">
      <c r="A571" t="s">
        <v>1748</v>
      </c>
      <c r="B571" t="s">
        <v>1895</v>
      </c>
      <c r="C571" t="str">
        <f t="shared" si="35"/>
        <v>VC18ET03</v>
      </c>
      <c r="E571" t="s">
        <v>1896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1892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1769</v>
      </c>
      <c r="V571" t="s">
        <v>255</v>
      </c>
    </row>
    <row r="572" spans="1:22" hidden="1" x14ac:dyDescent="0.55000000000000004">
      <c r="A572" t="s">
        <v>1748</v>
      </c>
      <c r="B572" t="s">
        <v>1895</v>
      </c>
      <c r="C572" t="str">
        <f t="shared" si="35"/>
        <v>VC18ET04</v>
      </c>
      <c r="E572" t="s">
        <v>1896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1892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1770</v>
      </c>
      <c r="V572" t="s">
        <v>259</v>
      </c>
    </row>
    <row r="573" spans="1:22" hidden="1" x14ac:dyDescent="0.55000000000000004">
      <c r="A573" t="s">
        <v>1748</v>
      </c>
      <c r="B573" t="s">
        <v>1895</v>
      </c>
      <c r="C573" t="str">
        <f t="shared" si="35"/>
        <v>VC18ET05</v>
      </c>
      <c r="E573" t="s">
        <v>1896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1892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1771</v>
      </c>
      <c r="V573" t="s">
        <v>1772</v>
      </c>
    </row>
    <row r="574" spans="1:22" hidden="1" x14ac:dyDescent="0.55000000000000004">
      <c r="A574" t="s">
        <v>1748</v>
      </c>
      <c r="B574" t="s">
        <v>1895</v>
      </c>
      <c r="C574" t="str">
        <f t="shared" si="35"/>
        <v>VC18ET06</v>
      </c>
      <c r="E574" t="s">
        <v>1896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1892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1774</v>
      </c>
      <c r="V574" t="s">
        <v>1775</v>
      </c>
    </row>
    <row r="575" spans="1:22" ht="13" hidden="1" customHeight="1" x14ac:dyDescent="0.55000000000000004">
      <c r="A575" t="s">
        <v>1748</v>
      </c>
      <c r="B575" t="s">
        <v>1895</v>
      </c>
      <c r="C575" t="str">
        <f t="shared" si="35"/>
        <v>VC18ET07</v>
      </c>
      <c r="E575" t="s">
        <v>1896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1892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1776</v>
      </c>
      <c r="V575" t="s">
        <v>1777</v>
      </c>
    </row>
    <row r="576" spans="1:22" ht="13" hidden="1" customHeight="1" x14ac:dyDescent="0.55000000000000004">
      <c r="A576" t="s">
        <v>1748</v>
      </c>
      <c r="B576" t="s">
        <v>1895</v>
      </c>
      <c r="C576" t="str">
        <f t="shared" si="35"/>
        <v>VC18ET12</v>
      </c>
      <c r="E576" t="s">
        <v>1896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1892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1778</v>
      </c>
      <c r="V576" t="s">
        <v>1779</v>
      </c>
    </row>
    <row r="577" spans="1:22" ht="13" hidden="1" customHeight="1" x14ac:dyDescent="0.55000000000000004">
      <c r="A577" t="s">
        <v>1748</v>
      </c>
      <c r="B577" t="s">
        <v>1895</v>
      </c>
      <c r="C577" t="str">
        <f t="shared" si="35"/>
        <v>VC18ET13</v>
      </c>
      <c r="E577" t="s">
        <v>1896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1892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1780</v>
      </c>
      <c r="V577" t="s">
        <v>1781</v>
      </c>
    </row>
    <row r="578" spans="1:22" ht="13" hidden="1" customHeight="1" x14ac:dyDescent="0.55000000000000004">
      <c r="A578" t="s">
        <v>1748</v>
      </c>
      <c r="B578" t="s">
        <v>1895</v>
      </c>
      <c r="C578" t="str">
        <f t="shared" ref="C578:C602" si="40">_xlfn.CONCAT(B578,U578)</f>
        <v>VC18ET14</v>
      </c>
      <c r="E578" t="s">
        <v>1896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1892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1782</v>
      </c>
      <c r="V578" t="s">
        <v>264</v>
      </c>
    </row>
    <row r="579" spans="1:22" ht="13" hidden="1" customHeight="1" x14ac:dyDescent="0.55000000000000004">
      <c r="A579" t="s">
        <v>1748</v>
      </c>
      <c r="B579" t="s">
        <v>1895</v>
      </c>
      <c r="C579" t="str">
        <f t="shared" si="40"/>
        <v>VC18ET15</v>
      </c>
      <c r="E579" t="s">
        <v>1896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1892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1783</v>
      </c>
      <c r="V579" t="s">
        <v>1784</v>
      </c>
    </row>
    <row r="580" spans="1:22" ht="13" hidden="1" customHeight="1" x14ac:dyDescent="0.55000000000000004">
      <c r="A580" t="s">
        <v>1748</v>
      </c>
      <c r="B580" t="s">
        <v>1897</v>
      </c>
      <c r="C580" t="str">
        <f t="shared" si="40"/>
        <v>VC19ET</v>
      </c>
      <c r="D580" t="s">
        <v>1599</v>
      </c>
      <c r="E580" t="s">
        <v>1898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1892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1747</v>
      </c>
      <c r="V580" t="s">
        <v>231</v>
      </c>
    </row>
    <row r="581" spans="1:22" ht="13" hidden="1" customHeight="1" x14ac:dyDescent="0.55000000000000004">
      <c r="A581" t="s">
        <v>1748</v>
      </c>
      <c r="B581" t="s">
        <v>1897</v>
      </c>
      <c r="C581" t="str">
        <f t="shared" si="40"/>
        <v>VC19ETU</v>
      </c>
      <c r="E581" t="s">
        <v>1898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1892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1765</v>
      </c>
      <c r="V581" t="s">
        <v>128</v>
      </c>
    </row>
    <row r="582" spans="1:22" ht="13" hidden="1" customHeight="1" x14ac:dyDescent="0.55000000000000004">
      <c r="A582" t="s">
        <v>1748</v>
      </c>
      <c r="B582" t="s">
        <v>1897</v>
      </c>
      <c r="C582" t="str">
        <f t="shared" si="40"/>
        <v>VC19ETR</v>
      </c>
      <c r="E582" t="s">
        <v>1898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1892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1764</v>
      </c>
      <c r="V582" t="s">
        <v>16</v>
      </c>
    </row>
    <row r="583" spans="1:22" ht="13" hidden="1" customHeight="1" x14ac:dyDescent="0.55000000000000004">
      <c r="A583" t="s">
        <v>1748</v>
      </c>
      <c r="B583" t="s">
        <v>1897</v>
      </c>
      <c r="C583" t="str">
        <f t="shared" si="40"/>
        <v>VC19ET01</v>
      </c>
      <c r="E583" t="s">
        <v>1898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1892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1766</v>
      </c>
      <c r="V583" t="s">
        <v>256</v>
      </c>
    </row>
    <row r="584" spans="1:22" ht="13" hidden="1" customHeight="1" x14ac:dyDescent="0.55000000000000004">
      <c r="A584" t="s">
        <v>1748</v>
      </c>
      <c r="B584" t="s">
        <v>1897</v>
      </c>
      <c r="C584" t="str">
        <f t="shared" si="40"/>
        <v>VC19ET02</v>
      </c>
      <c r="E584" t="s">
        <v>1898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1892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1767</v>
      </c>
      <c r="V584" t="s">
        <v>1843</v>
      </c>
    </row>
    <row r="585" spans="1:22" ht="13" hidden="1" customHeight="1" x14ac:dyDescent="0.55000000000000004">
      <c r="A585" t="s">
        <v>1748</v>
      </c>
      <c r="B585" t="s">
        <v>1897</v>
      </c>
      <c r="C585" t="str">
        <f t="shared" si="40"/>
        <v>VC19ET03</v>
      </c>
      <c r="E585" t="s">
        <v>1898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1892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1769</v>
      </c>
      <c r="V585" t="s">
        <v>255</v>
      </c>
    </row>
    <row r="586" spans="1:22" ht="13" hidden="1" customHeight="1" x14ac:dyDescent="0.55000000000000004">
      <c r="A586" t="s">
        <v>1748</v>
      </c>
      <c r="B586" t="s">
        <v>1897</v>
      </c>
      <c r="C586" t="str">
        <f t="shared" si="40"/>
        <v>VC19ET04</v>
      </c>
      <c r="E586" t="s">
        <v>1898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1892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1770</v>
      </c>
      <c r="V586" t="s">
        <v>259</v>
      </c>
    </row>
    <row r="587" spans="1:22" ht="13" hidden="1" customHeight="1" x14ac:dyDescent="0.55000000000000004">
      <c r="A587" t="s">
        <v>1748</v>
      </c>
      <c r="B587" t="s">
        <v>1897</v>
      </c>
      <c r="C587" t="str">
        <f t="shared" si="40"/>
        <v>VC19ET05</v>
      </c>
      <c r="E587" t="s">
        <v>1898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1892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1771</v>
      </c>
      <c r="V587" t="s">
        <v>1772</v>
      </c>
    </row>
    <row r="588" spans="1:22" ht="13" hidden="1" customHeight="1" x14ac:dyDescent="0.55000000000000004">
      <c r="A588" t="s">
        <v>1748</v>
      </c>
      <c r="B588" t="s">
        <v>1897</v>
      </c>
      <c r="C588" t="str">
        <f t="shared" si="40"/>
        <v>VC19ET06</v>
      </c>
      <c r="E588" t="s">
        <v>1898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1892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1774</v>
      </c>
      <c r="V588" t="s">
        <v>1775</v>
      </c>
    </row>
    <row r="589" spans="1:22" ht="13" hidden="1" customHeight="1" x14ac:dyDescent="0.55000000000000004">
      <c r="A589" t="s">
        <v>1748</v>
      </c>
      <c r="B589" t="s">
        <v>1897</v>
      </c>
      <c r="C589" t="str">
        <f t="shared" si="40"/>
        <v>VC19ET07</v>
      </c>
      <c r="E589" t="s">
        <v>1898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1892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1776</v>
      </c>
      <c r="V589" t="s">
        <v>1777</v>
      </c>
    </row>
    <row r="590" spans="1:22" ht="13" hidden="1" customHeight="1" x14ac:dyDescent="0.55000000000000004">
      <c r="A590" t="s">
        <v>1748</v>
      </c>
      <c r="B590" t="s">
        <v>1897</v>
      </c>
      <c r="C590" t="str">
        <f t="shared" si="40"/>
        <v>VC19ET12</v>
      </c>
      <c r="E590" t="s">
        <v>1898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1892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1778</v>
      </c>
      <c r="V590" t="s">
        <v>1779</v>
      </c>
    </row>
    <row r="591" spans="1:22" ht="13" hidden="1" customHeight="1" x14ac:dyDescent="0.55000000000000004">
      <c r="A591" t="s">
        <v>1748</v>
      </c>
      <c r="B591" t="s">
        <v>1897</v>
      </c>
      <c r="C591" t="str">
        <f t="shared" si="40"/>
        <v>VC19ET13</v>
      </c>
      <c r="E591" t="s">
        <v>1898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1892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1780</v>
      </c>
      <c r="V591" t="s">
        <v>1781</v>
      </c>
    </row>
    <row r="592" spans="1:22" ht="13" hidden="1" customHeight="1" x14ac:dyDescent="0.55000000000000004">
      <c r="A592" t="s">
        <v>1748</v>
      </c>
      <c r="B592" t="s">
        <v>1897</v>
      </c>
      <c r="C592" t="str">
        <f t="shared" si="40"/>
        <v>VC19ET14</v>
      </c>
      <c r="E592" t="s">
        <v>1898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1892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1782</v>
      </c>
      <c r="V592" t="s">
        <v>264</v>
      </c>
    </row>
    <row r="593" spans="1:22" ht="13" hidden="1" customHeight="1" x14ac:dyDescent="0.55000000000000004">
      <c r="A593" t="s">
        <v>1748</v>
      </c>
      <c r="B593" t="s">
        <v>1897</v>
      </c>
      <c r="C593" t="str">
        <f t="shared" si="40"/>
        <v>VC19ET15</v>
      </c>
      <c r="E593" t="s">
        <v>1898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1892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1783</v>
      </c>
      <c r="V593" t="s">
        <v>1784</v>
      </c>
    </row>
    <row r="594" spans="1:22" s="175" customFormat="1" hidden="1" x14ac:dyDescent="0.55000000000000004">
      <c r="A594" s="175" t="s">
        <v>1893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1807</v>
      </c>
      <c r="Q594" s="183"/>
      <c r="T594" s="175">
        <v>0</v>
      </c>
      <c r="U594" s="175" t="s">
        <v>1747</v>
      </c>
      <c r="V594" s="175" t="s">
        <v>231</v>
      </c>
    </row>
    <row r="595" spans="1:22" x14ac:dyDescent="0.55000000000000004">
      <c r="A595" t="s">
        <v>1899</v>
      </c>
      <c r="B595" t="s">
        <v>1900</v>
      </c>
      <c r="C595" t="str">
        <f t="shared" si="40"/>
        <v>VC20ET</v>
      </c>
      <c r="D595" t="s">
        <v>1610</v>
      </c>
      <c r="E595" t="s">
        <v>1901</v>
      </c>
      <c r="F595" t="s">
        <v>5</v>
      </c>
      <c r="G595" s="168" t="s">
        <v>48</v>
      </c>
      <c r="H595" t="s">
        <v>1902</v>
      </c>
      <c r="I595" s="170">
        <v>29.07</v>
      </c>
      <c r="J595" s="170"/>
      <c r="K595" t="s">
        <v>1797</v>
      </c>
      <c r="O595" s="169">
        <f>I595/100</f>
        <v>0.29070000000000001</v>
      </c>
      <c r="P595" t="s">
        <v>1807</v>
      </c>
      <c r="T595">
        <v>0</v>
      </c>
      <c r="U595" t="s">
        <v>1747</v>
      </c>
      <c r="V595" t="s">
        <v>231</v>
      </c>
    </row>
    <row r="596" spans="1:22" x14ac:dyDescent="0.55000000000000004">
      <c r="A596" t="s">
        <v>1899</v>
      </c>
      <c r="B596" t="s">
        <v>1900</v>
      </c>
      <c r="C596" t="str">
        <f t="shared" si="40"/>
        <v>VC20ET04</v>
      </c>
      <c r="E596" t="s">
        <v>1901</v>
      </c>
      <c r="F596" t="s">
        <v>5</v>
      </c>
      <c r="G596" s="168" t="s">
        <v>48</v>
      </c>
      <c r="H596" t="s">
        <v>1902</v>
      </c>
      <c r="I596" s="170">
        <v>30.4</v>
      </c>
      <c r="J596" s="170"/>
      <c r="K596" t="s">
        <v>1797</v>
      </c>
      <c r="O596" s="169">
        <f t="shared" ref="O596:O602" si="41">I596/100</f>
        <v>0.30399999999999999</v>
      </c>
      <c r="P596" t="s">
        <v>1807</v>
      </c>
      <c r="T596">
        <v>1</v>
      </c>
      <c r="U596" t="s">
        <v>1770</v>
      </c>
      <c r="V596" t="s">
        <v>259</v>
      </c>
    </row>
    <row r="597" spans="1:22" x14ac:dyDescent="0.55000000000000004">
      <c r="A597" t="s">
        <v>1899</v>
      </c>
      <c r="B597" t="s">
        <v>1900</v>
      </c>
      <c r="C597" t="str">
        <f t="shared" si="40"/>
        <v>VC20ET03</v>
      </c>
      <c r="E597" t="s">
        <v>1901</v>
      </c>
      <c r="F597" t="s">
        <v>5</v>
      </c>
      <c r="G597" s="168" t="s">
        <v>48</v>
      </c>
      <c r="H597" t="s">
        <v>1903</v>
      </c>
      <c r="I597" s="170">
        <v>25.9</v>
      </c>
      <c r="J597" s="170"/>
      <c r="K597" t="s">
        <v>1797</v>
      </c>
      <c r="O597" s="169">
        <f t="shared" si="41"/>
        <v>0.25900000000000001</v>
      </c>
      <c r="P597" t="s">
        <v>1807</v>
      </c>
      <c r="T597">
        <v>1</v>
      </c>
      <c r="U597" t="s">
        <v>1769</v>
      </c>
      <c r="V597" t="s">
        <v>255</v>
      </c>
    </row>
    <row r="598" spans="1:22" x14ac:dyDescent="0.55000000000000004">
      <c r="A598" t="s">
        <v>1899</v>
      </c>
      <c r="B598" t="s">
        <v>1900</v>
      </c>
      <c r="C598" t="str">
        <f t="shared" si="40"/>
        <v>VC20ET07</v>
      </c>
      <c r="E598" t="s">
        <v>1901</v>
      </c>
      <c r="F598" t="s">
        <v>5</v>
      </c>
      <c r="G598" s="168" t="s">
        <v>48</v>
      </c>
      <c r="H598" t="s">
        <v>1902</v>
      </c>
      <c r="I598" s="170">
        <v>33.9</v>
      </c>
      <c r="J598" s="170"/>
      <c r="K598" t="s">
        <v>1797</v>
      </c>
      <c r="O598" s="169">
        <f t="shared" si="41"/>
        <v>0.33899999999999997</v>
      </c>
      <c r="P598" t="s">
        <v>1807</v>
      </c>
      <c r="T598">
        <v>1</v>
      </c>
      <c r="U598" t="s">
        <v>1776</v>
      </c>
      <c r="V598" t="s">
        <v>1777</v>
      </c>
    </row>
    <row r="599" spans="1:22" x14ac:dyDescent="0.55000000000000004">
      <c r="A599" t="s">
        <v>1899</v>
      </c>
      <c r="B599" t="s">
        <v>1900</v>
      </c>
      <c r="C599" t="str">
        <f t="shared" si="40"/>
        <v>VC20ET01</v>
      </c>
      <c r="E599" t="s">
        <v>1901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1797</v>
      </c>
      <c r="O599" s="169">
        <f t="shared" si="41"/>
        <v>0.223</v>
      </c>
      <c r="P599" t="s">
        <v>1025</v>
      </c>
      <c r="T599">
        <v>1</v>
      </c>
      <c r="U599" t="s">
        <v>1766</v>
      </c>
      <c r="V599" t="s">
        <v>256</v>
      </c>
    </row>
    <row r="600" spans="1:22" x14ac:dyDescent="0.55000000000000004">
      <c r="A600" t="s">
        <v>1899</v>
      </c>
      <c r="B600" t="s">
        <v>1900</v>
      </c>
      <c r="C600" t="str">
        <f t="shared" si="40"/>
        <v>VC20ET12</v>
      </c>
      <c r="E600" t="s">
        <v>1901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1797</v>
      </c>
      <c r="O600" s="169">
        <f t="shared" si="41"/>
        <v>0.28600000000000003</v>
      </c>
      <c r="P600" t="s">
        <v>1025</v>
      </c>
      <c r="T600">
        <v>1</v>
      </c>
      <c r="U600" t="s">
        <v>1778</v>
      </c>
      <c r="V600" t="s">
        <v>1779</v>
      </c>
    </row>
    <row r="601" spans="1:22" x14ac:dyDescent="0.55000000000000004">
      <c r="A601" t="s">
        <v>1899</v>
      </c>
      <c r="B601" t="s">
        <v>1900</v>
      </c>
      <c r="C601" t="str">
        <f t="shared" si="40"/>
        <v>VC20ET15</v>
      </c>
      <c r="E601" t="s">
        <v>1901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1797</v>
      </c>
      <c r="O601" s="169">
        <f t="shared" si="41"/>
        <v>0.182</v>
      </c>
      <c r="P601" t="s">
        <v>1025</v>
      </c>
      <c r="T601">
        <v>1</v>
      </c>
      <c r="U601" t="s">
        <v>1783</v>
      </c>
      <c r="V601" t="s">
        <v>1784</v>
      </c>
    </row>
    <row r="602" spans="1:22" x14ac:dyDescent="0.55000000000000004">
      <c r="A602" t="s">
        <v>1899</v>
      </c>
      <c r="B602" t="s">
        <v>1900</v>
      </c>
      <c r="C602" t="str">
        <f t="shared" si="40"/>
        <v>VC20ET05</v>
      </c>
      <c r="E602" t="s">
        <v>1901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1797</v>
      </c>
      <c r="O602" s="169">
        <f t="shared" si="41"/>
        <v>0.18899999999999997</v>
      </c>
      <c r="P602" t="s">
        <v>1025</v>
      </c>
      <c r="T602">
        <v>1</v>
      </c>
      <c r="U602" t="s">
        <v>1771</v>
      </c>
      <c r="V602" t="s">
        <v>1772</v>
      </c>
    </row>
    <row r="603" spans="1:22" hidden="1" x14ac:dyDescent="0.55000000000000004">
      <c r="A603" t="s">
        <v>1748</v>
      </c>
      <c r="E603" t="s">
        <v>1904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1747</v>
      </c>
      <c r="V603" t="s">
        <v>231</v>
      </c>
    </row>
    <row r="604" spans="1:22" hidden="1" x14ac:dyDescent="0.55000000000000004">
      <c r="A604" t="s">
        <v>1748</v>
      </c>
      <c r="E604" t="s">
        <v>1904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1747</v>
      </c>
      <c r="V604" t="s">
        <v>231</v>
      </c>
    </row>
    <row r="605" spans="1:22" hidden="1" x14ac:dyDescent="0.55000000000000004">
      <c r="A605" t="s">
        <v>1748</v>
      </c>
      <c r="E605" t="s">
        <v>1904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1764</v>
      </c>
      <c r="V605" t="s">
        <v>16</v>
      </c>
    </row>
    <row r="606" spans="1:22" hidden="1" x14ac:dyDescent="0.55000000000000004">
      <c r="A606" t="s">
        <v>1748</v>
      </c>
      <c r="E606" t="s">
        <v>1904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1764</v>
      </c>
      <c r="V606" t="s">
        <v>16</v>
      </c>
    </row>
    <row r="607" spans="1:22" hidden="1" x14ac:dyDescent="0.55000000000000004">
      <c r="A607" t="s">
        <v>1748</v>
      </c>
      <c r="E607" t="s">
        <v>1904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1765</v>
      </c>
      <c r="V607" t="s">
        <v>128</v>
      </c>
    </row>
    <row r="608" spans="1:22" hidden="1" x14ac:dyDescent="0.55000000000000004">
      <c r="A608" t="s">
        <v>1748</v>
      </c>
      <c r="E608" t="s">
        <v>1904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1765</v>
      </c>
      <c r="V608" t="s">
        <v>128</v>
      </c>
    </row>
    <row r="609" spans="1:22" hidden="1" x14ac:dyDescent="0.55000000000000004">
      <c r="A609" t="s">
        <v>1748</v>
      </c>
      <c r="E609" t="s">
        <v>1904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1766</v>
      </c>
      <c r="V609" t="s">
        <v>256</v>
      </c>
    </row>
    <row r="610" spans="1:22" hidden="1" x14ac:dyDescent="0.55000000000000004">
      <c r="A610" t="s">
        <v>1748</v>
      </c>
      <c r="E610" t="s">
        <v>1904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1766</v>
      </c>
      <c r="V610" t="s">
        <v>256</v>
      </c>
    </row>
    <row r="611" spans="1:22" hidden="1" x14ac:dyDescent="0.55000000000000004">
      <c r="A611" t="s">
        <v>1748</v>
      </c>
      <c r="E611" t="s">
        <v>1904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1767</v>
      </c>
      <c r="V611" t="s">
        <v>1843</v>
      </c>
    </row>
    <row r="612" spans="1:22" hidden="1" x14ac:dyDescent="0.55000000000000004">
      <c r="A612" t="s">
        <v>1748</v>
      </c>
      <c r="E612" t="s">
        <v>1904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1767</v>
      </c>
      <c r="V612" t="s">
        <v>1843</v>
      </c>
    </row>
    <row r="613" spans="1:22" hidden="1" x14ac:dyDescent="0.55000000000000004">
      <c r="A613" t="s">
        <v>1748</v>
      </c>
      <c r="E613" t="s">
        <v>1904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1769</v>
      </c>
      <c r="V613" t="s">
        <v>255</v>
      </c>
    </row>
    <row r="614" spans="1:22" hidden="1" x14ac:dyDescent="0.55000000000000004">
      <c r="A614" t="s">
        <v>1748</v>
      </c>
      <c r="E614" t="s">
        <v>1904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1769</v>
      </c>
      <c r="V614" t="s">
        <v>255</v>
      </c>
    </row>
    <row r="615" spans="1:22" hidden="1" x14ac:dyDescent="0.55000000000000004">
      <c r="A615" t="s">
        <v>1748</v>
      </c>
      <c r="E615" t="s">
        <v>1904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1770</v>
      </c>
      <c r="V615" t="s">
        <v>259</v>
      </c>
    </row>
    <row r="616" spans="1:22" hidden="1" x14ac:dyDescent="0.55000000000000004">
      <c r="A616" t="s">
        <v>1748</v>
      </c>
      <c r="E616" t="s">
        <v>1904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1770</v>
      </c>
      <c r="V616" t="s">
        <v>259</v>
      </c>
    </row>
    <row r="617" spans="1:22" hidden="1" x14ac:dyDescent="0.55000000000000004">
      <c r="A617" t="s">
        <v>1748</v>
      </c>
      <c r="E617" t="s">
        <v>1904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1771</v>
      </c>
      <c r="V617" t="s">
        <v>1772</v>
      </c>
    </row>
    <row r="618" spans="1:22" hidden="1" x14ac:dyDescent="0.55000000000000004">
      <c r="A618" t="s">
        <v>1748</v>
      </c>
      <c r="E618" t="s">
        <v>1904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1771</v>
      </c>
      <c r="V618" t="s">
        <v>1772</v>
      </c>
    </row>
    <row r="619" spans="1:22" hidden="1" x14ac:dyDescent="0.55000000000000004">
      <c r="A619" t="s">
        <v>1748</v>
      </c>
      <c r="E619" t="s">
        <v>1904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1774</v>
      </c>
      <c r="V619" t="s">
        <v>1775</v>
      </c>
    </row>
    <row r="620" spans="1:22" hidden="1" x14ac:dyDescent="0.55000000000000004">
      <c r="A620" t="s">
        <v>1748</v>
      </c>
      <c r="E620" t="s">
        <v>1904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1774</v>
      </c>
      <c r="V620" t="s">
        <v>1775</v>
      </c>
    </row>
    <row r="621" spans="1:22" hidden="1" x14ac:dyDescent="0.55000000000000004">
      <c r="A621" t="s">
        <v>1748</v>
      </c>
      <c r="E621" t="s">
        <v>1904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1776</v>
      </c>
      <c r="V621" t="s">
        <v>1777</v>
      </c>
    </row>
    <row r="622" spans="1:22" hidden="1" x14ac:dyDescent="0.55000000000000004">
      <c r="A622" t="s">
        <v>1748</v>
      </c>
      <c r="E622" t="s">
        <v>1904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1776</v>
      </c>
      <c r="V622" t="s">
        <v>1777</v>
      </c>
    </row>
    <row r="623" spans="1:22" hidden="1" x14ac:dyDescent="0.55000000000000004">
      <c r="A623" t="s">
        <v>1748</v>
      </c>
      <c r="E623" t="s">
        <v>1904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1778</v>
      </c>
      <c r="V623" t="s">
        <v>1779</v>
      </c>
    </row>
    <row r="624" spans="1:22" hidden="1" x14ac:dyDescent="0.55000000000000004">
      <c r="A624" t="s">
        <v>1748</v>
      </c>
      <c r="E624" t="s">
        <v>1904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1778</v>
      </c>
      <c r="V624" t="s">
        <v>1779</v>
      </c>
    </row>
    <row r="625" spans="1:22" hidden="1" x14ac:dyDescent="0.55000000000000004">
      <c r="A625" t="s">
        <v>1748</v>
      </c>
      <c r="E625" t="s">
        <v>1904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1780</v>
      </c>
      <c r="V625" t="s">
        <v>1781</v>
      </c>
    </row>
    <row r="626" spans="1:22" hidden="1" x14ac:dyDescent="0.55000000000000004">
      <c r="A626" t="s">
        <v>1748</v>
      </c>
      <c r="E626" t="s">
        <v>1904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1780</v>
      </c>
      <c r="V626" t="s">
        <v>1781</v>
      </c>
    </row>
    <row r="627" spans="1:22" hidden="1" x14ac:dyDescent="0.55000000000000004">
      <c r="A627" t="s">
        <v>1748</v>
      </c>
      <c r="E627" t="s">
        <v>1904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1782</v>
      </c>
      <c r="V627" t="s">
        <v>264</v>
      </c>
    </row>
    <row r="628" spans="1:22" hidden="1" x14ac:dyDescent="0.55000000000000004">
      <c r="A628" t="s">
        <v>1748</v>
      </c>
      <c r="E628" t="s">
        <v>1904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1782</v>
      </c>
      <c r="V628" t="s">
        <v>264</v>
      </c>
    </row>
    <row r="629" spans="1:22" hidden="1" x14ac:dyDescent="0.55000000000000004">
      <c r="A629" t="s">
        <v>1748</v>
      </c>
      <c r="E629" t="s">
        <v>1904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1783</v>
      </c>
      <c r="V629" t="s">
        <v>1784</v>
      </c>
    </row>
    <row r="630" spans="1:22" hidden="1" x14ac:dyDescent="0.55000000000000004">
      <c r="A630" t="s">
        <v>1748</v>
      </c>
      <c r="E630" t="s">
        <v>1904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1783</v>
      </c>
      <c r="V630" t="s">
        <v>1784</v>
      </c>
    </row>
    <row r="631" spans="1:22" x14ac:dyDescent="0.55000000000000004">
      <c r="A631" t="s">
        <v>1748</v>
      </c>
      <c r="B631" t="s">
        <v>1905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1906</v>
      </c>
      <c r="H631">
        <v>2016</v>
      </c>
      <c r="I631" s="170">
        <v>3.1</v>
      </c>
      <c r="J631" s="170"/>
      <c r="K631" t="s">
        <v>1907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1747</v>
      </c>
      <c r="V631" t="s">
        <v>231</v>
      </c>
    </row>
    <row r="632" spans="1:22" x14ac:dyDescent="0.55000000000000004">
      <c r="A632" t="s">
        <v>1748</v>
      </c>
      <c r="B632" t="s">
        <v>1905</v>
      </c>
      <c r="E632" t="s">
        <v>1481</v>
      </c>
      <c r="F632" t="s">
        <v>5</v>
      </c>
      <c r="G632" t="s">
        <v>1906</v>
      </c>
      <c r="H632">
        <v>2011</v>
      </c>
      <c r="I632" s="170">
        <v>2.5</v>
      </c>
      <c r="J632" s="170"/>
      <c r="K632" t="s">
        <v>1907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1747</v>
      </c>
      <c r="V632" t="s">
        <v>231</v>
      </c>
    </row>
    <row r="633" spans="1:22" x14ac:dyDescent="0.55000000000000004">
      <c r="A633" t="s">
        <v>1748</v>
      </c>
      <c r="B633" t="s">
        <v>1905</v>
      </c>
      <c r="E633" t="s">
        <v>1481</v>
      </c>
      <c r="F633" t="s">
        <v>5</v>
      </c>
      <c r="G633" t="s">
        <v>1906</v>
      </c>
      <c r="H633">
        <v>2005</v>
      </c>
      <c r="I633" s="170">
        <v>3.9</v>
      </c>
      <c r="J633" s="170"/>
      <c r="K633" t="s">
        <v>1907</v>
      </c>
      <c r="L633" t="s">
        <v>1025</v>
      </c>
      <c r="O633" s="169">
        <f t="shared" si="43"/>
        <v>3.9E-2</v>
      </c>
      <c r="Q633" s="179"/>
      <c r="T633">
        <v>0</v>
      </c>
      <c r="U633" t="s">
        <v>1747</v>
      </c>
      <c r="V633" t="s">
        <v>231</v>
      </c>
    </row>
    <row r="634" spans="1:22" x14ac:dyDescent="0.55000000000000004">
      <c r="A634" t="s">
        <v>1748</v>
      </c>
      <c r="B634" t="s">
        <v>1905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1906</v>
      </c>
      <c r="H634">
        <v>2016</v>
      </c>
      <c r="I634" s="170">
        <v>3.3</v>
      </c>
      <c r="J634" s="170"/>
      <c r="K634" t="s">
        <v>1907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1764</v>
      </c>
      <c r="V634" t="s">
        <v>16</v>
      </c>
    </row>
    <row r="635" spans="1:22" x14ac:dyDescent="0.55000000000000004">
      <c r="A635" t="s">
        <v>1748</v>
      </c>
      <c r="B635" t="s">
        <v>1905</v>
      </c>
      <c r="E635" t="s">
        <v>1481</v>
      </c>
      <c r="F635" t="s">
        <v>5</v>
      </c>
      <c r="G635" t="s">
        <v>1906</v>
      </c>
      <c r="H635">
        <v>2011</v>
      </c>
      <c r="I635" s="170">
        <v>2.6</v>
      </c>
      <c r="J635" s="170"/>
      <c r="K635" t="s">
        <v>1907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1764</v>
      </c>
      <c r="V635" t="s">
        <v>16</v>
      </c>
    </row>
    <row r="636" spans="1:22" x14ac:dyDescent="0.55000000000000004">
      <c r="A636" t="s">
        <v>1748</v>
      </c>
      <c r="B636" t="s">
        <v>1905</v>
      </c>
      <c r="E636" t="s">
        <v>1481</v>
      </c>
      <c r="F636" t="s">
        <v>5</v>
      </c>
      <c r="G636" t="s">
        <v>1906</v>
      </c>
      <c r="H636">
        <v>2005</v>
      </c>
      <c r="I636" s="170">
        <v>3.9</v>
      </c>
      <c r="J636" s="170"/>
      <c r="K636" t="s">
        <v>1907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1764</v>
      </c>
      <c r="V636" t="s">
        <v>16</v>
      </c>
    </row>
    <row r="637" spans="1:22" x14ac:dyDescent="0.55000000000000004">
      <c r="A637" t="s">
        <v>1748</v>
      </c>
      <c r="B637" t="s">
        <v>1905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1906</v>
      </c>
      <c r="H637">
        <v>2016</v>
      </c>
      <c r="I637" s="170">
        <v>1.5</v>
      </c>
      <c r="J637" s="170"/>
      <c r="K637" t="s">
        <v>1907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1765</v>
      </c>
      <c r="V637" t="s">
        <v>128</v>
      </c>
    </row>
    <row r="638" spans="1:22" x14ac:dyDescent="0.55000000000000004">
      <c r="A638" t="s">
        <v>1748</v>
      </c>
      <c r="B638" t="s">
        <v>1905</v>
      </c>
      <c r="E638" t="s">
        <v>1481</v>
      </c>
      <c r="F638" t="s">
        <v>5</v>
      </c>
      <c r="G638" t="s">
        <v>1906</v>
      </c>
      <c r="H638">
        <v>2011</v>
      </c>
      <c r="I638" s="170">
        <v>1.5</v>
      </c>
      <c r="J638" s="170"/>
      <c r="K638" t="s">
        <v>1907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1765</v>
      </c>
      <c r="V638" t="s">
        <v>128</v>
      </c>
    </row>
    <row r="639" spans="1:22" x14ac:dyDescent="0.55000000000000004">
      <c r="A639" t="s">
        <v>1748</v>
      </c>
      <c r="B639" t="s">
        <v>1905</v>
      </c>
      <c r="E639" t="s">
        <v>1481</v>
      </c>
      <c r="F639" t="s">
        <v>5</v>
      </c>
      <c r="G639" t="s">
        <v>1906</v>
      </c>
      <c r="H639">
        <v>2005</v>
      </c>
      <c r="I639" s="170">
        <v>3.5</v>
      </c>
      <c r="J639" s="170"/>
      <c r="K639" t="s">
        <v>1907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1765</v>
      </c>
      <c r="V639" t="s">
        <v>128</v>
      </c>
    </row>
    <row r="640" spans="1:22" x14ac:dyDescent="0.55000000000000004">
      <c r="A640" t="s">
        <v>1748</v>
      </c>
      <c r="B640" t="s">
        <v>1905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1906</v>
      </c>
      <c r="H640">
        <v>2016</v>
      </c>
      <c r="I640" s="170">
        <v>1.5</v>
      </c>
      <c r="J640" s="170"/>
      <c r="K640" t="s">
        <v>1907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1766</v>
      </c>
      <c r="V640" t="s">
        <v>256</v>
      </c>
    </row>
    <row r="641" spans="1:22" x14ac:dyDescent="0.55000000000000004">
      <c r="A641" t="s">
        <v>1748</v>
      </c>
      <c r="B641" t="s">
        <v>1905</v>
      </c>
      <c r="E641" t="s">
        <v>1481</v>
      </c>
      <c r="F641" t="s">
        <v>5</v>
      </c>
      <c r="G641" t="s">
        <v>1906</v>
      </c>
      <c r="H641">
        <v>2011</v>
      </c>
      <c r="I641" s="170">
        <v>2.6</v>
      </c>
      <c r="J641" s="170"/>
      <c r="K641" t="s">
        <v>1907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1766</v>
      </c>
      <c r="V641" t="s">
        <v>256</v>
      </c>
    </row>
    <row r="642" spans="1:22" x14ac:dyDescent="0.55000000000000004">
      <c r="A642" t="s">
        <v>1748</v>
      </c>
      <c r="B642" t="s">
        <v>1905</v>
      </c>
      <c r="E642" t="s">
        <v>1481</v>
      </c>
      <c r="F642" t="s">
        <v>5</v>
      </c>
      <c r="G642" t="s">
        <v>1906</v>
      </c>
      <c r="H642">
        <v>2005</v>
      </c>
      <c r="I642" s="170">
        <v>3.8</v>
      </c>
      <c r="J642" s="170"/>
      <c r="K642" t="s">
        <v>1907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1766</v>
      </c>
      <c r="V642" t="s">
        <v>256</v>
      </c>
    </row>
    <row r="643" spans="1:22" x14ac:dyDescent="0.55000000000000004">
      <c r="A643" t="s">
        <v>1748</v>
      </c>
      <c r="B643" t="s">
        <v>1905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1906</v>
      </c>
      <c r="H643">
        <v>2016</v>
      </c>
      <c r="I643" s="170">
        <v>4</v>
      </c>
      <c r="J643" s="170"/>
      <c r="K643" t="s">
        <v>1907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1767</v>
      </c>
      <c r="V643" t="s">
        <v>1843</v>
      </c>
    </row>
    <row r="644" spans="1:22" x14ac:dyDescent="0.55000000000000004">
      <c r="A644" t="s">
        <v>1748</v>
      </c>
      <c r="B644" t="s">
        <v>1905</v>
      </c>
      <c r="E644" t="s">
        <v>1481</v>
      </c>
      <c r="F644" t="s">
        <v>5</v>
      </c>
      <c r="G644" t="s">
        <v>1906</v>
      </c>
      <c r="H644">
        <v>2011</v>
      </c>
      <c r="I644" s="170">
        <v>7</v>
      </c>
      <c r="J644" s="170"/>
      <c r="K644" t="s">
        <v>1907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1767</v>
      </c>
      <c r="V644" t="s">
        <v>1843</v>
      </c>
    </row>
    <row r="645" spans="1:22" x14ac:dyDescent="0.55000000000000004">
      <c r="A645" t="s">
        <v>1748</v>
      </c>
      <c r="B645" t="s">
        <v>1905</v>
      </c>
      <c r="E645" t="s">
        <v>1481</v>
      </c>
      <c r="F645" t="s">
        <v>5</v>
      </c>
      <c r="G645" t="s">
        <v>1906</v>
      </c>
      <c r="H645">
        <v>2005</v>
      </c>
      <c r="I645" s="170">
        <v>4.4000000000000004</v>
      </c>
      <c r="J645" s="170"/>
      <c r="K645" t="s">
        <v>1907</v>
      </c>
      <c r="L645" t="s">
        <v>1025</v>
      </c>
      <c r="O645" s="169">
        <f t="shared" si="43"/>
        <v>4.4000000000000004E-2</v>
      </c>
      <c r="T645">
        <v>1</v>
      </c>
      <c r="U645" t="s">
        <v>1767</v>
      </c>
      <c r="V645" t="s">
        <v>1843</v>
      </c>
    </row>
    <row r="646" spans="1:22" x14ac:dyDescent="0.55000000000000004">
      <c r="A646" t="s">
        <v>1748</v>
      </c>
      <c r="B646" t="s">
        <v>1905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1906</v>
      </c>
      <c r="H646">
        <v>2016</v>
      </c>
      <c r="I646" s="170">
        <v>2.2999999999999998</v>
      </c>
      <c r="J646" s="170"/>
      <c r="K646" t="s">
        <v>1907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1769</v>
      </c>
      <c r="V646" t="s">
        <v>255</v>
      </c>
    </row>
    <row r="647" spans="1:22" x14ac:dyDescent="0.55000000000000004">
      <c r="A647" t="s">
        <v>1748</v>
      </c>
      <c r="B647" t="s">
        <v>1905</v>
      </c>
      <c r="E647" t="s">
        <v>1481</v>
      </c>
      <c r="F647" t="s">
        <v>5</v>
      </c>
      <c r="G647" t="s">
        <v>1906</v>
      </c>
      <c r="H647">
        <v>2011</v>
      </c>
      <c r="I647" s="170">
        <v>1.1000000000000001</v>
      </c>
      <c r="J647" s="170"/>
      <c r="K647" t="s">
        <v>1907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1769</v>
      </c>
      <c r="V647" t="s">
        <v>255</v>
      </c>
    </row>
    <row r="648" spans="1:22" x14ac:dyDescent="0.55000000000000004">
      <c r="A648" t="s">
        <v>1748</v>
      </c>
      <c r="B648" t="s">
        <v>1905</v>
      </c>
      <c r="E648" t="s">
        <v>1481</v>
      </c>
      <c r="F648" t="s">
        <v>5</v>
      </c>
      <c r="G648" t="s">
        <v>1906</v>
      </c>
      <c r="H648">
        <v>2005</v>
      </c>
      <c r="I648" s="170">
        <v>5.4</v>
      </c>
      <c r="J648" s="170"/>
      <c r="K648" t="s">
        <v>1907</v>
      </c>
      <c r="L648" t="s">
        <v>1025</v>
      </c>
      <c r="O648" s="169">
        <f t="shared" si="43"/>
        <v>5.4000000000000006E-2</v>
      </c>
      <c r="T648">
        <v>1</v>
      </c>
      <c r="U648" t="s">
        <v>1769</v>
      </c>
      <c r="V648" t="s">
        <v>255</v>
      </c>
    </row>
    <row r="649" spans="1:22" x14ac:dyDescent="0.55000000000000004">
      <c r="A649" t="s">
        <v>1748</v>
      </c>
      <c r="B649" t="s">
        <v>1905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1906</v>
      </c>
      <c r="H649">
        <v>2016</v>
      </c>
      <c r="I649" s="170">
        <v>3.8</v>
      </c>
      <c r="J649" s="170"/>
      <c r="K649" t="s">
        <v>1907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1770</v>
      </c>
      <c r="V649" t="s">
        <v>259</v>
      </c>
    </row>
    <row r="650" spans="1:22" x14ac:dyDescent="0.55000000000000004">
      <c r="A650" t="s">
        <v>1748</v>
      </c>
      <c r="B650" t="s">
        <v>1905</v>
      </c>
      <c r="E650" t="s">
        <v>1481</v>
      </c>
      <c r="F650" t="s">
        <v>5</v>
      </c>
      <c r="G650" t="s">
        <v>1906</v>
      </c>
      <c r="H650">
        <v>2011</v>
      </c>
      <c r="I650" s="170">
        <v>3.7</v>
      </c>
      <c r="J650" s="170"/>
      <c r="K650" t="s">
        <v>1907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1770</v>
      </c>
      <c r="V650" t="s">
        <v>259</v>
      </c>
    </row>
    <row r="651" spans="1:22" x14ac:dyDescent="0.55000000000000004">
      <c r="A651" t="s">
        <v>1748</v>
      </c>
      <c r="B651" t="s">
        <v>1905</v>
      </c>
      <c r="E651" t="s">
        <v>1481</v>
      </c>
      <c r="F651" t="s">
        <v>5</v>
      </c>
      <c r="G651" t="s">
        <v>1906</v>
      </c>
      <c r="H651">
        <v>2005</v>
      </c>
      <c r="I651" s="170">
        <v>3.5</v>
      </c>
      <c r="J651" s="170"/>
      <c r="K651" t="s">
        <v>1907</v>
      </c>
      <c r="L651" t="s">
        <v>1025</v>
      </c>
      <c r="O651" s="169">
        <f t="shared" si="43"/>
        <v>3.5000000000000003E-2</v>
      </c>
      <c r="T651">
        <v>1</v>
      </c>
      <c r="U651" t="s">
        <v>1770</v>
      </c>
      <c r="V651" t="s">
        <v>259</v>
      </c>
    </row>
    <row r="652" spans="1:22" x14ac:dyDescent="0.55000000000000004">
      <c r="A652" t="s">
        <v>1748</v>
      </c>
      <c r="B652" t="s">
        <v>1905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1906</v>
      </c>
      <c r="H652">
        <v>2016</v>
      </c>
      <c r="I652" s="170">
        <v>12.8</v>
      </c>
      <c r="J652" s="170"/>
      <c r="K652" t="s">
        <v>1907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1771</v>
      </c>
      <c r="V652" t="s">
        <v>1772</v>
      </c>
    </row>
    <row r="653" spans="1:22" x14ac:dyDescent="0.55000000000000004">
      <c r="A653" t="s">
        <v>1748</v>
      </c>
      <c r="B653" t="s">
        <v>1905</v>
      </c>
      <c r="E653" t="s">
        <v>1481</v>
      </c>
      <c r="F653" t="s">
        <v>5</v>
      </c>
      <c r="G653" t="s">
        <v>1906</v>
      </c>
      <c r="H653">
        <v>2011</v>
      </c>
      <c r="I653" s="170">
        <v>9</v>
      </c>
      <c r="J653" s="170"/>
      <c r="K653" t="s">
        <v>1907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1771</v>
      </c>
      <c r="V653" t="s">
        <v>1772</v>
      </c>
    </row>
    <row r="654" spans="1:22" x14ac:dyDescent="0.55000000000000004">
      <c r="A654" t="s">
        <v>1748</v>
      </c>
      <c r="B654" t="s">
        <v>1905</v>
      </c>
      <c r="E654" t="s">
        <v>1481</v>
      </c>
      <c r="F654" t="s">
        <v>5</v>
      </c>
      <c r="G654" t="s">
        <v>1906</v>
      </c>
      <c r="H654">
        <v>2005</v>
      </c>
      <c r="I654" s="170">
        <v>14.1</v>
      </c>
      <c r="J654" s="170"/>
      <c r="K654" t="s">
        <v>1907</v>
      </c>
      <c r="L654" t="s">
        <v>1025</v>
      </c>
      <c r="O654" s="169">
        <f t="shared" si="43"/>
        <v>0.14099999999999999</v>
      </c>
      <c r="T654">
        <v>1</v>
      </c>
      <c r="U654" t="s">
        <v>1771</v>
      </c>
      <c r="V654" t="s">
        <v>1772</v>
      </c>
    </row>
    <row r="655" spans="1:22" x14ac:dyDescent="0.55000000000000004">
      <c r="A655" t="s">
        <v>1748</v>
      </c>
      <c r="B655" t="s">
        <v>1905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1906</v>
      </c>
      <c r="H655">
        <v>2016</v>
      </c>
      <c r="I655" s="170">
        <v>0.7</v>
      </c>
      <c r="J655" s="170"/>
      <c r="K655" t="s">
        <v>1907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1774</v>
      </c>
      <c r="V655" t="s">
        <v>1775</v>
      </c>
    </row>
    <row r="656" spans="1:22" x14ac:dyDescent="0.55000000000000004">
      <c r="A656" t="s">
        <v>1748</v>
      </c>
      <c r="B656" t="s">
        <v>1905</v>
      </c>
      <c r="E656" t="s">
        <v>1481</v>
      </c>
      <c r="F656" t="s">
        <v>5</v>
      </c>
      <c r="G656" t="s">
        <v>1906</v>
      </c>
      <c r="H656">
        <v>2011</v>
      </c>
      <c r="I656" s="170">
        <v>1.8</v>
      </c>
      <c r="J656" s="170"/>
      <c r="K656" t="s">
        <v>1907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1774</v>
      </c>
      <c r="V656" t="s">
        <v>1775</v>
      </c>
    </row>
    <row r="657" spans="1:22" x14ac:dyDescent="0.55000000000000004">
      <c r="A657" t="s">
        <v>1748</v>
      </c>
      <c r="B657" t="s">
        <v>1905</v>
      </c>
      <c r="E657" t="s">
        <v>1481</v>
      </c>
      <c r="F657" t="s">
        <v>5</v>
      </c>
      <c r="G657" t="s">
        <v>1906</v>
      </c>
      <c r="H657">
        <v>2005</v>
      </c>
      <c r="I657" s="170">
        <v>4.4000000000000004</v>
      </c>
      <c r="J657" s="170"/>
      <c r="K657" t="s">
        <v>1907</v>
      </c>
      <c r="L657" t="s">
        <v>1025</v>
      </c>
      <c r="O657" s="169">
        <f t="shared" si="43"/>
        <v>4.4000000000000004E-2</v>
      </c>
      <c r="T657">
        <v>1</v>
      </c>
      <c r="U657" t="s">
        <v>1774</v>
      </c>
      <c r="V657" t="s">
        <v>1775</v>
      </c>
    </row>
    <row r="658" spans="1:22" x14ac:dyDescent="0.55000000000000004">
      <c r="A658" t="s">
        <v>1748</v>
      </c>
      <c r="B658" t="s">
        <v>1905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1906</v>
      </c>
      <c r="H658">
        <v>2016</v>
      </c>
      <c r="I658" s="170">
        <v>1.4</v>
      </c>
      <c r="J658" s="170"/>
      <c r="K658" t="s">
        <v>1907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1776</v>
      </c>
      <c r="V658" t="s">
        <v>1777</v>
      </c>
    </row>
    <row r="659" spans="1:22" x14ac:dyDescent="0.55000000000000004">
      <c r="A659" t="s">
        <v>1748</v>
      </c>
      <c r="B659" t="s">
        <v>1905</v>
      </c>
      <c r="E659" t="s">
        <v>1481</v>
      </c>
      <c r="F659" t="s">
        <v>5</v>
      </c>
      <c r="G659" t="s">
        <v>1906</v>
      </c>
      <c r="H659">
        <v>2011</v>
      </c>
      <c r="I659" s="170">
        <v>0.5</v>
      </c>
      <c r="J659" s="170"/>
      <c r="K659" t="s">
        <v>1907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1776</v>
      </c>
      <c r="V659" t="s">
        <v>1777</v>
      </c>
    </row>
    <row r="660" spans="1:22" x14ac:dyDescent="0.55000000000000004">
      <c r="A660" t="s">
        <v>1748</v>
      </c>
      <c r="B660" t="s">
        <v>1905</v>
      </c>
      <c r="E660" t="s">
        <v>1481</v>
      </c>
      <c r="F660" t="s">
        <v>5</v>
      </c>
      <c r="G660" t="s">
        <v>1906</v>
      </c>
      <c r="H660">
        <v>2005</v>
      </c>
      <c r="I660" s="170">
        <v>2</v>
      </c>
      <c r="J660" s="170"/>
      <c r="K660" t="s">
        <v>1907</v>
      </c>
      <c r="L660" t="s">
        <v>1025</v>
      </c>
      <c r="O660" s="169">
        <f t="shared" si="43"/>
        <v>0.02</v>
      </c>
      <c r="T660">
        <v>1</v>
      </c>
      <c r="U660" t="s">
        <v>1776</v>
      </c>
      <c r="V660" t="s">
        <v>1777</v>
      </c>
    </row>
    <row r="661" spans="1:22" x14ac:dyDescent="0.55000000000000004">
      <c r="A661" t="s">
        <v>1748</v>
      </c>
      <c r="B661" t="s">
        <v>1905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1906</v>
      </c>
      <c r="H661">
        <v>2016</v>
      </c>
      <c r="I661" s="170">
        <v>0.7</v>
      </c>
      <c r="J661" s="170"/>
      <c r="K661" t="s">
        <v>1907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1778</v>
      </c>
      <c r="V661" t="s">
        <v>1779</v>
      </c>
    </row>
    <row r="662" spans="1:22" x14ac:dyDescent="0.55000000000000004">
      <c r="A662" t="s">
        <v>1748</v>
      </c>
      <c r="B662" t="s">
        <v>1905</v>
      </c>
      <c r="E662" t="s">
        <v>1481</v>
      </c>
      <c r="F662" t="s">
        <v>5</v>
      </c>
      <c r="G662" t="s">
        <v>1906</v>
      </c>
      <c r="H662">
        <v>2011</v>
      </c>
      <c r="I662" s="170">
        <v>2.5</v>
      </c>
      <c r="J662" s="170"/>
      <c r="K662" t="s">
        <v>1907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1778</v>
      </c>
      <c r="V662" t="s">
        <v>1779</v>
      </c>
    </row>
    <row r="663" spans="1:22" x14ac:dyDescent="0.55000000000000004">
      <c r="A663" t="s">
        <v>1748</v>
      </c>
      <c r="B663" t="s">
        <v>1905</v>
      </c>
      <c r="E663" t="s">
        <v>1481</v>
      </c>
      <c r="F663" t="s">
        <v>5</v>
      </c>
      <c r="G663" t="s">
        <v>1906</v>
      </c>
      <c r="H663">
        <v>2005</v>
      </c>
      <c r="I663" s="170">
        <v>4</v>
      </c>
      <c r="J663" s="170"/>
      <c r="K663" t="s">
        <v>1907</v>
      </c>
      <c r="L663" t="s">
        <v>1025</v>
      </c>
      <c r="O663" s="169">
        <f t="shared" si="43"/>
        <v>0.04</v>
      </c>
      <c r="T663">
        <v>1</v>
      </c>
      <c r="U663" t="s">
        <v>1778</v>
      </c>
      <c r="V663" t="s">
        <v>1779</v>
      </c>
    </row>
    <row r="664" spans="1:22" x14ac:dyDescent="0.55000000000000004">
      <c r="A664" t="s">
        <v>1748</v>
      </c>
      <c r="B664" t="s">
        <v>1905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1906</v>
      </c>
      <c r="H664">
        <v>2016</v>
      </c>
      <c r="I664" s="170">
        <v>5.6</v>
      </c>
      <c r="J664" s="170"/>
      <c r="K664" t="s">
        <v>1907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1780</v>
      </c>
      <c r="V664" t="s">
        <v>1781</v>
      </c>
    </row>
    <row r="665" spans="1:22" x14ac:dyDescent="0.55000000000000004">
      <c r="A665" t="s">
        <v>1748</v>
      </c>
      <c r="B665" t="s">
        <v>1905</v>
      </c>
      <c r="E665" t="s">
        <v>1481</v>
      </c>
      <c r="F665" t="s">
        <v>5</v>
      </c>
      <c r="G665" t="s">
        <v>1906</v>
      </c>
      <c r="H665">
        <v>2011</v>
      </c>
      <c r="I665" s="170">
        <v>2.2999999999999998</v>
      </c>
      <c r="J665" s="170"/>
      <c r="K665" t="s">
        <v>1907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1780</v>
      </c>
      <c r="V665" t="s">
        <v>1781</v>
      </c>
    </row>
    <row r="666" spans="1:22" x14ac:dyDescent="0.55000000000000004">
      <c r="A666" t="s">
        <v>1748</v>
      </c>
      <c r="B666" t="s">
        <v>1905</v>
      </c>
      <c r="E666" t="s">
        <v>1481</v>
      </c>
      <c r="F666" t="s">
        <v>5</v>
      </c>
      <c r="G666" t="s">
        <v>1906</v>
      </c>
      <c r="H666">
        <v>2005</v>
      </c>
      <c r="I666" s="170">
        <v>3.1</v>
      </c>
      <c r="J666" s="170"/>
      <c r="K666" t="s">
        <v>1907</v>
      </c>
      <c r="L666" t="s">
        <v>1025</v>
      </c>
      <c r="O666" s="169">
        <f t="shared" si="43"/>
        <v>3.1E-2</v>
      </c>
      <c r="T666">
        <v>1</v>
      </c>
      <c r="U666" t="s">
        <v>1780</v>
      </c>
      <c r="V666" t="s">
        <v>1781</v>
      </c>
    </row>
    <row r="667" spans="1:22" x14ac:dyDescent="0.55000000000000004">
      <c r="A667" t="s">
        <v>1748</v>
      </c>
      <c r="B667" t="s">
        <v>1905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1906</v>
      </c>
      <c r="H667">
        <v>2016</v>
      </c>
      <c r="I667" s="170">
        <v>1.8</v>
      </c>
      <c r="J667" s="170"/>
      <c r="K667" t="s">
        <v>1907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1782</v>
      </c>
      <c r="V667" t="s">
        <v>264</v>
      </c>
    </row>
    <row r="668" spans="1:22" x14ac:dyDescent="0.55000000000000004">
      <c r="A668" t="s">
        <v>1748</v>
      </c>
      <c r="B668" t="s">
        <v>1905</v>
      </c>
      <c r="E668" t="s">
        <v>1481</v>
      </c>
      <c r="F668" t="s">
        <v>5</v>
      </c>
      <c r="G668" t="s">
        <v>1906</v>
      </c>
      <c r="H668">
        <v>2011</v>
      </c>
      <c r="I668" s="170">
        <v>1</v>
      </c>
      <c r="J668" s="170"/>
      <c r="K668" t="s">
        <v>1907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1782</v>
      </c>
      <c r="V668" t="s">
        <v>264</v>
      </c>
    </row>
    <row r="669" spans="1:22" x14ac:dyDescent="0.55000000000000004">
      <c r="A669" t="s">
        <v>1748</v>
      </c>
      <c r="B669" t="s">
        <v>1905</v>
      </c>
      <c r="E669" t="s">
        <v>1481</v>
      </c>
      <c r="F669" t="s">
        <v>5</v>
      </c>
      <c r="G669" t="s">
        <v>1906</v>
      </c>
      <c r="H669">
        <v>2005</v>
      </c>
      <c r="I669" s="170">
        <v>4</v>
      </c>
      <c r="J669" s="170"/>
      <c r="K669" t="s">
        <v>1907</v>
      </c>
      <c r="L669" t="s">
        <v>1025</v>
      </c>
      <c r="O669" s="169">
        <f t="shared" si="43"/>
        <v>0.04</v>
      </c>
      <c r="T669">
        <v>1</v>
      </c>
      <c r="U669" t="s">
        <v>1782</v>
      </c>
      <c r="V669" t="s">
        <v>264</v>
      </c>
    </row>
    <row r="670" spans="1:22" x14ac:dyDescent="0.55000000000000004">
      <c r="A670" t="s">
        <v>1748</v>
      </c>
      <c r="B670" t="s">
        <v>1905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1906</v>
      </c>
      <c r="H670">
        <v>2016</v>
      </c>
      <c r="I670" s="170">
        <v>9.3000000000000007</v>
      </c>
      <c r="J670" s="170"/>
      <c r="K670" t="s">
        <v>1907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1783</v>
      </c>
      <c r="V670" t="s">
        <v>1784</v>
      </c>
    </row>
    <row r="671" spans="1:22" x14ac:dyDescent="0.55000000000000004">
      <c r="A671" t="s">
        <v>1748</v>
      </c>
      <c r="B671" t="s">
        <v>1905</v>
      </c>
      <c r="E671" t="s">
        <v>1481</v>
      </c>
      <c r="F671" t="s">
        <v>5</v>
      </c>
      <c r="G671" t="s">
        <v>1906</v>
      </c>
      <c r="H671">
        <v>2011</v>
      </c>
      <c r="I671" s="170">
        <v>10.199999999999999</v>
      </c>
      <c r="J671" s="170"/>
      <c r="K671" t="s">
        <v>1907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1783</v>
      </c>
      <c r="V671" t="s">
        <v>1784</v>
      </c>
    </row>
    <row r="672" spans="1:22" x14ac:dyDescent="0.55000000000000004">
      <c r="A672" t="s">
        <v>1748</v>
      </c>
      <c r="B672" t="s">
        <v>1905</v>
      </c>
      <c r="E672" t="s">
        <v>1481</v>
      </c>
      <c r="F672" t="s">
        <v>5</v>
      </c>
      <c r="G672" t="s">
        <v>1906</v>
      </c>
      <c r="H672">
        <v>2005</v>
      </c>
      <c r="I672" s="170">
        <v>11.5</v>
      </c>
      <c r="J672" s="170"/>
      <c r="K672" t="s">
        <v>1907</v>
      </c>
      <c r="L672" t="s">
        <v>1025</v>
      </c>
      <c r="O672" s="169">
        <f t="shared" si="43"/>
        <v>0.115</v>
      </c>
      <c r="T672">
        <v>1</v>
      </c>
      <c r="U672" t="s">
        <v>1783</v>
      </c>
      <c r="V672" t="s">
        <v>1784</v>
      </c>
    </row>
    <row r="673" spans="1:22" x14ac:dyDescent="0.55000000000000004">
      <c r="A673" t="s">
        <v>1908</v>
      </c>
      <c r="B673" t="s">
        <v>1909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1910</v>
      </c>
      <c r="L673" t="s">
        <v>1025</v>
      </c>
      <c r="O673" s="39">
        <f t="shared" si="43"/>
        <v>1.3000000000000001E-2</v>
      </c>
      <c r="T673">
        <v>0</v>
      </c>
      <c r="U673" t="s">
        <v>1747</v>
      </c>
      <c r="V673" t="s">
        <v>231</v>
      </c>
    </row>
    <row r="674" spans="1:22" x14ac:dyDescent="0.55000000000000004">
      <c r="A674" t="s">
        <v>1911</v>
      </c>
      <c r="B674" t="s">
        <v>1909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1910</v>
      </c>
      <c r="L674" t="s">
        <v>1025</v>
      </c>
      <c r="O674" s="39">
        <f t="shared" si="43"/>
        <v>1.3838709677419354E-2</v>
      </c>
      <c r="T674">
        <v>0.5</v>
      </c>
      <c r="U674" t="s">
        <v>1764</v>
      </c>
      <c r="V674" t="s">
        <v>16</v>
      </c>
    </row>
    <row r="675" spans="1:22" x14ac:dyDescent="0.55000000000000004">
      <c r="A675" t="s">
        <v>1911</v>
      </c>
      <c r="B675" t="s">
        <v>1909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1910</v>
      </c>
      <c r="L675" t="s">
        <v>1025</v>
      </c>
      <c r="O675" s="39">
        <f t="shared" si="43"/>
        <v>6.2903225806451614E-3</v>
      </c>
      <c r="T675">
        <v>0.5</v>
      </c>
      <c r="U675" t="s">
        <v>1765</v>
      </c>
      <c r="V675" t="s">
        <v>128</v>
      </c>
    </row>
    <row r="676" spans="1:22" x14ac:dyDescent="0.55000000000000004">
      <c r="A676" t="s">
        <v>1911</v>
      </c>
      <c r="B676" t="s">
        <v>1909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1910</v>
      </c>
      <c r="L676" t="s">
        <v>1025</v>
      </c>
      <c r="O676" s="39">
        <f t="shared" si="43"/>
        <v>6.2903225806451614E-3</v>
      </c>
      <c r="T676">
        <v>1</v>
      </c>
      <c r="U676" t="s">
        <v>1766</v>
      </c>
      <c r="V676" t="s">
        <v>256</v>
      </c>
    </row>
    <row r="677" spans="1:22" x14ac:dyDescent="0.55000000000000004">
      <c r="A677" t="s">
        <v>1911</v>
      </c>
      <c r="B677" t="s">
        <v>1909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1910</v>
      </c>
      <c r="L677" t="s">
        <v>1025</v>
      </c>
      <c r="O677" s="39">
        <f t="shared" si="43"/>
        <v>1.6774193548387096E-2</v>
      </c>
      <c r="T677">
        <v>1</v>
      </c>
      <c r="U677" t="s">
        <v>1767</v>
      </c>
      <c r="V677" t="s">
        <v>1843</v>
      </c>
    </row>
    <row r="678" spans="1:22" x14ac:dyDescent="0.55000000000000004">
      <c r="A678" t="s">
        <v>1911</v>
      </c>
      <c r="B678" t="s">
        <v>1909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1910</v>
      </c>
      <c r="L678" t="s">
        <v>1025</v>
      </c>
      <c r="O678" s="39">
        <f t="shared" si="43"/>
        <v>9.6451612903225795E-3</v>
      </c>
      <c r="T678">
        <v>1</v>
      </c>
      <c r="U678" t="s">
        <v>1769</v>
      </c>
      <c r="V678" t="s">
        <v>255</v>
      </c>
    </row>
    <row r="679" spans="1:22" x14ac:dyDescent="0.55000000000000004">
      <c r="A679" t="s">
        <v>1911</v>
      </c>
      <c r="B679" t="s">
        <v>1909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1910</v>
      </c>
      <c r="L679" t="s">
        <v>1025</v>
      </c>
      <c r="O679" s="39">
        <f t="shared" si="43"/>
        <v>1.5935483870967743E-2</v>
      </c>
      <c r="T679">
        <v>1</v>
      </c>
      <c r="U679" t="s">
        <v>1770</v>
      </c>
      <c r="V679" t="s">
        <v>259</v>
      </c>
    </row>
    <row r="680" spans="1:22" x14ac:dyDescent="0.55000000000000004">
      <c r="A680" t="s">
        <v>1911</v>
      </c>
      <c r="B680" t="s">
        <v>1909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1910</v>
      </c>
      <c r="L680" t="s">
        <v>1025</v>
      </c>
      <c r="O680" s="39">
        <f t="shared" si="43"/>
        <v>5.3677419354838711E-2</v>
      </c>
      <c r="T680">
        <v>1</v>
      </c>
      <c r="U680" t="s">
        <v>1771</v>
      </c>
      <c r="V680" t="s">
        <v>1772</v>
      </c>
    </row>
    <row r="681" spans="1:22" x14ac:dyDescent="0.55000000000000004">
      <c r="A681" t="s">
        <v>1911</v>
      </c>
      <c r="B681" t="s">
        <v>1909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1910</v>
      </c>
      <c r="L681" t="s">
        <v>1025</v>
      </c>
      <c r="O681" s="39">
        <f t="shared" si="43"/>
        <v>2.9354838709677415E-3</v>
      </c>
      <c r="T681">
        <v>1</v>
      </c>
      <c r="U681" t="s">
        <v>1774</v>
      </c>
      <c r="V681" t="s">
        <v>1775</v>
      </c>
    </row>
    <row r="682" spans="1:22" x14ac:dyDescent="0.55000000000000004">
      <c r="A682" t="s">
        <v>1911</v>
      </c>
      <c r="B682" t="s">
        <v>1909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1910</v>
      </c>
      <c r="L682" t="s">
        <v>1025</v>
      </c>
      <c r="O682" s="39">
        <f t="shared" si="43"/>
        <v>5.870967741935483E-3</v>
      </c>
      <c r="T682">
        <v>1</v>
      </c>
      <c r="U682" t="s">
        <v>1776</v>
      </c>
      <c r="V682" t="s">
        <v>1777</v>
      </c>
    </row>
    <row r="683" spans="1:22" x14ac:dyDescent="0.55000000000000004">
      <c r="A683" t="s">
        <v>1911</v>
      </c>
      <c r="B683" t="s">
        <v>1909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1910</v>
      </c>
      <c r="L683" t="s">
        <v>1025</v>
      </c>
      <c r="O683" s="39">
        <f t="shared" si="43"/>
        <v>2.9354838709677415E-3</v>
      </c>
      <c r="T683">
        <v>1</v>
      </c>
      <c r="U683" t="s">
        <v>1778</v>
      </c>
      <c r="V683" t="s">
        <v>1779</v>
      </c>
    </row>
    <row r="684" spans="1:22" x14ac:dyDescent="0.55000000000000004">
      <c r="A684" t="s">
        <v>1911</v>
      </c>
      <c r="B684" t="s">
        <v>1909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1910</v>
      </c>
      <c r="L684" t="s">
        <v>1025</v>
      </c>
      <c r="O684" s="39">
        <f t="shared" si="43"/>
        <v>2.3483870967741932E-2</v>
      </c>
      <c r="T684">
        <v>1</v>
      </c>
      <c r="U684" t="s">
        <v>1780</v>
      </c>
      <c r="V684" t="s">
        <v>1781</v>
      </c>
    </row>
    <row r="685" spans="1:22" x14ac:dyDescent="0.55000000000000004">
      <c r="A685" t="s">
        <v>1911</v>
      </c>
      <c r="B685" t="s">
        <v>1909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1910</v>
      </c>
      <c r="L685" t="s">
        <v>1025</v>
      </c>
      <c r="O685" s="39">
        <f t="shared" si="43"/>
        <v>7.5483870967741938E-3</v>
      </c>
      <c r="T685">
        <v>1</v>
      </c>
      <c r="U685" t="s">
        <v>1782</v>
      </c>
      <c r="V685" t="s">
        <v>264</v>
      </c>
    </row>
    <row r="686" spans="1:22" x14ac:dyDescent="0.55000000000000004">
      <c r="A686" t="s">
        <v>1911</v>
      </c>
      <c r="B686" t="s">
        <v>1909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1910</v>
      </c>
      <c r="L686" t="s">
        <v>1025</v>
      </c>
      <c r="O686" s="39">
        <f t="shared" si="43"/>
        <v>3.9000000000000007E-2</v>
      </c>
      <c r="T686">
        <v>1</v>
      </c>
      <c r="U686" t="s">
        <v>1783</v>
      </c>
      <c r="V686" t="s">
        <v>1784</v>
      </c>
    </row>
    <row r="687" spans="1:22" hidden="1" x14ac:dyDescent="0.55000000000000004">
      <c r="A687" t="s">
        <v>1748</v>
      </c>
      <c r="B687" t="s">
        <v>1912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1913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1747</v>
      </c>
      <c r="V687" t="s">
        <v>231</v>
      </c>
    </row>
    <row r="688" spans="1:22" hidden="1" x14ac:dyDescent="0.55000000000000004">
      <c r="A688" t="s">
        <v>1748</v>
      </c>
      <c r="B688" t="s">
        <v>1912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1913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1747</v>
      </c>
      <c r="V688" t="s">
        <v>231</v>
      </c>
    </row>
    <row r="689" spans="1:22" hidden="1" x14ac:dyDescent="0.55000000000000004">
      <c r="A689" t="s">
        <v>1748</v>
      </c>
      <c r="B689" t="s">
        <v>1912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1913</v>
      </c>
      <c r="L689" t="s">
        <v>1025</v>
      </c>
      <c r="O689" s="169">
        <f t="shared" si="43"/>
        <v>2.3E-2</v>
      </c>
      <c r="T689">
        <v>0</v>
      </c>
      <c r="U689" t="s">
        <v>1747</v>
      </c>
      <c r="V689" t="s">
        <v>231</v>
      </c>
    </row>
    <row r="690" spans="1:22" hidden="1" x14ac:dyDescent="0.55000000000000004">
      <c r="A690" t="s">
        <v>1748</v>
      </c>
      <c r="B690" t="s">
        <v>1912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1913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1764</v>
      </c>
      <c r="V690" t="s">
        <v>16</v>
      </c>
    </row>
    <row r="691" spans="1:22" hidden="1" x14ac:dyDescent="0.55000000000000004">
      <c r="A691" t="s">
        <v>1748</v>
      </c>
      <c r="B691" t="s">
        <v>1912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1913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1764</v>
      </c>
      <c r="V691" t="s">
        <v>16</v>
      </c>
    </row>
    <row r="692" spans="1:22" hidden="1" x14ac:dyDescent="0.55000000000000004">
      <c r="A692" t="s">
        <v>1748</v>
      </c>
      <c r="B692" t="s">
        <v>1912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1913</v>
      </c>
      <c r="L692" t="s">
        <v>1025</v>
      </c>
      <c r="O692" s="169">
        <f t="shared" si="43"/>
        <v>2.5000000000000001E-2</v>
      </c>
      <c r="T692">
        <v>0.5</v>
      </c>
      <c r="U692" t="s">
        <v>1764</v>
      </c>
      <c r="V692" t="s">
        <v>16</v>
      </c>
    </row>
    <row r="693" spans="1:22" hidden="1" x14ac:dyDescent="0.55000000000000004">
      <c r="A693" t="s">
        <v>1748</v>
      </c>
      <c r="B693" t="s">
        <v>1912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1913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1765</v>
      </c>
      <c r="V693" t="s">
        <v>128</v>
      </c>
    </row>
    <row r="694" spans="1:22" hidden="1" x14ac:dyDescent="0.55000000000000004">
      <c r="A694" t="s">
        <v>1748</v>
      </c>
      <c r="B694" t="s">
        <v>1912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1913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1765</v>
      </c>
      <c r="V694" t="s">
        <v>128</v>
      </c>
    </row>
    <row r="695" spans="1:22" hidden="1" x14ac:dyDescent="0.55000000000000004">
      <c r="A695" t="s">
        <v>1748</v>
      </c>
      <c r="B695" t="s">
        <v>1912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1913</v>
      </c>
      <c r="L695" t="s">
        <v>1025</v>
      </c>
      <c r="O695" s="169">
        <f t="shared" si="43"/>
        <v>1.3000000000000001E-2</v>
      </c>
      <c r="T695">
        <v>0.5</v>
      </c>
      <c r="U695" t="s">
        <v>1765</v>
      </c>
      <c r="V695" t="s">
        <v>128</v>
      </c>
    </row>
    <row r="696" spans="1:22" hidden="1" x14ac:dyDescent="0.55000000000000004">
      <c r="A696" t="s">
        <v>1748</v>
      </c>
      <c r="B696" t="s">
        <v>1912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1913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1766</v>
      </c>
      <c r="V696" t="s">
        <v>256</v>
      </c>
    </row>
    <row r="697" spans="1:22" hidden="1" x14ac:dyDescent="0.55000000000000004">
      <c r="A697" t="s">
        <v>1748</v>
      </c>
      <c r="B697" t="s">
        <v>1912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1913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1766</v>
      </c>
      <c r="V697" t="s">
        <v>256</v>
      </c>
    </row>
    <row r="698" spans="1:22" hidden="1" x14ac:dyDescent="0.55000000000000004">
      <c r="A698" t="s">
        <v>1748</v>
      </c>
      <c r="B698" t="s">
        <v>1912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1913</v>
      </c>
      <c r="L698" t="s">
        <v>1025</v>
      </c>
      <c r="O698" s="169">
        <f t="shared" si="62"/>
        <v>1.3000000000000001E-2</v>
      </c>
      <c r="T698">
        <v>1</v>
      </c>
      <c r="U698" t="s">
        <v>1766</v>
      </c>
      <c r="V698" t="s">
        <v>256</v>
      </c>
    </row>
    <row r="699" spans="1:22" hidden="1" x14ac:dyDescent="0.55000000000000004">
      <c r="A699" t="s">
        <v>1748</v>
      </c>
      <c r="B699" t="s">
        <v>1912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1913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1767</v>
      </c>
      <c r="V699" t="s">
        <v>1843</v>
      </c>
    </row>
    <row r="700" spans="1:22" hidden="1" x14ac:dyDescent="0.55000000000000004">
      <c r="A700" t="s">
        <v>1748</v>
      </c>
      <c r="B700" t="s">
        <v>1912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1913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1767</v>
      </c>
      <c r="V700" t="s">
        <v>1843</v>
      </c>
    </row>
    <row r="701" spans="1:22" hidden="1" x14ac:dyDescent="0.55000000000000004">
      <c r="A701" t="s">
        <v>1748</v>
      </c>
      <c r="B701" t="s">
        <v>1912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1913</v>
      </c>
      <c r="L701" t="s">
        <v>1025</v>
      </c>
      <c r="O701" s="169">
        <f t="shared" si="62"/>
        <v>0.05</v>
      </c>
      <c r="T701">
        <v>1</v>
      </c>
      <c r="U701" t="s">
        <v>1767</v>
      </c>
      <c r="V701" t="s">
        <v>1843</v>
      </c>
    </row>
    <row r="702" spans="1:22" hidden="1" x14ac:dyDescent="0.55000000000000004">
      <c r="A702" t="s">
        <v>1748</v>
      </c>
      <c r="B702" t="s">
        <v>1912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1913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1769</v>
      </c>
      <c r="V702" t="s">
        <v>255</v>
      </c>
    </row>
    <row r="703" spans="1:22" hidden="1" x14ac:dyDescent="0.55000000000000004">
      <c r="A703" t="s">
        <v>1748</v>
      </c>
      <c r="B703" t="s">
        <v>1912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1913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1769</v>
      </c>
      <c r="V703" t="s">
        <v>255</v>
      </c>
    </row>
    <row r="704" spans="1:22" hidden="1" x14ac:dyDescent="0.55000000000000004">
      <c r="A704" t="s">
        <v>1748</v>
      </c>
      <c r="B704" t="s">
        <v>1912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1913</v>
      </c>
      <c r="L704" t="s">
        <v>1025</v>
      </c>
      <c r="O704" s="169">
        <f t="shared" si="62"/>
        <v>2.4E-2</v>
      </c>
      <c r="T704">
        <v>1</v>
      </c>
      <c r="U704" t="s">
        <v>1769</v>
      </c>
      <c r="V704" t="s">
        <v>255</v>
      </c>
    </row>
    <row r="705" spans="1:22" hidden="1" x14ac:dyDescent="0.55000000000000004">
      <c r="A705" t="s">
        <v>1748</v>
      </c>
      <c r="B705" t="s">
        <v>1912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1913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1770</v>
      </c>
      <c r="V705" t="s">
        <v>259</v>
      </c>
    </row>
    <row r="706" spans="1:22" hidden="1" x14ac:dyDescent="0.55000000000000004">
      <c r="A706" t="s">
        <v>1748</v>
      </c>
      <c r="B706" t="s">
        <v>1912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1913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1770</v>
      </c>
      <c r="V706" t="s">
        <v>259</v>
      </c>
    </row>
    <row r="707" spans="1:22" hidden="1" x14ac:dyDescent="0.55000000000000004">
      <c r="A707" t="s">
        <v>1748</v>
      </c>
      <c r="B707" t="s">
        <v>1912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1913</v>
      </c>
      <c r="L707" t="s">
        <v>1025</v>
      </c>
      <c r="O707" s="169">
        <f t="shared" si="62"/>
        <v>2.3E-2</v>
      </c>
      <c r="T707">
        <v>1</v>
      </c>
      <c r="U707" t="s">
        <v>1770</v>
      </c>
      <c r="V707" t="s">
        <v>259</v>
      </c>
    </row>
    <row r="708" spans="1:22" hidden="1" x14ac:dyDescent="0.55000000000000004">
      <c r="A708" t="s">
        <v>1748</v>
      </c>
      <c r="B708" t="s">
        <v>1912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1913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1771</v>
      </c>
      <c r="V708" t="s">
        <v>1772</v>
      </c>
    </row>
    <row r="709" spans="1:22" hidden="1" x14ac:dyDescent="0.55000000000000004">
      <c r="A709" t="s">
        <v>1748</v>
      </c>
      <c r="B709" t="s">
        <v>1912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1913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1771</v>
      </c>
      <c r="V709" t="s">
        <v>1772</v>
      </c>
    </row>
    <row r="710" spans="1:22" hidden="1" x14ac:dyDescent="0.55000000000000004">
      <c r="A710" t="s">
        <v>1748</v>
      </c>
      <c r="B710" t="s">
        <v>1912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1913</v>
      </c>
      <c r="L710" t="s">
        <v>1025</v>
      </c>
      <c r="O710" s="169">
        <f t="shared" si="62"/>
        <v>7.8E-2</v>
      </c>
      <c r="T710">
        <v>1</v>
      </c>
      <c r="U710" t="s">
        <v>1771</v>
      </c>
      <c r="V710" t="s">
        <v>1772</v>
      </c>
    </row>
    <row r="711" spans="1:22" hidden="1" x14ac:dyDescent="0.55000000000000004">
      <c r="A711" t="s">
        <v>1748</v>
      </c>
      <c r="B711" t="s">
        <v>1912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1913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1774</v>
      </c>
      <c r="V711" t="s">
        <v>1775</v>
      </c>
    </row>
    <row r="712" spans="1:22" hidden="1" x14ac:dyDescent="0.55000000000000004">
      <c r="A712" t="s">
        <v>1748</v>
      </c>
      <c r="B712" t="s">
        <v>1912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1913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1774</v>
      </c>
      <c r="V712" t="s">
        <v>1775</v>
      </c>
    </row>
    <row r="713" spans="1:22" hidden="1" x14ac:dyDescent="0.55000000000000004">
      <c r="A713" t="s">
        <v>1748</v>
      </c>
      <c r="B713" t="s">
        <v>1912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1913</v>
      </c>
      <c r="L713" t="s">
        <v>1025</v>
      </c>
      <c r="O713" s="169">
        <f t="shared" si="62"/>
        <v>2.2000000000000002E-2</v>
      </c>
      <c r="T713">
        <v>1</v>
      </c>
      <c r="U713" t="s">
        <v>1774</v>
      </c>
      <c r="V713" t="s">
        <v>1775</v>
      </c>
    </row>
    <row r="714" spans="1:22" hidden="1" x14ac:dyDescent="0.55000000000000004">
      <c r="A714" t="s">
        <v>1748</v>
      </c>
      <c r="B714" t="s">
        <v>1912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1913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1776</v>
      </c>
      <c r="V714" t="s">
        <v>1777</v>
      </c>
    </row>
    <row r="715" spans="1:22" hidden="1" x14ac:dyDescent="0.55000000000000004">
      <c r="A715" t="s">
        <v>1748</v>
      </c>
      <c r="B715" t="s">
        <v>1912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1913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1776</v>
      </c>
      <c r="V715" t="s">
        <v>1777</v>
      </c>
    </row>
    <row r="716" spans="1:22" hidden="1" x14ac:dyDescent="0.55000000000000004">
      <c r="A716" t="s">
        <v>1748</v>
      </c>
      <c r="B716" t="s">
        <v>1912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1913</v>
      </c>
      <c r="L716" t="s">
        <v>1025</v>
      </c>
      <c r="O716" s="169">
        <f t="shared" si="62"/>
        <v>0.02</v>
      </c>
      <c r="T716">
        <v>1</v>
      </c>
      <c r="U716" t="s">
        <v>1776</v>
      </c>
      <c r="V716" t="s">
        <v>1777</v>
      </c>
    </row>
    <row r="717" spans="1:22" hidden="1" x14ac:dyDescent="0.55000000000000004">
      <c r="A717" t="s">
        <v>1748</v>
      </c>
      <c r="B717" t="s">
        <v>1912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1913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1778</v>
      </c>
      <c r="V717" t="s">
        <v>1779</v>
      </c>
    </row>
    <row r="718" spans="1:22" hidden="1" x14ac:dyDescent="0.55000000000000004">
      <c r="A718" t="s">
        <v>1748</v>
      </c>
      <c r="B718" t="s">
        <v>1912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1913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1778</v>
      </c>
      <c r="V718" t="s">
        <v>1779</v>
      </c>
    </row>
    <row r="719" spans="1:22" hidden="1" x14ac:dyDescent="0.55000000000000004">
      <c r="A719" t="s">
        <v>1748</v>
      </c>
      <c r="B719" t="s">
        <v>1912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1913</v>
      </c>
      <c r="L719" t="s">
        <v>1025</v>
      </c>
      <c r="O719" s="169">
        <f t="shared" si="62"/>
        <v>2.5000000000000001E-2</v>
      </c>
      <c r="T719">
        <v>1</v>
      </c>
      <c r="U719" t="s">
        <v>1778</v>
      </c>
      <c r="V719" t="s">
        <v>1779</v>
      </c>
    </row>
    <row r="720" spans="1:22" hidden="1" x14ac:dyDescent="0.55000000000000004">
      <c r="A720" t="s">
        <v>1748</v>
      </c>
      <c r="B720" t="s">
        <v>1912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1913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1780</v>
      </c>
      <c r="V720" t="s">
        <v>1781</v>
      </c>
    </row>
    <row r="721" spans="1:22" hidden="1" x14ac:dyDescent="0.55000000000000004">
      <c r="A721" t="s">
        <v>1748</v>
      </c>
      <c r="B721" t="s">
        <v>1912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1913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1780</v>
      </c>
      <c r="V721" t="s">
        <v>1781</v>
      </c>
    </row>
    <row r="722" spans="1:22" hidden="1" x14ac:dyDescent="0.55000000000000004">
      <c r="A722" t="s">
        <v>1748</v>
      </c>
      <c r="B722" t="s">
        <v>1912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1913</v>
      </c>
      <c r="L722" t="s">
        <v>1025</v>
      </c>
      <c r="O722" s="169">
        <f t="shared" si="62"/>
        <v>0.02</v>
      </c>
      <c r="T722">
        <v>1</v>
      </c>
      <c r="U722" t="s">
        <v>1780</v>
      </c>
      <c r="V722" t="s">
        <v>1781</v>
      </c>
    </row>
    <row r="723" spans="1:22" hidden="1" x14ac:dyDescent="0.55000000000000004">
      <c r="A723" t="s">
        <v>1748</v>
      </c>
      <c r="B723" t="s">
        <v>1912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1913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1782</v>
      </c>
      <c r="V723" t="s">
        <v>264</v>
      </c>
    </row>
    <row r="724" spans="1:22" hidden="1" x14ac:dyDescent="0.55000000000000004">
      <c r="A724" t="s">
        <v>1748</v>
      </c>
      <c r="B724" t="s">
        <v>1912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1913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1782</v>
      </c>
      <c r="V724" t="s">
        <v>264</v>
      </c>
    </row>
    <row r="725" spans="1:22" hidden="1" x14ac:dyDescent="0.55000000000000004">
      <c r="A725" t="s">
        <v>1748</v>
      </c>
      <c r="B725" t="s">
        <v>1912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1913</v>
      </c>
      <c r="L725" t="s">
        <v>1025</v>
      </c>
      <c r="O725" s="169">
        <f t="shared" si="62"/>
        <v>1.1000000000000001E-2</v>
      </c>
      <c r="T725">
        <v>1</v>
      </c>
      <c r="U725" t="s">
        <v>1782</v>
      </c>
      <c r="V725" t="s">
        <v>264</v>
      </c>
    </row>
    <row r="726" spans="1:22" hidden="1" x14ac:dyDescent="0.55000000000000004">
      <c r="A726" t="s">
        <v>1748</v>
      </c>
      <c r="B726" t="s">
        <v>1912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1913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1783</v>
      </c>
      <c r="V726" t="s">
        <v>1784</v>
      </c>
    </row>
    <row r="727" spans="1:22" hidden="1" x14ac:dyDescent="0.55000000000000004">
      <c r="A727" t="s">
        <v>1748</v>
      </c>
      <c r="B727" t="s">
        <v>1912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1913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1783</v>
      </c>
      <c r="V727" t="s">
        <v>1784</v>
      </c>
    </row>
    <row r="728" spans="1:22" hidden="1" x14ac:dyDescent="0.55000000000000004">
      <c r="A728" t="s">
        <v>1748</v>
      </c>
      <c r="B728" t="s">
        <v>1912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1913</v>
      </c>
      <c r="L728" t="s">
        <v>1025</v>
      </c>
      <c r="O728" s="169">
        <f t="shared" si="62"/>
        <v>2.7999999999999997E-2</v>
      </c>
      <c r="T728">
        <v>1</v>
      </c>
      <c r="U728" t="s">
        <v>1783</v>
      </c>
      <c r="V728" t="s">
        <v>1784</v>
      </c>
    </row>
    <row r="729" spans="1:22" hidden="1" x14ac:dyDescent="0.55000000000000004">
      <c r="A729" t="s">
        <v>1748</v>
      </c>
      <c r="B729" t="s">
        <v>1914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1892</v>
      </c>
      <c r="O729" s="169">
        <f>I729/100</f>
        <v>3.9E-2</v>
      </c>
      <c r="P729" t="s">
        <v>1025</v>
      </c>
      <c r="T729">
        <v>0</v>
      </c>
      <c r="U729" t="s">
        <v>1747</v>
      </c>
      <c r="V729" t="s">
        <v>231</v>
      </c>
    </row>
    <row r="730" spans="1:22" hidden="1" x14ac:dyDescent="0.55000000000000004">
      <c r="A730" t="s">
        <v>1748</v>
      </c>
      <c r="B730" t="s">
        <v>1914</v>
      </c>
      <c r="E730" t="s">
        <v>1915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1892</v>
      </c>
      <c r="O730" s="169">
        <f t="shared" ref="O730:O784" si="74">I730/100</f>
        <v>3.4000000000000002E-2</v>
      </c>
      <c r="T730">
        <v>0</v>
      </c>
      <c r="U730" t="s">
        <v>1747</v>
      </c>
      <c r="V730" t="s">
        <v>231</v>
      </c>
    </row>
    <row r="731" spans="1:22" hidden="1" x14ac:dyDescent="0.55000000000000004">
      <c r="A731" t="s">
        <v>1748</v>
      </c>
      <c r="B731" t="s">
        <v>1914</v>
      </c>
      <c r="C731" t="str">
        <f t="shared" si="73"/>
        <v>VC24ETR</v>
      </c>
      <c r="E731" t="s">
        <v>1915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1892</v>
      </c>
      <c r="O731" s="169">
        <f t="shared" si="74"/>
        <v>3.6000000000000004E-2</v>
      </c>
      <c r="T731">
        <v>0.5</v>
      </c>
      <c r="U731" t="s">
        <v>1764</v>
      </c>
      <c r="V731" t="s">
        <v>16</v>
      </c>
    </row>
    <row r="732" spans="1:22" hidden="1" x14ac:dyDescent="0.55000000000000004">
      <c r="A732" t="s">
        <v>1748</v>
      </c>
      <c r="B732" t="s">
        <v>1914</v>
      </c>
      <c r="E732" t="s">
        <v>1915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1892</v>
      </c>
      <c r="O732" s="169">
        <f t="shared" si="74"/>
        <v>3.2000000000000001E-2</v>
      </c>
      <c r="T732">
        <v>0.5</v>
      </c>
      <c r="U732" t="s">
        <v>1764</v>
      </c>
      <c r="V732" t="s">
        <v>16</v>
      </c>
    </row>
    <row r="733" spans="1:22" hidden="1" x14ac:dyDescent="0.55000000000000004">
      <c r="A733" t="s">
        <v>1748</v>
      </c>
      <c r="B733" t="s">
        <v>1914</v>
      </c>
      <c r="C733" t="str">
        <f t="shared" si="73"/>
        <v>VC24ETU</v>
      </c>
      <c r="E733" t="s">
        <v>1915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1892</v>
      </c>
      <c r="O733" s="169">
        <f t="shared" si="74"/>
        <v>5.4000000000000006E-2</v>
      </c>
      <c r="T733">
        <v>0.5</v>
      </c>
      <c r="U733" t="s">
        <v>1765</v>
      </c>
      <c r="V733" t="s">
        <v>128</v>
      </c>
    </row>
    <row r="734" spans="1:22" hidden="1" x14ac:dyDescent="0.55000000000000004">
      <c r="A734" t="s">
        <v>1748</v>
      </c>
      <c r="B734" t="s">
        <v>1914</v>
      </c>
      <c r="E734" t="s">
        <v>1915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1892</v>
      </c>
      <c r="O734" s="169">
        <f t="shared" si="74"/>
        <v>0.04</v>
      </c>
      <c r="T734">
        <v>0.5</v>
      </c>
      <c r="U734" t="s">
        <v>1765</v>
      </c>
      <c r="V734" t="s">
        <v>128</v>
      </c>
    </row>
    <row r="735" spans="1:22" hidden="1" x14ac:dyDescent="0.55000000000000004">
      <c r="A735" t="s">
        <v>1748</v>
      </c>
      <c r="B735" t="s">
        <v>1914</v>
      </c>
      <c r="C735" t="str">
        <f t="shared" si="73"/>
        <v>VC24ET01</v>
      </c>
      <c r="E735" t="s">
        <v>1915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1892</v>
      </c>
      <c r="O735" s="169">
        <f t="shared" si="74"/>
        <v>4.4000000000000004E-2</v>
      </c>
      <c r="T735">
        <v>1</v>
      </c>
      <c r="U735" t="s">
        <v>1766</v>
      </c>
      <c r="V735" t="s">
        <v>256</v>
      </c>
    </row>
    <row r="736" spans="1:22" hidden="1" x14ac:dyDescent="0.55000000000000004">
      <c r="A736" t="s">
        <v>1748</v>
      </c>
      <c r="B736" t="s">
        <v>1914</v>
      </c>
      <c r="E736" t="s">
        <v>1915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1892</v>
      </c>
      <c r="O736" s="169">
        <f t="shared" si="74"/>
        <v>0.04</v>
      </c>
      <c r="T736">
        <v>1</v>
      </c>
      <c r="U736" t="s">
        <v>1766</v>
      </c>
      <c r="V736" t="s">
        <v>256</v>
      </c>
    </row>
    <row r="737" spans="1:22" hidden="1" x14ac:dyDescent="0.55000000000000004">
      <c r="A737" t="s">
        <v>1748</v>
      </c>
      <c r="B737" t="s">
        <v>1914</v>
      </c>
      <c r="C737" t="str">
        <f t="shared" si="73"/>
        <v>VC24ET02</v>
      </c>
      <c r="E737" t="s">
        <v>1915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1892</v>
      </c>
      <c r="O737" s="169">
        <f t="shared" si="74"/>
        <v>2.4E-2</v>
      </c>
      <c r="T737">
        <v>1</v>
      </c>
      <c r="U737" t="s">
        <v>1767</v>
      </c>
      <c r="V737" t="s">
        <v>1843</v>
      </c>
    </row>
    <row r="738" spans="1:22" hidden="1" x14ac:dyDescent="0.55000000000000004">
      <c r="A738" t="s">
        <v>1748</v>
      </c>
      <c r="B738" t="s">
        <v>1914</v>
      </c>
      <c r="E738" t="s">
        <v>1915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1892</v>
      </c>
      <c r="O738" s="169">
        <f t="shared" si="74"/>
        <v>1.3999999999999999E-2</v>
      </c>
      <c r="T738">
        <v>1</v>
      </c>
      <c r="U738" t="s">
        <v>1767</v>
      </c>
      <c r="V738" t="s">
        <v>1843</v>
      </c>
    </row>
    <row r="739" spans="1:22" hidden="1" x14ac:dyDescent="0.55000000000000004">
      <c r="A739" t="s">
        <v>1748</v>
      </c>
      <c r="B739" t="s">
        <v>1914</v>
      </c>
      <c r="C739" t="str">
        <f t="shared" si="73"/>
        <v>VC24ET03</v>
      </c>
      <c r="E739" t="s">
        <v>1915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1892</v>
      </c>
      <c r="O739" s="169">
        <f t="shared" si="74"/>
        <v>4.9000000000000002E-2</v>
      </c>
      <c r="T739">
        <v>1</v>
      </c>
      <c r="U739" t="s">
        <v>1769</v>
      </c>
      <c r="V739" t="s">
        <v>255</v>
      </c>
    </row>
    <row r="740" spans="1:22" hidden="1" x14ac:dyDescent="0.55000000000000004">
      <c r="A740" t="s">
        <v>1748</v>
      </c>
      <c r="B740" t="s">
        <v>1914</v>
      </c>
      <c r="E740" t="s">
        <v>1915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1892</v>
      </c>
      <c r="O740" s="169">
        <f t="shared" si="74"/>
        <v>3.3000000000000002E-2</v>
      </c>
      <c r="T740">
        <v>1</v>
      </c>
      <c r="U740" t="s">
        <v>1769</v>
      </c>
      <c r="V740" t="s">
        <v>255</v>
      </c>
    </row>
    <row r="741" spans="1:22" hidden="1" x14ac:dyDescent="0.55000000000000004">
      <c r="A741" t="s">
        <v>1748</v>
      </c>
      <c r="B741" t="s">
        <v>1914</v>
      </c>
      <c r="C741" t="str">
        <f t="shared" si="73"/>
        <v>VC24ET04</v>
      </c>
      <c r="E741" t="s">
        <v>1915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1892</v>
      </c>
      <c r="O741" s="169">
        <f t="shared" si="74"/>
        <v>3.6000000000000004E-2</v>
      </c>
      <c r="T741">
        <v>1</v>
      </c>
      <c r="U741" t="s">
        <v>1770</v>
      </c>
      <c r="V741" t="s">
        <v>259</v>
      </c>
    </row>
    <row r="742" spans="1:22" hidden="1" x14ac:dyDescent="0.55000000000000004">
      <c r="A742" t="s">
        <v>1748</v>
      </c>
      <c r="B742" t="s">
        <v>1914</v>
      </c>
      <c r="E742" t="s">
        <v>1915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1892</v>
      </c>
      <c r="O742" s="169">
        <f t="shared" si="74"/>
        <v>0.04</v>
      </c>
      <c r="T742">
        <v>1</v>
      </c>
      <c r="U742" t="s">
        <v>1770</v>
      </c>
      <c r="V742" t="s">
        <v>259</v>
      </c>
    </row>
    <row r="743" spans="1:22" hidden="1" x14ac:dyDescent="0.55000000000000004">
      <c r="A743" t="s">
        <v>1748</v>
      </c>
      <c r="B743" t="s">
        <v>1914</v>
      </c>
      <c r="C743" t="str">
        <f t="shared" si="73"/>
        <v>VC24ET05</v>
      </c>
      <c r="E743" t="s">
        <v>1915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1892</v>
      </c>
      <c r="O743" s="169">
        <f t="shared" si="74"/>
        <v>4.7E-2</v>
      </c>
      <c r="T743">
        <v>1</v>
      </c>
      <c r="U743" t="s">
        <v>1771</v>
      </c>
      <c r="V743" t="s">
        <v>1772</v>
      </c>
    </row>
    <row r="744" spans="1:22" hidden="1" x14ac:dyDescent="0.55000000000000004">
      <c r="A744" t="s">
        <v>1748</v>
      </c>
      <c r="B744" t="s">
        <v>1914</v>
      </c>
      <c r="E744" t="s">
        <v>1915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1892</v>
      </c>
      <c r="O744" s="169">
        <f t="shared" si="74"/>
        <v>5.9000000000000004E-2</v>
      </c>
      <c r="T744">
        <v>1</v>
      </c>
      <c r="U744" t="s">
        <v>1771</v>
      </c>
      <c r="V744" t="s">
        <v>1772</v>
      </c>
    </row>
    <row r="745" spans="1:22" hidden="1" x14ac:dyDescent="0.55000000000000004">
      <c r="A745" t="s">
        <v>1748</v>
      </c>
      <c r="B745" t="s">
        <v>1914</v>
      </c>
      <c r="C745" t="str">
        <f t="shared" si="73"/>
        <v>VC24ET06</v>
      </c>
      <c r="E745" t="s">
        <v>1915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1892</v>
      </c>
      <c r="O745" s="169">
        <f t="shared" si="74"/>
        <v>1.4999999999999999E-2</v>
      </c>
      <c r="T745">
        <v>1</v>
      </c>
      <c r="U745" t="s">
        <v>1774</v>
      </c>
      <c r="V745" t="s">
        <v>1775</v>
      </c>
    </row>
    <row r="746" spans="1:22" hidden="1" x14ac:dyDescent="0.55000000000000004">
      <c r="A746" t="s">
        <v>1748</v>
      </c>
      <c r="B746" t="s">
        <v>1914</v>
      </c>
      <c r="E746" t="s">
        <v>1915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1892</v>
      </c>
      <c r="O746" s="169">
        <f t="shared" si="74"/>
        <v>2.6000000000000002E-2</v>
      </c>
      <c r="T746">
        <v>1</v>
      </c>
      <c r="U746" t="s">
        <v>1774</v>
      </c>
      <c r="V746" t="s">
        <v>1775</v>
      </c>
    </row>
    <row r="747" spans="1:22" hidden="1" x14ac:dyDescent="0.55000000000000004">
      <c r="A747" t="s">
        <v>1748</v>
      </c>
      <c r="B747" t="s">
        <v>1914</v>
      </c>
      <c r="C747" t="str">
        <f t="shared" si="73"/>
        <v>VC24ET07</v>
      </c>
      <c r="E747" t="s">
        <v>1915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1892</v>
      </c>
      <c r="O747" s="169">
        <f t="shared" si="74"/>
        <v>3.1E-2</v>
      </c>
      <c r="T747">
        <v>1</v>
      </c>
      <c r="U747" t="s">
        <v>1776</v>
      </c>
      <c r="V747" t="s">
        <v>1777</v>
      </c>
    </row>
    <row r="748" spans="1:22" hidden="1" x14ac:dyDescent="0.55000000000000004">
      <c r="A748" t="s">
        <v>1748</v>
      </c>
      <c r="B748" t="s">
        <v>1914</v>
      </c>
      <c r="E748" t="s">
        <v>1915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1892</v>
      </c>
      <c r="O748" s="169">
        <f t="shared" si="74"/>
        <v>2.2000000000000002E-2</v>
      </c>
      <c r="T748">
        <v>1</v>
      </c>
      <c r="U748" t="s">
        <v>1776</v>
      </c>
      <c r="V748" t="s">
        <v>1777</v>
      </c>
    </row>
    <row r="749" spans="1:22" hidden="1" x14ac:dyDescent="0.55000000000000004">
      <c r="A749" t="s">
        <v>1748</v>
      </c>
      <c r="B749" t="s">
        <v>1914</v>
      </c>
      <c r="C749" t="str">
        <f t="shared" si="73"/>
        <v>VC24ET12</v>
      </c>
      <c r="E749" t="s">
        <v>1915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1892</v>
      </c>
      <c r="O749" s="169">
        <f t="shared" si="74"/>
        <v>3.7000000000000005E-2</v>
      </c>
      <c r="T749">
        <v>1</v>
      </c>
      <c r="U749" t="s">
        <v>1778</v>
      </c>
      <c r="V749" t="s">
        <v>1779</v>
      </c>
    </row>
    <row r="750" spans="1:22" hidden="1" x14ac:dyDescent="0.55000000000000004">
      <c r="A750" t="s">
        <v>1748</v>
      </c>
      <c r="B750" t="s">
        <v>1914</v>
      </c>
      <c r="E750" t="s">
        <v>1915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1892</v>
      </c>
      <c r="O750" s="169">
        <f t="shared" si="74"/>
        <v>6.5000000000000002E-2</v>
      </c>
      <c r="T750">
        <v>1</v>
      </c>
      <c r="U750" t="s">
        <v>1778</v>
      </c>
      <c r="V750" t="s">
        <v>1779</v>
      </c>
    </row>
    <row r="751" spans="1:22" hidden="1" x14ac:dyDescent="0.55000000000000004">
      <c r="A751" t="s">
        <v>1748</v>
      </c>
      <c r="B751" t="s">
        <v>1914</v>
      </c>
      <c r="C751" t="str">
        <f t="shared" si="73"/>
        <v>VC24ET13</v>
      </c>
      <c r="E751" t="s">
        <v>1915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1892</v>
      </c>
      <c r="O751" s="169">
        <f t="shared" si="74"/>
        <v>1.8000000000000002E-2</v>
      </c>
      <c r="T751">
        <v>1</v>
      </c>
      <c r="U751" t="s">
        <v>1780</v>
      </c>
      <c r="V751" t="s">
        <v>1781</v>
      </c>
    </row>
    <row r="752" spans="1:22" hidden="1" x14ac:dyDescent="0.55000000000000004">
      <c r="A752" t="s">
        <v>1748</v>
      </c>
      <c r="B752" t="s">
        <v>1914</v>
      </c>
      <c r="E752" t="s">
        <v>1915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1892</v>
      </c>
      <c r="O752" s="169">
        <f t="shared" si="74"/>
        <v>1.6E-2</v>
      </c>
      <c r="T752">
        <v>1</v>
      </c>
      <c r="U752" t="s">
        <v>1780</v>
      </c>
      <c r="V752" t="s">
        <v>1781</v>
      </c>
    </row>
    <row r="753" spans="1:22" hidden="1" x14ac:dyDescent="0.55000000000000004">
      <c r="A753" t="s">
        <v>1748</v>
      </c>
      <c r="B753" t="s">
        <v>1914</v>
      </c>
      <c r="C753" t="str">
        <f t="shared" si="73"/>
        <v>VC24ET14</v>
      </c>
      <c r="E753" t="s">
        <v>1915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1892</v>
      </c>
      <c r="O753" s="169">
        <f t="shared" si="74"/>
        <v>4.4000000000000004E-2</v>
      </c>
      <c r="T753">
        <v>1</v>
      </c>
      <c r="U753" t="s">
        <v>1782</v>
      </c>
      <c r="V753" t="s">
        <v>264</v>
      </c>
    </row>
    <row r="754" spans="1:22" hidden="1" x14ac:dyDescent="0.55000000000000004">
      <c r="A754" t="s">
        <v>1748</v>
      </c>
      <c r="B754" t="s">
        <v>1914</v>
      </c>
      <c r="E754" t="s">
        <v>1915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1892</v>
      </c>
      <c r="O754" s="169">
        <f t="shared" si="74"/>
        <v>2.2000000000000002E-2</v>
      </c>
      <c r="T754">
        <v>1</v>
      </c>
      <c r="U754" t="s">
        <v>1782</v>
      </c>
      <c r="V754" t="s">
        <v>264</v>
      </c>
    </row>
    <row r="755" spans="1:22" hidden="1" x14ac:dyDescent="0.55000000000000004">
      <c r="A755" t="s">
        <v>1748</v>
      </c>
      <c r="B755" t="s">
        <v>1914</v>
      </c>
      <c r="C755" t="str">
        <f t="shared" si="73"/>
        <v>VC24ET15</v>
      </c>
      <c r="E755" t="s">
        <v>1915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1892</v>
      </c>
      <c r="O755" s="169">
        <f t="shared" si="74"/>
        <v>3.7000000000000005E-2</v>
      </c>
      <c r="T755">
        <v>1</v>
      </c>
      <c r="U755" t="s">
        <v>1783</v>
      </c>
      <c r="V755" t="s">
        <v>1784</v>
      </c>
    </row>
    <row r="756" spans="1:22" hidden="1" x14ac:dyDescent="0.55000000000000004">
      <c r="A756" t="s">
        <v>1748</v>
      </c>
      <c r="B756" t="s">
        <v>1914</v>
      </c>
      <c r="E756" t="s">
        <v>1915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1892</v>
      </c>
      <c r="O756" s="169">
        <f t="shared" si="74"/>
        <v>1.3999999999999999E-2</v>
      </c>
      <c r="T756">
        <v>1</v>
      </c>
      <c r="U756" t="s">
        <v>1783</v>
      </c>
      <c r="V756" t="s">
        <v>1784</v>
      </c>
    </row>
    <row r="757" spans="1:22" hidden="1" x14ac:dyDescent="0.55000000000000004">
      <c r="A757" t="s">
        <v>1748</v>
      </c>
      <c r="B757" t="s">
        <v>1916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1917</v>
      </c>
      <c r="O757" s="169">
        <f t="shared" si="74"/>
        <v>3.6000000000000004E-2</v>
      </c>
      <c r="P757" t="s">
        <v>1025</v>
      </c>
      <c r="T757">
        <v>0</v>
      </c>
      <c r="U757" t="s">
        <v>1747</v>
      </c>
      <c r="V757" t="s">
        <v>231</v>
      </c>
    </row>
    <row r="758" spans="1:22" hidden="1" x14ac:dyDescent="0.55000000000000004">
      <c r="A758" t="s">
        <v>1748</v>
      </c>
      <c r="B758" t="s">
        <v>1916</v>
      </c>
      <c r="E758" t="s">
        <v>1918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1917</v>
      </c>
      <c r="O758" s="169">
        <f t="shared" si="74"/>
        <v>2.3E-2</v>
      </c>
      <c r="T758">
        <v>0</v>
      </c>
      <c r="U758" t="s">
        <v>1747</v>
      </c>
      <c r="V758" t="s">
        <v>231</v>
      </c>
    </row>
    <row r="759" spans="1:22" hidden="1" x14ac:dyDescent="0.55000000000000004">
      <c r="A759" t="s">
        <v>1748</v>
      </c>
      <c r="B759" t="s">
        <v>1916</v>
      </c>
      <c r="C759" t="str">
        <f t="shared" si="73"/>
        <v>VC25ETR</v>
      </c>
      <c r="E759" t="s">
        <v>1918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1917</v>
      </c>
      <c r="O759" s="169">
        <f t="shared" si="74"/>
        <v>3.7000000000000005E-2</v>
      </c>
      <c r="T759">
        <v>0.5</v>
      </c>
      <c r="U759" t="s">
        <v>1764</v>
      </c>
      <c r="V759" t="s">
        <v>16</v>
      </c>
    </row>
    <row r="760" spans="1:22" hidden="1" x14ac:dyDescent="0.55000000000000004">
      <c r="A760" t="s">
        <v>1748</v>
      </c>
      <c r="B760" t="s">
        <v>1916</v>
      </c>
      <c r="E760" t="s">
        <v>1918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1917</v>
      </c>
      <c r="O760" s="169">
        <f t="shared" si="74"/>
        <v>2.5000000000000001E-2</v>
      </c>
      <c r="T760">
        <v>0.5</v>
      </c>
      <c r="U760" t="s">
        <v>1764</v>
      </c>
      <c r="V760" t="s">
        <v>16</v>
      </c>
    </row>
    <row r="761" spans="1:22" hidden="1" x14ac:dyDescent="0.55000000000000004">
      <c r="A761" t="s">
        <v>1748</v>
      </c>
      <c r="B761" t="s">
        <v>1916</v>
      </c>
      <c r="C761" t="str">
        <f t="shared" si="73"/>
        <v>VC25ETU</v>
      </c>
      <c r="E761" t="s">
        <v>1918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1917</v>
      </c>
      <c r="O761" s="169">
        <f t="shared" si="74"/>
        <v>0.03</v>
      </c>
      <c r="T761">
        <v>0.5</v>
      </c>
      <c r="U761" t="s">
        <v>1765</v>
      </c>
      <c r="V761" t="s">
        <v>128</v>
      </c>
    </row>
    <row r="762" spans="1:22" hidden="1" x14ac:dyDescent="0.55000000000000004">
      <c r="A762" t="s">
        <v>1748</v>
      </c>
      <c r="B762" t="s">
        <v>1916</v>
      </c>
      <c r="E762" t="s">
        <v>1918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1917</v>
      </c>
      <c r="O762" s="169">
        <f t="shared" si="74"/>
        <v>1.7000000000000001E-2</v>
      </c>
      <c r="T762">
        <v>0.5</v>
      </c>
      <c r="U762" t="s">
        <v>1765</v>
      </c>
      <c r="V762" t="s">
        <v>128</v>
      </c>
    </row>
    <row r="763" spans="1:22" hidden="1" x14ac:dyDescent="0.55000000000000004">
      <c r="A763" t="s">
        <v>1748</v>
      </c>
      <c r="B763" t="s">
        <v>1916</v>
      </c>
      <c r="C763" t="str">
        <f t="shared" si="73"/>
        <v>VC25ET01</v>
      </c>
      <c r="E763" t="s">
        <v>1918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1917</v>
      </c>
      <c r="O763" s="169">
        <f>I763/100</f>
        <v>9.0000000000000011E-3</v>
      </c>
      <c r="T763">
        <v>1</v>
      </c>
      <c r="U763" t="s">
        <v>1766</v>
      </c>
      <c r="V763" t="s">
        <v>256</v>
      </c>
    </row>
    <row r="764" spans="1:22" hidden="1" x14ac:dyDescent="0.55000000000000004">
      <c r="A764" t="s">
        <v>1748</v>
      </c>
      <c r="B764" t="s">
        <v>1916</v>
      </c>
      <c r="E764" t="s">
        <v>1918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1917</v>
      </c>
      <c r="O764" s="169">
        <f t="shared" si="74"/>
        <v>1.3000000000000001E-2</v>
      </c>
      <c r="T764">
        <v>1</v>
      </c>
      <c r="U764" t="s">
        <v>1766</v>
      </c>
      <c r="V764" t="s">
        <v>256</v>
      </c>
    </row>
    <row r="765" spans="1:22" hidden="1" x14ac:dyDescent="0.55000000000000004">
      <c r="A765" t="s">
        <v>1748</v>
      </c>
      <c r="B765" t="s">
        <v>1916</v>
      </c>
      <c r="C765" t="str">
        <f t="shared" si="73"/>
        <v>VC25ET02</v>
      </c>
      <c r="E765" t="s">
        <v>1918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1917</v>
      </c>
      <c r="O765" s="169">
        <f t="shared" si="74"/>
        <v>2.5000000000000001E-2</v>
      </c>
      <c r="T765">
        <v>1</v>
      </c>
      <c r="U765" t="s">
        <v>1767</v>
      </c>
      <c r="V765" t="s">
        <v>1843</v>
      </c>
    </row>
    <row r="766" spans="1:22" hidden="1" x14ac:dyDescent="0.55000000000000004">
      <c r="A766" t="s">
        <v>1748</v>
      </c>
      <c r="B766" t="s">
        <v>1916</v>
      </c>
      <c r="E766" t="s">
        <v>1918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1917</v>
      </c>
      <c r="O766" s="169">
        <f t="shared" si="74"/>
        <v>4.2999999999999997E-2</v>
      </c>
      <c r="T766">
        <v>1</v>
      </c>
      <c r="U766" t="s">
        <v>1767</v>
      </c>
      <c r="V766" t="s">
        <v>1843</v>
      </c>
    </row>
    <row r="767" spans="1:22" hidden="1" x14ac:dyDescent="0.55000000000000004">
      <c r="A767" t="s">
        <v>1748</v>
      </c>
      <c r="B767" t="s">
        <v>1916</v>
      </c>
      <c r="C767" t="str">
        <f t="shared" si="73"/>
        <v>VC25ET03</v>
      </c>
      <c r="E767" t="s">
        <v>1918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1917</v>
      </c>
      <c r="O767" s="169">
        <f t="shared" si="74"/>
        <v>3.3000000000000002E-2</v>
      </c>
      <c r="T767">
        <v>1</v>
      </c>
      <c r="U767" t="s">
        <v>1769</v>
      </c>
      <c r="V767" t="s">
        <v>255</v>
      </c>
    </row>
    <row r="768" spans="1:22" hidden="1" x14ac:dyDescent="0.55000000000000004">
      <c r="A768" t="s">
        <v>1748</v>
      </c>
      <c r="B768" t="s">
        <v>1916</v>
      </c>
      <c r="E768" t="s">
        <v>1918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1917</v>
      </c>
      <c r="O768" s="169">
        <f t="shared" si="74"/>
        <v>2.3E-2</v>
      </c>
      <c r="T768">
        <v>1</v>
      </c>
      <c r="U768" t="s">
        <v>1769</v>
      </c>
      <c r="V768" t="s">
        <v>255</v>
      </c>
    </row>
    <row r="769" spans="1:22" hidden="1" x14ac:dyDescent="0.55000000000000004">
      <c r="A769" t="s">
        <v>1748</v>
      </c>
      <c r="B769" t="s">
        <v>1916</v>
      </c>
      <c r="C769" t="str">
        <f t="shared" si="73"/>
        <v>VC25ET04</v>
      </c>
      <c r="E769" t="s">
        <v>1918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1917</v>
      </c>
      <c r="O769" s="169">
        <f t="shared" si="74"/>
        <v>5.7000000000000002E-2</v>
      </c>
      <c r="T769">
        <v>1</v>
      </c>
      <c r="U769" t="s">
        <v>1770</v>
      </c>
      <c r="V769" t="s">
        <v>259</v>
      </c>
    </row>
    <row r="770" spans="1:22" hidden="1" x14ac:dyDescent="0.55000000000000004">
      <c r="A770" t="s">
        <v>1748</v>
      </c>
      <c r="B770" t="s">
        <v>1916</v>
      </c>
      <c r="E770" t="s">
        <v>1918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1917</v>
      </c>
      <c r="O770" s="169">
        <f t="shared" si="74"/>
        <v>2.5000000000000001E-2</v>
      </c>
      <c r="T770">
        <v>1</v>
      </c>
      <c r="U770" t="s">
        <v>1770</v>
      </c>
      <c r="V770" t="s">
        <v>259</v>
      </c>
    </row>
    <row r="771" spans="1:22" hidden="1" x14ac:dyDescent="0.55000000000000004">
      <c r="A771" t="s">
        <v>1748</v>
      </c>
      <c r="B771" t="s">
        <v>1916</v>
      </c>
      <c r="C771" t="str">
        <f t="shared" si="73"/>
        <v>VC25ET05</v>
      </c>
      <c r="E771" t="s">
        <v>1918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1917</v>
      </c>
      <c r="O771" s="169">
        <f t="shared" si="74"/>
        <v>0.03</v>
      </c>
      <c r="T771">
        <v>1</v>
      </c>
      <c r="U771" t="s">
        <v>1771</v>
      </c>
      <c r="V771" t="s">
        <v>1772</v>
      </c>
    </row>
    <row r="772" spans="1:22" hidden="1" x14ac:dyDescent="0.55000000000000004">
      <c r="A772" t="s">
        <v>1748</v>
      </c>
      <c r="B772" t="s">
        <v>1916</v>
      </c>
      <c r="E772" t="s">
        <v>1918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1917</v>
      </c>
      <c r="O772" s="169">
        <f t="shared" si="74"/>
        <v>7.8E-2</v>
      </c>
      <c r="T772">
        <v>1</v>
      </c>
      <c r="U772" t="s">
        <v>1771</v>
      </c>
      <c r="V772" t="s">
        <v>1772</v>
      </c>
    </row>
    <row r="773" spans="1:22" hidden="1" x14ac:dyDescent="0.55000000000000004">
      <c r="A773" t="s">
        <v>1748</v>
      </c>
      <c r="B773" t="s">
        <v>1916</v>
      </c>
      <c r="C773" t="str">
        <f t="shared" si="73"/>
        <v>VC25ET06</v>
      </c>
      <c r="E773" t="s">
        <v>1918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1917</v>
      </c>
      <c r="O773" s="169">
        <f t="shared" si="74"/>
        <v>9.0000000000000011E-3</v>
      </c>
      <c r="T773">
        <v>1</v>
      </c>
      <c r="U773" t="s">
        <v>1774</v>
      </c>
      <c r="V773" t="s">
        <v>1775</v>
      </c>
    </row>
    <row r="774" spans="1:22" hidden="1" x14ac:dyDescent="0.55000000000000004">
      <c r="A774" t="s">
        <v>1748</v>
      </c>
      <c r="B774" t="s">
        <v>1916</v>
      </c>
      <c r="E774" t="s">
        <v>1918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1917</v>
      </c>
      <c r="O774" s="169">
        <f t="shared" si="74"/>
        <v>2.1000000000000001E-2</v>
      </c>
      <c r="T774">
        <v>1</v>
      </c>
      <c r="U774" t="s">
        <v>1774</v>
      </c>
      <c r="V774" t="s">
        <v>1775</v>
      </c>
    </row>
    <row r="775" spans="1:22" hidden="1" x14ac:dyDescent="0.55000000000000004">
      <c r="A775" t="s">
        <v>1748</v>
      </c>
      <c r="B775" t="s">
        <v>1916</v>
      </c>
      <c r="C775" t="str">
        <f t="shared" si="73"/>
        <v>VC25ET07</v>
      </c>
      <c r="E775" t="s">
        <v>1918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1917</v>
      </c>
      <c r="O775" s="169">
        <f t="shared" si="74"/>
        <v>1.4999999999999999E-2</v>
      </c>
      <c r="T775">
        <v>1</v>
      </c>
      <c r="U775" t="s">
        <v>1776</v>
      </c>
      <c r="V775" t="s">
        <v>1777</v>
      </c>
    </row>
    <row r="776" spans="1:22" hidden="1" x14ac:dyDescent="0.55000000000000004">
      <c r="A776" t="s">
        <v>1748</v>
      </c>
      <c r="B776" t="s">
        <v>1916</v>
      </c>
      <c r="E776" t="s">
        <v>1918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1917</v>
      </c>
      <c r="O776" s="169">
        <f t="shared" si="74"/>
        <v>2.2000000000000002E-2</v>
      </c>
      <c r="T776">
        <v>1</v>
      </c>
      <c r="U776" t="s">
        <v>1776</v>
      </c>
      <c r="V776" t="s">
        <v>1777</v>
      </c>
    </row>
    <row r="777" spans="1:22" hidden="1" x14ac:dyDescent="0.55000000000000004">
      <c r="A777" t="s">
        <v>1748</v>
      </c>
      <c r="B777" t="s">
        <v>1916</v>
      </c>
      <c r="C777" t="str">
        <f t="shared" si="73"/>
        <v>VC25ET12</v>
      </c>
      <c r="E777" t="s">
        <v>1918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1917</v>
      </c>
      <c r="O777" s="169">
        <f t="shared" si="74"/>
        <v>2.7999999999999997E-2</v>
      </c>
      <c r="T777">
        <v>1</v>
      </c>
      <c r="U777" t="s">
        <v>1778</v>
      </c>
      <c r="V777" t="s">
        <v>1779</v>
      </c>
    </row>
    <row r="778" spans="1:22" hidden="1" x14ac:dyDescent="0.55000000000000004">
      <c r="A778" t="s">
        <v>1748</v>
      </c>
      <c r="B778" t="s">
        <v>1916</v>
      </c>
      <c r="E778" t="s">
        <v>1918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1917</v>
      </c>
      <c r="O778" s="169">
        <f t="shared" si="74"/>
        <v>3.4000000000000002E-2</v>
      </c>
      <c r="T778">
        <v>1</v>
      </c>
      <c r="U778" t="s">
        <v>1778</v>
      </c>
      <c r="V778" t="s">
        <v>1779</v>
      </c>
    </row>
    <row r="779" spans="1:22" hidden="1" x14ac:dyDescent="0.55000000000000004">
      <c r="A779" t="s">
        <v>1748</v>
      </c>
      <c r="B779" t="s">
        <v>1916</v>
      </c>
      <c r="C779" t="str">
        <f t="shared" si="73"/>
        <v>VC25ET13</v>
      </c>
      <c r="E779" t="s">
        <v>1918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1917</v>
      </c>
      <c r="O779" s="169">
        <f t="shared" si="74"/>
        <v>5.4000000000000006E-2</v>
      </c>
      <c r="T779">
        <v>1</v>
      </c>
      <c r="U779" t="s">
        <v>1780</v>
      </c>
      <c r="V779" t="s">
        <v>1781</v>
      </c>
    </row>
    <row r="780" spans="1:22" hidden="1" x14ac:dyDescent="0.55000000000000004">
      <c r="A780" t="s">
        <v>1748</v>
      </c>
      <c r="B780" t="s">
        <v>1916</v>
      </c>
      <c r="E780" t="s">
        <v>1918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1917</v>
      </c>
      <c r="O780" s="169">
        <f t="shared" si="74"/>
        <v>6.9999999999999993E-3</v>
      </c>
      <c r="T780">
        <v>1</v>
      </c>
      <c r="U780" t="s">
        <v>1780</v>
      </c>
      <c r="V780" t="s">
        <v>1781</v>
      </c>
    </row>
    <row r="781" spans="1:22" hidden="1" x14ac:dyDescent="0.55000000000000004">
      <c r="A781" t="s">
        <v>1748</v>
      </c>
      <c r="B781" t="s">
        <v>1916</v>
      </c>
      <c r="C781" t="str">
        <f t="shared" si="73"/>
        <v>VC25ET14</v>
      </c>
      <c r="E781" t="s">
        <v>1918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1917</v>
      </c>
      <c r="O781" s="169">
        <f t="shared" si="74"/>
        <v>1.3000000000000001E-2</v>
      </c>
      <c r="T781">
        <v>1</v>
      </c>
      <c r="U781" t="s">
        <v>1782</v>
      </c>
      <c r="V781" t="s">
        <v>264</v>
      </c>
    </row>
    <row r="782" spans="1:22" hidden="1" x14ac:dyDescent="0.55000000000000004">
      <c r="A782" t="s">
        <v>1748</v>
      </c>
      <c r="B782" t="s">
        <v>1916</v>
      </c>
      <c r="E782" t="s">
        <v>1918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1917</v>
      </c>
      <c r="O782" s="169">
        <f t="shared" si="74"/>
        <v>4.0000000000000001E-3</v>
      </c>
      <c r="T782">
        <v>1</v>
      </c>
      <c r="U782" t="s">
        <v>1782</v>
      </c>
      <c r="V782" t="s">
        <v>264</v>
      </c>
    </row>
    <row r="783" spans="1:22" hidden="1" x14ac:dyDescent="0.55000000000000004">
      <c r="A783" t="s">
        <v>1748</v>
      </c>
      <c r="B783" t="s">
        <v>1916</v>
      </c>
      <c r="C783" t="str">
        <f t="shared" si="73"/>
        <v>VC25ET15</v>
      </c>
      <c r="E783" t="s">
        <v>1918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1917</v>
      </c>
      <c r="O783" s="169">
        <f t="shared" si="74"/>
        <v>2.2000000000000002E-2</v>
      </c>
      <c r="T783">
        <v>1</v>
      </c>
      <c r="U783" t="s">
        <v>1783</v>
      </c>
      <c r="V783" t="s">
        <v>1784</v>
      </c>
    </row>
    <row r="784" spans="1:22" hidden="1" x14ac:dyDescent="0.55000000000000004">
      <c r="A784" t="s">
        <v>1748</v>
      </c>
      <c r="B784" t="s">
        <v>1916</v>
      </c>
      <c r="E784" t="s">
        <v>1918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1917</v>
      </c>
      <c r="O784" s="169">
        <f t="shared" si="74"/>
        <v>2.1000000000000001E-2</v>
      </c>
      <c r="T784">
        <v>1</v>
      </c>
      <c r="U784" t="s">
        <v>1783</v>
      </c>
      <c r="V784" t="s">
        <v>1784</v>
      </c>
    </row>
    <row r="785" spans="1:22" hidden="1" x14ac:dyDescent="0.55000000000000004">
      <c r="A785" t="s">
        <v>1919</v>
      </c>
      <c r="B785" t="s">
        <v>1920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1921</v>
      </c>
      <c r="O785" s="169">
        <f>I785/1000</f>
        <v>2.0927000000000001E-4</v>
      </c>
      <c r="P785" t="s">
        <v>1146</v>
      </c>
      <c r="Q785" s="179">
        <v>0.91</v>
      </c>
      <c r="R785" t="s">
        <v>1922</v>
      </c>
      <c r="T785">
        <v>0</v>
      </c>
      <c r="U785" t="s">
        <v>1747</v>
      </c>
      <c r="V785" t="s">
        <v>231</v>
      </c>
    </row>
    <row r="786" spans="1:22" hidden="1" x14ac:dyDescent="0.55000000000000004">
      <c r="A786" t="s">
        <v>1923</v>
      </c>
      <c r="B786" t="s">
        <v>1924</v>
      </c>
      <c r="C786" t="str">
        <f>_xlfn.CONCAT(B786,U786)</f>
        <v>VC27ET</v>
      </c>
      <c r="D786" t="s">
        <v>1635</v>
      </c>
      <c r="E786" t="s">
        <v>1925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1926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1927</v>
      </c>
      <c r="T786">
        <v>0</v>
      </c>
      <c r="U786" t="s">
        <v>1747</v>
      </c>
      <c r="V786" t="s">
        <v>231</v>
      </c>
    </row>
    <row r="787" spans="1:22" hidden="1" x14ac:dyDescent="0.55000000000000004">
      <c r="A787" t="s">
        <v>1748</v>
      </c>
      <c r="B787" t="s">
        <v>1924</v>
      </c>
      <c r="E787" t="s">
        <v>1928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1929</v>
      </c>
      <c r="L787" t="s">
        <v>1930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1931</v>
      </c>
      <c r="T787">
        <v>0</v>
      </c>
      <c r="U787" t="s">
        <v>1747</v>
      </c>
      <c r="V787" t="s">
        <v>231</v>
      </c>
    </row>
    <row r="788" spans="1:22" hidden="1" x14ac:dyDescent="0.55000000000000004">
      <c r="A788" t="s">
        <v>1748</v>
      </c>
      <c r="B788" t="s">
        <v>1924</v>
      </c>
      <c r="E788" t="s">
        <v>1928</v>
      </c>
      <c r="F788" t="s">
        <v>74</v>
      </c>
      <c r="G788" s="168" t="s">
        <v>76</v>
      </c>
      <c r="H788">
        <v>2016</v>
      </c>
      <c r="I788">
        <v>1.2</v>
      </c>
      <c r="J788" t="s">
        <v>1932</v>
      </c>
      <c r="K788" t="s">
        <v>1929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1747</v>
      </c>
      <c r="V788" t="s">
        <v>231</v>
      </c>
    </row>
    <row r="789" spans="1:22" hidden="1" x14ac:dyDescent="0.55000000000000004">
      <c r="A789" t="s">
        <v>1748</v>
      </c>
      <c r="B789" t="s">
        <v>1924</v>
      </c>
      <c r="C789" t="str">
        <f>_xlfn.CONCAT(B789,U789)</f>
        <v>VC27ET01</v>
      </c>
      <c r="E789" t="s">
        <v>1928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1929</v>
      </c>
      <c r="L789" t="s">
        <v>1930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1931</v>
      </c>
      <c r="T789">
        <v>1</v>
      </c>
      <c r="U789" t="s">
        <v>1766</v>
      </c>
      <c r="V789" t="s">
        <v>256</v>
      </c>
    </row>
    <row r="790" spans="1:22" hidden="1" x14ac:dyDescent="0.55000000000000004">
      <c r="A790" t="s">
        <v>1748</v>
      </c>
      <c r="B790" t="s">
        <v>1924</v>
      </c>
      <c r="E790" t="s">
        <v>1928</v>
      </c>
      <c r="F790" t="s">
        <v>74</v>
      </c>
      <c r="G790" s="168" t="s">
        <v>76</v>
      </c>
      <c r="H790">
        <v>2016</v>
      </c>
      <c r="I790">
        <v>1.5</v>
      </c>
      <c r="J790" t="s">
        <v>1933</v>
      </c>
      <c r="K790" t="s">
        <v>1929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1766</v>
      </c>
      <c r="V790" t="s">
        <v>256</v>
      </c>
    </row>
    <row r="791" spans="1:22" hidden="1" x14ac:dyDescent="0.55000000000000004">
      <c r="A791" t="s">
        <v>1748</v>
      </c>
      <c r="B791" t="s">
        <v>1924</v>
      </c>
      <c r="C791" t="str">
        <f>_xlfn.CONCAT(B791,U791)</f>
        <v>VC27ET02</v>
      </c>
      <c r="E791" t="s">
        <v>1928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1929</v>
      </c>
      <c r="L791" t="s">
        <v>1930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1931</v>
      </c>
      <c r="T791">
        <v>1</v>
      </c>
      <c r="U791" t="s">
        <v>1767</v>
      </c>
      <c r="V791" t="s">
        <v>1843</v>
      </c>
    </row>
    <row r="792" spans="1:22" hidden="1" x14ac:dyDescent="0.55000000000000004">
      <c r="A792" t="s">
        <v>1748</v>
      </c>
      <c r="B792" t="s">
        <v>1924</v>
      </c>
      <c r="E792" t="s">
        <v>1928</v>
      </c>
      <c r="F792" t="s">
        <v>74</v>
      </c>
      <c r="G792" s="168" t="s">
        <v>76</v>
      </c>
      <c r="H792">
        <v>2016</v>
      </c>
      <c r="I792">
        <v>1.6</v>
      </c>
      <c r="J792" t="s">
        <v>1934</v>
      </c>
      <c r="K792" t="s">
        <v>1929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1767</v>
      </c>
      <c r="V792" t="s">
        <v>1843</v>
      </c>
    </row>
    <row r="793" spans="1:22" hidden="1" x14ac:dyDescent="0.55000000000000004">
      <c r="A793" t="s">
        <v>1748</v>
      </c>
      <c r="B793" t="s">
        <v>1924</v>
      </c>
      <c r="C793" t="str">
        <f>_xlfn.CONCAT(B793,U793)</f>
        <v>VC27ET03</v>
      </c>
      <c r="E793" t="s">
        <v>1928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1929</v>
      </c>
      <c r="L793" t="s">
        <v>1930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1931</v>
      </c>
      <c r="T793">
        <v>1</v>
      </c>
      <c r="U793" t="s">
        <v>1769</v>
      </c>
      <c r="V793" t="s">
        <v>255</v>
      </c>
    </row>
    <row r="794" spans="1:22" hidden="1" x14ac:dyDescent="0.55000000000000004">
      <c r="A794" t="s">
        <v>1748</v>
      </c>
      <c r="B794" t="s">
        <v>1924</v>
      </c>
      <c r="E794" t="s">
        <v>1928</v>
      </c>
      <c r="F794" t="s">
        <v>74</v>
      </c>
      <c r="G794" s="168" t="s">
        <v>76</v>
      </c>
      <c r="H794">
        <v>2016</v>
      </c>
      <c r="I794">
        <v>1.3</v>
      </c>
      <c r="J794" t="s">
        <v>1935</v>
      </c>
      <c r="K794" t="s">
        <v>1929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1769</v>
      </c>
      <c r="V794" t="s">
        <v>255</v>
      </c>
    </row>
    <row r="795" spans="1:22" hidden="1" x14ac:dyDescent="0.55000000000000004">
      <c r="A795" t="s">
        <v>1748</v>
      </c>
      <c r="B795" t="s">
        <v>1924</v>
      </c>
      <c r="C795" t="str">
        <f>_xlfn.CONCAT(B795,U795)</f>
        <v>VC27ET04</v>
      </c>
      <c r="E795" t="s">
        <v>1928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1929</v>
      </c>
      <c r="L795" t="s">
        <v>1930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1931</v>
      </c>
      <c r="T795">
        <v>1</v>
      </c>
      <c r="U795" t="s">
        <v>1770</v>
      </c>
      <c r="V795" t="s">
        <v>259</v>
      </c>
    </row>
    <row r="796" spans="1:22" hidden="1" x14ac:dyDescent="0.55000000000000004">
      <c r="A796" t="s">
        <v>1748</v>
      </c>
      <c r="B796" t="s">
        <v>1924</v>
      </c>
      <c r="E796" t="s">
        <v>1928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1936</v>
      </c>
      <c r="K796" t="s">
        <v>1929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1770</v>
      </c>
      <c r="V796" t="s">
        <v>259</v>
      </c>
    </row>
    <row r="797" spans="1:22" hidden="1" x14ac:dyDescent="0.55000000000000004">
      <c r="A797" t="s">
        <v>1748</v>
      </c>
      <c r="B797" t="s">
        <v>1924</v>
      </c>
      <c r="C797" t="str">
        <f>_xlfn.CONCAT(B797,U797)</f>
        <v>VC27ET05</v>
      </c>
      <c r="E797" t="s">
        <v>1928</v>
      </c>
      <c r="F797" t="s">
        <v>74</v>
      </c>
      <c r="G797" s="168" t="s">
        <v>76</v>
      </c>
      <c r="H797">
        <v>2020</v>
      </c>
      <c r="I797" s="169">
        <v>0.1</v>
      </c>
      <c r="K797" t="s">
        <v>1929</v>
      </c>
      <c r="L797" t="s">
        <v>1930</v>
      </c>
      <c r="O797" s="169">
        <f t="shared" si="75"/>
        <v>1E-3</v>
      </c>
      <c r="P797" t="s">
        <v>1025</v>
      </c>
      <c r="Q797" s="179">
        <v>1</v>
      </c>
      <c r="R797" t="s">
        <v>1937</v>
      </c>
      <c r="T797">
        <v>1</v>
      </c>
      <c r="U797" t="s">
        <v>1771</v>
      </c>
      <c r="V797" t="s">
        <v>1772</v>
      </c>
    </row>
    <row r="798" spans="1:22" hidden="1" x14ac:dyDescent="0.55000000000000004">
      <c r="A798" t="s">
        <v>1748</v>
      </c>
      <c r="B798" t="s">
        <v>1924</v>
      </c>
      <c r="E798" t="s">
        <v>1928</v>
      </c>
      <c r="F798" t="s">
        <v>74</v>
      </c>
      <c r="G798" s="168" t="s">
        <v>76</v>
      </c>
      <c r="H798">
        <v>2016</v>
      </c>
      <c r="I798">
        <v>0.1</v>
      </c>
      <c r="J798" t="s">
        <v>1938</v>
      </c>
      <c r="K798" t="s">
        <v>1929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1771</v>
      </c>
      <c r="V798" t="s">
        <v>1772</v>
      </c>
    </row>
    <row r="799" spans="1:22" hidden="1" x14ac:dyDescent="0.55000000000000004">
      <c r="A799" t="s">
        <v>1748</v>
      </c>
      <c r="B799" t="s">
        <v>1924</v>
      </c>
      <c r="C799" t="str">
        <f>_xlfn.CONCAT(B799,U799)</f>
        <v>VC27ET06</v>
      </c>
      <c r="E799" t="s">
        <v>1928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1929</v>
      </c>
      <c r="L799" t="s">
        <v>1930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1931</v>
      </c>
      <c r="T799">
        <v>1</v>
      </c>
      <c r="U799" t="s">
        <v>1774</v>
      </c>
      <c r="V799" t="s">
        <v>1775</v>
      </c>
    </row>
    <row r="800" spans="1:22" hidden="1" x14ac:dyDescent="0.55000000000000004">
      <c r="A800" t="s">
        <v>1748</v>
      </c>
      <c r="B800" t="s">
        <v>1924</v>
      </c>
      <c r="E800" t="s">
        <v>1928</v>
      </c>
      <c r="F800" t="s">
        <v>74</v>
      </c>
      <c r="G800" s="168" t="s">
        <v>76</v>
      </c>
      <c r="H800">
        <v>2016</v>
      </c>
      <c r="I800">
        <v>1.6</v>
      </c>
      <c r="J800" t="s">
        <v>1939</v>
      </c>
      <c r="K800" t="s">
        <v>1929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1774</v>
      </c>
      <c r="V800" t="s">
        <v>1775</v>
      </c>
    </row>
    <row r="801" spans="1:22" hidden="1" x14ac:dyDescent="0.55000000000000004">
      <c r="A801" t="s">
        <v>1748</v>
      </c>
      <c r="B801" t="s">
        <v>1924</v>
      </c>
      <c r="C801" t="str">
        <f>_xlfn.CONCAT(B801,U801)</f>
        <v>VC27ET07</v>
      </c>
      <c r="E801" t="s">
        <v>1928</v>
      </c>
      <c r="F801" t="s">
        <v>74</v>
      </c>
      <c r="G801" s="168" t="s">
        <v>76</v>
      </c>
      <c r="H801">
        <v>2020</v>
      </c>
      <c r="I801" s="169">
        <v>0.5</v>
      </c>
      <c r="K801" t="s">
        <v>1929</v>
      </c>
      <c r="L801" t="s">
        <v>1930</v>
      </c>
      <c r="O801" s="169">
        <f t="shared" si="75"/>
        <v>5.0000000000000001E-3</v>
      </c>
      <c r="P801" t="s">
        <v>1025</v>
      </c>
      <c r="Q801" s="179">
        <v>1</v>
      </c>
      <c r="R801" t="s">
        <v>1937</v>
      </c>
      <c r="T801">
        <v>1</v>
      </c>
      <c r="U801" t="s">
        <v>1776</v>
      </c>
      <c r="V801" t="s">
        <v>1777</v>
      </c>
    </row>
    <row r="802" spans="1:22" hidden="1" x14ac:dyDescent="0.55000000000000004">
      <c r="A802" t="s">
        <v>1748</v>
      </c>
      <c r="B802" t="s">
        <v>1924</v>
      </c>
      <c r="E802" t="s">
        <v>1928</v>
      </c>
      <c r="F802" t="s">
        <v>74</v>
      </c>
      <c r="G802" s="168" t="s">
        <v>76</v>
      </c>
      <c r="H802">
        <v>2016</v>
      </c>
      <c r="I802">
        <v>0.5</v>
      </c>
      <c r="J802" t="s">
        <v>1940</v>
      </c>
      <c r="K802" t="s">
        <v>1929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1776</v>
      </c>
      <c r="V802" t="s">
        <v>1777</v>
      </c>
    </row>
    <row r="803" spans="1:22" hidden="1" x14ac:dyDescent="0.55000000000000004">
      <c r="A803" t="s">
        <v>1748</v>
      </c>
      <c r="B803" t="s">
        <v>1924</v>
      </c>
      <c r="C803" t="str">
        <f>_xlfn.CONCAT(B803,U803)</f>
        <v>VC27ET12</v>
      </c>
      <c r="E803" t="s">
        <v>1928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1929</v>
      </c>
      <c r="L803" t="s">
        <v>1930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1931</v>
      </c>
      <c r="T803">
        <v>1</v>
      </c>
      <c r="U803" t="s">
        <v>1778</v>
      </c>
      <c r="V803" t="s">
        <v>1779</v>
      </c>
    </row>
    <row r="804" spans="1:22" hidden="1" x14ac:dyDescent="0.55000000000000004">
      <c r="A804" t="s">
        <v>1748</v>
      </c>
      <c r="B804" t="s">
        <v>1924</v>
      </c>
      <c r="E804" t="s">
        <v>1928</v>
      </c>
      <c r="F804" t="s">
        <v>74</v>
      </c>
      <c r="G804" s="168" t="s">
        <v>76</v>
      </c>
      <c r="H804">
        <v>2016</v>
      </c>
      <c r="I804">
        <v>5.7</v>
      </c>
      <c r="J804" t="s">
        <v>1941</v>
      </c>
      <c r="K804" t="s">
        <v>1929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1778</v>
      </c>
      <c r="V804" t="s">
        <v>1779</v>
      </c>
    </row>
    <row r="805" spans="1:22" hidden="1" x14ac:dyDescent="0.55000000000000004">
      <c r="A805" t="s">
        <v>1748</v>
      </c>
      <c r="B805" t="s">
        <v>1924</v>
      </c>
      <c r="C805" t="str">
        <f>_xlfn.CONCAT(B805,U805)</f>
        <v>VC27ET13</v>
      </c>
      <c r="E805" t="s">
        <v>1928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1929</v>
      </c>
      <c r="L805" t="s">
        <v>1930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1931</v>
      </c>
      <c r="T805">
        <v>1</v>
      </c>
      <c r="U805" t="s">
        <v>1780</v>
      </c>
      <c r="V805" t="s">
        <v>1781</v>
      </c>
    </row>
    <row r="806" spans="1:22" hidden="1" x14ac:dyDescent="0.55000000000000004">
      <c r="A806" t="s">
        <v>1748</v>
      </c>
      <c r="B806" t="s">
        <v>1924</v>
      </c>
      <c r="E806" t="s">
        <v>1928</v>
      </c>
      <c r="F806" t="s">
        <v>74</v>
      </c>
      <c r="G806" s="168" t="s">
        <v>76</v>
      </c>
      <c r="H806">
        <v>2016</v>
      </c>
      <c r="I806">
        <v>3.5</v>
      </c>
      <c r="J806" t="s">
        <v>1942</v>
      </c>
      <c r="K806" t="s">
        <v>1929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1780</v>
      </c>
      <c r="V806" t="s">
        <v>1781</v>
      </c>
    </row>
    <row r="807" spans="1:22" hidden="1" x14ac:dyDescent="0.55000000000000004">
      <c r="A807" t="s">
        <v>1748</v>
      </c>
      <c r="B807" t="s">
        <v>1924</v>
      </c>
      <c r="C807" t="str">
        <f>_xlfn.CONCAT(B807,U807)</f>
        <v>VC27ET14</v>
      </c>
      <c r="E807" t="s">
        <v>1928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1929</v>
      </c>
      <c r="L807" t="s">
        <v>1930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1931</v>
      </c>
      <c r="T807">
        <v>1</v>
      </c>
      <c r="U807" t="s">
        <v>1782</v>
      </c>
      <c r="V807" t="s">
        <v>264</v>
      </c>
    </row>
    <row r="808" spans="1:22" hidden="1" x14ac:dyDescent="0.55000000000000004">
      <c r="A808" t="s">
        <v>1748</v>
      </c>
      <c r="B808" t="s">
        <v>1924</v>
      </c>
      <c r="E808" t="s">
        <v>1928</v>
      </c>
      <c r="F808" t="s">
        <v>74</v>
      </c>
      <c r="G808" s="168" t="s">
        <v>76</v>
      </c>
      <c r="H808">
        <v>2016</v>
      </c>
      <c r="I808">
        <v>4.2</v>
      </c>
      <c r="J808" t="s">
        <v>1943</v>
      </c>
      <c r="K808" t="s">
        <v>1929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1782</v>
      </c>
      <c r="V808" t="s">
        <v>264</v>
      </c>
    </row>
    <row r="809" spans="1:22" hidden="1" x14ac:dyDescent="0.55000000000000004">
      <c r="A809" t="s">
        <v>1748</v>
      </c>
      <c r="B809" t="s">
        <v>1924</v>
      </c>
      <c r="C809" t="str">
        <f>_xlfn.CONCAT(B809,U809)</f>
        <v>VC27ET15</v>
      </c>
      <c r="E809" t="s">
        <v>1928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1929</v>
      </c>
      <c r="L809" t="s">
        <v>1930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1931</v>
      </c>
      <c r="T809">
        <v>1</v>
      </c>
      <c r="U809" t="s">
        <v>1783</v>
      </c>
      <c r="V809" t="s">
        <v>1784</v>
      </c>
    </row>
    <row r="810" spans="1:22" hidden="1" x14ac:dyDescent="0.55000000000000004">
      <c r="A810" t="s">
        <v>1748</v>
      </c>
      <c r="B810" t="s">
        <v>1924</v>
      </c>
      <c r="E810" t="s">
        <v>1928</v>
      </c>
      <c r="F810" t="s">
        <v>74</v>
      </c>
      <c r="G810" s="168" t="s">
        <v>76</v>
      </c>
      <c r="H810">
        <v>2016</v>
      </c>
      <c r="I810">
        <v>3.5</v>
      </c>
      <c r="J810" t="s">
        <v>1944</v>
      </c>
      <c r="K810" t="s">
        <v>1929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1783</v>
      </c>
      <c r="V810" t="s">
        <v>1784</v>
      </c>
    </row>
    <row r="811" spans="1:22" hidden="1" x14ac:dyDescent="0.55000000000000004">
      <c r="A811" t="s">
        <v>1748</v>
      </c>
      <c r="B811" t="s">
        <v>1945</v>
      </c>
      <c r="C811" t="str">
        <f>_xlfn.CONCAT(B811,U811)</f>
        <v>VC28ET</v>
      </c>
      <c r="E811" t="s">
        <v>1313</v>
      </c>
      <c r="F811" t="s">
        <v>1744</v>
      </c>
      <c r="G811" s="168" t="s">
        <v>67</v>
      </c>
      <c r="H811">
        <v>2019</v>
      </c>
      <c r="I811" s="170">
        <v>4.7</v>
      </c>
      <c r="J811" s="170"/>
      <c r="K811" t="s">
        <v>1946</v>
      </c>
      <c r="L811" t="s">
        <v>1789</v>
      </c>
      <c r="O811" s="169">
        <f>1/I811</f>
        <v>0.21276595744680851</v>
      </c>
      <c r="P811" t="s">
        <v>1947</v>
      </c>
      <c r="T811">
        <v>0</v>
      </c>
      <c r="U811" t="s">
        <v>1747</v>
      </c>
      <c r="V811" t="s">
        <v>231</v>
      </c>
    </row>
    <row r="812" spans="1:22" hidden="1" x14ac:dyDescent="0.55000000000000004">
      <c r="A812" t="s">
        <v>1748</v>
      </c>
      <c r="B812" t="s">
        <v>1945</v>
      </c>
      <c r="C812" t="str">
        <f t="shared" ref="C812:C824" si="76">_xlfn.CONCAT(B812,U812)</f>
        <v>VC28ETR</v>
      </c>
      <c r="E812" t="s">
        <v>1313</v>
      </c>
      <c r="F812" t="s">
        <v>1744</v>
      </c>
      <c r="G812" s="168" t="s">
        <v>67</v>
      </c>
      <c r="H812">
        <v>2019</v>
      </c>
      <c r="I812" s="170">
        <v>5</v>
      </c>
      <c r="J812" s="170"/>
      <c r="K812" t="s">
        <v>1946</v>
      </c>
      <c r="L812" t="s">
        <v>1789</v>
      </c>
      <c r="O812" s="169">
        <f t="shared" ref="O812:O824" si="77">1/I812</f>
        <v>0.2</v>
      </c>
      <c r="P812" t="s">
        <v>1947</v>
      </c>
      <c r="T812">
        <v>0.5</v>
      </c>
      <c r="U812" t="s">
        <v>1764</v>
      </c>
      <c r="V812" t="s">
        <v>16</v>
      </c>
    </row>
    <row r="813" spans="1:22" hidden="1" x14ac:dyDescent="0.55000000000000004">
      <c r="A813" t="s">
        <v>1748</v>
      </c>
      <c r="B813" t="s">
        <v>1945</v>
      </c>
      <c r="C813" t="str">
        <f t="shared" si="76"/>
        <v>VC28ETU</v>
      </c>
      <c r="E813" t="s">
        <v>1313</v>
      </c>
      <c r="F813" t="s">
        <v>1744</v>
      </c>
      <c r="G813" s="168" t="s">
        <v>67</v>
      </c>
      <c r="H813">
        <v>2019</v>
      </c>
      <c r="I813" s="170">
        <v>4.0999999999999996</v>
      </c>
      <c r="J813" s="170"/>
      <c r="K813" t="s">
        <v>1946</v>
      </c>
      <c r="L813" t="s">
        <v>1789</v>
      </c>
      <c r="O813" s="169">
        <f t="shared" si="77"/>
        <v>0.24390243902439027</v>
      </c>
      <c r="P813" t="s">
        <v>1947</v>
      </c>
      <c r="T813">
        <v>0.5</v>
      </c>
      <c r="U813" t="s">
        <v>1765</v>
      </c>
      <c r="V813" t="s">
        <v>128</v>
      </c>
    </row>
    <row r="814" spans="1:22" hidden="1" x14ac:dyDescent="0.55000000000000004">
      <c r="A814" t="s">
        <v>1748</v>
      </c>
      <c r="B814" t="s">
        <v>1945</v>
      </c>
      <c r="C814" t="str">
        <f t="shared" si="76"/>
        <v>VC28ET01</v>
      </c>
      <c r="E814" t="s">
        <v>1313</v>
      </c>
      <c r="F814" t="s">
        <v>1744</v>
      </c>
      <c r="G814" s="168" t="s">
        <v>67</v>
      </c>
      <c r="H814">
        <v>2019</v>
      </c>
      <c r="I814" s="170">
        <v>4.3</v>
      </c>
      <c r="J814" s="170"/>
      <c r="K814" t="s">
        <v>1946</v>
      </c>
      <c r="L814" t="s">
        <v>1789</v>
      </c>
      <c r="O814" s="169">
        <f t="shared" si="77"/>
        <v>0.23255813953488372</v>
      </c>
      <c r="P814" t="s">
        <v>1947</v>
      </c>
      <c r="T814">
        <v>1</v>
      </c>
      <c r="U814" t="s">
        <v>1766</v>
      </c>
      <c r="V814" t="s">
        <v>256</v>
      </c>
    </row>
    <row r="815" spans="1:22" hidden="1" x14ac:dyDescent="0.55000000000000004">
      <c r="A815" t="s">
        <v>1748</v>
      </c>
      <c r="B815" t="s">
        <v>1945</v>
      </c>
      <c r="C815" t="str">
        <f t="shared" si="76"/>
        <v>VC28ET02</v>
      </c>
      <c r="E815" t="s">
        <v>1313</v>
      </c>
      <c r="F815" t="s">
        <v>1744</v>
      </c>
      <c r="G815" s="168" t="s">
        <v>67</v>
      </c>
      <c r="H815">
        <v>2019</v>
      </c>
      <c r="I815" s="170">
        <v>4.8</v>
      </c>
      <c r="J815" s="170"/>
      <c r="K815" t="s">
        <v>1946</v>
      </c>
      <c r="L815" t="s">
        <v>1789</v>
      </c>
      <c r="O815" s="169">
        <f t="shared" si="77"/>
        <v>0.20833333333333334</v>
      </c>
      <c r="P815" t="s">
        <v>1947</v>
      </c>
      <c r="T815">
        <v>1</v>
      </c>
      <c r="U815" t="s">
        <v>1767</v>
      </c>
      <c r="V815" t="s">
        <v>1843</v>
      </c>
    </row>
    <row r="816" spans="1:22" hidden="1" x14ac:dyDescent="0.55000000000000004">
      <c r="A816" t="s">
        <v>1748</v>
      </c>
      <c r="B816" t="s">
        <v>1945</v>
      </c>
      <c r="C816" t="str">
        <f t="shared" si="76"/>
        <v>VC28ET03</v>
      </c>
      <c r="E816" t="s">
        <v>1313</v>
      </c>
      <c r="F816" t="s">
        <v>1744</v>
      </c>
      <c r="G816" s="168" t="s">
        <v>67</v>
      </c>
      <c r="H816">
        <v>2019</v>
      </c>
      <c r="I816" s="170">
        <v>4</v>
      </c>
      <c r="J816" s="170"/>
      <c r="K816" t="s">
        <v>1946</v>
      </c>
      <c r="L816" t="s">
        <v>1789</v>
      </c>
      <c r="O816" s="169">
        <f t="shared" si="77"/>
        <v>0.25</v>
      </c>
      <c r="P816" t="s">
        <v>1947</v>
      </c>
      <c r="T816">
        <v>1</v>
      </c>
      <c r="U816" t="s">
        <v>1769</v>
      </c>
      <c r="V816" t="s">
        <v>255</v>
      </c>
    </row>
    <row r="817" spans="1:22" hidden="1" x14ac:dyDescent="0.55000000000000004">
      <c r="A817" t="s">
        <v>1748</v>
      </c>
      <c r="B817" t="s">
        <v>1945</v>
      </c>
      <c r="C817" t="str">
        <f t="shared" si="76"/>
        <v>VC28ET04</v>
      </c>
      <c r="E817" t="s">
        <v>1313</v>
      </c>
      <c r="F817" t="s">
        <v>1744</v>
      </c>
      <c r="G817" s="168" t="s">
        <v>67</v>
      </c>
      <c r="H817">
        <v>2019</v>
      </c>
      <c r="I817" s="170">
        <v>5.2</v>
      </c>
      <c r="J817" s="170"/>
      <c r="K817" t="s">
        <v>1946</v>
      </c>
      <c r="L817" t="s">
        <v>1789</v>
      </c>
      <c r="O817" s="169">
        <f t="shared" si="77"/>
        <v>0.19230769230769229</v>
      </c>
      <c r="P817" t="s">
        <v>1947</v>
      </c>
      <c r="T817">
        <v>1</v>
      </c>
      <c r="U817" t="s">
        <v>1770</v>
      </c>
      <c r="V817" t="s">
        <v>259</v>
      </c>
    </row>
    <row r="818" spans="1:22" hidden="1" x14ac:dyDescent="0.55000000000000004">
      <c r="A818" t="s">
        <v>1748</v>
      </c>
      <c r="B818" t="s">
        <v>1945</v>
      </c>
      <c r="C818" t="str">
        <f t="shared" si="76"/>
        <v>VC28ET05</v>
      </c>
      <c r="E818" t="s">
        <v>1313</v>
      </c>
      <c r="F818" t="s">
        <v>1744</v>
      </c>
      <c r="G818" s="168" t="s">
        <v>67</v>
      </c>
      <c r="H818">
        <v>2019</v>
      </c>
      <c r="I818" s="170">
        <v>6</v>
      </c>
      <c r="J818" s="170"/>
      <c r="K818" t="s">
        <v>1946</v>
      </c>
      <c r="L818" t="s">
        <v>1789</v>
      </c>
      <c r="O818" s="169">
        <f t="shared" si="77"/>
        <v>0.16666666666666666</v>
      </c>
      <c r="P818" t="s">
        <v>1947</v>
      </c>
      <c r="T818">
        <v>1</v>
      </c>
      <c r="U818" t="s">
        <v>1771</v>
      </c>
      <c r="V818" t="s">
        <v>1772</v>
      </c>
    </row>
    <row r="819" spans="1:22" hidden="1" x14ac:dyDescent="0.55000000000000004">
      <c r="A819" t="s">
        <v>1748</v>
      </c>
      <c r="B819" t="s">
        <v>1945</v>
      </c>
      <c r="C819" t="str">
        <f t="shared" si="76"/>
        <v>VC28ET06</v>
      </c>
      <c r="E819" t="s">
        <v>1313</v>
      </c>
      <c r="F819" t="s">
        <v>1744</v>
      </c>
      <c r="G819" s="168" t="s">
        <v>67</v>
      </c>
      <c r="H819">
        <v>2019</v>
      </c>
      <c r="I819" s="170">
        <v>4.7</v>
      </c>
      <c r="J819" s="170"/>
      <c r="K819" t="s">
        <v>1946</v>
      </c>
      <c r="L819" t="s">
        <v>1789</v>
      </c>
      <c r="O819" s="169">
        <f t="shared" si="77"/>
        <v>0.21276595744680851</v>
      </c>
      <c r="P819" t="s">
        <v>1947</v>
      </c>
      <c r="T819">
        <v>1</v>
      </c>
      <c r="U819" t="s">
        <v>1774</v>
      </c>
      <c r="V819" t="s">
        <v>1775</v>
      </c>
    </row>
    <row r="820" spans="1:22" hidden="1" x14ac:dyDescent="0.55000000000000004">
      <c r="A820" t="s">
        <v>1748</v>
      </c>
      <c r="B820" t="s">
        <v>1945</v>
      </c>
      <c r="C820" t="str">
        <f t="shared" si="76"/>
        <v>VC28ET07</v>
      </c>
      <c r="E820" t="s">
        <v>1313</v>
      </c>
      <c r="F820" t="s">
        <v>1744</v>
      </c>
      <c r="G820" s="168" t="s">
        <v>67</v>
      </c>
      <c r="H820">
        <v>2019</v>
      </c>
      <c r="I820" s="170">
        <v>4.9000000000000004</v>
      </c>
      <c r="J820" s="170"/>
      <c r="K820" t="s">
        <v>1946</v>
      </c>
      <c r="L820" t="s">
        <v>1789</v>
      </c>
      <c r="O820" s="169">
        <f t="shared" si="77"/>
        <v>0.2040816326530612</v>
      </c>
      <c r="P820" t="s">
        <v>1947</v>
      </c>
      <c r="T820">
        <v>1</v>
      </c>
      <c r="U820" t="s">
        <v>1776</v>
      </c>
      <c r="V820" t="s">
        <v>1777</v>
      </c>
    </row>
    <row r="821" spans="1:22" hidden="1" x14ac:dyDescent="0.55000000000000004">
      <c r="A821" t="s">
        <v>1748</v>
      </c>
      <c r="B821" t="s">
        <v>1945</v>
      </c>
      <c r="C821" t="str">
        <f t="shared" si="76"/>
        <v>VC28ET12</v>
      </c>
      <c r="E821" t="s">
        <v>1313</v>
      </c>
      <c r="F821" t="s">
        <v>1744</v>
      </c>
      <c r="G821" s="168" t="s">
        <v>67</v>
      </c>
      <c r="H821">
        <v>2019</v>
      </c>
      <c r="I821" s="170">
        <v>4.4000000000000004</v>
      </c>
      <c r="J821" s="170"/>
      <c r="K821" t="s">
        <v>1946</v>
      </c>
      <c r="L821" t="s">
        <v>1789</v>
      </c>
      <c r="O821" s="169">
        <f t="shared" si="77"/>
        <v>0.22727272727272727</v>
      </c>
      <c r="P821" t="s">
        <v>1947</v>
      </c>
      <c r="T821">
        <v>1</v>
      </c>
      <c r="U821" t="s">
        <v>1778</v>
      </c>
      <c r="V821" t="s">
        <v>1779</v>
      </c>
    </row>
    <row r="822" spans="1:22" hidden="1" x14ac:dyDescent="0.55000000000000004">
      <c r="A822" t="s">
        <v>1748</v>
      </c>
      <c r="B822" t="s">
        <v>1945</v>
      </c>
      <c r="C822" t="str">
        <f t="shared" si="76"/>
        <v>VC28ET13</v>
      </c>
      <c r="E822" t="s">
        <v>1313</v>
      </c>
      <c r="F822" t="s">
        <v>1744</v>
      </c>
      <c r="G822" s="168" t="s">
        <v>67</v>
      </c>
      <c r="H822">
        <v>2019</v>
      </c>
      <c r="I822" s="170">
        <v>4.4000000000000004</v>
      </c>
      <c r="J822" s="170"/>
      <c r="K822" t="s">
        <v>1946</v>
      </c>
      <c r="L822" t="s">
        <v>1789</v>
      </c>
      <c r="O822" s="169">
        <f t="shared" si="77"/>
        <v>0.22727272727272727</v>
      </c>
      <c r="P822" t="s">
        <v>1947</v>
      </c>
      <c r="T822">
        <v>1</v>
      </c>
      <c r="U822" t="s">
        <v>1780</v>
      </c>
      <c r="V822" t="s">
        <v>1781</v>
      </c>
    </row>
    <row r="823" spans="1:22" hidden="1" x14ac:dyDescent="0.55000000000000004">
      <c r="A823" t="s">
        <v>1748</v>
      </c>
      <c r="B823" t="s">
        <v>1945</v>
      </c>
      <c r="C823" t="str">
        <f t="shared" si="76"/>
        <v>VC28ET14</v>
      </c>
      <c r="E823" t="s">
        <v>1313</v>
      </c>
      <c r="F823" t="s">
        <v>1744</v>
      </c>
      <c r="G823" s="168" t="s">
        <v>67</v>
      </c>
      <c r="H823">
        <v>2019</v>
      </c>
      <c r="I823" s="170">
        <v>3.6</v>
      </c>
      <c r="J823" s="170"/>
      <c r="K823" t="s">
        <v>1946</v>
      </c>
      <c r="L823" t="s">
        <v>1789</v>
      </c>
      <c r="O823" s="169">
        <f t="shared" si="77"/>
        <v>0.27777777777777779</v>
      </c>
      <c r="P823" t="s">
        <v>1947</v>
      </c>
      <c r="T823">
        <v>1</v>
      </c>
      <c r="U823" t="s">
        <v>1782</v>
      </c>
      <c r="V823" t="s">
        <v>264</v>
      </c>
    </row>
    <row r="824" spans="1:22" hidden="1" x14ac:dyDescent="0.55000000000000004">
      <c r="A824" t="s">
        <v>1748</v>
      </c>
      <c r="B824" t="s">
        <v>1945</v>
      </c>
      <c r="C824" t="str">
        <f t="shared" si="76"/>
        <v>VC28ET15</v>
      </c>
      <c r="E824" t="s">
        <v>1313</v>
      </c>
      <c r="F824" t="s">
        <v>1744</v>
      </c>
      <c r="G824" s="168" t="s">
        <v>67</v>
      </c>
      <c r="H824">
        <v>2019</v>
      </c>
      <c r="I824" s="170">
        <v>4.2</v>
      </c>
      <c r="J824" s="170"/>
      <c r="K824" t="s">
        <v>1946</v>
      </c>
      <c r="L824" t="s">
        <v>1789</v>
      </c>
      <c r="O824" s="169">
        <f t="shared" si="77"/>
        <v>0.23809523809523808</v>
      </c>
      <c r="P824" t="s">
        <v>1947</v>
      </c>
      <c r="T824">
        <v>1</v>
      </c>
      <c r="U824" t="s">
        <v>1783</v>
      </c>
      <c r="V824" t="s">
        <v>1784</v>
      </c>
    </row>
    <row r="825" spans="1:22" hidden="1" x14ac:dyDescent="0.55000000000000004">
      <c r="A825" t="s">
        <v>1948</v>
      </c>
      <c r="D825" t="s">
        <v>1302</v>
      </c>
      <c r="E825" t="s">
        <v>1949</v>
      </c>
      <c r="F825" t="s">
        <v>4</v>
      </c>
      <c r="G825" s="168" t="s">
        <v>64</v>
      </c>
      <c r="H825" t="s">
        <v>1950</v>
      </c>
      <c r="I825">
        <v>13.61</v>
      </c>
      <c r="K825" t="s">
        <v>1951</v>
      </c>
      <c r="L825" t="s">
        <v>1807</v>
      </c>
      <c r="R825" s="174" t="s">
        <v>1952</v>
      </c>
      <c r="T825">
        <v>0</v>
      </c>
      <c r="U825" t="s">
        <v>1747</v>
      </c>
      <c r="V825" t="s">
        <v>231</v>
      </c>
    </row>
    <row r="826" spans="1:22" hidden="1" x14ac:dyDescent="0.55000000000000004">
      <c r="A826" t="s">
        <v>1948</v>
      </c>
      <c r="E826" t="s">
        <v>1949</v>
      </c>
      <c r="F826" t="s">
        <v>4</v>
      </c>
      <c r="G826" s="168" t="s">
        <v>64</v>
      </c>
      <c r="H826" t="s">
        <v>1950</v>
      </c>
      <c r="I826">
        <v>12.41</v>
      </c>
      <c r="K826" t="s">
        <v>1951</v>
      </c>
      <c r="L826" t="s">
        <v>1807</v>
      </c>
      <c r="R826" s="174" t="s">
        <v>1952</v>
      </c>
      <c r="T826">
        <v>1</v>
      </c>
      <c r="U826" t="s">
        <v>1769</v>
      </c>
      <c r="V826" t="s">
        <v>255</v>
      </c>
    </row>
    <row r="827" spans="1:22" hidden="1" x14ac:dyDescent="0.55000000000000004">
      <c r="A827" t="s">
        <v>1948</v>
      </c>
      <c r="E827" t="s">
        <v>1949</v>
      </c>
      <c r="F827" t="s">
        <v>4</v>
      </c>
      <c r="G827" s="168" t="s">
        <v>64</v>
      </c>
      <c r="H827" t="s">
        <v>1950</v>
      </c>
      <c r="I827">
        <v>13.11</v>
      </c>
      <c r="K827" t="s">
        <v>1951</v>
      </c>
      <c r="L827" t="s">
        <v>1807</v>
      </c>
      <c r="R827" s="174" t="s">
        <v>1952</v>
      </c>
      <c r="T827">
        <v>1</v>
      </c>
      <c r="U827" t="s">
        <v>1770</v>
      </c>
      <c r="V827" t="s">
        <v>259</v>
      </c>
    </row>
    <row r="828" spans="1:22" hidden="1" x14ac:dyDescent="0.55000000000000004">
      <c r="A828" t="s">
        <v>1948</v>
      </c>
      <c r="E828" t="s">
        <v>1949</v>
      </c>
      <c r="F828" t="s">
        <v>4</v>
      </c>
      <c r="G828" s="168" t="s">
        <v>64</v>
      </c>
      <c r="H828" t="s">
        <v>1950</v>
      </c>
      <c r="I828">
        <v>16.170000000000002</v>
      </c>
      <c r="K828" t="s">
        <v>1951</v>
      </c>
      <c r="L828" t="s">
        <v>1807</v>
      </c>
      <c r="R828" s="174" t="s">
        <v>1952</v>
      </c>
      <c r="T828">
        <v>1</v>
      </c>
      <c r="U828" t="s">
        <v>1776</v>
      </c>
      <c r="V828" t="s">
        <v>257</v>
      </c>
    </row>
    <row r="829" spans="1:22" s="165" customFormat="1" hidden="1" x14ac:dyDescent="0.55000000000000004">
      <c r="A829" s="165" t="s">
        <v>1953</v>
      </c>
      <c r="E829" s="165" t="s">
        <v>1954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1955</v>
      </c>
      <c r="L829" s="165" t="s">
        <v>1956</v>
      </c>
      <c r="Q829" s="181"/>
      <c r="R829" s="165" t="s">
        <v>1957</v>
      </c>
      <c r="T829" s="165">
        <v>0</v>
      </c>
      <c r="U829" s="165" t="s">
        <v>1747</v>
      </c>
      <c r="V829" s="165" t="s">
        <v>231</v>
      </c>
    </row>
    <row r="830" spans="1:22" hidden="1" x14ac:dyDescent="0.55000000000000004">
      <c r="A830" t="s">
        <v>1958</v>
      </c>
      <c r="E830" t="s">
        <v>1959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1960</v>
      </c>
      <c r="L830" t="s">
        <v>1961</v>
      </c>
      <c r="O830" s="169">
        <f>I830/1000</f>
        <v>2.7100000000000003E-2</v>
      </c>
      <c r="R830" s="182" t="s">
        <v>1962</v>
      </c>
      <c r="T830">
        <v>0</v>
      </c>
      <c r="U830" t="s">
        <v>1747</v>
      </c>
      <c r="V830" t="s">
        <v>231</v>
      </c>
    </row>
    <row r="831" spans="1:22" hidden="1" x14ac:dyDescent="0.55000000000000004">
      <c r="A831" t="s">
        <v>1958</v>
      </c>
      <c r="E831" t="s">
        <v>1959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1960</v>
      </c>
      <c r="L831" t="s">
        <v>1961</v>
      </c>
      <c r="O831" s="169">
        <f t="shared" ref="O831:O886" si="78">I831/1000</f>
        <v>2.24E-2</v>
      </c>
      <c r="R831" s="182" t="s">
        <v>1962</v>
      </c>
      <c r="T831">
        <v>0</v>
      </c>
      <c r="U831" t="s">
        <v>1747</v>
      </c>
      <c r="V831" t="s">
        <v>231</v>
      </c>
    </row>
    <row r="832" spans="1:22" hidden="1" x14ac:dyDescent="0.55000000000000004">
      <c r="A832" t="s">
        <v>1958</v>
      </c>
      <c r="E832" t="s">
        <v>1959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1960</v>
      </c>
      <c r="L832" t="s">
        <v>1961</v>
      </c>
      <c r="O832" s="169">
        <f t="shared" si="78"/>
        <v>1.993E-2</v>
      </c>
      <c r="R832" s="182" t="s">
        <v>1962</v>
      </c>
      <c r="T832">
        <v>0</v>
      </c>
      <c r="U832" t="s">
        <v>1747</v>
      </c>
      <c r="V832" t="s">
        <v>231</v>
      </c>
    </row>
    <row r="833" spans="1:22" hidden="1" x14ac:dyDescent="0.55000000000000004">
      <c r="A833" t="s">
        <v>1958</v>
      </c>
      <c r="E833" t="s">
        <v>1959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1960</v>
      </c>
      <c r="L833" t="s">
        <v>1961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1962</v>
      </c>
      <c r="T833">
        <v>0</v>
      </c>
      <c r="U833" t="s">
        <v>1747</v>
      </c>
      <c r="V833" t="s">
        <v>231</v>
      </c>
    </row>
    <row r="834" spans="1:22" hidden="1" x14ac:dyDescent="0.55000000000000004">
      <c r="A834" t="s">
        <v>1958</v>
      </c>
      <c r="E834" t="s">
        <v>1959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1960</v>
      </c>
      <c r="L834" t="s">
        <v>1961</v>
      </c>
      <c r="O834" s="169">
        <f t="shared" si="78"/>
        <v>8.483247183600609E-2</v>
      </c>
      <c r="R834" s="182"/>
      <c r="T834">
        <v>1</v>
      </c>
      <c r="U834" t="s">
        <v>1782</v>
      </c>
      <c r="V834" t="s">
        <v>264</v>
      </c>
    </row>
    <row r="835" spans="1:22" hidden="1" x14ac:dyDescent="0.55000000000000004">
      <c r="A835" t="s">
        <v>1958</v>
      </c>
      <c r="E835" t="s">
        <v>1959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1960</v>
      </c>
      <c r="L835" t="s">
        <v>1961</v>
      </c>
      <c r="O835" s="169">
        <f t="shared" si="78"/>
        <v>0.10628179895319928</v>
      </c>
      <c r="T835">
        <v>1</v>
      </c>
      <c r="U835" t="s">
        <v>1782</v>
      </c>
      <c r="V835" t="s">
        <v>264</v>
      </c>
    </row>
    <row r="836" spans="1:22" hidden="1" x14ac:dyDescent="0.55000000000000004">
      <c r="A836" t="s">
        <v>1958</v>
      </c>
      <c r="E836" t="s">
        <v>1959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1960</v>
      </c>
      <c r="L836" t="s">
        <v>1961</v>
      </c>
      <c r="O836" s="169">
        <f t="shared" si="78"/>
        <v>9.0842844822674948E-2</v>
      </c>
      <c r="T836">
        <v>1</v>
      </c>
      <c r="U836" t="s">
        <v>1782</v>
      </c>
      <c r="V836" t="s">
        <v>264</v>
      </c>
    </row>
    <row r="837" spans="1:22" hidden="1" x14ac:dyDescent="0.55000000000000004">
      <c r="A837" t="s">
        <v>1958</v>
      </c>
      <c r="E837" t="s">
        <v>1959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1960</v>
      </c>
      <c r="L837" t="s">
        <v>1961</v>
      </c>
      <c r="O837" s="169">
        <f t="shared" si="78"/>
        <v>9.2509560434263075E-2</v>
      </c>
      <c r="T837">
        <v>1</v>
      </c>
      <c r="U837" t="s">
        <v>1782</v>
      </c>
      <c r="V837" t="s">
        <v>264</v>
      </c>
    </row>
    <row r="838" spans="1:22" hidden="1" x14ac:dyDescent="0.55000000000000004">
      <c r="A838" t="s">
        <v>1958</v>
      </c>
      <c r="B838" t="s">
        <v>1967</v>
      </c>
      <c r="C838" t="str">
        <f t="shared" ref="C838" si="79">_xlfn.CONCAT(B838,U838)</f>
        <v>VC30ET14</v>
      </c>
      <c r="E838" t="s">
        <v>1959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1960</v>
      </c>
      <c r="L838" t="s">
        <v>1961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1962</v>
      </c>
      <c r="T838">
        <v>1</v>
      </c>
      <c r="U838" t="s">
        <v>1782</v>
      </c>
      <c r="V838" t="s">
        <v>264</v>
      </c>
    </row>
    <row r="839" spans="1:22" hidden="1" x14ac:dyDescent="0.55000000000000004">
      <c r="A839" t="s">
        <v>1958</v>
      </c>
      <c r="E839" t="s">
        <v>1959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1960</v>
      </c>
      <c r="O839" s="169">
        <f t="shared" si="78"/>
        <v>9.7738587150944092E-2</v>
      </c>
      <c r="T839">
        <v>1</v>
      </c>
      <c r="U839" t="s">
        <v>1767</v>
      </c>
      <c r="V839" t="s">
        <v>1768</v>
      </c>
    </row>
    <row r="840" spans="1:22" hidden="1" x14ac:dyDescent="0.55000000000000004">
      <c r="A840" t="s">
        <v>1958</v>
      </c>
      <c r="E840" t="s">
        <v>1959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1960</v>
      </c>
      <c r="O840" s="169">
        <f t="shared" si="78"/>
        <v>0.13143187713487142</v>
      </c>
      <c r="T840">
        <v>1</v>
      </c>
      <c r="U840" t="s">
        <v>1767</v>
      </c>
      <c r="V840" t="s">
        <v>1768</v>
      </c>
    </row>
    <row r="841" spans="1:22" hidden="1" x14ac:dyDescent="0.55000000000000004">
      <c r="A841" t="s">
        <v>1958</v>
      </c>
      <c r="E841" t="s">
        <v>1959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1960</v>
      </c>
      <c r="O841" s="169">
        <f t="shared" si="78"/>
        <v>9.8871051710306648E-2</v>
      </c>
      <c r="T841">
        <v>1</v>
      </c>
      <c r="U841" t="s">
        <v>1767</v>
      </c>
      <c r="V841" t="s">
        <v>1768</v>
      </c>
    </row>
    <row r="842" spans="1:22" hidden="1" x14ac:dyDescent="0.55000000000000004">
      <c r="A842" t="s">
        <v>1958</v>
      </c>
      <c r="E842" t="s">
        <v>1959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1960</v>
      </c>
      <c r="O842" s="169">
        <f t="shared" si="78"/>
        <v>0.12120312010839832</v>
      </c>
      <c r="T842">
        <v>1</v>
      </c>
      <c r="U842" t="s">
        <v>1767</v>
      </c>
      <c r="V842" t="s">
        <v>1768</v>
      </c>
    </row>
    <row r="843" spans="1:22" hidden="1" x14ac:dyDescent="0.55000000000000004">
      <c r="A843" t="s">
        <v>1958</v>
      </c>
      <c r="B843" t="s">
        <v>1967</v>
      </c>
      <c r="C843" t="str">
        <f t="shared" ref="C843" si="80">_xlfn.CONCAT(B843,U843)</f>
        <v>VC30ET02</v>
      </c>
      <c r="E843" t="s">
        <v>1959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1960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1962</v>
      </c>
      <c r="T843">
        <v>1</v>
      </c>
      <c r="U843" t="s">
        <v>1767</v>
      </c>
      <c r="V843" t="s">
        <v>1768</v>
      </c>
    </row>
    <row r="844" spans="1:22" hidden="1" x14ac:dyDescent="0.55000000000000004">
      <c r="A844" t="s">
        <v>1958</v>
      </c>
      <c r="E844" t="s">
        <v>1959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1960</v>
      </c>
      <c r="O844" s="169">
        <f t="shared" si="78"/>
        <v>1.5786759503977447E-2</v>
      </c>
      <c r="T844">
        <v>1</v>
      </c>
      <c r="U844" t="s">
        <v>1769</v>
      </c>
      <c r="V844" t="s">
        <v>255</v>
      </c>
    </row>
    <row r="845" spans="1:22" hidden="1" x14ac:dyDescent="0.55000000000000004">
      <c r="A845" t="s">
        <v>1958</v>
      </c>
      <c r="E845" t="s">
        <v>1959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1960</v>
      </c>
      <c r="O845" s="169">
        <f t="shared" si="78"/>
        <v>2.0845109342620943E-2</v>
      </c>
      <c r="T845">
        <v>1</v>
      </c>
      <c r="U845" t="s">
        <v>1769</v>
      </c>
      <c r="V845" t="s">
        <v>255</v>
      </c>
    </row>
    <row r="846" spans="1:22" hidden="1" x14ac:dyDescent="0.55000000000000004">
      <c r="A846" t="s">
        <v>1958</v>
      </c>
      <c r="E846" t="s">
        <v>1959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1960</v>
      </c>
      <c r="O846" s="169">
        <f t="shared" si="78"/>
        <v>1.5963636026860836E-2</v>
      </c>
      <c r="T846">
        <v>1</v>
      </c>
      <c r="U846" t="s">
        <v>1769</v>
      </c>
      <c r="V846" t="s">
        <v>255</v>
      </c>
    </row>
    <row r="847" spans="1:22" hidden="1" x14ac:dyDescent="0.55000000000000004">
      <c r="A847" t="s">
        <v>1958</v>
      </c>
      <c r="E847" t="s">
        <v>1959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1960</v>
      </c>
      <c r="O847" s="169">
        <f t="shared" si="78"/>
        <v>1.5206344917200226E-2</v>
      </c>
      <c r="T847">
        <v>1</v>
      </c>
      <c r="U847" t="s">
        <v>1769</v>
      </c>
      <c r="V847" t="s">
        <v>255</v>
      </c>
    </row>
    <row r="848" spans="1:22" hidden="1" x14ac:dyDescent="0.55000000000000004">
      <c r="A848" t="s">
        <v>1958</v>
      </c>
      <c r="B848" t="s">
        <v>1967</v>
      </c>
      <c r="C848" t="str">
        <f t="shared" ref="C848" si="81">_xlfn.CONCAT(B848,U848)</f>
        <v>VC30ET03</v>
      </c>
      <c r="E848" t="s">
        <v>1959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1960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1962</v>
      </c>
      <c r="T848">
        <v>1</v>
      </c>
      <c r="U848" t="s">
        <v>1769</v>
      </c>
      <c r="V848" t="s">
        <v>255</v>
      </c>
    </row>
    <row r="849" spans="1:22" hidden="1" x14ac:dyDescent="0.55000000000000004">
      <c r="A849" t="s">
        <v>1958</v>
      </c>
      <c r="E849" t="s">
        <v>1959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1960</v>
      </c>
      <c r="O849" s="169">
        <f t="shared" si="78"/>
        <v>0.19254088690863935</v>
      </c>
      <c r="T849">
        <v>1</v>
      </c>
      <c r="U849" t="s">
        <v>1774</v>
      </c>
      <c r="V849" t="s">
        <v>1775</v>
      </c>
    </row>
    <row r="850" spans="1:22" hidden="1" x14ac:dyDescent="0.55000000000000004">
      <c r="A850" t="s">
        <v>1958</v>
      </c>
      <c r="E850" t="s">
        <v>1959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1960</v>
      </c>
      <c r="O850" s="169">
        <f t="shared" si="78"/>
        <v>0.26265922426425103</v>
      </c>
      <c r="T850">
        <v>1</v>
      </c>
      <c r="U850" t="s">
        <v>1774</v>
      </c>
      <c r="V850" t="s">
        <v>1775</v>
      </c>
    </row>
    <row r="851" spans="1:22" hidden="1" x14ac:dyDescent="0.55000000000000004">
      <c r="A851" t="s">
        <v>1958</v>
      </c>
      <c r="E851" t="s">
        <v>1959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1960</v>
      </c>
      <c r="O851" s="169">
        <f t="shared" si="78"/>
        <v>0.17474264678831386</v>
      </c>
      <c r="T851">
        <v>1</v>
      </c>
      <c r="U851" t="s">
        <v>1774</v>
      </c>
      <c r="V851" t="s">
        <v>1775</v>
      </c>
    </row>
    <row r="852" spans="1:22" hidden="1" x14ac:dyDescent="0.55000000000000004">
      <c r="A852" t="s">
        <v>1958</v>
      </c>
      <c r="E852" t="s">
        <v>1959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1960</v>
      </c>
      <c r="O852" s="169">
        <f t="shared" si="78"/>
        <v>0.12709067299995377</v>
      </c>
      <c r="T852">
        <v>1</v>
      </c>
      <c r="U852" t="s">
        <v>1774</v>
      </c>
      <c r="V852" t="s">
        <v>1775</v>
      </c>
    </row>
    <row r="853" spans="1:22" hidden="1" x14ac:dyDescent="0.55000000000000004">
      <c r="A853" t="s">
        <v>1958</v>
      </c>
      <c r="B853" t="s">
        <v>1967</v>
      </c>
      <c r="C853" t="str">
        <f t="shared" ref="C853" si="82">_xlfn.CONCAT(B853,U853)</f>
        <v>VC30ET06</v>
      </c>
      <c r="E853" t="s">
        <v>1959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1960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1962</v>
      </c>
      <c r="T853">
        <v>1</v>
      </c>
      <c r="U853" t="s">
        <v>1774</v>
      </c>
      <c r="V853" t="s">
        <v>1775</v>
      </c>
    </row>
    <row r="854" spans="1:22" hidden="1" x14ac:dyDescent="0.55000000000000004">
      <c r="A854" t="s">
        <v>1958</v>
      </c>
      <c r="E854" t="s">
        <v>1959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1960</v>
      </c>
      <c r="O854" s="169">
        <f t="shared" si="78"/>
        <v>2.7799999999999999E-3</v>
      </c>
      <c r="T854">
        <v>1</v>
      </c>
      <c r="U854" t="s">
        <v>1783</v>
      </c>
      <c r="V854" t="s">
        <v>1784</v>
      </c>
    </row>
    <row r="855" spans="1:22" hidden="1" x14ac:dyDescent="0.55000000000000004">
      <c r="A855" t="s">
        <v>1958</v>
      </c>
      <c r="E855" t="s">
        <v>1959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1960</v>
      </c>
      <c r="O855" s="169">
        <f t="shared" si="78"/>
        <v>3.0299999999999997E-3</v>
      </c>
      <c r="T855">
        <v>1</v>
      </c>
      <c r="U855" t="s">
        <v>1783</v>
      </c>
      <c r="V855" t="s">
        <v>1784</v>
      </c>
    </row>
    <row r="856" spans="1:22" hidden="1" x14ac:dyDescent="0.55000000000000004">
      <c r="A856" t="s">
        <v>1958</v>
      </c>
      <c r="E856" t="s">
        <v>1959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1960</v>
      </c>
      <c r="O856" s="169">
        <f t="shared" si="78"/>
        <v>3.8499999999999997E-3</v>
      </c>
      <c r="T856">
        <v>1</v>
      </c>
      <c r="U856" t="s">
        <v>1783</v>
      </c>
      <c r="V856" t="s">
        <v>1784</v>
      </c>
    </row>
    <row r="857" spans="1:22" hidden="1" x14ac:dyDescent="0.55000000000000004">
      <c r="A857" t="s">
        <v>1958</v>
      </c>
      <c r="E857" t="s">
        <v>1959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1960</v>
      </c>
      <c r="O857" s="169">
        <f t="shared" si="78"/>
        <v>4.0300000000000006E-3</v>
      </c>
      <c r="T857">
        <v>1</v>
      </c>
      <c r="U857" t="s">
        <v>1783</v>
      </c>
      <c r="V857" t="s">
        <v>1784</v>
      </c>
    </row>
    <row r="858" spans="1:22" hidden="1" x14ac:dyDescent="0.55000000000000004">
      <c r="A858" t="s">
        <v>1958</v>
      </c>
      <c r="B858" t="s">
        <v>1967</v>
      </c>
      <c r="C858" t="str">
        <f t="shared" ref="C858" si="83">_xlfn.CONCAT(B858,U858)</f>
        <v>VC30ET15</v>
      </c>
      <c r="E858" t="s">
        <v>1959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1960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1962</v>
      </c>
      <c r="T858">
        <v>1</v>
      </c>
      <c r="U858" t="s">
        <v>1783</v>
      </c>
      <c r="V858" t="s">
        <v>1784</v>
      </c>
    </row>
    <row r="859" spans="1:22" hidden="1" x14ac:dyDescent="0.55000000000000004">
      <c r="A859" t="s">
        <v>1958</v>
      </c>
      <c r="E859" t="s">
        <v>1959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1960</v>
      </c>
      <c r="O859" s="169">
        <f t="shared" si="78"/>
        <v>0.13557923415527376</v>
      </c>
      <c r="T859">
        <v>1</v>
      </c>
      <c r="U859" t="s">
        <v>1778</v>
      </c>
      <c r="V859" t="s">
        <v>1790</v>
      </c>
    </row>
    <row r="860" spans="1:22" hidden="1" x14ac:dyDescent="0.55000000000000004">
      <c r="A860" t="s">
        <v>1958</v>
      </c>
      <c r="E860" t="s">
        <v>1959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1960</v>
      </c>
      <c r="O860" s="169">
        <f t="shared" si="78"/>
        <v>0.18670936060681098</v>
      </c>
      <c r="T860">
        <v>1</v>
      </c>
      <c r="U860" t="s">
        <v>1778</v>
      </c>
      <c r="V860" t="s">
        <v>1790</v>
      </c>
    </row>
    <row r="861" spans="1:22" hidden="1" x14ac:dyDescent="0.55000000000000004">
      <c r="A861" t="s">
        <v>1958</v>
      </c>
      <c r="E861" t="s">
        <v>1959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1960</v>
      </c>
      <c r="O861" s="169">
        <f t="shared" si="78"/>
        <v>0.17221559934965922</v>
      </c>
      <c r="T861">
        <v>1</v>
      </c>
      <c r="U861" t="s">
        <v>1778</v>
      </c>
      <c r="V861" t="s">
        <v>1790</v>
      </c>
    </row>
    <row r="862" spans="1:22" hidden="1" x14ac:dyDescent="0.55000000000000004">
      <c r="A862" t="s">
        <v>1958</v>
      </c>
      <c r="E862" t="s">
        <v>1959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1960</v>
      </c>
      <c r="O862" s="169">
        <f t="shared" si="78"/>
        <v>0.13888053320778326</v>
      </c>
      <c r="T862">
        <v>1</v>
      </c>
      <c r="U862" t="s">
        <v>1778</v>
      </c>
      <c r="V862" t="s">
        <v>1790</v>
      </c>
    </row>
    <row r="863" spans="1:22" hidden="1" x14ac:dyDescent="0.55000000000000004">
      <c r="A863" t="s">
        <v>1958</v>
      </c>
      <c r="B863" t="s">
        <v>1967</v>
      </c>
      <c r="C863" t="str">
        <f t="shared" ref="C863" si="84">_xlfn.CONCAT(B863,U863)</f>
        <v>VC30ET12</v>
      </c>
      <c r="E863" t="s">
        <v>1959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1960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1962</v>
      </c>
      <c r="T863">
        <v>1</v>
      </c>
      <c r="U863" t="s">
        <v>1778</v>
      </c>
      <c r="V863" t="s">
        <v>1790</v>
      </c>
    </row>
    <row r="864" spans="1:22" hidden="1" x14ac:dyDescent="0.55000000000000004">
      <c r="A864" t="s">
        <v>1958</v>
      </c>
      <c r="E864" t="s">
        <v>1959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1960</v>
      </c>
      <c r="O864" s="169">
        <f t="shared" si="78"/>
        <v>6.8599999999999998E-3</v>
      </c>
      <c r="T864">
        <v>1</v>
      </c>
      <c r="U864" t="s">
        <v>1780</v>
      </c>
      <c r="V864" t="s">
        <v>1781</v>
      </c>
    </row>
    <row r="865" spans="1:22" hidden="1" x14ac:dyDescent="0.55000000000000004">
      <c r="A865" t="s">
        <v>1958</v>
      </c>
      <c r="E865" t="s">
        <v>1959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1960</v>
      </c>
      <c r="O865" s="169">
        <f t="shared" si="78"/>
        <v>1.1979999999999999E-2</v>
      </c>
      <c r="T865">
        <v>1</v>
      </c>
      <c r="U865" t="s">
        <v>1780</v>
      </c>
      <c r="V865" t="s">
        <v>1781</v>
      </c>
    </row>
    <row r="866" spans="1:22" hidden="1" x14ac:dyDescent="0.55000000000000004">
      <c r="A866" t="s">
        <v>1958</v>
      </c>
      <c r="E866" t="s">
        <v>1959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1960</v>
      </c>
      <c r="O866" s="169">
        <f t="shared" si="78"/>
        <v>1.2230000000000001E-2</v>
      </c>
      <c r="T866">
        <v>1</v>
      </c>
      <c r="U866" t="s">
        <v>1780</v>
      </c>
      <c r="V866" t="s">
        <v>1781</v>
      </c>
    </row>
    <row r="867" spans="1:22" hidden="1" x14ac:dyDescent="0.55000000000000004">
      <c r="A867" t="s">
        <v>1958</v>
      </c>
      <c r="E867" t="s">
        <v>1959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1960</v>
      </c>
      <c r="O867" s="169">
        <f t="shared" si="78"/>
        <v>9.0199999999999985E-3</v>
      </c>
      <c r="T867">
        <v>1</v>
      </c>
      <c r="U867" t="s">
        <v>1780</v>
      </c>
      <c r="V867" t="s">
        <v>1781</v>
      </c>
    </row>
    <row r="868" spans="1:22" hidden="1" x14ac:dyDescent="0.55000000000000004">
      <c r="A868" t="s">
        <v>1958</v>
      </c>
      <c r="B868" t="s">
        <v>1967</v>
      </c>
      <c r="C868" t="str">
        <f t="shared" ref="C868" si="85">_xlfn.CONCAT(B868,U868)</f>
        <v>VC30ET13</v>
      </c>
      <c r="E868" t="s">
        <v>1959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1960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1962</v>
      </c>
      <c r="T868">
        <v>1</v>
      </c>
      <c r="U868" t="s">
        <v>1780</v>
      </c>
      <c r="V868" t="s">
        <v>1781</v>
      </c>
    </row>
    <row r="869" spans="1:22" hidden="1" x14ac:dyDescent="0.55000000000000004">
      <c r="A869" t="s">
        <v>1958</v>
      </c>
      <c r="E869" t="s">
        <v>1959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1960</v>
      </c>
      <c r="O869" s="169">
        <f t="shared" si="78"/>
        <v>9.9995772122075648E-3</v>
      </c>
      <c r="T869">
        <v>1</v>
      </c>
      <c r="U869" t="s">
        <v>1770</v>
      </c>
      <c r="V869" t="s">
        <v>259</v>
      </c>
    </row>
    <row r="870" spans="1:22" hidden="1" x14ac:dyDescent="0.55000000000000004">
      <c r="A870" t="s">
        <v>1958</v>
      </c>
      <c r="E870" t="s">
        <v>1959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1960</v>
      </c>
      <c r="O870" s="169">
        <f t="shared" si="78"/>
        <v>1.1504453498505124E-2</v>
      </c>
      <c r="T870">
        <v>1</v>
      </c>
      <c r="U870" t="s">
        <v>1770</v>
      </c>
      <c r="V870" t="s">
        <v>259</v>
      </c>
    </row>
    <row r="871" spans="1:22" hidden="1" x14ac:dyDescent="0.55000000000000004">
      <c r="A871" t="s">
        <v>1958</v>
      </c>
      <c r="E871" t="s">
        <v>1959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1960</v>
      </c>
      <c r="O871" s="169">
        <f t="shared" si="78"/>
        <v>9.0225101111178155E-3</v>
      </c>
      <c r="T871">
        <v>1</v>
      </c>
      <c r="U871" t="s">
        <v>1770</v>
      </c>
      <c r="V871" t="s">
        <v>259</v>
      </c>
    </row>
    <row r="872" spans="1:22" hidden="1" x14ac:dyDescent="0.55000000000000004">
      <c r="A872" t="s">
        <v>1958</v>
      </c>
      <c r="E872" t="s">
        <v>1959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1960</v>
      </c>
      <c r="O872" s="169">
        <f t="shared" si="78"/>
        <v>8.9630256176792874E-3</v>
      </c>
      <c r="T872">
        <v>1</v>
      </c>
      <c r="U872" t="s">
        <v>1770</v>
      </c>
      <c r="V872" t="s">
        <v>259</v>
      </c>
    </row>
    <row r="873" spans="1:22" hidden="1" x14ac:dyDescent="0.55000000000000004">
      <c r="A873" t="s">
        <v>1958</v>
      </c>
      <c r="B873" t="s">
        <v>1967</v>
      </c>
      <c r="C873" t="str">
        <f t="shared" ref="C873" si="86">_xlfn.CONCAT(B873,U873)</f>
        <v>VC30ET04</v>
      </c>
      <c r="E873" t="s">
        <v>1959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1960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1962</v>
      </c>
      <c r="T873">
        <v>1</v>
      </c>
      <c r="U873" t="s">
        <v>1770</v>
      </c>
      <c r="V873" t="s">
        <v>259</v>
      </c>
    </row>
    <row r="874" spans="1:22" ht="13" hidden="1" customHeight="1" x14ac:dyDescent="0.55000000000000004">
      <c r="A874" t="s">
        <v>1958</v>
      </c>
      <c r="E874" t="s">
        <v>1959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1960</v>
      </c>
      <c r="O874" s="169">
        <f t="shared" si="78"/>
        <v>8.3412049401792813E-3</v>
      </c>
      <c r="T874">
        <v>1</v>
      </c>
      <c r="U874" t="s">
        <v>1776</v>
      </c>
      <c r="V874" t="s">
        <v>1777</v>
      </c>
    </row>
    <row r="875" spans="1:22" ht="13" hidden="1" customHeight="1" x14ac:dyDescent="0.55000000000000004">
      <c r="A875" t="s">
        <v>1958</v>
      </c>
      <c r="E875" t="s">
        <v>1959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1960</v>
      </c>
      <c r="O875" s="169">
        <f t="shared" si="78"/>
        <v>1.0196147467470735E-2</v>
      </c>
      <c r="T875">
        <v>1</v>
      </c>
      <c r="U875" t="s">
        <v>1776</v>
      </c>
      <c r="V875" t="s">
        <v>1777</v>
      </c>
    </row>
    <row r="876" spans="1:22" ht="13" hidden="1" customHeight="1" x14ac:dyDescent="0.55000000000000004">
      <c r="A876" t="s">
        <v>1958</v>
      </c>
      <c r="E876" t="s">
        <v>1959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1960</v>
      </c>
      <c r="O876" s="169">
        <f t="shared" si="78"/>
        <v>7.588807618877434E-3</v>
      </c>
      <c r="T876">
        <v>1</v>
      </c>
      <c r="U876" t="s">
        <v>1776</v>
      </c>
      <c r="V876" t="s">
        <v>1777</v>
      </c>
    </row>
    <row r="877" spans="1:22" ht="13" hidden="1" customHeight="1" x14ac:dyDescent="0.55000000000000004">
      <c r="A877" t="s">
        <v>1958</v>
      </c>
      <c r="E877" t="s">
        <v>1959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1960</v>
      </c>
      <c r="O877" s="169">
        <f t="shared" si="78"/>
        <v>6.1850669445188446E-3</v>
      </c>
      <c r="T877">
        <v>1</v>
      </c>
      <c r="U877" t="s">
        <v>1776</v>
      </c>
      <c r="V877" t="s">
        <v>1777</v>
      </c>
    </row>
    <row r="878" spans="1:22" ht="13" hidden="1" customHeight="1" x14ac:dyDescent="0.55000000000000004">
      <c r="A878" t="s">
        <v>1958</v>
      </c>
      <c r="B878" t="s">
        <v>1967</v>
      </c>
      <c r="C878" t="str">
        <f t="shared" ref="C878" si="87">_xlfn.CONCAT(B878,U878)</f>
        <v>VC30ET07</v>
      </c>
      <c r="E878" t="s">
        <v>1959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1960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1962</v>
      </c>
      <c r="T878">
        <v>1</v>
      </c>
      <c r="U878" t="s">
        <v>1776</v>
      </c>
      <c r="V878" t="s">
        <v>1777</v>
      </c>
    </row>
    <row r="879" spans="1:22" ht="13" hidden="1" customHeight="1" x14ac:dyDescent="0.55000000000000004">
      <c r="A879" t="s">
        <v>1958</v>
      </c>
      <c r="E879" t="s">
        <v>1959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1960</v>
      </c>
      <c r="O879" s="169">
        <f t="shared" si="78"/>
        <v>1.5648429799688993E-3</v>
      </c>
      <c r="T879">
        <v>1</v>
      </c>
      <c r="U879" t="s">
        <v>1771</v>
      </c>
      <c r="V879" t="s">
        <v>1963</v>
      </c>
    </row>
    <row r="880" spans="1:22" ht="13" hidden="1" customHeight="1" x14ac:dyDescent="0.55000000000000004">
      <c r="A880" t="s">
        <v>1958</v>
      </c>
      <c r="E880" t="s">
        <v>1959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1960</v>
      </c>
      <c r="O880" s="169">
        <f t="shared" si="78"/>
        <v>2.2606052243820712E-3</v>
      </c>
      <c r="T880">
        <v>1</v>
      </c>
      <c r="U880" t="s">
        <v>1771</v>
      </c>
      <c r="V880" t="s">
        <v>1963</v>
      </c>
    </row>
    <row r="881" spans="1:22" ht="13" hidden="1" customHeight="1" x14ac:dyDescent="0.55000000000000004">
      <c r="A881" t="s">
        <v>1958</v>
      </c>
      <c r="B881" t="s">
        <v>1967</v>
      </c>
      <c r="C881" t="str">
        <f t="shared" ref="C881" si="88">_xlfn.CONCAT(B881,U881)</f>
        <v>VC30ET05</v>
      </c>
      <c r="E881" t="s">
        <v>1959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1960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1962</v>
      </c>
      <c r="T881">
        <v>1</v>
      </c>
      <c r="U881" t="s">
        <v>1771</v>
      </c>
      <c r="V881" t="s">
        <v>1963</v>
      </c>
    </row>
    <row r="882" spans="1:22" ht="13" hidden="1" customHeight="1" x14ac:dyDescent="0.55000000000000004">
      <c r="A882" t="s">
        <v>1958</v>
      </c>
      <c r="E882" t="s">
        <v>1959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1960</v>
      </c>
      <c r="O882" s="169">
        <f t="shared" si="78"/>
        <v>2.6718205956903951E-4</v>
      </c>
      <c r="T882">
        <v>1</v>
      </c>
      <c r="U882" t="s">
        <v>1766</v>
      </c>
      <c r="V882" t="s">
        <v>256</v>
      </c>
    </row>
    <row r="883" spans="1:22" ht="13" hidden="1" customHeight="1" x14ac:dyDescent="0.55000000000000004">
      <c r="A883" t="s">
        <v>1958</v>
      </c>
      <c r="E883" t="s">
        <v>1959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1960</v>
      </c>
      <c r="O883" s="169">
        <f t="shared" si="78"/>
        <v>2.4722658661949503E-4</v>
      </c>
      <c r="T883">
        <v>1</v>
      </c>
      <c r="U883" t="s">
        <v>1766</v>
      </c>
      <c r="V883" t="s">
        <v>256</v>
      </c>
    </row>
    <row r="884" spans="1:22" ht="13" hidden="1" customHeight="1" x14ac:dyDescent="0.55000000000000004">
      <c r="A884" t="s">
        <v>1958</v>
      </c>
      <c r="E884" t="s">
        <v>1959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1960</v>
      </c>
      <c r="O884" s="169">
        <f t="shared" si="78"/>
        <v>1.6934602647471667E-4</v>
      </c>
      <c r="T884">
        <v>1</v>
      </c>
      <c r="U884" t="s">
        <v>1766</v>
      </c>
      <c r="V884" t="s">
        <v>256</v>
      </c>
    </row>
    <row r="885" spans="1:22" ht="13" hidden="1" customHeight="1" x14ac:dyDescent="0.55000000000000004">
      <c r="A885" t="s">
        <v>1958</v>
      </c>
      <c r="E885" t="s">
        <v>1959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1960</v>
      </c>
      <c r="O885" s="169">
        <f t="shared" si="78"/>
        <v>8.3202742130178173E-5</v>
      </c>
      <c r="T885">
        <v>1</v>
      </c>
      <c r="U885" t="s">
        <v>1766</v>
      </c>
      <c r="V885" t="s">
        <v>256</v>
      </c>
    </row>
    <row r="886" spans="1:22" ht="13" hidden="1" customHeight="1" x14ac:dyDescent="0.55000000000000004">
      <c r="A886" t="s">
        <v>1958</v>
      </c>
      <c r="B886" t="s">
        <v>1967</v>
      </c>
      <c r="C886" t="str">
        <f t="shared" ref="C886" si="89">_xlfn.CONCAT(B886,U886)</f>
        <v>VC30ET01</v>
      </c>
      <c r="E886" t="s">
        <v>1959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1960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1962</v>
      </c>
      <c r="T886">
        <v>1</v>
      </c>
      <c r="U886" t="s">
        <v>1766</v>
      </c>
      <c r="V886" t="s">
        <v>256</v>
      </c>
    </row>
    <row r="887" spans="1:22" hidden="1" x14ac:dyDescent="0.55000000000000004">
      <c r="A887" t="s">
        <v>1958</v>
      </c>
      <c r="E887" t="s">
        <v>1964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1965</v>
      </c>
      <c r="L887" t="s">
        <v>1961</v>
      </c>
      <c r="R887" s="182" t="s">
        <v>1962</v>
      </c>
      <c r="T887">
        <v>0</v>
      </c>
      <c r="U887" t="s">
        <v>1747</v>
      </c>
      <c r="V887" t="s">
        <v>231</v>
      </c>
    </row>
    <row r="888" spans="1:22" hidden="1" x14ac:dyDescent="0.55000000000000004">
      <c r="A888" t="s">
        <v>1958</v>
      </c>
      <c r="E888" t="s">
        <v>1964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1965</v>
      </c>
      <c r="L888" t="s">
        <v>1961</v>
      </c>
      <c r="R888" s="182" t="s">
        <v>1962</v>
      </c>
      <c r="T888">
        <v>0</v>
      </c>
      <c r="U888" t="s">
        <v>1747</v>
      </c>
      <c r="V888" t="s">
        <v>231</v>
      </c>
    </row>
    <row r="889" spans="1:22" hidden="1" x14ac:dyDescent="0.55000000000000004">
      <c r="A889" t="s">
        <v>1958</v>
      </c>
      <c r="E889" t="s">
        <v>1964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1965</v>
      </c>
      <c r="L889" t="s">
        <v>1961</v>
      </c>
      <c r="R889" s="182" t="s">
        <v>1962</v>
      </c>
      <c r="T889">
        <v>0</v>
      </c>
      <c r="U889" t="s">
        <v>1747</v>
      </c>
      <c r="V889" t="s">
        <v>231</v>
      </c>
    </row>
    <row r="890" spans="1:22" hidden="1" x14ac:dyDescent="0.55000000000000004">
      <c r="A890" t="s">
        <v>1958</v>
      </c>
      <c r="E890" t="s">
        <v>1964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1965</v>
      </c>
      <c r="L890" t="s">
        <v>1961</v>
      </c>
      <c r="Q890" s="174">
        <f>AVERAGE(I890/I889, I889/I888, I888/I887)</f>
        <v>0.76493796327092367</v>
      </c>
      <c r="R890" s="182" t="s">
        <v>1962</v>
      </c>
      <c r="T890">
        <v>0</v>
      </c>
      <c r="U890" t="s">
        <v>1747</v>
      </c>
      <c r="V890" t="s">
        <v>231</v>
      </c>
    </row>
    <row r="891" spans="1:22" ht="13" hidden="1" customHeight="1" x14ac:dyDescent="0.55000000000000004">
      <c r="A891" t="s">
        <v>1966</v>
      </c>
      <c r="B891" t="s">
        <v>1967</v>
      </c>
      <c r="C891" t="str">
        <f t="shared" ref="C891:C892" si="90">_xlfn.CONCAT(B891,U891)</f>
        <v>VC30ET</v>
      </c>
      <c r="D891" t="s">
        <v>1306</v>
      </c>
      <c r="E891" t="s">
        <v>1968</v>
      </c>
      <c r="F891" t="s">
        <v>4</v>
      </c>
      <c r="G891" s="168" t="s">
        <v>1969</v>
      </c>
      <c r="H891">
        <v>2020</v>
      </c>
      <c r="I891" s="12">
        <v>54.1</v>
      </c>
      <c r="J891" s="12"/>
      <c r="K891" t="s">
        <v>1970</v>
      </c>
      <c r="O891" s="169">
        <f>I891/1000*I829/100</f>
        <v>3.6788000000000001E-2</v>
      </c>
      <c r="P891" t="s">
        <v>1146</v>
      </c>
      <c r="R891" t="s">
        <v>1971</v>
      </c>
      <c r="T891">
        <v>0</v>
      </c>
      <c r="U891" t="s">
        <v>1747</v>
      </c>
      <c r="V891" t="s">
        <v>231</v>
      </c>
    </row>
    <row r="892" spans="1:22" hidden="1" x14ac:dyDescent="0.55000000000000004">
      <c r="A892" t="s">
        <v>1972</v>
      </c>
      <c r="B892" t="s">
        <v>1973</v>
      </c>
      <c r="C892" t="str">
        <f t="shared" si="90"/>
        <v>VC32ET</v>
      </c>
      <c r="E892" t="s">
        <v>2090</v>
      </c>
      <c r="F892" t="s">
        <v>63</v>
      </c>
      <c r="G892" s="168" t="s">
        <v>67</v>
      </c>
      <c r="H892">
        <v>2020</v>
      </c>
      <c r="I892">
        <v>132</v>
      </c>
      <c r="K892" t="s">
        <v>1974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1975</v>
      </c>
      <c r="T892">
        <v>0</v>
      </c>
      <c r="U892" t="s">
        <v>1747</v>
      </c>
      <c r="V892" t="s">
        <v>231</v>
      </c>
    </row>
    <row r="893" spans="1:22" hidden="1" x14ac:dyDescent="0.55000000000000004">
      <c r="A893" t="s">
        <v>2089</v>
      </c>
      <c r="B893" t="s">
        <v>1973</v>
      </c>
      <c r="E893" t="s">
        <v>2090</v>
      </c>
      <c r="F893" t="s">
        <v>63</v>
      </c>
      <c r="G893" s="168" t="s">
        <v>67</v>
      </c>
      <c r="H893">
        <v>2017</v>
      </c>
      <c r="I893">
        <v>112.7</v>
      </c>
      <c r="K893" t="s">
        <v>1974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1747</v>
      </c>
      <c r="V893" t="s">
        <v>231</v>
      </c>
    </row>
    <row r="894" spans="1:22" hidden="1" x14ac:dyDescent="0.55000000000000004">
      <c r="A894" t="s">
        <v>2089</v>
      </c>
      <c r="B894" t="s">
        <v>1973</v>
      </c>
      <c r="C894" t="s">
        <v>2091</v>
      </c>
      <c r="E894" t="s">
        <v>2090</v>
      </c>
      <c r="F894" t="s">
        <v>63</v>
      </c>
      <c r="G894" s="168" t="s">
        <v>67</v>
      </c>
      <c r="H894">
        <v>2017</v>
      </c>
      <c r="I894">
        <v>100.8</v>
      </c>
      <c r="K894" t="s">
        <v>1974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1766</v>
      </c>
      <c r="V894" t="s">
        <v>256</v>
      </c>
    </row>
    <row r="895" spans="1:22" hidden="1" x14ac:dyDescent="0.55000000000000004">
      <c r="A895" t="s">
        <v>2089</v>
      </c>
      <c r="B895" t="s">
        <v>1973</v>
      </c>
      <c r="C895" t="s">
        <v>2092</v>
      </c>
      <c r="E895" t="s">
        <v>2090</v>
      </c>
      <c r="F895" t="s">
        <v>63</v>
      </c>
      <c r="G895" s="168" t="s">
        <v>67</v>
      </c>
      <c r="H895">
        <v>2017</v>
      </c>
      <c r="I895">
        <v>156.4</v>
      </c>
      <c r="K895" t="s">
        <v>1974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1767</v>
      </c>
      <c r="V895" t="s">
        <v>1843</v>
      </c>
    </row>
    <row r="896" spans="1:22" hidden="1" x14ac:dyDescent="0.55000000000000004">
      <c r="A896" t="s">
        <v>2089</v>
      </c>
      <c r="B896" t="s">
        <v>1973</v>
      </c>
      <c r="C896" t="s">
        <v>2093</v>
      </c>
      <c r="E896" t="s">
        <v>2090</v>
      </c>
      <c r="F896" t="s">
        <v>63</v>
      </c>
      <c r="G896" s="168" t="s">
        <v>67</v>
      </c>
      <c r="H896">
        <v>2017</v>
      </c>
      <c r="I896">
        <v>108.3</v>
      </c>
      <c r="K896" t="s">
        <v>1974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1769</v>
      </c>
      <c r="V896" t="s">
        <v>255</v>
      </c>
    </row>
    <row r="897" spans="1:22" hidden="1" x14ac:dyDescent="0.55000000000000004">
      <c r="A897" t="s">
        <v>2089</v>
      </c>
      <c r="B897" t="s">
        <v>1973</v>
      </c>
      <c r="C897" t="s">
        <v>2094</v>
      </c>
      <c r="E897" t="s">
        <v>2090</v>
      </c>
      <c r="F897" t="s">
        <v>63</v>
      </c>
      <c r="G897" s="168" t="s">
        <v>67</v>
      </c>
      <c r="H897">
        <v>2017</v>
      </c>
      <c r="I897">
        <v>115.2</v>
      </c>
      <c r="K897" t="s">
        <v>1974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1770</v>
      </c>
      <c r="V897" t="s">
        <v>259</v>
      </c>
    </row>
    <row r="898" spans="1:22" hidden="1" x14ac:dyDescent="0.55000000000000004">
      <c r="A898" t="s">
        <v>2089</v>
      </c>
      <c r="B898" t="s">
        <v>1973</v>
      </c>
      <c r="C898" t="s">
        <v>2095</v>
      </c>
      <c r="E898" t="s">
        <v>2090</v>
      </c>
      <c r="F898" t="s">
        <v>63</v>
      </c>
      <c r="G898" s="168" t="s">
        <v>67</v>
      </c>
      <c r="H898">
        <v>2017</v>
      </c>
      <c r="I898">
        <v>51.1</v>
      </c>
      <c r="K898" t="s">
        <v>1974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1771</v>
      </c>
      <c r="V898" t="s">
        <v>1772</v>
      </c>
    </row>
    <row r="899" spans="1:22" hidden="1" x14ac:dyDescent="0.55000000000000004">
      <c r="A899" t="s">
        <v>2089</v>
      </c>
      <c r="B899" t="s">
        <v>1973</v>
      </c>
      <c r="C899" t="s">
        <v>2096</v>
      </c>
      <c r="E899" t="s">
        <v>2090</v>
      </c>
      <c r="F899" t="s">
        <v>63</v>
      </c>
      <c r="G899" s="168" t="s">
        <v>67</v>
      </c>
      <c r="H899">
        <v>2017</v>
      </c>
      <c r="I899">
        <v>61.9</v>
      </c>
      <c r="K899" t="s">
        <v>1974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1774</v>
      </c>
      <c r="V899" t="s">
        <v>1775</v>
      </c>
    </row>
    <row r="900" spans="1:22" hidden="1" x14ac:dyDescent="0.55000000000000004">
      <c r="A900" t="s">
        <v>2089</v>
      </c>
      <c r="B900" t="s">
        <v>1973</v>
      </c>
      <c r="C900" t="s">
        <v>2097</v>
      </c>
      <c r="E900" t="s">
        <v>2090</v>
      </c>
      <c r="F900" t="s">
        <v>63</v>
      </c>
      <c r="G900" s="168" t="s">
        <v>67</v>
      </c>
      <c r="H900">
        <v>2017</v>
      </c>
      <c r="I900">
        <v>101.4</v>
      </c>
      <c r="K900" t="s">
        <v>1974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1776</v>
      </c>
      <c r="V900" t="s">
        <v>1777</v>
      </c>
    </row>
    <row r="901" spans="1:22" hidden="1" x14ac:dyDescent="0.55000000000000004">
      <c r="A901" t="s">
        <v>2089</v>
      </c>
      <c r="B901" t="s">
        <v>1973</v>
      </c>
      <c r="C901" t="s">
        <v>2098</v>
      </c>
      <c r="E901" t="s">
        <v>2090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1974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1778</v>
      </c>
      <c r="V901" t="s">
        <v>1779</v>
      </c>
    </row>
    <row r="902" spans="1:22" hidden="1" x14ac:dyDescent="0.55000000000000004">
      <c r="A902" t="s">
        <v>2089</v>
      </c>
      <c r="B902" t="s">
        <v>1973</v>
      </c>
      <c r="C902" t="s">
        <v>2099</v>
      </c>
      <c r="E902" t="s">
        <v>2090</v>
      </c>
      <c r="F902" t="s">
        <v>63</v>
      </c>
      <c r="G902" s="168" t="s">
        <v>67</v>
      </c>
      <c r="H902">
        <v>2017</v>
      </c>
      <c r="I902">
        <v>206.7</v>
      </c>
      <c r="K902" t="s">
        <v>1974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1780</v>
      </c>
      <c r="V902" t="s">
        <v>1781</v>
      </c>
    </row>
    <row r="903" spans="1:22" hidden="1" x14ac:dyDescent="0.55000000000000004">
      <c r="A903" t="s">
        <v>2089</v>
      </c>
      <c r="B903" t="s">
        <v>1973</v>
      </c>
      <c r="C903" t="s">
        <v>2100</v>
      </c>
      <c r="E903" t="s">
        <v>2090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1974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1782</v>
      </c>
      <c r="V903" t="s">
        <v>264</v>
      </c>
    </row>
    <row r="904" spans="1:22" hidden="1" x14ac:dyDescent="0.55000000000000004">
      <c r="A904" t="s">
        <v>2089</v>
      </c>
      <c r="B904" t="s">
        <v>1973</v>
      </c>
      <c r="C904" t="s">
        <v>2101</v>
      </c>
      <c r="E904" t="s">
        <v>2090</v>
      </c>
      <c r="F904" t="s">
        <v>63</v>
      </c>
      <c r="G904" s="168" t="s">
        <v>67</v>
      </c>
      <c r="H904">
        <v>2017</v>
      </c>
      <c r="I904">
        <v>348.5</v>
      </c>
      <c r="K904" t="s">
        <v>1974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1783</v>
      </c>
      <c r="V904" t="s">
        <v>1784</v>
      </c>
    </row>
    <row r="905" spans="1:22" hidden="1" x14ac:dyDescent="0.55000000000000004">
      <c r="A905" t="s">
        <v>1976</v>
      </c>
      <c r="F905" t="s">
        <v>1341</v>
      </c>
      <c r="G905" s="168" t="s">
        <v>1977</v>
      </c>
      <c r="H905" t="s">
        <v>1978</v>
      </c>
      <c r="I905">
        <v>19.600000000000001</v>
      </c>
      <c r="J905" t="s">
        <v>1979</v>
      </c>
      <c r="K905" t="s">
        <v>1980</v>
      </c>
      <c r="L905" t="s">
        <v>1807</v>
      </c>
      <c r="T905">
        <v>0</v>
      </c>
      <c r="U905" t="s">
        <v>1747</v>
      </c>
      <c r="V905" t="s">
        <v>231</v>
      </c>
    </row>
    <row r="906" spans="1:22" hidden="1" x14ac:dyDescent="0.55000000000000004">
      <c r="A906" t="s">
        <v>1976</v>
      </c>
      <c r="F906" t="s">
        <v>1341</v>
      </c>
      <c r="G906" s="168" t="s">
        <v>1981</v>
      </c>
      <c r="H906">
        <v>2012</v>
      </c>
      <c r="I906">
        <v>28.3</v>
      </c>
      <c r="J906" t="s">
        <v>1982</v>
      </c>
      <c r="K906" t="s">
        <v>1983</v>
      </c>
      <c r="L906" t="s">
        <v>1025</v>
      </c>
      <c r="T906">
        <v>1</v>
      </c>
      <c r="U906" t="s">
        <v>1769</v>
      </c>
      <c r="V906" t="s">
        <v>255</v>
      </c>
    </row>
    <row r="907" spans="1:22" hidden="1" x14ac:dyDescent="0.55000000000000004">
      <c r="A907" t="s">
        <v>1976</v>
      </c>
      <c r="F907" t="s">
        <v>1341</v>
      </c>
      <c r="G907" s="168" t="s">
        <v>1977</v>
      </c>
      <c r="H907">
        <v>2014</v>
      </c>
      <c r="I907">
        <v>16.899999999999999</v>
      </c>
      <c r="J907" t="s">
        <v>1984</v>
      </c>
      <c r="K907" t="s">
        <v>1980</v>
      </c>
      <c r="L907" t="s">
        <v>1025</v>
      </c>
      <c r="T907">
        <v>1</v>
      </c>
      <c r="U907" t="s">
        <v>1770</v>
      </c>
      <c r="V907" t="s">
        <v>259</v>
      </c>
    </row>
    <row r="908" spans="1:22" hidden="1" x14ac:dyDescent="0.55000000000000004">
      <c r="A908" t="s">
        <v>1976</v>
      </c>
      <c r="F908" t="s">
        <v>1341</v>
      </c>
      <c r="G908" s="168" t="s">
        <v>1977</v>
      </c>
      <c r="H908">
        <v>2013</v>
      </c>
      <c r="I908">
        <v>18.8</v>
      </c>
      <c r="J908" t="s">
        <v>1985</v>
      </c>
      <c r="K908" t="s">
        <v>1986</v>
      </c>
      <c r="L908" t="s">
        <v>1025</v>
      </c>
      <c r="T908">
        <v>1</v>
      </c>
      <c r="U908" t="s">
        <v>1776</v>
      </c>
      <c r="V908" t="s">
        <v>1987</v>
      </c>
    </row>
    <row r="909" spans="1:22" hidden="1" x14ac:dyDescent="0.55000000000000004">
      <c r="A909" t="s">
        <v>1976</v>
      </c>
      <c r="F909" t="s">
        <v>1341</v>
      </c>
      <c r="G909" s="168" t="s">
        <v>1988</v>
      </c>
      <c r="H909">
        <v>2014</v>
      </c>
      <c r="I909">
        <v>18.100000000000001</v>
      </c>
      <c r="J909" t="s">
        <v>1989</v>
      </c>
      <c r="K909" t="s">
        <v>1990</v>
      </c>
      <c r="L909" t="s">
        <v>1025</v>
      </c>
      <c r="T909">
        <v>1</v>
      </c>
      <c r="U909" t="s">
        <v>1766</v>
      </c>
      <c r="V909" t="s">
        <v>256</v>
      </c>
    </row>
    <row r="910" spans="1:22" hidden="1" x14ac:dyDescent="0.55000000000000004">
      <c r="A910" t="s">
        <v>1976</v>
      </c>
      <c r="F910" t="s">
        <v>1341</v>
      </c>
      <c r="G910" s="168" t="s">
        <v>1991</v>
      </c>
      <c r="H910">
        <v>2009</v>
      </c>
      <c r="I910">
        <v>30.3</v>
      </c>
      <c r="J910" t="s">
        <v>1992</v>
      </c>
      <c r="K910" t="s">
        <v>1993</v>
      </c>
      <c r="L910" t="s">
        <v>1025</v>
      </c>
      <c r="T910">
        <v>1</v>
      </c>
      <c r="U910" t="s">
        <v>1782</v>
      </c>
      <c r="V910" t="s">
        <v>264</v>
      </c>
    </row>
    <row r="911" spans="1:22" hidden="1" x14ac:dyDescent="0.55000000000000004">
      <c r="A911" t="s">
        <v>1994</v>
      </c>
      <c r="B911" t="s">
        <v>1995</v>
      </c>
      <c r="C911" t="str">
        <f t="shared" ref="C911:C926" si="92">_xlfn.CONCAT(B911,U911)</f>
        <v>VC34ET</v>
      </c>
      <c r="F911" t="s">
        <v>1341</v>
      </c>
      <c r="G911" s="168" t="s">
        <v>1988</v>
      </c>
      <c r="H911" t="s">
        <v>1835</v>
      </c>
      <c r="I911">
        <v>21.81</v>
      </c>
      <c r="J911" t="s">
        <v>1996</v>
      </c>
      <c r="K911" t="s">
        <v>1990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1747</v>
      </c>
      <c r="V911" t="s">
        <v>231</v>
      </c>
    </row>
    <row r="912" spans="1:22" hidden="1" x14ac:dyDescent="0.55000000000000004">
      <c r="A912" t="s">
        <v>1994</v>
      </c>
      <c r="B912" t="s">
        <v>1995</v>
      </c>
      <c r="C912" t="str">
        <f t="shared" si="92"/>
        <v>VC34ETR</v>
      </c>
      <c r="F912" t="s">
        <v>1341</v>
      </c>
      <c r="G912" s="168" t="s">
        <v>1988</v>
      </c>
      <c r="H912" t="s">
        <v>1902</v>
      </c>
      <c r="I912">
        <v>18.45</v>
      </c>
      <c r="J912" t="s">
        <v>1997</v>
      </c>
      <c r="K912" t="s">
        <v>1990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1764</v>
      </c>
      <c r="V912" t="s">
        <v>16</v>
      </c>
    </row>
    <row r="913" spans="1:22" hidden="1" x14ac:dyDescent="0.55000000000000004">
      <c r="A913" t="s">
        <v>1994</v>
      </c>
      <c r="B913" t="s">
        <v>1995</v>
      </c>
      <c r="C913" t="str">
        <f t="shared" si="92"/>
        <v>VC34ETU</v>
      </c>
      <c r="F913" t="s">
        <v>1341</v>
      </c>
      <c r="G913" s="168" t="s">
        <v>1988</v>
      </c>
      <c r="H913" t="s">
        <v>1835</v>
      </c>
      <c r="I913">
        <v>22.85</v>
      </c>
      <c r="J913" t="s">
        <v>1998</v>
      </c>
      <c r="K913" t="s">
        <v>1990</v>
      </c>
      <c r="L913" t="s">
        <v>1807</v>
      </c>
      <c r="O913">
        <f t="shared" si="93"/>
        <v>0.22850000000000001</v>
      </c>
      <c r="P913" t="s">
        <v>1807</v>
      </c>
      <c r="T913">
        <v>0.5</v>
      </c>
      <c r="U913" t="s">
        <v>1765</v>
      </c>
      <c r="V913" t="s">
        <v>128</v>
      </c>
    </row>
    <row r="914" spans="1:22" hidden="1" x14ac:dyDescent="0.55000000000000004">
      <c r="A914" t="s">
        <v>1994</v>
      </c>
      <c r="B914" t="s">
        <v>1995</v>
      </c>
      <c r="C914" t="str">
        <f t="shared" si="92"/>
        <v>VC34ET01</v>
      </c>
      <c r="F914" t="s">
        <v>1341</v>
      </c>
      <c r="G914" s="168" t="s">
        <v>1988</v>
      </c>
      <c r="H914" t="s">
        <v>1999</v>
      </c>
      <c r="I914">
        <v>15.36</v>
      </c>
      <c r="J914" t="s">
        <v>2000</v>
      </c>
      <c r="K914" t="s">
        <v>1990</v>
      </c>
      <c r="L914" t="s">
        <v>1807</v>
      </c>
      <c r="O914">
        <f t="shared" si="93"/>
        <v>0.15359999999999999</v>
      </c>
      <c r="P914" t="s">
        <v>1807</v>
      </c>
      <c r="T914">
        <v>1</v>
      </c>
      <c r="U914" t="s">
        <v>1766</v>
      </c>
      <c r="V914" t="s">
        <v>256</v>
      </c>
    </row>
    <row r="915" spans="1:22" hidden="1" x14ac:dyDescent="0.55000000000000004">
      <c r="A915" t="s">
        <v>1994</v>
      </c>
      <c r="B915" t="s">
        <v>1995</v>
      </c>
      <c r="C915" t="str">
        <f t="shared" si="92"/>
        <v>VC34ET03</v>
      </c>
      <c r="F915" t="s">
        <v>1341</v>
      </c>
      <c r="G915" s="168" t="s">
        <v>1988</v>
      </c>
      <c r="H915" t="s">
        <v>1902</v>
      </c>
      <c r="I915">
        <v>22.27</v>
      </c>
      <c r="J915" t="s">
        <v>2001</v>
      </c>
      <c r="K915" t="s">
        <v>1990</v>
      </c>
      <c r="L915" t="s">
        <v>1807</v>
      </c>
      <c r="O915">
        <f t="shared" si="93"/>
        <v>0.22270000000000001</v>
      </c>
      <c r="P915" t="s">
        <v>1807</v>
      </c>
      <c r="T915">
        <v>1</v>
      </c>
      <c r="U915" t="s">
        <v>1769</v>
      </c>
      <c r="V915" t="s">
        <v>255</v>
      </c>
    </row>
    <row r="916" spans="1:22" hidden="1" x14ac:dyDescent="0.55000000000000004">
      <c r="A916" t="s">
        <v>1994</v>
      </c>
      <c r="B916" t="s">
        <v>1995</v>
      </c>
      <c r="C916" t="str">
        <f t="shared" si="92"/>
        <v>VC34ET04</v>
      </c>
      <c r="F916" t="s">
        <v>1341</v>
      </c>
      <c r="G916" s="168" t="s">
        <v>1988</v>
      </c>
      <c r="H916" t="s">
        <v>1902</v>
      </c>
      <c r="I916">
        <v>19.829999999999998</v>
      </c>
      <c r="J916" t="s">
        <v>2002</v>
      </c>
      <c r="K916" t="s">
        <v>1990</v>
      </c>
      <c r="L916" t="s">
        <v>1807</v>
      </c>
      <c r="O916">
        <f t="shared" si="93"/>
        <v>0.19829999999999998</v>
      </c>
      <c r="P916" t="s">
        <v>1807</v>
      </c>
      <c r="T916">
        <v>1</v>
      </c>
      <c r="U916" t="s">
        <v>1770</v>
      </c>
      <c r="V916" t="s">
        <v>259</v>
      </c>
    </row>
    <row r="917" spans="1:22" hidden="1" x14ac:dyDescent="0.55000000000000004">
      <c r="A917" t="s">
        <v>1994</v>
      </c>
      <c r="B917" t="s">
        <v>1995</v>
      </c>
      <c r="C917" t="str">
        <f t="shared" si="92"/>
        <v>VC34ET05</v>
      </c>
      <c r="F917" t="s">
        <v>1341</v>
      </c>
      <c r="G917" s="168" t="s">
        <v>1988</v>
      </c>
      <c r="H917">
        <v>2017</v>
      </c>
      <c r="I917">
        <v>21.14</v>
      </c>
      <c r="J917" t="s">
        <v>2003</v>
      </c>
      <c r="K917" t="s">
        <v>1990</v>
      </c>
      <c r="L917" t="s">
        <v>1807</v>
      </c>
      <c r="O917">
        <f t="shared" si="93"/>
        <v>0.2114</v>
      </c>
      <c r="P917" t="s">
        <v>1807</v>
      </c>
      <c r="T917">
        <v>1</v>
      </c>
      <c r="U917" t="s">
        <v>1771</v>
      </c>
      <c r="V917" t="s">
        <v>1772</v>
      </c>
    </row>
    <row r="918" spans="1:22" hidden="1" x14ac:dyDescent="0.55000000000000004">
      <c r="A918" t="s">
        <v>1994</v>
      </c>
      <c r="B918" t="s">
        <v>1995</v>
      </c>
      <c r="C918" t="str">
        <f t="shared" si="92"/>
        <v>VC34ET07</v>
      </c>
      <c r="F918" t="s">
        <v>1341</v>
      </c>
      <c r="G918" s="168" t="s">
        <v>1988</v>
      </c>
      <c r="H918" t="s">
        <v>1801</v>
      </c>
      <c r="I918">
        <v>23.83</v>
      </c>
      <c r="J918" t="s">
        <v>2004</v>
      </c>
      <c r="K918" t="s">
        <v>1990</v>
      </c>
      <c r="L918" t="s">
        <v>1807</v>
      </c>
      <c r="O918">
        <f t="shared" si="93"/>
        <v>0.23829999999999998</v>
      </c>
      <c r="P918" t="s">
        <v>1807</v>
      </c>
      <c r="T918">
        <v>1</v>
      </c>
      <c r="U918" t="s">
        <v>1776</v>
      </c>
      <c r="V918" t="s">
        <v>1777</v>
      </c>
    </row>
    <row r="919" spans="1:22" hidden="1" x14ac:dyDescent="0.55000000000000004">
      <c r="A919" t="s">
        <v>1994</v>
      </c>
      <c r="B919" t="s">
        <v>1995</v>
      </c>
      <c r="C919" t="str">
        <f t="shared" si="92"/>
        <v>VC34ET14</v>
      </c>
      <c r="F919" t="s">
        <v>1341</v>
      </c>
      <c r="G919" s="168" t="s">
        <v>1988</v>
      </c>
      <c r="H919" t="s">
        <v>1835</v>
      </c>
      <c r="I919">
        <v>25.35</v>
      </c>
      <c r="J919" t="s">
        <v>2005</v>
      </c>
      <c r="K919" t="s">
        <v>1990</v>
      </c>
      <c r="L919" t="s">
        <v>1807</v>
      </c>
      <c r="O919">
        <f t="shared" si="93"/>
        <v>0.2535</v>
      </c>
      <c r="P919" t="s">
        <v>1807</v>
      </c>
      <c r="T919">
        <v>1</v>
      </c>
      <c r="U919" t="s">
        <v>1782</v>
      </c>
      <c r="V919" t="s">
        <v>264</v>
      </c>
    </row>
    <row r="920" spans="1:22" hidden="1" x14ac:dyDescent="0.55000000000000004">
      <c r="A920" t="s">
        <v>1994</v>
      </c>
      <c r="B920" t="s">
        <v>1995</v>
      </c>
      <c r="C920" t="str">
        <f t="shared" si="92"/>
        <v>VC34ET15</v>
      </c>
      <c r="F920" t="s">
        <v>1341</v>
      </c>
      <c r="G920" s="168" t="s">
        <v>1991</v>
      </c>
      <c r="H920">
        <v>2019</v>
      </c>
      <c r="I920">
        <v>24.43</v>
      </c>
      <c r="J920" t="s">
        <v>2006</v>
      </c>
      <c r="K920" t="s">
        <v>2007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1783</v>
      </c>
      <c r="V920" t="s">
        <v>1784</v>
      </c>
    </row>
    <row r="921" spans="1:22" hidden="1" x14ac:dyDescent="0.55000000000000004">
      <c r="A921" t="s">
        <v>2405</v>
      </c>
      <c r="B921" t="s">
        <v>2406</v>
      </c>
      <c r="C921" t="str">
        <f t="shared" si="92"/>
        <v>VC34aET</v>
      </c>
      <c r="D921" t="s">
        <v>2275</v>
      </c>
      <c r="F921" t="s">
        <v>1341</v>
      </c>
      <c r="G921" s="168" t="s">
        <v>2008</v>
      </c>
      <c r="H921">
        <v>2015</v>
      </c>
      <c r="I921">
        <v>9.1</v>
      </c>
      <c r="K921" t="s">
        <v>2342</v>
      </c>
      <c r="L921" t="s">
        <v>1025</v>
      </c>
      <c r="O921">
        <f t="shared" si="93"/>
        <v>9.0999999999999998E-2</v>
      </c>
      <c r="Q921" s="171">
        <v>1</v>
      </c>
      <c r="R921" t="s">
        <v>2009</v>
      </c>
      <c r="T921">
        <v>0</v>
      </c>
      <c r="U921" t="s">
        <v>1747</v>
      </c>
      <c r="V921" t="s">
        <v>231</v>
      </c>
    </row>
    <row r="922" spans="1:22" hidden="1" x14ac:dyDescent="0.55000000000000004">
      <c r="A922" t="s">
        <v>2405</v>
      </c>
      <c r="B922" t="s">
        <v>2407</v>
      </c>
      <c r="C922" t="str">
        <f t="shared" si="92"/>
        <v>VC34bET</v>
      </c>
      <c r="D922" t="s">
        <v>2276</v>
      </c>
      <c r="F922" t="s">
        <v>1341</v>
      </c>
      <c r="G922" s="168" t="s">
        <v>2010</v>
      </c>
      <c r="H922">
        <v>2015</v>
      </c>
      <c r="I922">
        <v>15</v>
      </c>
      <c r="K922" t="s">
        <v>2343</v>
      </c>
      <c r="L922" t="s">
        <v>1025</v>
      </c>
      <c r="O922">
        <f t="shared" si="93"/>
        <v>0.15</v>
      </c>
      <c r="Q922" s="171">
        <v>1</v>
      </c>
      <c r="R922" t="s">
        <v>2009</v>
      </c>
      <c r="T922">
        <v>0</v>
      </c>
      <c r="U922" t="s">
        <v>1747</v>
      </c>
      <c r="V922" t="s">
        <v>231</v>
      </c>
    </row>
    <row r="923" spans="1:22" hidden="1" x14ac:dyDescent="0.55000000000000004">
      <c r="A923" t="s">
        <v>2405</v>
      </c>
      <c r="B923" t="s">
        <v>2408</v>
      </c>
      <c r="C923" t="str">
        <f t="shared" si="92"/>
        <v>VC34cET</v>
      </c>
      <c r="D923" t="s">
        <v>2277</v>
      </c>
      <c r="F923" t="s">
        <v>1341</v>
      </c>
      <c r="G923" s="168" t="s">
        <v>2011</v>
      </c>
      <c r="H923">
        <v>2015</v>
      </c>
      <c r="I923">
        <v>19.2</v>
      </c>
      <c r="K923" t="s">
        <v>2344</v>
      </c>
      <c r="L923" t="s">
        <v>1025</v>
      </c>
      <c r="O923">
        <f t="shared" si="93"/>
        <v>0.192</v>
      </c>
      <c r="Q923" s="171">
        <v>1</v>
      </c>
      <c r="R923" t="s">
        <v>2009</v>
      </c>
      <c r="T923">
        <v>0</v>
      </c>
      <c r="U923" t="s">
        <v>1747</v>
      </c>
      <c r="V923" t="s">
        <v>231</v>
      </c>
    </row>
    <row r="924" spans="1:22" hidden="1" x14ac:dyDescent="0.55000000000000004">
      <c r="A924" t="s">
        <v>2405</v>
      </c>
      <c r="B924" t="s">
        <v>2409</v>
      </c>
      <c r="C924" t="str">
        <f t="shared" si="92"/>
        <v>VC34dET</v>
      </c>
      <c r="D924" t="s">
        <v>2278</v>
      </c>
      <c r="F924" t="s">
        <v>1341</v>
      </c>
      <c r="G924" s="168" t="s">
        <v>2012</v>
      </c>
      <c r="H924">
        <v>2015</v>
      </c>
      <c r="I924">
        <v>22.2</v>
      </c>
      <c r="K924" t="s">
        <v>2345</v>
      </c>
      <c r="L924" t="s">
        <v>1025</v>
      </c>
      <c r="O924">
        <f t="shared" si="93"/>
        <v>0.222</v>
      </c>
      <c r="Q924" s="171">
        <v>1</v>
      </c>
      <c r="R924" t="s">
        <v>2009</v>
      </c>
      <c r="T924">
        <v>0</v>
      </c>
      <c r="U924" t="s">
        <v>1747</v>
      </c>
      <c r="V924" t="s">
        <v>231</v>
      </c>
    </row>
    <row r="925" spans="1:22" hidden="1" x14ac:dyDescent="0.55000000000000004">
      <c r="A925" t="s">
        <v>2405</v>
      </c>
      <c r="B925" t="s">
        <v>2410</v>
      </c>
      <c r="C925" t="str">
        <f t="shared" si="92"/>
        <v>VC34eET</v>
      </c>
      <c r="D925" t="s">
        <v>2279</v>
      </c>
      <c r="F925" t="s">
        <v>1341</v>
      </c>
      <c r="G925" s="168" t="s">
        <v>2013</v>
      </c>
      <c r="H925">
        <v>2015</v>
      </c>
      <c r="I925">
        <v>33.6</v>
      </c>
      <c r="K925" t="s">
        <v>2346</v>
      </c>
      <c r="L925" t="s">
        <v>1025</v>
      </c>
      <c r="O925">
        <f t="shared" si="93"/>
        <v>0.33600000000000002</v>
      </c>
      <c r="Q925" s="171">
        <v>1</v>
      </c>
      <c r="R925" t="s">
        <v>2009</v>
      </c>
      <c r="T925">
        <v>0</v>
      </c>
      <c r="U925" t="s">
        <v>1747</v>
      </c>
      <c r="V925" t="s">
        <v>231</v>
      </c>
    </row>
    <row r="926" spans="1:22" hidden="1" x14ac:dyDescent="0.55000000000000004">
      <c r="A926" t="s">
        <v>2405</v>
      </c>
      <c r="B926" t="s">
        <v>2411</v>
      </c>
      <c r="C926" t="str">
        <f t="shared" si="92"/>
        <v>VC34fET</v>
      </c>
      <c r="D926" t="s">
        <v>2274</v>
      </c>
      <c r="F926" t="s">
        <v>1341</v>
      </c>
      <c r="G926" s="168" t="s">
        <v>2014</v>
      </c>
      <c r="H926">
        <v>2015</v>
      </c>
      <c r="I926">
        <v>36.9</v>
      </c>
      <c r="K926" t="s">
        <v>2347</v>
      </c>
      <c r="L926" t="s">
        <v>1025</v>
      </c>
      <c r="O926">
        <f t="shared" si="93"/>
        <v>0.36899999999999999</v>
      </c>
      <c r="Q926" s="171">
        <v>1</v>
      </c>
      <c r="R926" t="s">
        <v>2009</v>
      </c>
      <c r="T926">
        <v>0</v>
      </c>
      <c r="U926" t="s">
        <v>1747</v>
      </c>
      <c r="V926" t="s">
        <v>231</v>
      </c>
    </row>
    <row r="927" spans="1:22" hidden="1" x14ac:dyDescent="0.55000000000000004">
      <c r="A927" t="s">
        <v>2405</v>
      </c>
      <c r="D927" t="s">
        <v>1651</v>
      </c>
      <c r="F927" t="s">
        <v>223</v>
      </c>
      <c r="G927" s="168" t="s">
        <v>1977</v>
      </c>
      <c r="H927">
        <v>2015</v>
      </c>
      <c r="I927">
        <v>3.2</v>
      </c>
      <c r="K927" t="s">
        <v>1980</v>
      </c>
      <c r="L927" t="s">
        <v>1025</v>
      </c>
      <c r="O927">
        <f>I927/100</f>
        <v>3.2000000000000001E-2</v>
      </c>
      <c r="Q927" s="182"/>
      <c r="T927">
        <v>0</v>
      </c>
      <c r="U927" t="s">
        <v>1747</v>
      </c>
      <c r="V927" t="s">
        <v>231</v>
      </c>
    </row>
    <row r="928" spans="1:22" hidden="1" x14ac:dyDescent="0.55000000000000004">
      <c r="A928" t="s">
        <v>2405</v>
      </c>
      <c r="F928" t="s">
        <v>223</v>
      </c>
      <c r="G928" s="168" t="s">
        <v>2339</v>
      </c>
      <c r="H928">
        <v>2015</v>
      </c>
      <c r="I928">
        <v>3.5</v>
      </c>
      <c r="K928" t="s">
        <v>2018</v>
      </c>
      <c r="L928" t="s">
        <v>1025</v>
      </c>
      <c r="Q928" s="182"/>
      <c r="T928">
        <v>0</v>
      </c>
      <c r="U928" t="s">
        <v>1747</v>
      </c>
      <c r="V928" t="s">
        <v>231</v>
      </c>
    </row>
    <row r="929" spans="1:22" hidden="1" x14ac:dyDescent="0.55000000000000004">
      <c r="A929" t="s">
        <v>2405</v>
      </c>
      <c r="F929" t="s">
        <v>223</v>
      </c>
      <c r="G929" s="168" t="s">
        <v>2340</v>
      </c>
      <c r="H929">
        <v>2015</v>
      </c>
      <c r="I929">
        <v>3</v>
      </c>
      <c r="K929" t="s">
        <v>2341</v>
      </c>
      <c r="L929" t="s">
        <v>1025</v>
      </c>
      <c r="Q929" s="171"/>
      <c r="T929">
        <v>0</v>
      </c>
      <c r="U929" t="s">
        <v>1747</v>
      </c>
      <c r="V929" t="s">
        <v>231</v>
      </c>
    </row>
    <row r="930" spans="1:22" hidden="1" x14ac:dyDescent="0.55000000000000004">
      <c r="A930" t="s">
        <v>2405</v>
      </c>
      <c r="B930" t="s">
        <v>2333</v>
      </c>
      <c r="C930" t="str">
        <f t="shared" ref="C930:C935" si="94">_xlfn.CONCAT(B930,U930)</f>
        <v>VC35aET</v>
      </c>
      <c r="D930" t="s">
        <v>2265</v>
      </c>
      <c r="F930" t="s">
        <v>223</v>
      </c>
      <c r="G930" s="168" t="s">
        <v>2008</v>
      </c>
      <c r="H930">
        <v>2015</v>
      </c>
      <c r="I930">
        <v>2.6</v>
      </c>
      <c r="K930" t="s">
        <v>2342</v>
      </c>
      <c r="L930" t="s">
        <v>1025</v>
      </c>
      <c r="O930">
        <f>I930/100</f>
        <v>2.6000000000000002E-2</v>
      </c>
      <c r="Q930" s="171">
        <v>1</v>
      </c>
      <c r="R930" t="s">
        <v>2009</v>
      </c>
      <c r="T930">
        <v>0</v>
      </c>
      <c r="U930" t="s">
        <v>1747</v>
      </c>
      <c r="V930" t="s">
        <v>231</v>
      </c>
    </row>
    <row r="931" spans="1:22" hidden="1" x14ac:dyDescent="0.55000000000000004">
      <c r="A931" t="s">
        <v>2405</v>
      </c>
      <c r="B931" t="s">
        <v>2334</v>
      </c>
      <c r="C931" t="str">
        <f t="shared" si="94"/>
        <v>VC35bET</v>
      </c>
      <c r="D931" t="s">
        <v>2266</v>
      </c>
      <c r="F931" t="s">
        <v>223</v>
      </c>
      <c r="G931" s="168" t="s">
        <v>2010</v>
      </c>
      <c r="H931">
        <v>2015</v>
      </c>
      <c r="I931">
        <v>2.6</v>
      </c>
      <c r="K931" t="s">
        <v>2343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2009</v>
      </c>
      <c r="T931">
        <v>0</v>
      </c>
      <c r="U931" t="s">
        <v>1747</v>
      </c>
      <c r="V931" t="s">
        <v>231</v>
      </c>
    </row>
    <row r="932" spans="1:22" hidden="1" x14ac:dyDescent="0.55000000000000004">
      <c r="A932" t="s">
        <v>2405</v>
      </c>
      <c r="B932" t="s">
        <v>2335</v>
      </c>
      <c r="C932" t="str">
        <f t="shared" si="94"/>
        <v>VC35cET</v>
      </c>
      <c r="D932" t="s">
        <v>2267</v>
      </c>
      <c r="F932" t="s">
        <v>223</v>
      </c>
      <c r="G932" s="168" t="s">
        <v>2011</v>
      </c>
      <c r="H932">
        <v>2015</v>
      </c>
      <c r="I932">
        <v>3.9</v>
      </c>
      <c r="K932" t="s">
        <v>2344</v>
      </c>
      <c r="L932" t="s">
        <v>1025</v>
      </c>
      <c r="O932">
        <f t="shared" si="95"/>
        <v>3.9E-2</v>
      </c>
      <c r="Q932" s="171">
        <v>1</v>
      </c>
      <c r="R932" t="s">
        <v>2009</v>
      </c>
      <c r="T932">
        <v>0</v>
      </c>
      <c r="U932" t="s">
        <v>1747</v>
      </c>
      <c r="V932" t="s">
        <v>231</v>
      </c>
    </row>
    <row r="933" spans="1:22" hidden="1" x14ac:dyDescent="0.55000000000000004">
      <c r="A933" t="s">
        <v>2405</v>
      </c>
      <c r="B933" t="s">
        <v>2336</v>
      </c>
      <c r="C933" t="str">
        <f t="shared" si="94"/>
        <v>VC35dET</v>
      </c>
      <c r="D933" t="s">
        <v>2268</v>
      </c>
      <c r="F933" t="s">
        <v>223</v>
      </c>
      <c r="G933" s="168" t="s">
        <v>2012</v>
      </c>
      <c r="H933">
        <v>2015</v>
      </c>
      <c r="I933">
        <v>4.3</v>
      </c>
      <c r="K933" t="s">
        <v>2345</v>
      </c>
      <c r="L933" t="s">
        <v>1025</v>
      </c>
      <c r="O933">
        <f t="shared" si="95"/>
        <v>4.2999999999999997E-2</v>
      </c>
      <c r="Q933" s="171">
        <v>1</v>
      </c>
      <c r="R933" t="s">
        <v>2009</v>
      </c>
      <c r="T933">
        <v>0</v>
      </c>
      <c r="U933" t="s">
        <v>1747</v>
      </c>
      <c r="V933" t="s">
        <v>231</v>
      </c>
    </row>
    <row r="934" spans="1:22" hidden="1" x14ac:dyDescent="0.55000000000000004">
      <c r="A934" t="s">
        <v>2405</v>
      </c>
      <c r="B934" t="s">
        <v>2337</v>
      </c>
      <c r="C934" t="str">
        <f t="shared" si="94"/>
        <v>VC35eET</v>
      </c>
      <c r="D934" t="s">
        <v>2269</v>
      </c>
      <c r="F934" t="s">
        <v>223</v>
      </c>
      <c r="G934" s="168" t="s">
        <v>2013</v>
      </c>
      <c r="H934">
        <v>2015</v>
      </c>
      <c r="I934">
        <v>4.9000000000000004</v>
      </c>
      <c r="K934" t="s">
        <v>2346</v>
      </c>
      <c r="L934" t="s">
        <v>1025</v>
      </c>
      <c r="O934">
        <f t="shared" si="95"/>
        <v>4.9000000000000002E-2</v>
      </c>
      <c r="Q934" s="171">
        <v>1</v>
      </c>
      <c r="R934" t="s">
        <v>2009</v>
      </c>
      <c r="T934">
        <v>0</v>
      </c>
      <c r="U934" t="s">
        <v>1747</v>
      </c>
      <c r="V934" t="s">
        <v>231</v>
      </c>
    </row>
    <row r="935" spans="1:22" hidden="1" x14ac:dyDescent="0.55000000000000004">
      <c r="A935" t="s">
        <v>2405</v>
      </c>
      <c r="B935" t="s">
        <v>2338</v>
      </c>
      <c r="C935" t="str">
        <f t="shared" si="94"/>
        <v>VC35fET</v>
      </c>
      <c r="D935" t="s">
        <v>2332</v>
      </c>
      <c r="F935" t="s">
        <v>223</v>
      </c>
      <c r="G935" s="168" t="s">
        <v>2014</v>
      </c>
      <c r="H935">
        <v>2015</v>
      </c>
      <c r="I935">
        <v>4.5999999999999996</v>
      </c>
      <c r="K935" t="s">
        <v>2347</v>
      </c>
      <c r="L935" t="s">
        <v>1025</v>
      </c>
      <c r="O935">
        <f t="shared" si="95"/>
        <v>4.5999999999999999E-2</v>
      </c>
      <c r="Q935" s="171">
        <v>1</v>
      </c>
      <c r="R935" t="s">
        <v>2009</v>
      </c>
      <c r="T935">
        <v>0</v>
      </c>
      <c r="U935" t="s">
        <v>1747</v>
      </c>
      <c r="V935" t="s">
        <v>231</v>
      </c>
    </row>
    <row r="936" spans="1:22" s="175" customFormat="1" hidden="1" x14ac:dyDescent="0.55000000000000004">
      <c r="A936" s="175" t="s">
        <v>2015</v>
      </c>
      <c r="F936" s="175" t="s">
        <v>2016</v>
      </c>
      <c r="G936" s="176" t="s">
        <v>2017</v>
      </c>
      <c r="H936" s="175">
        <v>2015</v>
      </c>
      <c r="I936" s="175">
        <v>8.9</v>
      </c>
      <c r="K936" s="175" t="s">
        <v>2018</v>
      </c>
      <c r="Q936" s="183"/>
      <c r="T936" s="175">
        <v>0</v>
      </c>
      <c r="U936" s="175" t="s">
        <v>1747</v>
      </c>
      <c r="V936" s="175" t="s">
        <v>231</v>
      </c>
    </row>
    <row r="937" spans="1:22" hidden="1" x14ac:dyDescent="0.55000000000000004">
      <c r="A937" t="s">
        <v>1748</v>
      </c>
      <c r="B937" t="s">
        <v>2019</v>
      </c>
      <c r="C937" t="str">
        <f t="shared" ref="C937:C965" si="96">_xlfn.CONCAT(B937,U937)</f>
        <v>VC36ET</v>
      </c>
      <c r="D937" t="s">
        <v>1652</v>
      </c>
      <c r="E937" t="s">
        <v>2020</v>
      </c>
      <c r="F937" t="s">
        <v>2016</v>
      </c>
      <c r="G937" s="168" t="s">
        <v>2017</v>
      </c>
      <c r="H937">
        <v>2016</v>
      </c>
      <c r="I937">
        <v>4.7</v>
      </c>
      <c r="K937" t="s">
        <v>2018</v>
      </c>
      <c r="L937" t="s">
        <v>2021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1747</v>
      </c>
      <c r="V937" t="s">
        <v>231</v>
      </c>
    </row>
    <row r="938" spans="1:22" hidden="1" x14ac:dyDescent="0.55000000000000004">
      <c r="A938" t="s">
        <v>1748</v>
      </c>
      <c r="B938" t="s">
        <v>2019</v>
      </c>
      <c r="E938" t="s">
        <v>2020</v>
      </c>
      <c r="F938" t="s">
        <v>2016</v>
      </c>
      <c r="G938" s="168" t="s">
        <v>2017</v>
      </c>
      <c r="H938">
        <v>2011</v>
      </c>
      <c r="I938">
        <v>7.3</v>
      </c>
      <c r="K938" t="s">
        <v>2018</v>
      </c>
      <c r="L938" t="s">
        <v>2021</v>
      </c>
      <c r="O938" s="169">
        <f t="shared" ref="O938:O964" si="97">I938/100</f>
        <v>7.2999999999999995E-2</v>
      </c>
      <c r="T938">
        <v>0</v>
      </c>
      <c r="U938" t="s">
        <v>1747</v>
      </c>
      <c r="V938" t="s">
        <v>231</v>
      </c>
    </row>
    <row r="939" spans="1:22" hidden="1" x14ac:dyDescent="0.55000000000000004">
      <c r="A939" t="s">
        <v>1748</v>
      </c>
      <c r="B939" t="s">
        <v>2019</v>
      </c>
      <c r="C939" t="str">
        <f t="shared" si="96"/>
        <v>VC36ETR</v>
      </c>
      <c r="E939" t="s">
        <v>2020</v>
      </c>
      <c r="F939" t="s">
        <v>2016</v>
      </c>
      <c r="G939" s="168" t="s">
        <v>2017</v>
      </c>
      <c r="H939">
        <v>2016</v>
      </c>
      <c r="I939">
        <v>4.5</v>
      </c>
      <c r="K939" t="s">
        <v>2018</v>
      </c>
      <c r="L939" t="s">
        <v>2021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1764</v>
      </c>
      <c r="V939" t="s">
        <v>16</v>
      </c>
    </row>
    <row r="940" spans="1:22" hidden="1" x14ac:dyDescent="0.55000000000000004">
      <c r="A940" t="s">
        <v>1748</v>
      </c>
      <c r="B940" t="s">
        <v>2019</v>
      </c>
      <c r="E940" t="s">
        <v>2020</v>
      </c>
      <c r="F940" t="s">
        <v>2016</v>
      </c>
      <c r="G940" s="168" t="s">
        <v>2017</v>
      </c>
      <c r="H940">
        <v>2011</v>
      </c>
      <c r="I940">
        <v>6.2</v>
      </c>
      <c r="K940" t="s">
        <v>2018</v>
      </c>
      <c r="L940" t="s">
        <v>2021</v>
      </c>
      <c r="O940" s="169">
        <f t="shared" si="97"/>
        <v>6.2E-2</v>
      </c>
      <c r="T940">
        <v>0.5</v>
      </c>
      <c r="U940" t="s">
        <v>1764</v>
      </c>
      <c r="V940" t="s">
        <v>16</v>
      </c>
    </row>
    <row r="941" spans="1:22" hidden="1" x14ac:dyDescent="0.55000000000000004">
      <c r="A941" t="s">
        <v>1748</v>
      </c>
      <c r="B941" t="s">
        <v>2019</v>
      </c>
      <c r="C941" t="str">
        <f t="shared" si="96"/>
        <v>VC36ETU</v>
      </c>
      <c r="E941" t="s">
        <v>2020</v>
      </c>
      <c r="F941" t="s">
        <v>2016</v>
      </c>
      <c r="G941" s="168" t="s">
        <v>2017</v>
      </c>
      <c r="H941">
        <v>2016</v>
      </c>
      <c r="I941">
        <v>4.5</v>
      </c>
      <c r="K941" t="s">
        <v>2018</v>
      </c>
      <c r="L941" t="s">
        <v>2021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1765</v>
      </c>
      <c r="V941" t="s">
        <v>128</v>
      </c>
    </row>
    <row r="942" spans="1:22" hidden="1" x14ac:dyDescent="0.55000000000000004">
      <c r="A942" t="s">
        <v>1748</v>
      </c>
      <c r="B942" t="s">
        <v>2019</v>
      </c>
      <c r="E942" t="s">
        <v>2020</v>
      </c>
      <c r="F942" t="s">
        <v>2016</v>
      </c>
      <c r="G942" s="168" t="s">
        <v>2017</v>
      </c>
      <c r="H942">
        <v>2011</v>
      </c>
      <c r="I942">
        <v>8.4</v>
      </c>
      <c r="K942" t="s">
        <v>2018</v>
      </c>
      <c r="L942" t="s">
        <v>2021</v>
      </c>
      <c r="O942" s="169">
        <f t="shared" si="97"/>
        <v>8.4000000000000005E-2</v>
      </c>
      <c r="T942">
        <v>0.5</v>
      </c>
      <c r="U942" t="s">
        <v>1765</v>
      </c>
      <c r="V942" t="s">
        <v>128</v>
      </c>
    </row>
    <row r="943" spans="1:22" hidden="1" x14ac:dyDescent="0.55000000000000004">
      <c r="A943" t="s">
        <v>1748</v>
      </c>
      <c r="B943" t="s">
        <v>2019</v>
      </c>
      <c r="C943" t="str">
        <f t="shared" si="96"/>
        <v>VC36ET01</v>
      </c>
      <c r="E943" t="s">
        <v>2020</v>
      </c>
      <c r="F943" t="s">
        <v>2016</v>
      </c>
      <c r="G943" s="168" t="s">
        <v>2017</v>
      </c>
      <c r="H943">
        <v>2016</v>
      </c>
      <c r="I943">
        <v>1.2</v>
      </c>
      <c r="K943" t="s">
        <v>2018</v>
      </c>
      <c r="L943" t="s">
        <v>2021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1766</v>
      </c>
      <c r="V943" t="s">
        <v>256</v>
      </c>
    </row>
    <row r="944" spans="1:22" hidden="1" x14ac:dyDescent="0.55000000000000004">
      <c r="A944" t="s">
        <v>1748</v>
      </c>
      <c r="B944" t="s">
        <v>2019</v>
      </c>
      <c r="E944" t="s">
        <v>2020</v>
      </c>
      <c r="F944" t="s">
        <v>2016</v>
      </c>
      <c r="G944" s="168" t="s">
        <v>2017</v>
      </c>
      <c r="H944">
        <v>2011</v>
      </c>
      <c r="I944">
        <v>1.6</v>
      </c>
      <c r="K944" t="s">
        <v>2018</v>
      </c>
      <c r="L944" t="s">
        <v>2021</v>
      </c>
      <c r="O944" s="169">
        <f t="shared" si="97"/>
        <v>1.6E-2</v>
      </c>
      <c r="T944">
        <v>1</v>
      </c>
      <c r="U944" t="s">
        <v>1766</v>
      </c>
      <c r="V944" t="s">
        <v>256</v>
      </c>
    </row>
    <row r="945" spans="1:22" hidden="1" x14ac:dyDescent="0.55000000000000004">
      <c r="A945" t="s">
        <v>1748</v>
      </c>
      <c r="B945" t="s">
        <v>2019</v>
      </c>
      <c r="C945" t="str">
        <f t="shared" si="96"/>
        <v>VC36ET02</v>
      </c>
      <c r="E945" t="s">
        <v>2020</v>
      </c>
      <c r="F945" t="s">
        <v>2016</v>
      </c>
      <c r="G945" s="168" t="s">
        <v>2017</v>
      </c>
      <c r="H945">
        <v>2016</v>
      </c>
      <c r="I945">
        <v>10</v>
      </c>
      <c r="K945" t="s">
        <v>2018</v>
      </c>
      <c r="L945" t="s">
        <v>2021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1767</v>
      </c>
      <c r="V945" t="s">
        <v>1843</v>
      </c>
    </row>
    <row r="946" spans="1:22" hidden="1" x14ac:dyDescent="0.55000000000000004">
      <c r="A946" t="s">
        <v>1748</v>
      </c>
      <c r="B946" t="s">
        <v>2019</v>
      </c>
      <c r="E946" t="s">
        <v>2020</v>
      </c>
      <c r="F946" t="s">
        <v>2016</v>
      </c>
      <c r="G946" s="168" t="s">
        <v>2017</v>
      </c>
      <c r="H946">
        <v>2011</v>
      </c>
      <c r="I946">
        <v>22.3</v>
      </c>
      <c r="K946" t="s">
        <v>2018</v>
      </c>
      <c r="L946" t="s">
        <v>2021</v>
      </c>
      <c r="O946" s="169">
        <f t="shared" si="97"/>
        <v>0.223</v>
      </c>
      <c r="T946">
        <v>1</v>
      </c>
      <c r="U946" t="s">
        <v>1767</v>
      </c>
      <c r="V946" t="s">
        <v>1843</v>
      </c>
    </row>
    <row r="947" spans="1:22" hidden="1" x14ac:dyDescent="0.55000000000000004">
      <c r="A947" t="s">
        <v>1748</v>
      </c>
      <c r="B947" t="s">
        <v>2019</v>
      </c>
      <c r="C947" t="str">
        <f t="shared" si="96"/>
        <v>VC36ET03</v>
      </c>
      <c r="E947" t="s">
        <v>2020</v>
      </c>
      <c r="F947" t="s">
        <v>2016</v>
      </c>
      <c r="G947" s="168" t="s">
        <v>2017</v>
      </c>
      <c r="H947">
        <v>2016</v>
      </c>
      <c r="I947">
        <v>0.7</v>
      </c>
      <c r="K947" t="s">
        <v>2018</v>
      </c>
      <c r="L947" t="s">
        <v>2021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1769</v>
      </c>
      <c r="V947" t="s">
        <v>255</v>
      </c>
    </row>
    <row r="948" spans="1:22" hidden="1" x14ac:dyDescent="0.55000000000000004">
      <c r="A948" t="s">
        <v>1748</v>
      </c>
      <c r="B948" t="s">
        <v>2019</v>
      </c>
      <c r="E948" t="s">
        <v>2020</v>
      </c>
      <c r="F948" t="s">
        <v>2016</v>
      </c>
      <c r="G948" s="168" t="s">
        <v>2017</v>
      </c>
      <c r="H948">
        <v>2011</v>
      </c>
      <c r="I948">
        <v>2.4</v>
      </c>
      <c r="K948" t="s">
        <v>2018</v>
      </c>
      <c r="L948" t="s">
        <v>2021</v>
      </c>
      <c r="O948" s="169">
        <f t="shared" si="97"/>
        <v>2.4E-2</v>
      </c>
      <c r="T948">
        <v>1</v>
      </c>
      <c r="U948" t="s">
        <v>1769</v>
      </c>
      <c r="V948" t="s">
        <v>255</v>
      </c>
    </row>
    <row r="949" spans="1:22" hidden="1" x14ac:dyDescent="0.55000000000000004">
      <c r="A949" t="s">
        <v>1748</v>
      </c>
      <c r="B949" t="s">
        <v>2019</v>
      </c>
      <c r="C949" t="str">
        <f t="shared" si="96"/>
        <v>VC36ET04</v>
      </c>
      <c r="E949" t="s">
        <v>2020</v>
      </c>
      <c r="F949" t="s">
        <v>2016</v>
      </c>
      <c r="G949" s="168" t="s">
        <v>2017</v>
      </c>
      <c r="H949">
        <v>2016</v>
      </c>
      <c r="I949">
        <v>6.7</v>
      </c>
      <c r="K949" t="s">
        <v>2018</v>
      </c>
      <c r="L949" t="s">
        <v>2021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1770</v>
      </c>
      <c r="V949" t="s">
        <v>259</v>
      </c>
    </row>
    <row r="950" spans="1:22" hidden="1" x14ac:dyDescent="0.55000000000000004">
      <c r="A950" t="s">
        <v>1748</v>
      </c>
      <c r="B950" t="s">
        <v>2019</v>
      </c>
      <c r="E950" t="s">
        <v>2020</v>
      </c>
      <c r="F950" t="s">
        <v>2016</v>
      </c>
      <c r="G950" s="168" t="s">
        <v>2017</v>
      </c>
      <c r="H950">
        <v>2011</v>
      </c>
      <c r="I950">
        <v>9</v>
      </c>
      <c r="K950" t="s">
        <v>2018</v>
      </c>
      <c r="L950" t="s">
        <v>2021</v>
      </c>
      <c r="O950" s="169">
        <f t="shared" si="97"/>
        <v>0.09</v>
      </c>
      <c r="T950">
        <v>1</v>
      </c>
      <c r="U950" t="s">
        <v>1770</v>
      </c>
      <c r="V950" t="s">
        <v>259</v>
      </c>
    </row>
    <row r="951" spans="1:22" hidden="1" x14ac:dyDescent="0.55000000000000004">
      <c r="A951" t="s">
        <v>1748</v>
      </c>
      <c r="B951" t="s">
        <v>2019</v>
      </c>
      <c r="C951" t="str">
        <f t="shared" si="96"/>
        <v>VC36ET05</v>
      </c>
      <c r="E951" t="s">
        <v>2020</v>
      </c>
      <c r="F951" t="s">
        <v>2016</v>
      </c>
      <c r="G951" s="168" t="s">
        <v>2017</v>
      </c>
      <c r="H951">
        <v>2016</v>
      </c>
      <c r="I951">
        <v>18.2</v>
      </c>
      <c r="K951" t="s">
        <v>2018</v>
      </c>
      <c r="L951" t="s">
        <v>2021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1771</v>
      </c>
      <c r="V951" t="s">
        <v>1772</v>
      </c>
    </row>
    <row r="952" spans="1:22" hidden="1" x14ac:dyDescent="0.55000000000000004">
      <c r="A952" t="s">
        <v>1748</v>
      </c>
      <c r="B952" t="s">
        <v>2019</v>
      </c>
      <c r="E952" t="s">
        <v>2020</v>
      </c>
      <c r="F952" t="s">
        <v>2016</v>
      </c>
      <c r="G952" s="168" t="s">
        <v>2017</v>
      </c>
      <c r="H952">
        <v>2011</v>
      </c>
      <c r="I952">
        <v>24.1</v>
      </c>
      <c r="K952" t="s">
        <v>2018</v>
      </c>
      <c r="L952" t="s">
        <v>2021</v>
      </c>
      <c r="O952" s="169">
        <f t="shared" si="97"/>
        <v>0.24100000000000002</v>
      </c>
      <c r="T952">
        <v>1</v>
      </c>
      <c r="U952" t="s">
        <v>1771</v>
      </c>
      <c r="V952" t="s">
        <v>1772</v>
      </c>
    </row>
    <row r="953" spans="1:22" hidden="1" x14ac:dyDescent="0.55000000000000004">
      <c r="A953" t="s">
        <v>1748</v>
      </c>
      <c r="B953" t="s">
        <v>2019</v>
      </c>
      <c r="C953" t="str">
        <f t="shared" si="96"/>
        <v>VC36ET06</v>
      </c>
      <c r="E953" t="s">
        <v>2020</v>
      </c>
      <c r="F953" t="s">
        <v>2016</v>
      </c>
      <c r="G953" s="168" t="s">
        <v>2017</v>
      </c>
      <c r="H953">
        <v>2016</v>
      </c>
      <c r="I953">
        <v>12.8</v>
      </c>
      <c r="K953" t="s">
        <v>2018</v>
      </c>
      <c r="L953" t="s">
        <v>2021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1774</v>
      </c>
      <c r="V953" t="s">
        <v>1775</v>
      </c>
    </row>
    <row r="954" spans="1:22" hidden="1" x14ac:dyDescent="0.55000000000000004">
      <c r="A954" t="s">
        <v>1748</v>
      </c>
      <c r="B954" t="s">
        <v>2019</v>
      </c>
      <c r="E954" t="s">
        <v>2020</v>
      </c>
      <c r="F954" t="s">
        <v>2016</v>
      </c>
      <c r="G954" s="168" t="s">
        <v>2017</v>
      </c>
      <c r="H954">
        <v>2011</v>
      </c>
      <c r="I954">
        <v>10.199999999999999</v>
      </c>
      <c r="K954" t="s">
        <v>2018</v>
      </c>
      <c r="L954" t="s">
        <v>2021</v>
      </c>
      <c r="O954" s="169">
        <f t="shared" si="97"/>
        <v>0.10199999999999999</v>
      </c>
      <c r="T954">
        <v>1</v>
      </c>
      <c r="U954" t="s">
        <v>1774</v>
      </c>
      <c r="V954" t="s">
        <v>1775</v>
      </c>
    </row>
    <row r="955" spans="1:22" hidden="1" x14ac:dyDescent="0.55000000000000004">
      <c r="A955" t="s">
        <v>1748</v>
      </c>
      <c r="B955" t="s">
        <v>2019</v>
      </c>
      <c r="C955" t="str">
        <f t="shared" si="96"/>
        <v>VC36ET07</v>
      </c>
      <c r="E955" t="s">
        <v>2020</v>
      </c>
      <c r="F955" t="s">
        <v>2016</v>
      </c>
      <c r="G955" s="168" t="s">
        <v>2017</v>
      </c>
      <c r="H955">
        <v>2016</v>
      </c>
      <c r="I955">
        <v>2.7</v>
      </c>
      <c r="K955" t="s">
        <v>2018</v>
      </c>
      <c r="L955" t="s">
        <v>2021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1776</v>
      </c>
      <c r="V955" t="s">
        <v>1777</v>
      </c>
    </row>
    <row r="956" spans="1:22" hidden="1" x14ac:dyDescent="0.55000000000000004">
      <c r="A956" t="s">
        <v>1748</v>
      </c>
      <c r="B956" t="s">
        <v>2019</v>
      </c>
      <c r="E956" t="s">
        <v>2020</v>
      </c>
      <c r="F956" t="s">
        <v>2016</v>
      </c>
      <c r="G956" s="168" t="s">
        <v>2017</v>
      </c>
      <c r="H956">
        <v>2011</v>
      </c>
      <c r="I956">
        <v>5.7</v>
      </c>
      <c r="K956" t="s">
        <v>2018</v>
      </c>
      <c r="L956" t="s">
        <v>2021</v>
      </c>
      <c r="O956" s="169">
        <f t="shared" si="97"/>
        <v>5.7000000000000002E-2</v>
      </c>
      <c r="T956">
        <v>1</v>
      </c>
      <c r="U956" t="s">
        <v>1776</v>
      </c>
      <c r="V956" t="s">
        <v>1777</v>
      </c>
    </row>
    <row r="957" spans="1:22" hidden="1" x14ac:dyDescent="0.55000000000000004">
      <c r="A957" t="s">
        <v>1748</v>
      </c>
      <c r="B957" t="s">
        <v>2019</v>
      </c>
      <c r="C957" t="str">
        <f t="shared" si="96"/>
        <v>VC36ET12</v>
      </c>
      <c r="E957" t="s">
        <v>2020</v>
      </c>
      <c r="F957" t="s">
        <v>2016</v>
      </c>
      <c r="G957" s="168" t="s">
        <v>2017</v>
      </c>
      <c r="H957">
        <v>2016</v>
      </c>
      <c r="I957">
        <v>10.8</v>
      </c>
      <c r="K957" t="s">
        <v>2018</v>
      </c>
      <c r="L957" t="s">
        <v>2021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1778</v>
      </c>
      <c r="V957" t="s">
        <v>1779</v>
      </c>
    </row>
    <row r="958" spans="1:22" hidden="1" x14ac:dyDescent="0.55000000000000004">
      <c r="A958" t="s">
        <v>1748</v>
      </c>
      <c r="B958" t="s">
        <v>2019</v>
      </c>
      <c r="E958" t="s">
        <v>2020</v>
      </c>
      <c r="F958" t="s">
        <v>2016</v>
      </c>
      <c r="G958" s="168" t="s">
        <v>2017</v>
      </c>
      <c r="H958">
        <v>2011</v>
      </c>
      <c r="I958">
        <v>20</v>
      </c>
      <c r="K958" t="s">
        <v>2018</v>
      </c>
      <c r="L958" t="s">
        <v>2021</v>
      </c>
      <c r="O958" s="169">
        <f t="shared" si="97"/>
        <v>0.2</v>
      </c>
      <c r="T958">
        <v>1</v>
      </c>
      <c r="U958" t="s">
        <v>1778</v>
      </c>
      <c r="V958" t="s">
        <v>1779</v>
      </c>
    </row>
    <row r="959" spans="1:22" hidden="1" x14ac:dyDescent="0.55000000000000004">
      <c r="A959" t="s">
        <v>1748</v>
      </c>
      <c r="B959" t="s">
        <v>2019</v>
      </c>
      <c r="C959" t="str">
        <f t="shared" si="96"/>
        <v>VC36ET13</v>
      </c>
      <c r="E959" t="s">
        <v>2020</v>
      </c>
      <c r="F959" t="s">
        <v>2016</v>
      </c>
      <c r="G959" s="168" t="s">
        <v>2017</v>
      </c>
      <c r="H959">
        <v>2016</v>
      </c>
      <c r="I959">
        <v>15.5</v>
      </c>
      <c r="K959" t="s">
        <v>2018</v>
      </c>
      <c r="L959" t="s">
        <v>2021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1780</v>
      </c>
      <c r="V959" t="s">
        <v>1781</v>
      </c>
    </row>
    <row r="960" spans="1:22" hidden="1" x14ac:dyDescent="0.55000000000000004">
      <c r="A960" t="s">
        <v>1748</v>
      </c>
      <c r="B960" t="s">
        <v>2019</v>
      </c>
      <c r="E960" t="s">
        <v>2020</v>
      </c>
      <c r="F960" t="s">
        <v>2016</v>
      </c>
      <c r="G960" s="168" t="s">
        <v>2017</v>
      </c>
      <c r="H960">
        <v>2011</v>
      </c>
      <c r="I960">
        <v>28.5</v>
      </c>
      <c r="K960" t="s">
        <v>2018</v>
      </c>
      <c r="L960" t="s">
        <v>2021</v>
      </c>
      <c r="O960" s="169">
        <f t="shared" si="97"/>
        <v>0.28499999999999998</v>
      </c>
      <c r="T960">
        <v>1</v>
      </c>
      <c r="U960" t="s">
        <v>1780</v>
      </c>
      <c r="V960" t="s">
        <v>1781</v>
      </c>
    </row>
    <row r="961" spans="1:22" hidden="1" x14ac:dyDescent="0.55000000000000004">
      <c r="A961" t="s">
        <v>1748</v>
      </c>
      <c r="B961" t="s">
        <v>2019</v>
      </c>
      <c r="C961" t="str">
        <f t="shared" si="96"/>
        <v>VC36ET14</v>
      </c>
      <c r="E961" t="s">
        <v>2020</v>
      </c>
      <c r="F961" t="s">
        <v>2016</v>
      </c>
      <c r="G961" s="168" t="s">
        <v>2017</v>
      </c>
      <c r="H961">
        <v>2016</v>
      </c>
      <c r="I961">
        <v>6.3</v>
      </c>
      <c r="K961" t="s">
        <v>2018</v>
      </c>
      <c r="L961" t="s">
        <v>2021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1782</v>
      </c>
      <c r="V961" t="s">
        <v>264</v>
      </c>
    </row>
    <row r="962" spans="1:22" hidden="1" x14ac:dyDescent="0.55000000000000004">
      <c r="A962" t="s">
        <v>1748</v>
      </c>
      <c r="B962" t="s">
        <v>2019</v>
      </c>
      <c r="E962" t="s">
        <v>2020</v>
      </c>
      <c r="F962" t="s">
        <v>2016</v>
      </c>
      <c r="G962" s="168" t="s">
        <v>2017</v>
      </c>
      <c r="H962">
        <v>2011</v>
      </c>
      <c r="I962">
        <v>8.1</v>
      </c>
      <c r="K962" t="s">
        <v>2018</v>
      </c>
      <c r="L962" t="s">
        <v>2021</v>
      </c>
      <c r="O962" s="169">
        <f t="shared" si="97"/>
        <v>8.1000000000000003E-2</v>
      </c>
      <c r="T962">
        <v>1</v>
      </c>
      <c r="U962" t="s">
        <v>1782</v>
      </c>
      <c r="V962" t="s">
        <v>264</v>
      </c>
    </row>
    <row r="963" spans="1:22" hidden="1" x14ac:dyDescent="0.55000000000000004">
      <c r="A963" t="s">
        <v>1748</v>
      </c>
      <c r="B963" t="s">
        <v>2019</v>
      </c>
      <c r="C963" t="str">
        <f t="shared" si="96"/>
        <v>VC36ET15</v>
      </c>
      <c r="E963" t="s">
        <v>2020</v>
      </c>
      <c r="F963" t="s">
        <v>2016</v>
      </c>
      <c r="G963" s="168" t="s">
        <v>2017</v>
      </c>
      <c r="H963">
        <v>2016</v>
      </c>
      <c r="I963">
        <v>15.2</v>
      </c>
      <c r="K963" t="s">
        <v>2018</v>
      </c>
      <c r="L963" t="s">
        <v>2021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1783</v>
      </c>
      <c r="V963" t="s">
        <v>1784</v>
      </c>
    </row>
    <row r="964" spans="1:22" hidden="1" x14ac:dyDescent="0.55000000000000004">
      <c r="A964" t="s">
        <v>1748</v>
      </c>
      <c r="B964" t="s">
        <v>2019</v>
      </c>
      <c r="E964" t="s">
        <v>2020</v>
      </c>
      <c r="F964" t="s">
        <v>2016</v>
      </c>
      <c r="G964" s="168" t="s">
        <v>2017</v>
      </c>
      <c r="H964">
        <v>2011</v>
      </c>
      <c r="I964">
        <v>25.5</v>
      </c>
      <c r="K964" t="s">
        <v>2018</v>
      </c>
      <c r="L964" t="s">
        <v>2021</v>
      </c>
      <c r="O964" s="169">
        <f t="shared" si="97"/>
        <v>0.255</v>
      </c>
      <c r="T964">
        <v>1</v>
      </c>
      <c r="U964" t="s">
        <v>1783</v>
      </c>
      <c r="V964" t="s">
        <v>1784</v>
      </c>
    </row>
    <row r="965" spans="1:22" s="175" customFormat="1" hidden="1" x14ac:dyDescent="0.55000000000000004">
      <c r="A965" s="175" t="s">
        <v>2022</v>
      </c>
      <c r="B965" s="175" t="s">
        <v>2023</v>
      </c>
      <c r="C965" s="175" t="str">
        <f t="shared" si="96"/>
        <v>VC37aET</v>
      </c>
      <c r="D965" s="175" t="s">
        <v>1654</v>
      </c>
      <c r="F965" s="175" t="s">
        <v>2016</v>
      </c>
      <c r="G965" s="176"/>
      <c r="H965" s="175" t="s">
        <v>2024</v>
      </c>
      <c r="I965" s="175">
        <v>8.6999999999999993</v>
      </c>
      <c r="K965" s="175" t="s">
        <v>221</v>
      </c>
      <c r="L965" s="175" t="s">
        <v>1807</v>
      </c>
      <c r="O965" s="175">
        <f>(I965/100)*(1-I977/100)</f>
        <v>8.2649999999999987E-2</v>
      </c>
      <c r="Q965" s="183"/>
      <c r="T965" s="175">
        <v>0</v>
      </c>
      <c r="U965" s="175" t="s">
        <v>1747</v>
      </c>
      <c r="V965" s="175" t="s">
        <v>231</v>
      </c>
    </row>
    <row r="966" spans="1:22" hidden="1" x14ac:dyDescent="0.55000000000000004">
      <c r="A966" t="s">
        <v>2025</v>
      </c>
      <c r="F966" t="s">
        <v>2016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2026</v>
      </c>
      <c r="V966" t="s">
        <v>2027</v>
      </c>
    </row>
    <row r="967" spans="1:22" hidden="1" x14ac:dyDescent="0.55000000000000004">
      <c r="A967" t="s">
        <v>2025</v>
      </c>
      <c r="F967" t="s">
        <v>2016</v>
      </c>
      <c r="H967">
        <v>2018</v>
      </c>
      <c r="I967">
        <v>3.51</v>
      </c>
      <c r="L967" t="s">
        <v>1025</v>
      </c>
      <c r="Q967" s="182"/>
      <c r="U967" t="s">
        <v>2028</v>
      </c>
      <c r="V967" t="s">
        <v>2029</v>
      </c>
    </row>
    <row r="968" spans="1:22" hidden="1" x14ac:dyDescent="0.55000000000000004">
      <c r="A968" t="s">
        <v>2025</v>
      </c>
      <c r="F968" t="s">
        <v>2016</v>
      </c>
      <c r="H968">
        <v>2018</v>
      </c>
      <c r="I968">
        <v>6.24</v>
      </c>
      <c r="L968" t="s">
        <v>1025</v>
      </c>
      <c r="Q968" s="182"/>
      <c r="U968" t="s">
        <v>2030</v>
      </c>
      <c r="V968" t="s">
        <v>2031</v>
      </c>
    </row>
    <row r="969" spans="1:22" hidden="1" x14ac:dyDescent="0.55000000000000004">
      <c r="A969" t="s">
        <v>2032</v>
      </c>
      <c r="F969" t="s">
        <v>2016</v>
      </c>
      <c r="G969" s="168" t="s">
        <v>2033</v>
      </c>
      <c r="H969">
        <v>2009</v>
      </c>
      <c r="I969">
        <v>1.5</v>
      </c>
      <c r="J969" t="s">
        <v>2034</v>
      </c>
      <c r="L969" t="s">
        <v>1025</v>
      </c>
      <c r="Q969" s="182"/>
      <c r="T969">
        <v>0</v>
      </c>
      <c r="U969" t="s">
        <v>1747</v>
      </c>
      <c r="V969" t="s">
        <v>231</v>
      </c>
    </row>
    <row r="970" spans="1:22" hidden="1" x14ac:dyDescent="0.55000000000000004">
      <c r="A970" t="s">
        <v>2032</v>
      </c>
      <c r="F970" t="s">
        <v>2016</v>
      </c>
      <c r="G970" s="168" t="s">
        <v>2033</v>
      </c>
      <c r="H970">
        <v>2009</v>
      </c>
      <c r="I970">
        <v>3.2</v>
      </c>
      <c r="J970" t="s">
        <v>2035</v>
      </c>
      <c r="L970" t="s">
        <v>1025</v>
      </c>
      <c r="Q970" s="182"/>
      <c r="T970">
        <v>0.5</v>
      </c>
      <c r="U970" t="s">
        <v>1765</v>
      </c>
      <c r="V970" t="s">
        <v>128</v>
      </c>
    </row>
    <row r="971" spans="1:22" hidden="1" x14ac:dyDescent="0.55000000000000004">
      <c r="A971" t="s">
        <v>2032</v>
      </c>
      <c r="F971" t="s">
        <v>2016</v>
      </c>
      <c r="G971" s="168" t="s">
        <v>2033</v>
      </c>
      <c r="H971">
        <v>2009</v>
      </c>
      <c r="I971">
        <v>0.9</v>
      </c>
      <c r="J971" t="s">
        <v>2036</v>
      </c>
      <c r="L971" t="s">
        <v>1025</v>
      </c>
      <c r="Q971" s="182"/>
      <c r="T971">
        <v>0.5</v>
      </c>
      <c r="U971" t="s">
        <v>1764</v>
      </c>
      <c r="V971" t="s">
        <v>16</v>
      </c>
    </row>
    <row r="972" spans="1:22" hidden="1" x14ac:dyDescent="0.55000000000000004">
      <c r="A972" t="s">
        <v>2032</v>
      </c>
      <c r="F972" t="s">
        <v>2016</v>
      </c>
      <c r="G972" s="168" t="s">
        <v>2008</v>
      </c>
      <c r="H972">
        <v>2009</v>
      </c>
      <c r="I972">
        <v>0.7</v>
      </c>
      <c r="L972" t="s">
        <v>1025</v>
      </c>
      <c r="Q972" s="184">
        <v>1</v>
      </c>
      <c r="R972" t="s">
        <v>2009</v>
      </c>
    </row>
    <row r="973" spans="1:22" hidden="1" x14ac:dyDescent="0.55000000000000004">
      <c r="A973" t="s">
        <v>2032</v>
      </c>
      <c r="F973" t="s">
        <v>2016</v>
      </c>
      <c r="G973" s="168" t="s">
        <v>2010</v>
      </c>
      <c r="H973">
        <v>2009</v>
      </c>
      <c r="I973">
        <v>0.3</v>
      </c>
      <c r="L973" t="s">
        <v>1025</v>
      </c>
      <c r="Q973" s="184">
        <v>1</v>
      </c>
      <c r="R973" t="s">
        <v>2009</v>
      </c>
    </row>
    <row r="974" spans="1:22" hidden="1" x14ac:dyDescent="0.55000000000000004">
      <c r="A974" t="s">
        <v>2032</v>
      </c>
      <c r="F974" t="s">
        <v>2016</v>
      </c>
      <c r="G974" s="168" t="s">
        <v>2011</v>
      </c>
      <c r="H974">
        <v>2009</v>
      </c>
      <c r="I974">
        <v>1.9</v>
      </c>
      <c r="L974" t="s">
        <v>1025</v>
      </c>
      <c r="Q974" s="184">
        <v>1</v>
      </c>
      <c r="R974" t="s">
        <v>2009</v>
      </c>
    </row>
    <row r="975" spans="1:22" hidden="1" x14ac:dyDescent="0.55000000000000004">
      <c r="A975" t="s">
        <v>2032</v>
      </c>
      <c r="F975" t="s">
        <v>2016</v>
      </c>
      <c r="G975" s="168" t="s">
        <v>2012</v>
      </c>
      <c r="H975">
        <v>2009</v>
      </c>
      <c r="I975">
        <v>1.6</v>
      </c>
      <c r="L975" t="s">
        <v>1025</v>
      </c>
      <c r="Q975" s="184">
        <v>1</v>
      </c>
      <c r="R975" t="s">
        <v>2009</v>
      </c>
    </row>
    <row r="976" spans="1:22" hidden="1" x14ac:dyDescent="0.55000000000000004">
      <c r="A976" t="s">
        <v>2032</v>
      </c>
      <c r="F976" t="s">
        <v>2016</v>
      </c>
      <c r="G976" s="168" t="s">
        <v>2013</v>
      </c>
      <c r="H976">
        <v>2009</v>
      </c>
      <c r="I976">
        <v>2.6</v>
      </c>
      <c r="L976" t="s">
        <v>1025</v>
      </c>
      <c r="Q976" s="184">
        <v>1</v>
      </c>
      <c r="R976" t="s">
        <v>2009</v>
      </c>
    </row>
    <row r="977" spans="1:22" hidden="1" x14ac:dyDescent="0.55000000000000004">
      <c r="A977" t="s">
        <v>2037</v>
      </c>
      <c r="B977" t="s">
        <v>2038</v>
      </c>
      <c r="C977" t="str">
        <f t="shared" ref="C977" si="98">_xlfn.CONCAT(B977,U977)</f>
        <v>VC37bET</v>
      </c>
      <c r="D977" t="s">
        <v>1655</v>
      </c>
      <c r="E977" t="s">
        <v>2039</v>
      </c>
      <c r="F977" t="s">
        <v>2016</v>
      </c>
      <c r="H977">
        <v>2015</v>
      </c>
      <c r="I977">
        <v>5</v>
      </c>
      <c r="K977" t="s">
        <v>2040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1747</v>
      </c>
      <c r="V977" t="s">
        <v>231</v>
      </c>
    </row>
    <row r="978" spans="1:22" s="17" customFormat="1" hidden="1" x14ac:dyDescent="0.55000000000000004">
      <c r="A978" s="17" t="s">
        <v>2041</v>
      </c>
      <c r="D978" s="17" t="s">
        <v>1646</v>
      </c>
      <c r="E978" s="17" t="s">
        <v>2042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2043</v>
      </c>
      <c r="K978" s="17" t="s">
        <v>2044</v>
      </c>
      <c r="L978" s="17" t="s">
        <v>1850</v>
      </c>
      <c r="O978" s="195">
        <f>I978/100000</f>
        <v>4.5100000000000001E-4</v>
      </c>
      <c r="Q978" s="197"/>
      <c r="T978" s="17">
        <v>0</v>
      </c>
      <c r="U978" s="17" t="s">
        <v>1747</v>
      </c>
      <c r="V978" s="17" t="s">
        <v>231</v>
      </c>
    </row>
    <row r="979" spans="1:22" s="17" customFormat="1" hidden="1" x14ac:dyDescent="0.55000000000000004">
      <c r="A979" s="17" t="s">
        <v>2041</v>
      </c>
      <c r="E979" s="17" t="s">
        <v>2045</v>
      </c>
      <c r="F979" s="17" t="s">
        <v>1334</v>
      </c>
      <c r="G979" s="193" t="s">
        <v>2046</v>
      </c>
      <c r="H979" s="17">
        <v>2020</v>
      </c>
      <c r="I979" s="194">
        <v>32.9</v>
      </c>
      <c r="J979" s="75" t="s">
        <v>2047</v>
      </c>
      <c r="K979" s="17" t="s">
        <v>2044</v>
      </c>
      <c r="L979" s="17" t="s">
        <v>1850</v>
      </c>
      <c r="O979" s="195">
        <f>I979/100000</f>
        <v>3.2899999999999997E-4</v>
      </c>
      <c r="Q979" s="196"/>
      <c r="T979" s="17">
        <v>0</v>
      </c>
      <c r="U979" s="17" t="s">
        <v>1747</v>
      </c>
      <c r="V979" s="17" t="s">
        <v>231</v>
      </c>
    </row>
    <row r="980" spans="1:22" s="17" customFormat="1" hidden="1" x14ac:dyDescent="0.55000000000000004">
      <c r="A980" s="17" t="s">
        <v>2041</v>
      </c>
      <c r="E980" s="17" t="s">
        <v>2049</v>
      </c>
      <c r="F980" s="17" t="s">
        <v>1334</v>
      </c>
      <c r="G980" s="193" t="s">
        <v>2050</v>
      </c>
      <c r="H980" s="17">
        <v>2020</v>
      </c>
      <c r="I980" s="194">
        <v>57.4</v>
      </c>
      <c r="J980" s="75" t="s">
        <v>2051</v>
      </c>
      <c r="K980" s="17" t="s">
        <v>2044</v>
      </c>
      <c r="L980" s="17" t="s">
        <v>1850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1747</v>
      </c>
      <c r="V980" s="17" t="s">
        <v>231</v>
      </c>
    </row>
    <row r="981" spans="1:22" s="17" customFormat="1" hidden="1" x14ac:dyDescent="0.55000000000000004">
      <c r="A981" s="17" t="s">
        <v>2041</v>
      </c>
      <c r="E981" s="17" t="s">
        <v>2045</v>
      </c>
      <c r="F981" s="17" t="s">
        <v>1334</v>
      </c>
      <c r="G981" s="193" t="s">
        <v>2048</v>
      </c>
      <c r="H981" s="17">
        <v>2020</v>
      </c>
      <c r="I981" s="194">
        <v>7.2</v>
      </c>
      <c r="J981" s="75"/>
      <c r="K981" s="17" t="s">
        <v>2044</v>
      </c>
      <c r="L981" s="17" t="s">
        <v>1850</v>
      </c>
      <c r="O981" s="195">
        <f t="shared" si="99"/>
        <v>7.2000000000000002E-5</v>
      </c>
      <c r="Q981" s="196">
        <v>1</v>
      </c>
      <c r="T981" s="17">
        <v>0</v>
      </c>
      <c r="U981" s="17" t="s">
        <v>1747</v>
      </c>
      <c r="V981" s="17" t="s">
        <v>231</v>
      </c>
    </row>
    <row r="982" spans="1:22" s="17" customFormat="1" hidden="1" x14ac:dyDescent="0.55000000000000004">
      <c r="A982" s="17" t="s">
        <v>2041</v>
      </c>
      <c r="E982" s="17" t="s">
        <v>2049</v>
      </c>
      <c r="F982" s="17" t="s">
        <v>1334</v>
      </c>
      <c r="G982" s="193" t="s">
        <v>2052</v>
      </c>
      <c r="H982" s="17">
        <v>2020</v>
      </c>
      <c r="I982" s="194">
        <v>5.6</v>
      </c>
      <c r="J982" s="75"/>
      <c r="K982" s="17" t="s">
        <v>2044</v>
      </c>
      <c r="L982" s="17" t="s">
        <v>1850</v>
      </c>
      <c r="O982" s="195">
        <f>I982/100000</f>
        <v>5.5999999999999999E-5</v>
      </c>
      <c r="Q982" s="196">
        <v>1</v>
      </c>
      <c r="T982" s="17">
        <v>0</v>
      </c>
      <c r="U982" s="17" t="s">
        <v>1747</v>
      </c>
      <c r="V982" s="17" t="s">
        <v>231</v>
      </c>
    </row>
    <row r="983" spans="1:22" s="17" customFormat="1" hidden="1" x14ac:dyDescent="0.55000000000000004">
      <c r="A983" s="17" t="s">
        <v>2041</v>
      </c>
      <c r="B983" s="17" t="s">
        <v>2293</v>
      </c>
      <c r="C983" s="17" t="str">
        <f t="shared" ref="C983:C993" si="100">_xlfn.CONCAT(B983,U983)</f>
        <v>VC33aET</v>
      </c>
      <c r="E983" s="17" t="s">
        <v>2045</v>
      </c>
      <c r="F983" s="17" t="s">
        <v>1334</v>
      </c>
      <c r="G983" s="193" t="s">
        <v>2305</v>
      </c>
      <c r="H983" s="17">
        <v>2020</v>
      </c>
      <c r="I983" s="194">
        <v>10.9</v>
      </c>
      <c r="J983" s="75"/>
      <c r="K983" s="17" t="s">
        <v>2044</v>
      </c>
      <c r="L983" s="17" t="s">
        <v>1850</v>
      </c>
      <c r="O983" s="195">
        <f t="shared" si="99"/>
        <v>1.0900000000000001E-4</v>
      </c>
      <c r="Q983" s="196">
        <v>1</v>
      </c>
      <c r="T983" s="17">
        <v>0</v>
      </c>
      <c r="U983" s="17" t="s">
        <v>1747</v>
      </c>
      <c r="V983" s="17" t="s">
        <v>231</v>
      </c>
    </row>
    <row r="984" spans="1:22" s="17" customFormat="1" hidden="1" x14ac:dyDescent="0.55000000000000004">
      <c r="A984" s="17" t="s">
        <v>2041</v>
      </c>
      <c r="B984" s="17" t="s">
        <v>2294</v>
      </c>
      <c r="C984" s="17" t="str">
        <f t="shared" si="100"/>
        <v>VC33bET</v>
      </c>
      <c r="E984" s="17" t="s">
        <v>2045</v>
      </c>
      <c r="F984" s="17" t="s">
        <v>1334</v>
      </c>
      <c r="G984" s="193" t="s">
        <v>2306</v>
      </c>
      <c r="H984" s="17">
        <v>2020</v>
      </c>
      <c r="I984" s="194">
        <v>18.100000000000001</v>
      </c>
      <c r="J984" s="75"/>
      <c r="K984" s="17" t="s">
        <v>2044</v>
      </c>
      <c r="L984" s="17" t="s">
        <v>1850</v>
      </c>
      <c r="O984" s="195">
        <f t="shared" si="99"/>
        <v>1.8100000000000001E-4</v>
      </c>
      <c r="Q984" s="196">
        <v>1</v>
      </c>
      <c r="T984" s="17">
        <v>0</v>
      </c>
      <c r="U984" s="17" t="s">
        <v>1747</v>
      </c>
      <c r="V984" s="17" t="s">
        <v>231</v>
      </c>
    </row>
    <row r="985" spans="1:22" s="17" customFormat="1" hidden="1" x14ac:dyDescent="0.55000000000000004">
      <c r="A985" s="17" t="s">
        <v>2041</v>
      </c>
      <c r="B985" s="17" t="s">
        <v>2295</v>
      </c>
      <c r="C985" s="17" t="str">
        <f t="shared" si="100"/>
        <v>VC33cET</v>
      </c>
      <c r="E985" s="17" t="s">
        <v>2045</v>
      </c>
      <c r="F985" s="17" t="s">
        <v>1334</v>
      </c>
      <c r="G985" s="193" t="s">
        <v>2307</v>
      </c>
      <c r="H985" s="17">
        <v>2020</v>
      </c>
      <c r="I985" s="194">
        <v>42.7</v>
      </c>
      <c r="J985" s="75"/>
      <c r="K985" s="17" t="s">
        <v>2044</v>
      </c>
      <c r="L985" s="17" t="s">
        <v>1850</v>
      </c>
      <c r="O985" s="195">
        <f t="shared" si="99"/>
        <v>4.2700000000000002E-4</v>
      </c>
      <c r="Q985" s="196">
        <v>1</v>
      </c>
      <c r="T985" s="17">
        <v>0</v>
      </c>
      <c r="U985" s="17" t="s">
        <v>1747</v>
      </c>
      <c r="V985" s="17" t="s">
        <v>231</v>
      </c>
    </row>
    <row r="986" spans="1:22" s="17" customFormat="1" hidden="1" x14ac:dyDescent="0.55000000000000004">
      <c r="A986" s="17" t="s">
        <v>2041</v>
      </c>
      <c r="B986" s="17" t="s">
        <v>2296</v>
      </c>
      <c r="C986" s="17" t="str">
        <f t="shared" si="100"/>
        <v>VC33dET</v>
      </c>
      <c r="E986" s="17" t="s">
        <v>2045</v>
      </c>
      <c r="F986" s="17" t="s">
        <v>1334</v>
      </c>
      <c r="G986" s="193" t="s">
        <v>2308</v>
      </c>
      <c r="H986" s="17">
        <v>2020</v>
      </c>
      <c r="I986" s="194">
        <v>112</v>
      </c>
      <c r="J986" s="75"/>
      <c r="K986" s="17" t="s">
        <v>2044</v>
      </c>
      <c r="L986" s="17" t="s">
        <v>1850</v>
      </c>
      <c r="O986" s="195">
        <f t="shared" si="99"/>
        <v>1.1199999999999999E-3</v>
      </c>
      <c r="Q986" s="196">
        <v>1</v>
      </c>
      <c r="T986" s="17">
        <v>0</v>
      </c>
      <c r="U986" s="17" t="s">
        <v>1747</v>
      </c>
      <c r="V986" s="17" t="s">
        <v>231</v>
      </c>
    </row>
    <row r="987" spans="1:22" s="17" customFormat="1" hidden="1" x14ac:dyDescent="0.55000000000000004">
      <c r="A987" s="17" t="s">
        <v>2041</v>
      </c>
      <c r="B987" s="17" t="s">
        <v>2297</v>
      </c>
      <c r="C987" s="17" t="str">
        <f t="shared" si="100"/>
        <v>VC33eET</v>
      </c>
      <c r="E987" s="17" t="s">
        <v>2045</v>
      </c>
      <c r="F987" s="17" t="s">
        <v>1334</v>
      </c>
      <c r="G987" s="193" t="s">
        <v>2309</v>
      </c>
      <c r="H987" s="17">
        <v>2020</v>
      </c>
      <c r="I987" s="194">
        <v>247</v>
      </c>
      <c r="J987" s="75"/>
      <c r="K987" s="17" t="s">
        <v>2044</v>
      </c>
      <c r="L987" s="17" t="s">
        <v>1850</v>
      </c>
      <c r="O987" s="195">
        <f t="shared" si="99"/>
        <v>2.47E-3</v>
      </c>
      <c r="Q987" s="196">
        <v>1</v>
      </c>
      <c r="T987" s="17">
        <v>0</v>
      </c>
      <c r="U987" s="17" t="s">
        <v>1747</v>
      </c>
      <c r="V987" s="17" t="s">
        <v>231</v>
      </c>
    </row>
    <row r="988" spans="1:22" s="17" customFormat="1" hidden="1" x14ac:dyDescent="0.55000000000000004">
      <c r="A988" s="17" t="s">
        <v>2041</v>
      </c>
      <c r="B988" s="17" t="s">
        <v>2298</v>
      </c>
      <c r="C988" s="17" t="str">
        <f t="shared" si="100"/>
        <v>VC33fET</v>
      </c>
      <c r="E988" s="17" t="s">
        <v>2049</v>
      </c>
      <c r="F988" s="17" t="s">
        <v>1334</v>
      </c>
      <c r="G988" s="193" t="s">
        <v>2310</v>
      </c>
      <c r="H988" s="17">
        <v>2020</v>
      </c>
      <c r="I988" s="194">
        <v>17</v>
      </c>
      <c r="J988" s="75"/>
      <c r="K988" s="17" t="s">
        <v>2044</v>
      </c>
      <c r="L988" s="17" t="s">
        <v>1850</v>
      </c>
      <c r="O988" s="195">
        <f t="shared" si="99"/>
        <v>1.7000000000000001E-4</v>
      </c>
      <c r="Q988" s="196">
        <v>1</v>
      </c>
      <c r="T988" s="17">
        <v>0</v>
      </c>
      <c r="U988" s="17" t="s">
        <v>1747</v>
      </c>
      <c r="V988" s="17" t="s">
        <v>231</v>
      </c>
    </row>
    <row r="989" spans="1:22" s="17" customFormat="1" hidden="1" x14ac:dyDescent="0.55000000000000004">
      <c r="A989" s="17" t="s">
        <v>2041</v>
      </c>
      <c r="B989" s="17" t="s">
        <v>2299</v>
      </c>
      <c r="C989" s="17" t="str">
        <f t="shared" si="100"/>
        <v>VC33gET</v>
      </c>
      <c r="E989" s="17" t="s">
        <v>2049</v>
      </c>
      <c r="F989" s="17" t="s">
        <v>1334</v>
      </c>
      <c r="G989" s="193" t="s">
        <v>2311</v>
      </c>
      <c r="H989" s="17">
        <v>2020</v>
      </c>
      <c r="I989" s="194">
        <v>50.6</v>
      </c>
      <c r="J989" s="75"/>
      <c r="K989" s="17" t="s">
        <v>2044</v>
      </c>
      <c r="L989" s="17" t="s">
        <v>1850</v>
      </c>
      <c r="O989" s="195">
        <f t="shared" si="99"/>
        <v>5.0600000000000005E-4</v>
      </c>
      <c r="Q989" s="196">
        <v>1</v>
      </c>
      <c r="T989" s="17">
        <v>0</v>
      </c>
      <c r="U989" s="17" t="s">
        <v>1747</v>
      </c>
      <c r="V989" s="17" t="s">
        <v>231</v>
      </c>
    </row>
    <row r="990" spans="1:22" s="17" customFormat="1" hidden="1" x14ac:dyDescent="0.55000000000000004">
      <c r="A990" s="17" t="s">
        <v>2041</v>
      </c>
      <c r="B990" s="17" t="s">
        <v>2300</v>
      </c>
      <c r="C990" s="17" t="str">
        <f t="shared" si="100"/>
        <v>VC33hET</v>
      </c>
      <c r="E990" s="17" t="s">
        <v>2049</v>
      </c>
      <c r="F990" s="17" t="s">
        <v>1334</v>
      </c>
      <c r="G990" s="193" t="s">
        <v>2312</v>
      </c>
      <c r="H990" s="17">
        <v>2020</v>
      </c>
      <c r="I990" s="194">
        <v>128.6</v>
      </c>
      <c r="J990" s="75"/>
      <c r="K990" s="17" t="s">
        <v>2044</v>
      </c>
      <c r="L990" s="17" t="s">
        <v>1850</v>
      </c>
      <c r="O990" s="195">
        <f t="shared" si="99"/>
        <v>1.286E-3</v>
      </c>
      <c r="Q990" s="196">
        <v>1</v>
      </c>
      <c r="T990" s="17">
        <v>0</v>
      </c>
      <c r="U990" s="17" t="s">
        <v>1747</v>
      </c>
      <c r="V990" s="17" t="s">
        <v>231</v>
      </c>
    </row>
    <row r="991" spans="1:22" s="17" customFormat="1" hidden="1" x14ac:dyDescent="0.55000000000000004">
      <c r="A991" s="17" t="s">
        <v>2041</v>
      </c>
      <c r="B991" s="17" t="s">
        <v>2301</v>
      </c>
      <c r="C991" s="17" t="str">
        <f t="shared" si="100"/>
        <v>VC33iET</v>
      </c>
      <c r="E991" s="17" t="s">
        <v>2049</v>
      </c>
      <c r="F991" s="17" t="s">
        <v>1334</v>
      </c>
      <c r="G991" s="193" t="s">
        <v>2313</v>
      </c>
      <c r="H991" s="17">
        <v>2020</v>
      </c>
      <c r="I991" s="194">
        <v>255</v>
      </c>
      <c r="J991" s="75"/>
      <c r="K991" s="17" t="s">
        <v>2044</v>
      </c>
      <c r="L991" s="17" t="s">
        <v>1850</v>
      </c>
      <c r="O991" s="195">
        <f t="shared" si="99"/>
        <v>2.5500000000000002E-3</v>
      </c>
      <c r="Q991" s="196">
        <v>1</v>
      </c>
      <c r="T991" s="17">
        <v>0</v>
      </c>
      <c r="U991" s="17" t="s">
        <v>1747</v>
      </c>
      <c r="V991" s="17" t="s">
        <v>231</v>
      </c>
    </row>
    <row r="992" spans="1:22" s="17" customFormat="1" hidden="1" x14ac:dyDescent="0.55000000000000004">
      <c r="A992" s="17" t="s">
        <v>2041</v>
      </c>
      <c r="B992" s="17" t="s">
        <v>2302</v>
      </c>
      <c r="C992" s="17" t="str">
        <f t="shared" si="100"/>
        <v>VC33jET</v>
      </c>
      <c r="E992" s="17" t="s">
        <v>2049</v>
      </c>
      <c r="F992" s="17" t="s">
        <v>1334</v>
      </c>
      <c r="G992" s="193" t="s">
        <v>2314</v>
      </c>
      <c r="H992" s="17">
        <v>2020</v>
      </c>
      <c r="I992" s="194">
        <v>358.1</v>
      </c>
      <c r="J992" s="75"/>
      <c r="K992" s="17" t="s">
        <v>2044</v>
      </c>
      <c r="L992" s="17" t="s">
        <v>1850</v>
      </c>
      <c r="O992" s="195">
        <f t="shared" si="99"/>
        <v>3.5810000000000004E-3</v>
      </c>
      <c r="Q992" s="196">
        <v>1</v>
      </c>
      <c r="T992" s="17">
        <v>0</v>
      </c>
      <c r="U992" s="17" t="s">
        <v>1747</v>
      </c>
      <c r="V992" s="17" t="s">
        <v>231</v>
      </c>
    </row>
    <row r="993" spans="1:22" s="17" customFormat="1" hidden="1" x14ac:dyDescent="0.55000000000000004">
      <c r="A993" s="17" t="s">
        <v>2041</v>
      </c>
      <c r="B993" s="17" t="s">
        <v>2303</v>
      </c>
      <c r="C993" s="17" t="str">
        <f t="shared" si="100"/>
        <v>VC33kET</v>
      </c>
      <c r="E993" s="17" t="s">
        <v>2042</v>
      </c>
      <c r="F993" s="17" t="s">
        <v>1334</v>
      </c>
      <c r="G993" s="193" t="s">
        <v>2315</v>
      </c>
      <c r="H993" s="17">
        <v>2020</v>
      </c>
      <c r="I993" s="194">
        <v>435.5</v>
      </c>
      <c r="J993" s="75"/>
      <c r="K993" s="17" t="s">
        <v>2044</v>
      </c>
      <c r="L993" s="17" t="s">
        <v>1850</v>
      </c>
      <c r="O993" s="195">
        <f t="shared" si="99"/>
        <v>4.3550000000000004E-3</v>
      </c>
      <c r="Q993" s="196">
        <v>1</v>
      </c>
      <c r="T993" s="17">
        <v>0</v>
      </c>
      <c r="U993" s="17" t="s">
        <v>1747</v>
      </c>
      <c r="V993" s="17" t="s">
        <v>231</v>
      </c>
    </row>
    <row r="994" spans="1:22" hidden="1" x14ac:dyDescent="0.55000000000000004">
      <c r="A994" t="s">
        <v>2053</v>
      </c>
      <c r="F994" t="s">
        <v>72</v>
      </c>
      <c r="G994" s="168" t="s">
        <v>67</v>
      </c>
      <c r="H994" t="s">
        <v>1800</v>
      </c>
      <c r="I994">
        <v>21.58</v>
      </c>
      <c r="K994" t="s">
        <v>1745</v>
      </c>
      <c r="O994">
        <f>I994/100</f>
        <v>0.21579999999999999</v>
      </c>
      <c r="P994" t="s">
        <v>1807</v>
      </c>
      <c r="S994">
        <v>0.38</v>
      </c>
      <c r="T994">
        <v>0</v>
      </c>
      <c r="U994" t="s">
        <v>1747</v>
      </c>
      <c r="V994" t="s">
        <v>231</v>
      </c>
    </row>
    <row r="995" spans="1:22" hidden="1" x14ac:dyDescent="0.55000000000000004">
      <c r="A995" t="s">
        <v>2054</v>
      </c>
      <c r="B995" s="17" t="s">
        <v>2392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2391</v>
      </c>
      <c r="I995" s="194">
        <v>5.5</v>
      </c>
      <c r="K995" t="s">
        <v>2055</v>
      </c>
      <c r="O995" s="195">
        <f>I995/100</f>
        <v>5.5E-2</v>
      </c>
      <c r="Q995" s="196">
        <v>1</v>
      </c>
      <c r="T995" s="17">
        <v>0</v>
      </c>
      <c r="U995" s="17" t="s">
        <v>1747</v>
      </c>
      <c r="V995" s="17" t="s">
        <v>231</v>
      </c>
    </row>
    <row r="996" spans="1:22" hidden="1" x14ac:dyDescent="0.55000000000000004">
      <c r="A996" t="s">
        <v>2054</v>
      </c>
      <c r="B996" s="17" t="s">
        <v>2394</v>
      </c>
      <c r="C996" t="str">
        <f t="shared" si="101"/>
        <v>VC38cET</v>
      </c>
      <c r="D996" t="s">
        <v>2284</v>
      </c>
      <c r="F996" t="s">
        <v>72</v>
      </c>
      <c r="G996" s="168" t="s">
        <v>2393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1747</v>
      </c>
      <c r="V996" s="17" t="s">
        <v>231</v>
      </c>
    </row>
    <row r="997" spans="1:22" hidden="1" x14ac:dyDescent="0.55000000000000004">
      <c r="A997" t="s">
        <v>2054</v>
      </c>
      <c r="B997" s="17" t="s">
        <v>2395</v>
      </c>
      <c r="C997" t="str">
        <f t="shared" si="101"/>
        <v>VC38dET</v>
      </c>
      <c r="D997" t="s">
        <v>2285</v>
      </c>
      <c r="F997" t="s">
        <v>72</v>
      </c>
      <c r="G997" s="168" t="s">
        <v>2012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1747</v>
      </c>
      <c r="V997" s="17" t="s">
        <v>231</v>
      </c>
    </row>
    <row r="998" spans="1:22" hidden="1" x14ac:dyDescent="0.55000000000000004">
      <c r="A998" t="s">
        <v>2054</v>
      </c>
      <c r="B998" s="17" t="s">
        <v>2396</v>
      </c>
      <c r="C998" t="str">
        <f t="shared" si="101"/>
        <v>VC38eET</v>
      </c>
      <c r="D998" t="s">
        <v>2286</v>
      </c>
      <c r="F998" t="s">
        <v>72</v>
      </c>
      <c r="G998" s="168" t="s">
        <v>2013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1747</v>
      </c>
      <c r="V998" s="17" t="s">
        <v>231</v>
      </c>
    </row>
    <row r="999" spans="1:22" hidden="1" x14ac:dyDescent="0.55000000000000004">
      <c r="A999" t="s">
        <v>2054</v>
      </c>
      <c r="B999" s="17" t="s">
        <v>2404</v>
      </c>
      <c r="C999" t="str">
        <f t="shared" si="101"/>
        <v>VC38fET</v>
      </c>
      <c r="D999" t="s">
        <v>2287</v>
      </c>
      <c r="F999" t="s">
        <v>72</v>
      </c>
      <c r="G999" s="168" t="s">
        <v>2397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1747</v>
      </c>
      <c r="V999" s="17" t="s">
        <v>231</v>
      </c>
    </row>
    <row r="1000" spans="1:22" hidden="1" x14ac:dyDescent="0.55000000000000004">
      <c r="A1000" t="s">
        <v>2054</v>
      </c>
      <c r="F1000" t="s">
        <v>72</v>
      </c>
      <c r="G1000" s="168" t="s">
        <v>2398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1747</v>
      </c>
      <c r="V1000" s="17" t="s">
        <v>231</v>
      </c>
    </row>
    <row r="1001" spans="1:22" hidden="1" x14ac:dyDescent="0.55000000000000004">
      <c r="A1001" t="s">
        <v>2054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1747</v>
      </c>
      <c r="V1001" s="17" t="s">
        <v>231</v>
      </c>
    </row>
    <row r="1002" spans="1:22" hidden="1" x14ac:dyDescent="0.55000000000000004">
      <c r="A1002" t="s">
        <v>2056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2057</v>
      </c>
      <c r="P1002" t="s">
        <v>2058</v>
      </c>
      <c r="T1002">
        <v>0</v>
      </c>
      <c r="U1002" t="s">
        <v>1747</v>
      </c>
      <c r="V1002" t="s">
        <v>231</v>
      </c>
    </row>
    <row r="1003" spans="1:22" hidden="1" x14ac:dyDescent="0.55000000000000004">
      <c r="A1003" t="s">
        <v>2059</v>
      </c>
      <c r="B1003" t="s">
        <v>2060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2061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2062</v>
      </c>
      <c r="T1003">
        <v>0</v>
      </c>
      <c r="U1003" t="s">
        <v>1747</v>
      </c>
      <c r="V1003" t="s">
        <v>231</v>
      </c>
    </row>
    <row r="1004" spans="1:22" hidden="1" x14ac:dyDescent="0.55000000000000004">
      <c r="A1004" t="s">
        <v>2063</v>
      </c>
      <c r="B1004" t="s">
        <v>2064</v>
      </c>
      <c r="C1004" t="str">
        <f t="shared" si="103"/>
        <v>VC40ET</v>
      </c>
      <c r="D1004" t="s">
        <v>1666</v>
      </c>
      <c r="F1004" t="s">
        <v>1343</v>
      </c>
      <c r="G1004" s="168" t="s">
        <v>2065</v>
      </c>
      <c r="H1004" t="s">
        <v>2066</v>
      </c>
      <c r="I1004">
        <v>15.5</v>
      </c>
      <c r="K1004" t="s">
        <v>2067</v>
      </c>
      <c r="O1004" s="169">
        <f>I1004/100</f>
        <v>0.155</v>
      </c>
      <c r="P1004" t="s">
        <v>1146</v>
      </c>
      <c r="T1004">
        <v>0</v>
      </c>
      <c r="U1004" t="s">
        <v>1747</v>
      </c>
      <c r="V1004" t="s">
        <v>231</v>
      </c>
    </row>
    <row r="1005" spans="1:22" hidden="1" x14ac:dyDescent="0.55000000000000004">
      <c r="A1005" t="s">
        <v>2068</v>
      </c>
      <c r="B1005" t="s">
        <v>2069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2070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1747</v>
      </c>
      <c r="V1005" t="s">
        <v>231</v>
      </c>
    </row>
    <row r="1006" spans="1:22" hidden="1" x14ac:dyDescent="0.55000000000000004">
      <c r="A1006" t="s">
        <v>2068</v>
      </c>
      <c r="B1006" t="s">
        <v>2069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2070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1765</v>
      </c>
      <c r="V1006" t="s">
        <v>128</v>
      </c>
    </row>
    <row r="1007" spans="1:22" hidden="1" x14ac:dyDescent="0.55000000000000004">
      <c r="A1007" t="s">
        <v>2068</v>
      </c>
      <c r="B1007" t="s">
        <v>2069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2070</v>
      </c>
      <c r="L1007" t="s">
        <v>1032</v>
      </c>
      <c r="O1007" s="25">
        <f t="shared" si="104"/>
        <v>1.6828571428571428E-3</v>
      </c>
      <c r="T1007">
        <v>0.5</v>
      </c>
      <c r="U1007" t="s">
        <v>1764</v>
      </c>
      <c r="V1007" t="s">
        <v>16</v>
      </c>
    </row>
    <row r="1008" spans="1:22" hidden="1" x14ac:dyDescent="0.55000000000000004">
      <c r="A1008" t="s">
        <v>2068</v>
      </c>
      <c r="B1008" t="s">
        <v>2069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2070</v>
      </c>
      <c r="L1008" t="s">
        <v>1032</v>
      </c>
      <c r="O1008" s="25">
        <f t="shared" si="104"/>
        <v>1.8558139534883722E-3</v>
      </c>
      <c r="T1008">
        <v>1</v>
      </c>
      <c r="U1008" t="s">
        <v>1766</v>
      </c>
      <c r="V1008" t="s">
        <v>256</v>
      </c>
    </row>
    <row r="1009" spans="1:22" hidden="1" x14ac:dyDescent="0.55000000000000004">
      <c r="A1009" t="s">
        <v>2068</v>
      </c>
      <c r="B1009" t="s">
        <v>2069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2070</v>
      </c>
      <c r="L1009" t="s">
        <v>1032</v>
      </c>
      <c r="O1009" s="25">
        <f t="shared" si="104"/>
        <v>1.8740909090909092E-3</v>
      </c>
      <c r="T1009">
        <v>1</v>
      </c>
      <c r="U1009" t="s">
        <v>1767</v>
      </c>
      <c r="V1009" t="s">
        <v>1843</v>
      </c>
    </row>
    <row r="1010" spans="1:22" hidden="1" x14ac:dyDescent="0.55000000000000004">
      <c r="A1010" t="s">
        <v>2068</v>
      </c>
      <c r="B1010" t="s">
        <v>2069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2070</v>
      </c>
      <c r="L1010" t="s">
        <v>1032</v>
      </c>
      <c r="O1010" s="25">
        <f t="shared" si="104"/>
        <v>2.595121951219513E-3</v>
      </c>
      <c r="T1010">
        <v>1</v>
      </c>
      <c r="U1010" t="s">
        <v>1769</v>
      </c>
      <c r="V1010" t="s">
        <v>255</v>
      </c>
    </row>
    <row r="1011" spans="1:22" hidden="1" x14ac:dyDescent="0.55000000000000004">
      <c r="A1011" t="s">
        <v>2068</v>
      </c>
      <c r="B1011" t="s">
        <v>2069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2070</v>
      </c>
      <c r="L1011" t="s">
        <v>1032</v>
      </c>
      <c r="O1011" s="25">
        <f t="shared" si="104"/>
        <v>1.7556E-3</v>
      </c>
      <c r="T1011">
        <v>1</v>
      </c>
      <c r="U1011" t="s">
        <v>1770</v>
      </c>
      <c r="V1011" t="s">
        <v>259</v>
      </c>
    </row>
    <row r="1012" spans="1:22" hidden="1" x14ac:dyDescent="0.55000000000000004">
      <c r="A1012" t="s">
        <v>2068</v>
      </c>
      <c r="B1012" t="s">
        <v>2069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2070</v>
      </c>
      <c r="L1012" t="s">
        <v>1032</v>
      </c>
      <c r="O1012" s="25">
        <f t="shared" si="104"/>
        <v>6.1384615384615384E-4</v>
      </c>
      <c r="T1012">
        <v>1</v>
      </c>
      <c r="U1012" t="s">
        <v>1771</v>
      </c>
      <c r="V1012" t="s">
        <v>1772</v>
      </c>
    </row>
    <row r="1013" spans="1:22" hidden="1" x14ac:dyDescent="0.55000000000000004">
      <c r="A1013" t="s">
        <v>2068</v>
      </c>
      <c r="B1013" t="s">
        <v>2069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2070</v>
      </c>
      <c r="L1013" t="s">
        <v>1032</v>
      </c>
      <c r="O1013" s="25">
        <f t="shared" si="104"/>
        <v>1.793953488372093E-3</v>
      </c>
      <c r="T1013">
        <v>1</v>
      </c>
      <c r="U1013" t="s">
        <v>1774</v>
      </c>
      <c r="V1013" t="s">
        <v>1775</v>
      </c>
    </row>
    <row r="1014" spans="1:22" hidden="1" x14ac:dyDescent="0.55000000000000004">
      <c r="A1014" t="s">
        <v>2068</v>
      </c>
      <c r="B1014" t="s">
        <v>2069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2070</v>
      </c>
      <c r="L1014" t="s">
        <v>1032</v>
      </c>
      <c r="O1014" s="25">
        <f t="shared" si="104"/>
        <v>1.4657142857142857E-3</v>
      </c>
      <c r="T1014">
        <v>1</v>
      </c>
      <c r="U1014" t="s">
        <v>1776</v>
      </c>
      <c r="V1014" t="s">
        <v>1777</v>
      </c>
    </row>
    <row r="1015" spans="1:22" hidden="1" x14ac:dyDescent="0.55000000000000004">
      <c r="A1015" t="s">
        <v>2068</v>
      </c>
      <c r="B1015" t="s">
        <v>2069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2070</v>
      </c>
      <c r="L1015" t="s">
        <v>1032</v>
      </c>
      <c r="O1015" s="25">
        <f t="shared" si="104"/>
        <v>1.8619999999999999E-3</v>
      </c>
      <c r="T1015">
        <v>1</v>
      </c>
      <c r="U1015" t="s">
        <v>1778</v>
      </c>
      <c r="V1015" t="s">
        <v>1779</v>
      </c>
    </row>
    <row r="1016" spans="1:22" hidden="1" x14ac:dyDescent="0.55000000000000004">
      <c r="A1016" t="s">
        <v>2068</v>
      </c>
      <c r="B1016" t="s">
        <v>2069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2070</v>
      </c>
      <c r="L1016" t="s">
        <v>1032</v>
      </c>
      <c r="O1016" s="25">
        <f t="shared" si="104"/>
        <v>1.1594871794871795E-3</v>
      </c>
      <c r="T1016">
        <v>1</v>
      </c>
      <c r="U1016" t="s">
        <v>1780</v>
      </c>
      <c r="V1016" t="s">
        <v>1781</v>
      </c>
    </row>
    <row r="1017" spans="1:22" hidden="1" x14ac:dyDescent="0.55000000000000004">
      <c r="A1017" t="s">
        <v>2068</v>
      </c>
      <c r="B1017" t="s">
        <v>2069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2070</v>
      </c>
      <c r="L1017" t="s">
        <v>1032</v>
      </c>
      <c r="O1017" s="25">
        <f t="shared" si="104"/>
        <v>1.8472222222222223E-3</v>
      </c>
      <c r="T1017">
        <v>1</v>
      </c>
      <c r="U1017" t="s">
        <v>1782</v>
      </c>
      <c r="V1017" t="s">
        <v>264</v>
      </c>
    </row>
    <row r="1018" spans="1:22" hidden="1" x14ac:dyDescent="0.55000000000000004">
      <c r="A1018" t="s">
        <v>2068</v>
      </c>
      <c r="B1018" t="s">
        <v>2069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2070</v>
      </c>
      <c r="L1018" t="s">
        <v>1032</v>
      </c>
      <c r="O1018" s="25">
        <f t="shared" si="104"/>
        <v>2.0112195121951225E-3</v>
      </c>
      <c r="T1018">
        <v>1</v>
      </c>
      <c r="U1018" t="s">
        <v>1783</v>
      </c>
      <c r="V1018" t="s">
        <v>1784</v>
      </c>
    </row>
    <row r="1019" spans="1:22" hidden="1" x14ac:dyDescent="0.55000000000000004">
      <c r="A1019" t="s">
        <v>2068</v>
      </c>
      <c r="B1019" t="s">
        <v>2071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2070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1747</v>
      </c>
      <c r="V1019" t="s">
        <v>231</v>
      </c>
    </row>
    <row r="1020" spans="1:22" hidden="1" x14ac:dyDescent="0.55000000000000004">
      <c r="A1020" t="s">
        <v>2068</v>
      </c>
      <c r="B1020" t="s">
        <v>2071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2072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1765</v>
      </c>
      <c r="V1020" t="s">
        <v>128</v>
      </c>
    </row>
    <row r="1021" spans="1:22" hidden="1" x14ac:dyDescent="0.55000000000000004">
      <c r="A1021" t="s">
        <v>2068</v>
      </c>
      <c r="B1021" t="s">
        <v>2071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2072</v>
      </c>
      <c r="L1021" t="s">
        <v>1032</v>
      </c>
      <c r="O1021" s="25">
        <f t="shared" si="105"/>
        <v>1.9295918367346937E-3</v>
      </c>
      <c r="T1021">
        <v>0.5</v>
      </c>
      <c r="U1021" t="s">
        <v>1764</v>
      </c>
      <c r="V1021" t="s">
        <v>16</v>
      </c>
    </row>
    <row r="1022" spans="1:22" hidden="1" x14ac:dyDescent="0.55000000000000004">
      <c r="A1022" t="s">
        <v>2068</v>
      </c>
      <c r="B1022" t="s">
        <v>2071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2072</v>
      </c>
      <c r="L1022" t="s">
        <v>1032</v>
      </c>
      <c r="O1022" s="25">
        <f t="shared" si="105"/>
        <v>2.1279069767441861E-3</v>
      </c>
      <c r="T1022">
        <v>1</v>
      </c>
      <c r="U1022" t="s">
        <v>1766</v>
      </c>
      <c r="V1022" t="s">
        <v>256</v>
      </c>
    </row>
    <row r="1023" spans="1:22" hidden="1" x14ac:dyDescent="0.55000000000000004">
      <c r="A1023" t="s">
        <v>2068</v>
      </c>
      <c r="B1023" t="s">
        <v>2071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2072</v>
      </c>
      <c r="L1023" t="s">
        <v>1032</v>
      </c>
      <c r="O1023" s="25">
        <f t="shared" si="105"/>
        <v>2.1488636363636358E-3</v>
      </c>
      <c r="T1023">
        <v>1</v>
      </c>
      <c r="U1023" t="s">
        <v>1767</v>
      </c>
      <c r="V1023" t="s">
        <v>1843</v>
      </c>
    </row>
    <row r="1024" spans="1:22" hidden="1" x14ac:dyDescent="0.55000000000000004">
      <c r="A1024" t="s">
        <v>2068</v>
      </c>
      <c r="B1024" t="s">
        <v>2071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2072</v>
      </c>
      <c r="L1024" t="s">
        <v>1032</v>
      </c>
      <c r="O1024" s="25">
        <f t="shared" si="105"/>
        <v>2.9756097560975615E-3</v>
      </c>
      <c r="T1024">
        <v>1</v>
      </c>
      <c r="U1024" t="s">
        <v>1769</v>
      </c>
      <c r="V1024" t="s">
        <v>255</v>
      </c>
    </row>
    <row r="1025" spans="1:22" hidden="1" x14ac:dyDescent="0.55000000000000004">
      <c r="A1025" t="s">
        <v>2068</v>
      </c>
      <c r="B1025" t="s">
        <v>2071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2072</v>
      </c>
      <c r="L1025" t="s">
        <v>1032</v>
      </c>
      <c r="O1025" s="25">
        <f t="shared" si="105"/>
        <v>2.0129999999999996E-3</v>
      </c>
      <c r="T1025">
        <v>1</v>
      </c>
      <c r="U1025" t="s">
        <v>1770</v>
      </c>
      <c r="V1025" t="s">
        <v>259</v>
      </c>
    </row>
    <row r="1026" spans="1:22" hidden="1" x14ac:dyDescent="0.55000000000000004">
      <c r="A1026" t="s">
        <v>2068</v>
      </c>
      <c r="B1026" t="s">
        <v>2071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2072</v>
      </c>
      <c r="L1026" t="s">
        <v>1032</v>
      </c>
      <c r="O1026" s="25">
        <f t="shared" si="105"/>
        <v>7.0384615384615375E-4</v>
      </c>
      <c r="T1026">
        <v>1</v>
      </c>
      <c r="U1026" t="s">
        <v>1771</v>
      </c>
      <c r="V1026" t="s">
        <v>1772</v>
      </c>
    </row>
    <row r="1027" spans="1:22" hidden="1" x14ac:dyDescent="0.55000000000000004">
      <c r="A1027" t="s">
        <v>2068</v>
      </c>
      <c r="B1027" t="s">
        <v>2071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2072</v>
      </c>
      <c r="L1027" t="s">
        <v>1032</v>
      </c>
      <c r="O1027" s="25">
        <f t="shared" si="105"/>
        <v>2.0569767441860464E-3</v>
      </c>
      <c r="T1027">
        <v>1</v>
      </c>
      <c r="U1027" t="s">
        <v>1774</v>
      </c>
      <c r="V1027" t="s">
        <v>1775</v>
      </c>
    </row>
    <row r="1028" spans="1:22" hidden="1" x14ac:dyDescent="0.55000000000000004">
      <c r="A1028" t="s">
        <v>2068</v>
      </c>
      <c r="B1028" t="s">
        <v>2071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2072</v>
      </c>
      <c r="L1028" t="s">
        <v>1032</v>
      </c>
      <c r="O1028" s="25">
        <f t="shared" si="105"/>
        <v>1.6806122448979591E-3</v>
      </c>
      <c r="T1028">
        <v>1</v>
      </c>
      <c r="U1028" t="s">
        <v>1776</v>
      </c>
      <c r="V1028" t="s">
        <v>1777</v>
      </c>
    </row>
    <row r="1029" spans="1:22" hidden="1" x14ac:dyDescent="0.55000000000000004">
      <c r="A1029" t="s">
        <v>2068</v>
      </c>
      <c r="B1029" t="s">
        <v>2071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2072</v>
      </c>
      <c r="L1029" t="s">
        <v>1032</v>
      </c>
      <c r="O1029" s="25">
        <f t="shared" si="105"/>
        <v>2.1349999999999997E-3</v>
      </c>
      <c r="T1029">
        <v>1</v>
      </c>
      <c r="U1029" t="s">
        <v>1778</v>
      </c>
      <c r="V1029" t="s">
        <v>1779</v>
      </c>
    </row>
    <row r="1030" spans="1:22" hidden="1" x14ac:dyDescent="0.55000000000000004">
      <c r="A1030" t="s">
        <v>2068</v>
      </c>
      <c r="B1030" t="s">
        <v>2071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2072</v>
      </c>
      <c r="L1030" t="s">
        <v>1032</v>
      </c>
      <c r="O1030" s="25">
        <f t="shared" si="105"/>
        <v>1.3294871794871795E-3</v>
      </c>
      <c r="T1030">
        <v>1</v>
      </c>
      <c r="U1030" t="s">
        <v>1780</v>
      </c>
      <c r="V1030" t="s">
        <v>1781</v>
      </c>
    </row>
    <row r="1031" spans="1:22" hidden="1" x14ac:dyDescent="0.55000000000000004">
      <c r="A1031" t="s">
        <v>2068</v>
      </c>
      <c r="B1031" t="s">
        <v>2071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2072</v>
      </c>
      <c r="L1031" t="s">
        <v>1032</v>
      </c>
      <c r="O1031" s="25">
        <f t="shared" si="105"/>
        <v>2.1180555555555553E-3</v>
      </c>
      <c r="T1031">
        <v>1</v>
      </c>
      <c r="U1031" t="s">
        <v>1782</v>
      </c>
      <c r="V1031" t="s">
        <v>264</v>
      </c>
    </row>
    <row r="1032" spans="1:22" hidden="1" x14ac:dyDescent="0.55000000000000004">
      <c r="A1032" t="s">
        <v>2068</v>
      </c>
      <c r="B1032" t="s">
        <v>2071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2072</v>
      </c>
      <c r="L1032" t="s">
        <v>1032</v>
      </c>
      <c r="O1032" s="25">
        <f t="shared" si="105"/>
        <v>2.3060975609756102E-3</v>
      </c>
      <c r="T1032">
        <v>1</v>
      </c>
      <c r="U1032" t="s">
        <v>1783</v>
      </c>
      <c r="V1032" t="s">
        <v>1784</v>
      </c>
    </row>
    <row r="1033" spans="1:22" hidden="1" x14ac:dyDescent="0.55000000000000004">
      <c r="A1033" t="s">
        <v>2073</v>
      </c>
      <c r="B1033" t="s">
        <v>2074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2075</v>
      </c>
      <c r="H1033">
        <v>2015</v>
      </c>
      <c r="I1033" s="25">
        <v>4.6529294056327089E-3</v>
      </c>
      <c r="J1033" s="25"/>
      <c r="K1033" t="s">
        <v>2076</v>
      </c>
      <c r="L1033" t="s">
        <v>1032</v>
      </c>
      <c r="O1033" s="25">
        <f>I1033</f>
        <v>4.6529294056327089E-3</v>
      </c>
      <c r="T1033">
        <v>0</v>
      </c>
      <c r="U1033" t="s">
        <v>1747</v>
      </c>
      <c r="V1033" t="s">
        <v>231</v>
      </c>
    </row>
    <row r="1034" spans="1:22" hidden="1" x14ac:dyDescent="0.55000000000000004">
      <c r="A1034" t="s">
        <v>2073</v>
      </c>
      <c r="B1034" t="s">
        <v>2074</v>
      </c>
      <c r="C1034" t="str">
        <f t="shared" si="103"/>
        <v>VC43ET01</v>
      </c>
      <c r="E1034" t="s">
        <v>1405</v>
      </c>
      <c r="F1034" t="s">
        <v>224</v>
      </c>
      <c r="G1034" s="168" t="s">
        <v>2075</v>
      </c>
      <c r="H1034">
        <v>2015</v>
      </c>
      <c r="I1034" s="25">
        <v>4.1761180807911805E-3</v>
      </c>
      <c r="K1034" t="s">
        <v>2076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1766</v>
      </c>
      <c r="V1034" t="s">
        <v>256</v>
      </c>
    </row>
    <row r="1035" spans="1:22" hidden="1" x14ac:dyDescent="0.55000000000000004">
      <c r="A1035" t="s">
        <v>2073</v>
      </c>
      <c r="B1035" t="s">
        <v>2074</v>
      </c>
      <c r="C1035" t="str">
        <f t="shared" si="103"/>
        <v>VC43ET02</v>
      </c>
      <c r="E1035" t="s">
        <v>1405</v>
      </c>
      <c r="F1035" t="s">
        <v>224</v>
      </c>
      <c r="G1035" s="168" t="s">
        <v>2075</v>
      </c>
      <c r="H1035">
        <v>2015</v>
      </c>
      <c r="I1035" s="25">
        <v>8.6507533626304538E-4</v>
      </c>
      <c r="K1035" t="s">
        <v>2076</v>
      </c>
      <c r="L1035" t="s">
        <v>1032</v>
      </c>
      <c r="O1035" s="25">
        <f t="shared" si="106"/>
        <v>8.6507533626304538E-4</v>
      </c>
      <c r="T1035">
        <v>1</v>
      </c>
      <c r="U1035" t="s">
        <v>1767</v>
      </c>
      <c r="V1035" t="s">
        <v>1843</v>
      </c>
    </row>
    <row r="1036" spans="1:22" hidden="1" x14ac:dyDescent="0.55000000000000004">
      <c r="A1036" t="s">
        <v>2073</v>
      </c>
      <c r="B1036" t="s">
        <v>2074</v>
      </c>
      <c r="C1036" t="str">
        <f t="shared" si="103"/>
        <v>VC43ET03</v>
      </c>
      <c r="E1036" t="s">
        <v>1405</v>
      </c>
      <c r="F1036" t="s">
        <v>224</v>
      </c>
      <c r="G1036" s="168" t="s">
        <v>2075</v>
      </c>
      <c r="H1036">
        <v>2015</v>
      </c>
      <c r="I1036" s="25">
        <v>5.2961877439969256E-3</v>
      </c>
      <c r="K1036" t="s">
        <v>2076</v>
      </c>
      <c r="L1036" t="s">
        <v>1032</v>
      </c>
      <c r="O1036" s="25">
        <f t="shared" si="106"/>
        <v>5.2961877439969256E-3</v>
      </c>
      <c r="T1036">
        <v>1</v>
      </c>
      <c r="U1036" t="s">
        <v>1769</v>
      </c>
      <c r="V1036" t="s">
        <v>255</v>
      </c>
    </row>
    <row r="1037" spans="1:22" hidden="1" x14ac:dyDescent="0.55000000000000004">
      <c r="A1037" t="s">
        <v>2073</v>
      </c>
      <c r="B1037" t="s">
        <v>2074</v>
      </c>
      <c r="C1037" t="str">
        <f t="shared" si="103"/>
        <v>VC43ET04</v>
      </c>
      <c r="E1037" t="s">
        <v>1405</v>
      </c>
      <c r="F1037" t="s">
        <v>224</v>
      </c>
      <c r="G1037" s="168" t="s">
        <v>2075</v>
      </c>
      <c r="H1037">
        <v>2015</v>
      </c>
      <c r="I1037" s="25">
        <v>4.2704089902162855E-3</v>
      </c>
      <c r="K1037" t="s">
        <v>2076</v>
      </c>
      <c r="L1037" t="s">
        <v>1032</v>
      </c>
      <c r="O1037" s="25">
        <f t="shared" si="106"/>
        <v>4.2704089902162855E-3</v>
      </c>
      <c r="T1037">
        <v>1</v>
      </c>
      <c r="U1037" t="s">
        <v>1770</v>
      </c>
      <c r="V1037" t="s">
        <v>259</v>
      </c>
    </row>
    <row r="1038" spans="1:22" hidden="1" x14ac:dyDescent="0.55000000000000004">
      <c r="A1038" t="s">
        <v>2073</v>
      </c>
      <c r="B1038" t="s">
        <v>2074</v>
      </c>
      <c r="C1038" t="str">
        <f t="shared" si="103"/>
        <v>VC43ET05</v>
      </c>
      <c r="E1038" t="s">
        <v>1405</v>
      </c>
      <c r="F1038" t="s">
        <v>224</v>
      </c>
      <c r="G1038" s="168" t="s">
        <v>2075</v>
      </c>
      <c r="H1038">
        <v>2015</v>
      </c>
      <c r="I1038" s="25">
        <v>0</v>
      </c>
      <c r="K1038" t="s">
        <v>2076</v>
      </c>
      <c r="L1038" t="s">
        <v>1032</v>
      </c>
      <c r="O1038" s="25">
        <f t="shared" si="106"/>
        <v>0</v>
      </c>
      <c r="T1038">
        <v>1</v>
      </c>
      <c r="U1038" t="s">
        <v>1771</v>
      </c>
      <c r="V1038" t="s">
        <v>1772</v>
      </c>
    </row>
    <row r="1039" spans="1:22" hidden="1" x14ac:dyDescent="0.55000000000000004">
      <c r="A1039" t="s">
        <v>2073</v>
      </c>
      <c r="B1039" t="s">
        <v>2074</v>
      </c>
      <c r="C1039" t="str">
        <f t="shared" si="103"/>
        <v>VC43ET06</v>
      </c>
      <c r="E1039" t="s">
        <v>1405</v>
      </c>
      <c r="F1039" t="s">
        <v>224</v>
      </c>
      <c r="G1039" s="168" t="s">
        <v>2075</v>
      </c>
      <c r="H1039">
        <v>2015</v>
      </c>
      <c r="I1039" s="25">
        <v>2.1634357480036243E-2</v>
      </c>
      <c r="K1039" t="s">
        <v>2076</v>
      </c>
      <c r="L1039" t="s">
        <v>1032</v>
      </c>
      <c r="O1039" s="25">
        <f t="shared" si="106"/>
        <v>2.1634357480036243E-2</v>
      </c>
      <c r="T1039">
        <v>1</v>
      </c>
      <c r="U1039" t="s">
        <v>1774</v>
      </c>
      <c r="V1039" t="s">
        <v>1775</v>
      </c>
    </row>
    <row r="1040" spans="1:22" hidden="1" x14ac:dyDescent="0.55000000000000004">
      <c r="A1040" t="s">
        <v>2073</v>
      </c>
      <c r="B1040" t="s">
        <v>2074</v>
      </c>
      <c r="C1040" t="str">
        <f t="shared" si="103"/>
        <v>VC43ET07</v>
      </c>
      <c r="E1040" t="s">
        <v>1405</v>
      </c>
      <c r="F1040" t="s">
        <v>224</v>
      </c>
      <c r="G1040" s="168" t="s">
        <v>2075</v>
      </c>
      <c r="H1040">
        <v>2015</v>
      </c>
      <c r="I1040" s="25">
        <v>6.2780507385861465E-3</v>
      </c>
      <c r="K1040" t="s">
        <v>2076</v>
      </c>
      <c r="L1040" t="s">
        <v>1032</v>
      </c>
      <c r="O1040" s="25">
        <f t="shared" si="106"/>
        <v>6.2780507385861465E-3</v>
      </c>
      <c r="T1040">
        <v>1</v>
      </c>
      <c r="U1040" t="s">
        <v>1776</v>
      </c>
      <c r="V1040" t="s">
        <v>1777</v>
      </c>
    </row>
    <row r="1041" spans="1:22" hidden="1" x14ac:dyDescent="0.55000000000000004">
      <c r="A1041" t="s">
        <v>2073</v>
      </c>
      <c r="B1041" t="s">
        <v>2074</v>
      </c>
      <c r="C1041" t="str">
        <f t="shared" si="103"/>
        <v>VC43ET12</v>
      </c>
      <c r="E1041" t="s">
        <v>1405</v>
      </c>
      <c r="F1041" t="s">
        <v>224</v>
      </c>
      <c r="G1041" s="168" t="s">
        <v>2075</v>
      </c>
      <c r="H1041">
        <v>2015</v>
      </c>
      <c r="I1041" s="25">
        <v>1.7053149037208355E-2</v>
      </c>
      <c r="K1041" t="s">
        <v>2076</v>
      </c>
      <c r="L1041" t="s">
        <v>1032</v>
      </c>
      <c r="O1041" s="25">
        <f t="shared" si="106"/>
        <v>1.7053149037208355E-2</v>
      </c>
      <c r="T1041">
        <v>1</v>
      </c>
      <c r="U1041" t="s">
        <v>1778</v>
      </c>
      <c r="V1041" t="s">
        <v>1779</v>
      </c>
    </row>
    <row r="1042" spans="1:22" hidden="1" x14ac:dyDescent="0.55000000000000004">
      <c r="A1042" t="s">
        <v>2073</v>
      </c>
      <c r="B1042" t="s">
        <v>2074</v>
      </c>
      <c r="C1042" t="str">
        <f t="shared" si="103"/>
        <v>VC43ET13</v>
      </c>
      <c r="E1042" t="s">
        <v>1405</v>
      </c>
      <c r="F1042" t="s">
        <v>224</v>
      </c>
      <c r="G1042" s="168" t="s">
        <v>2075</v>
      </c>
      <c r="H1042">
        <v>2015</v>
      </c>
      <c r="I1042" s="25">
        <v>2.8261833333333331E-3</v>
      </c>
      <c r="K1042" t="s">
        <v>2076</v>
      </c>
      <c r="L1042" t="s">
        <v>1032</v>
      </c>
      <c r="O1042" s="25">
        <f t="shared" si="106"/>
        <v>2.8261833333333331E-3</v>
      </c>
      <c r="T1042">
        <v>1</v>
      </c>
      <c r="U1042" t="s">
        <v>1780</v>
      </c>
      <c r="V1042" t="s">
        <v>1781</v>
      </c>
    </row>
    <row r="1043" spans="1:22" hidden="1" x14ac:dyDescent="0.55000000000000004">
      <c r="A1043" t="s">
        <v>2073</v>
      </c>
      <c r="B1043" t="s">
        <v>2074</v>
      </c>
      <c r="C1043" t="str">
        <f t="shared" si="103"/>
        <v>VC43ET14</v>
      </c>
      <c r="E1043" t="s">
        <v>1405</v>
      </c>
      <c r="F1043" t="s">
        <v>224</v>
      </c>
      <c r="G1043" s="168" t="s">
        <v>2075</v>
      </c>
      <c r="H1043">
        <v>2015</v>
      </c>
      <c r="I1043" s="25">
        <v>0</v>
      </c>
      <c r="K1043" t="s">
        <v>2076</v>
      </c>
      <c r="L1043" t="s">
        <v>1032</v>
      </c>
      <c r="O1043" s="25">
        <f t="shared" si="106"/>
        <v>0</v>
      </c>
      <c r="T1043">
        <v>1</v>
      </c>
      <c r="U1043" t="s">
        <v>1782</v>
      </c>
      <c r="V1043" t="s">
        <v>264</v>
      </c>
    </row>
    <row r="1044" spans="1:22" hidden="1" x14ac:dyDescent="0.55000000000000004">
      <c r="A1044" t="s">
        <v>2073</v>
      </c>
      <c r="B1044" t="s">
        <v>2074</v>
      </c>
      <c r="C1044" t="str">
        <f t="shared" si="103"/>
        <v>VC43ET15</v>
      </c>
      <c r="E1044" t="s">
        <v>1405</v>
      </c>
      <c r="F1044" t="s">
        <v>224</v>
      </c>
      <c r="G1044" s="168" t="s">
        <v>2075</v>
      </c>
      <c r="H1044">
        <v>2015</v>
      </c>
      <c r="I1044" s="25">
        <v>0</v>
      </c>
      <c r="K1044" t="s">
        <v>2076</v>
      </c>
      <c r="L1044" t="s">
        <v>1032</v>
      </c>
      <c r="O1044" s="25">
        <f t="shared" si="106"/>
        <v>0</v>
      </c>
      <c r="T1044">
        <v>1</v>
      </c>
      <c r="U1044" t="s">
        <v>1783</v>
      </c>
      <c r="V1044" t="s">
        <v>1784</v>
      </c>
    </row>
    <row r="1045" spans="1:22" hidden="1" x14ac:dyDescent="0.55000000000000004">
      <c r="A1045" t="s">
        <v>2077</v>
      </c>
      <c r="B1045" t="s">
        <v>2078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2079</v>
      </c>
      <c r="H1045">
        <v>2019</v>
      </c>
      <c r="I1045" s="25">
        <f>8.3%/8</f>
        <v>1.0375000000000001E-2</v>
      </c>
      <c r="J1045" s="25"/>
      <c r="K1045" t="s">
        <v>2080</v>
      </c>
      <c r="L1045" t="s">
        <v>1869</v>
      </c>
      <c r="O1045" s="25">
        <f t="shared" si="106"/>
        <v>1.0375000000000001E-2</v>
      </c>
      <c r="P1045" t="s">
        <v>1146</v>
      </c>
      <c r="Q1045" s="179">
        <v>1</v>
      </c>
      <c r="R1045" t="s">
        <v>1870</v>
      </c>
      <c r="S1045" s="14">
        <v>0.77</v>
      </c>
      <c r="T1045">
        <v>0</v>
      </c>
      <c r="U1045" t="s">
        <v>1747</v>
      </c>
      <c r="V1045" t="s">
        <v>231</v>
      </c>
    </row>
    <row r="1046" spans="1:22" hidden="1" x14ac:dyDescent="0.55000000000000004">
      <c r="A1046" t="s">
        <v>2077</v>
      </c>
      <c r="B1046" t="s">
        <v>2078</v>
      </c>
      <c r="C1046" t="str">
        <f t="shared" si="103"/>
        <v>VC44ET01</v>
      </c>
      <c r="E1046" t="s">
        <v>1409</v>
      </c>
      <c r="F1046" t="s">
        <v>224</v>
      </c>
      <c r="G1046" s="168" t="s">
        <v>2079</v>
      </c>
      <c r="H1046">
        <v>2019</v>
      </c>
      <c r="I1046" s="25">
        <f>8.3%/8</f>
        <v>1.0375000000000001E-2</v>
      </c>
      <c r="J1046" s="25"/>
      <c r="K1046" t="s">
        <v>2080</v>
      </c>
      <c r="L1046" t="s">
        <v>1869</v>
      </c>
      <c r="O1046" s="25">
        <f t="shared" si="106"/>
        <v>1.0375000000000001E-2</v>
      </c>
      <c r="P1046" t="s">
        <v>1146</v>
      </c>
      <c r="Q1046" s="179">
        <v>1</v>
      </c>
      <c r="R1046" t="s">
        <v>1870</v>
      </c>
      <c r="S1046" s="14"/>
      <c r="T1046">
        <v>1</v>
      </c>
      <c r="U1046" t="s">
        <v>1766</v>
      </c>
      <c r="V1046" t="s">
        <v>256</v>
      </c>
    </row>
    <row r="1047" spans="1:22" hidden="1" x14ac:dyDescent="0.55000000000000004">
      <c r="A1047" t="s">
        <v>2077</v>
      </c>
      <c r="B1047" t="s">
        <v>2078</v>
      </c>
      <c r="C1047" t="str">
        <f t="shared" si="103"/>
        <v>VC44ET02</v>
      </c>
      <c r="E1047" t="s">
        <v>1409</v>
      </c>
      <c r="F1047" t="s">
        <v>224</v>
      </c>
      <c r="G1047" s="168" t="s">
        <v>2079</v>
      </c>
      <c r="H1047">
        <v>2019</v>
      </c>
      <c r="I1047" s="25">
        <f>3.5%/8</f>
        <v>4.3750000000000004E-3</v>
      </c>
      <c r="J1047" s="25"/>
      <c r="K1047" t="s">
        <v>2080</v>
      </c>
      <c r="L1047" t="s">
        <v>1869</v>
      </c>
      <c r="O1047" s="25">
        <f t="shared" si="106"/>
        <v>4.3750000000000004E-3</v>
      </c>
      <c r="P1047" t="s">
        <v>1146</v>
      </c>
      <c r="Q1047" s="179">
        <v>1</v>
      </c>
      <c r="R1047" t="s">
        <v>1870</v>
      </c>
      <c r="S1047" s="14"/>
      <c r="T1047">
        <v>1</v>
      </c>
      <c r="U1047" t="s">
        <v>1767</v>
      </c>
      <c r="V1047" t="s">
        <v>1843</v>
      </c>
    </row>
    <row r="1048" spans="1:22" hidden="1" x14ac:dyDescent="0.55000000000000004">
      <c r="A1048" t="s">
        <v>2077</v>
      </c>
      <c r="B1048" t="s">
        <v>2078</v>
      </c>
      <c r="C1048" t="str">
        <f t="shared" si="103"/>
        <v>VC44ET03</v>
      </c>
      <c r="E1048" t="s">
        <v>1409</v>
      </c>
      <c r="F1048" t="s">
        <v>224</v>
      </c>
      <c r="G1048" s="168" t="s">
        <v>2079</v>
      </c>
      <c r="H1048">
        <v>2019</v>
      </c>
      <c r="I1048" s="25">
        <f>8.3%/8</f>
        <v>1.0375000000000001E-2</v>
      </c>
      <c r="J1048" s="25" t="s">
        <v>2081</v>
      </c>
      <c r="K1048" t="s">
        <v>2080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1870</v>
      </c>
      <c r="S1048" s="14"/>
      <c r="T1048">
        <v>1</v>
      </c>
      <c r="U1048" t="s">
        <v>1769</v>
      </c>
      <c r="V1048" t="s">
        <v>255</v>
      </c>
    </row>
    <row r="1049" spans="1:22" hidden="1" x14ac:dyDescent="0.55000000000000004">
      <c r="A1049" t="s">
        <v>2077</v>
      </c>
      <c r="B1049" t="s">
        <v>2078</v>
      </c>
      <c r="C1049" t="str">
        <f t="shared" si="103"/>
        <v>VC44ET04</v>
      </c>
      <c r="E1049" t="s">
        <v>1409</v>
      </c>
      <c r="F1049" t="s">
        <v>224</v>
      </c>
      <c r="G1049" s="168" t="s">
        <v>2079</v>
      </c>
      <c r="H1049">
        <v>2019</v>
      </c>
      <c r="I1049" s="25">
        <f>8.3%/8</f>
        <v>1.0375000000000001E-2</v>
      </c>
      <c r="J1049" s="25"/>
      <c r="K1049" t="s">
        <v>2080</v>
      </c>
      <c r="L1049" t="s">
        <v>1869</v>
      </c>
      <c r="O1049" s="25">
        <f t="shared" si="106"/>
        <v>1.0375000000000001E-2</v>
      </c>
      <c r="P1049" t="s">
        <v>1146</v>
      </c>
      <c r="Q1049" s="179">
        <v>1</v>
      </c>
      <c r="R1049" t="s">
        <v>1870</v>
      </c>
      <c r="S1049" s="14"/>
      <c r="T1049">
        <v>1</v>
      </c>
      <c r="U1049" t="s">
        <v>1770</v>
      </c>
      <c r="V1049" t="s">
        <v>259</v>
      </c>
    </row>
    <row r="1050" spans="1:22" hidden="1" x14ac:dyDescent="0.55000000000000004">
      <c r="A1050" t="s">
        <v>2077</v>
      </c>
      <c r="B1050" t="s">
        <v>2078</v>
      </c>
      <c r="C1050" t="str">
        <f t="shared" si="103"/>
        <v>VC44ET05</v>
      </c>
      <c r="E1050" t="s">
        <v>1409</v>
      </c>
      <c r="F1050" t="s">
        <v>224</v>
      </c>
      <c r="G1050" s="168" t="s">
        <v>2079</v>
      </c>
      <c r="H1050">
        <v>2019</v>
      </c>
      <c r="I1050" s="25">
        <f>8.3%/8</f>
        <v>1.0375000000000001E-2</v>
      </c>
      <c r="J1050" s="25"/>
      <c r="K1050" t="s">
        <v>2080</v>
      </c>
      <c r="L1050" t="s">
        <v>1869</v>
      </c>
      <c r="O1050" s="25">
        <f t="shared" si="106"/>
        <v>1.0375000000000001E-2</v>
      </c>
      <c r="P1050" t="s">
        <v>1146</v>
      </c>
      <c r="Q1050" s="179">
        <v>1</v>
      </c>
      <c r="R1050" t="s">
        <v>1870</v>
      </c>
      <c r="S1050" s="14"/>
      <c r="T1050">
        <v>1</v>
      </c>
      <c r="U1050" t="s">
        <v>1771</v>
      </c>
      <c r="V1050" t="s">
        <v>1772</v>
      </c>
    </row>
    <row r="1051" spans="1:22" hidden="1" x14ac:dyDescent="0.55000000000000004">
      <c r="A1051" t="s">
        <v>2077</v>
      </c>
      <c r="B1051" t="s">
        <v>2078</v>
      </c>
      <c r="C1051" t="str">
        <f t="shared" si="103"/>
        <v>VC44ET06</v>
      </c>
      <c r="E1051" t="s">
        <v>1409</v>
      </c>
      <c r="F1051" t="s">
        <v>224</v>
      </c>
      <c r="G1051" s="168" t="s">
        <v>2079</v>
      </c>
      <c r="H1051">
        <v>2019</v>
      </c>
      <c r="I1051" s="25">
        <f>3.5%/8</f>
        <v>4.3750000000000004E-3</v>
      </c>
      <c r="J1051" s="25"/>
      <c r="K1051" t="s">
        <v>2080</v>
      </c>
      <c r="L1051" t="s">
        <v>1869</v>
      </c>
      <c r="O1051" s="25">
        <f t="shared" si="106"/>
        <v>4.3750000000000004E-3</v>
      </c>
      <c r="P1051" t="s">
        <v>1146</v>
      </c>
      <c r="Q1051" s="179">
        <v>1</v>
      </c>
      <c r="R1051" t="s">
        <v>1870</v>
      </c>
      <c r="S1051" s="14"/>
      <c r="T1051">
        <v>1</v>
      </c>
      <c r="U1051" t="s">
        <v>1774</v>
      </c>
      <c r="V1051" t="s">
        <v>1775</v>
      </c>
    </row>
    <row r="1052" spans="1:22" hidden="1" x14ac:dyDescent="0.55000000000000004">
      <c r="A1052" t="s">
        <v>2082</v>
      </c>
      <c r="B1052" t="s">
        <v>2078</v>
      </c>
      <c r="C1052" t="str">
        <f t="shared" si="103"/>
        <v>VC44ET07</v>
      </c>
      <c r="E1052" t="s">
        <v>1409</v>
      </c>
      <c r="F1052" t="s">
        <v>224</v>
      </c>
      <c r="G1052" s="168" t="s">
        <v>2079</v>
      </c>
      <c r="H1052">
        <v>2019</v>
      </c>
      <c r="I1052" s="25">
        <f>8.93%/8</f>
        <v>1.1162499999999999E-2</v>
      </c>
      <c r="J1052" s="25"/>
      <c r="K1052" t="s">
        <v>2080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1870</v>
      </c>
      <c r="T1052">
        <v>1</v>
      </c>
      <c r="U1052" t="s">
        <v>1776</v>
      </c>
      <c r="V1052" t="s">
        <v>1777</v>
      </c>
    </row>
    <row r="1053" spans="1:22" hidden="1" x14ac:dyDescent="0.55000000000000004">
      <c r="A1053" t="s">
        <v>2077</v>
      </c>
      <c r="B1053" t="s">
        <v>2078</v>
      </c>
      <c r="C1053" t="str">
        <f t="shared" si="103"/>
        <v>VC44ET12</v>
      </c>
      <c r="E1053" t="s">
        <v>1409</v>
      </c>
      <c r="F1053" t="s">
        <v>224</v>
      </c>
      <c r="G1053" s="168" t="s">
        <v>2079</v>
      </c>
      <c r="H1053">
        <v>2019</v>
      </c>
      <c r="I1053" s="25">
        <f>8.3%/8</f>
        <v>1.0375000000000001E-2</v>
      </c>
      <c r="J1053" s="25"/>
      <c r="K1053" t="s">
        <v>2080</v>
      </c>
      <c r="L1053" t="s">
        <v>1869</v>
      </c>
      <c r="O1053" s="25">
        <f t="shared" si="106"/>
        <v>1.0375000000000001E-2</v>
      </c>
      <c r="P1053" t="s">
        <v>1146</v>
      </c>
      <c r="Q1053" s="179">
        <v>1</v>
      </c>
      <c r="R1053" t="s">
        <v>1870</v>
      </c>
      <c r="T1053">
        <v>1</v>
      </c>
      <c r="U1053" t="s">
        <v>1778</v>
      </c>
      <c r="V1053" t="s">
        <v>1779</v>
      </c>
    </row>
    <row r="1054" spans="1:22" hidden="1" x14ac:dyDescent="0.55000000000000004">
      <c r="A1054" t="s">
        <v>2077</v>
      </c>
      <c r="B1054" t="s">
        <v>2078</v>
      </c>
      <c r="C1054" t="str">
        <f t="shared" si="103"/>
        <v>VC44ET13</v>
      </c>
      <c r="E1054" t="s">
        <v>1409</v>
      </c>
      <c r="F1054" t="s">
        <v>224</v>
      </c>
      <c r="G1054" s="168" t="s">
        <v>2079</v>
      </c>
      <c r="H1054">
        <v>2019</v>
      </c>
      <c r="I1054" s="25">
        <f>3.5%/8</f>
        <v>4.3750000000000004E-3</v>
      </c>
      <c r="J1054" s="25"/>
      <c r="K1054" t="s">
        <v>2080</v>
      </c>
      <c r="L1054" t="s">
        <v>1869</v>
      </c>
      <c r="O1054" s="25">
        <f t="shared" si="106"/>
        <v>4.3750000000000004E-3</v>
      </c>
      <c r="P1054" t="s">
        <v>1146</v>
      </c>
      <c r="Q1054" s="179">
        <v>1</v>
      </c>
      <c r="R1054" t="s">
        <v>1870</v>
      </c>
      <c r="T1054">
        <v>1</v>
      </c>
      <c r="U1054" t="s">
        <v>1780</v>
      </c>
      <c r="V1054" t="s">
        <v>1781</v>
      </c>
    </row>
    <row r="1055" spans="1:22" hidden="1" x14ac:dyDescent="0.55000000000000004">
      <c r="A1055" t="s">
        <v>2083</v>
      </c>
      <c r="B1055" t="s">
        <v>2078</v>
      </c>
      <c r="C1055" t="str">
        <f t="shared" si="103"/>
        <v>VC44ET14</v>
      </c>
      <c r="E1055" t="s">
        <v>1409</v>
      </c>
      <c r="F1055" t="s">
        <v>224</v>
      </c>
      <c r="G1055" s="168" t="s">
        <v>2079</v>
      </c>
      <c r="H1055">
        <v>2019</v>
      </c>
      <c r="I1055" s="25">
        <f>0.5%/8</f>
        <v>6.2500000000000001E-4</v>
      </c>
      <c r="J1055" s="25"/>
      <c r="K1055" t="s">
        <v>2080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1870</v>
      </c>
      <c r="T1055">
        <v>1</v>
      </c>
      <c r="U1055" t="s">
        <v>1782</v>
      </c>
      <c r="V1055" t="s">
        <v>264</v>
      </c>
    </row>
    <row r="1056" spans="1:22" hidden="1" x14ac:dyDescent="0.55000000000000004">
      <c r="A1056" t="s">
        <v>2083</v>
      </c>
      <c r="B1056" t="s">
        <v>2078</v>
      </c>
      <c r="C1056" t="str">
        <f t="shared" si="103"/>
        <v>VC44ET15</v>
      </c>
      <c r="E1056" t="s">
        <v>1409</v>
      </c>
      <c r="F1056" t="s">
        <v>224</v>
      </c>
      <c r="G1056" s="168" t="s">
        <v>2079</v>
      </c>
      <c r="H1056">
        <v>2019</v>
      </c>
      <c r="I1056" s="25">
        <f>0.5%/8</f>
        <v>6.2500000000000001E-4</v>
      </c>
      <c r="J1056" s="25"/>
      <c r="K1056" t="s">
        <v>2080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1870</v>
      </c>
      <c r="T1056">
        <v>1</v>
      </c>
      <c r="U1056" t="s">
        <v>1783</v>
      </c>
      <c r="V1056" t="s">
        <v>1784</v>
      </c>
    </row>
    <row r="1057" spans="1:22" hidden="1" x14ac:dyDescent="0.55000000000000004">
      <c r="A1057" t="s">
        <v>2084</v>
      </c>
      <c r="B1057" t="s">
        <v>2085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2079</v>
      </c>
      <c r="H1057" t="s">
        <v>2086</v>
      </c>
      <c r="I1057" s="170">
        <v>33.4</v>
      </c>
      <c r="J1057" s="170"/>
      <c r="K1057" t="s">
        <v>2087</v>
      </c>
      <c r="O1057" s="25">
        <f>I1057/100</f>
        <v>0.33399999999999996</v>
      </c>
      <c r="P1057" t="s">
        <v>1807</v>
      </c>
      <c r="T1057">
        <v>0</v>
      </c>
      <c r="U1057" t="s">
        <v>1747</v>
      </c>
      <c r="V1057" t="s">
        <v>231</v>
      </c>
    </row>
    <row r="1058" spans="1:22" hidden="1" x14ac:dyDescent="0.55000000000000004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4" x14ac:dyDescent="0.55000000000000004"/>
  <cols>
    <col min="12" max="20" width="12.47265625" customWidth="1"/>
    <col min="21" max="21" width="11.5234375" customWidth="1"/>
    <col min="29" max="29" width="16.3671875" bestFit="1" customWidth="1"/>
    <col min="30" max="30" width="10.15625" bestFit="1" customWidth="1"/>
    <col min="31" max="31" width="9.15625" bestFit="1" customWidth="1"/>
  </cols>
  <sheetData>
    <row r="2" spans="2:17" x14ac:dyDescent="0.55000000000000004">
      <c r="Q2" t="s">
        <v>249</v>
      </c>
    </row>
    <row r="4" spans="2:17" x14ac:dyDescent="0.55000000000000004">
      <c r="B4" t="s">
        <v>250</v>
      </c>
    </row>
    <row r="21" spans="12:20" x14ac:dyDescent="0.55000000000000004">
      <c r="M21" t="s">
        <v>251</v>
      </c>
    </row>
    <row r="22" spans="12:20" x14ac:dyDescent="0.55000000000000004">
      <c r="M22" t="s">
        <v>252</v>
      </c>
      <c r="N22" t="s">
        <v>253</v>
      </c>
      <c r="O22" t="s">
        <v>254</v>
      </c>
    </row>
    <row r="23" spans="12:20" x14ac:dyDescent="0.55000000000000004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55000000000000004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55000000000000004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55000000000000004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55000000000000004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55000000000000004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55000000000000004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55000000000000004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55000000000000004">
      <c r="Q31" t="s">
        <v>264</v>
      </c>
      <c r="T31" s="14">
        <v>1</v>
      </c>
    </row>
    <row r="37" spans="20:33" x14ac:dyDescent="0.55000000000000004">
      <c r="Z37" t="s">
        <v>265</v>
      </c>
    </row>
    <row r="38" spans="20:33" x14ac:dyDescent="0.55000000000000004">
      <c r="Y38">
        <v>32</v>
      </c>
      <c r="Z38" t="s">
        <v>266</v>
      </c>
    </row>
    <row r="40" spans="20:33" ht="14.7" thickBot="1" x14ac:dyDescent="0.6"/>
    <row r="41" spans="20:33" x14ac:dyDescent="0.55000000000000004">
      <c r="T41" s="40"/>
      <c r="U41" s="270" t="s">
        <v>267</v>
      </c>
      <c r="V41" s="271"/>
      <c r="W41" s="272"/>
      <c r="X41" s="45"/>
      <c r="Y41" s="270" t="s">
        <v>265</v>
      </c>
      <c r="Z41" s="271"/>
      <c r="AA41" s="272"/>
      <c r="AC41" s="40"/>
      <c r="AD41" s="271" t="s">
        <v>265</v>
      </c>
      <c r="AE41" s="271"/>
      <c r="AF41" s="272"/>
    </row>
    <row r="42" spans="20:33" ht="14.7" thickBot="1" x14ac:dyDescent="0.6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55000000000000004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55000000000000004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55000000000000004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7" thickBot="1" x14ac:dyDescent="0.6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7" thickBot="1" x14ac:dyDescent="0.6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7" thickBot="1" x14ac:dyDescent="0.6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55000000000000004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7" thickBot="1" x14ac:dyDescent="0.6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55000000000000004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55000000000000004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7" thickBot="1" x14ac:dyDescent="0.6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2358</v>
      </c>
    </row>
    <row r="54" spans="20:33" x14ac:dyDescent="0.55000000000000004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7" thickBot="1" x14ac:dyDescent="0.6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55000000000000004">
      <c r="Y56" s="270" t="s">
        <v>265</v>
      </c>
      <c r="Z56" s="271"/>
      <c r="AA56" s="272"/>
    </row>
    <row r="57" spans="20:33" ht="14.7" thickBot="1" x14ac:dyDescent="0.6">
      <c r="X57" t="s">
        <v>1707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55000000000000004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55000000000000004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4.7" thickBot="1" x14ac:dyDescent="0.6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1715</v>
      </c>
      <c r="AF60" t="s">
        <v>1716</v>
      </c>
    </row>
    <row r="61" spans="20:33" ht="14.7" thickBot="1" x14ac:dyDescent="0.6">
      <c r="X61" t="s">
        <v>1708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1717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55000000000000004">
      <c r="Y62" s="270" t="s">
        <v>265</v>
      </c>
      <c r="Z62" s="271"/>
      <c r="AA62" s="272"/>
    </row>
    <row r="63" spans="20:33" ht="14.7" thickBot="1" x14ac:dyDescent="0.6">
      <c r="X63" t="s">
        <v>1709</v>
      </c>
      <c r="Y63" s="41" t="s">
        <v>67</v>
      </c>
      <c r="Z63" s="43" t="s">
        <v>130</v>
      </c>
      <c r="AA63" s="44" t="s">
        <v>131</v>
      </c>
      <c r="AD63" t="s">
        <v>1712</v>
      </c>
      <c r="AE63" s="103">
        <f>(Y66*48*AD58)/AC58</f>
        <v>7.6986256014538859E-2</v>
      </c>
      <c r="AF63" s="103">
        <f>(AA66*48*AD58)/AC58</f>
        <v>4.7465210475129221E-2</v>
      </c>
      <c r="AG63" t="s">
        <v>1714</v>
      </c>
    </row>
    <row r="64" spans="20:33" x14ac:dyDescent="0.55000000000000004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1719</v>
      </c>
      <c r="AE64" s="103"/>
      <c r="AF64" s="103"/>
    </row>
    <row r="65" spans="24:33" x14ac:dyDescent="0.55000000000000004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1718</v>
      </c>
      <c r="AD65" t="s">
        <v>1713</v>
      </c>
      <c r="AE65" s="103">
        <f>(Y72*48*AD58)/AC58</f>
        <v>8.3932384376752905E-2</v>
      </c>
      <c r="AF65" s="103">
        <f>(AA72*48*AD58)/AC58</f>
        <v>8.4511228406937408E-2</v>
      </c>
      <c r="AG65" t="s">
        <v>1714</v>
      </c>
    </row>
    <row r="66" spans="24:33" ht="14.7" thickBot="1" x14ac:dyDescent="0.6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1718</v>
      </c>
    </row>
    <row r="67" spans="24:33" ht="14.7" thickBot="1" x14ac:dyDescent="0.6">
      <c r="X67" t="s">
        <v>1711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55000000000000004">
      <c r="Y68" s="270" t="s">
        <v>265</v>
      </c>
      <c r="Z68" s="271"/>
      <c r="AA68" s="272"/>
    </row>
    <row r="69" spans="24:33" ht="14.7" thickBot="1" x14ac:dyDescent="0.6">
      <c r="X69" t="s">
        <v>1710</v>
      </c>
      <c r="Y69" s="22" t="s">
        <v>67</v>
      </c>
      <c r="Z69" t="s">
        <v>130</v>
      </c>
      <c r="AA69" s="106" t="s">
        <v>131</v>
      </c>
    </row>
    <row r="70" spans="24:33" x14ac:dyDescent="0.55000000000000004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4.7" thickBot="1" x14ac:dyDescent="0.6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55000000000000004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4" x14ac:dyDescent="0.55000000000000004"/>
  <cols>
    <col min="1" max="1" width="25.5234375" bestFit="1" customWidth="1"/>
    <col min="2" max="2" width="14.5234375" customWidth="1"/>
    <col min="6" max="6" width="9.47265625" customWidth="1"/>
  </cols>
  <sheetData>
    <row r="1" spans="1:6" x14ac:dyDescent="0.55000000000000004">
      <c r="B1" t="s">
        <v>1079</v>
      </c>
    </row>
    <row r="2" spans="1:6" x14ac:dyDescent="0.55000000000000004">
      <c r="A2" t="s">
        <v>23</v>
      </c>
      <c r="B2" s="70">
        <f>'mort infant'!I275*'mort infant'!BM272</f>
        <v>33.853234800648842</v>
      </c>
    </row>
    <row r="3" spans="1:6" x14ac:dyDescent="0.55000000000000004">
      <c r="A3" t="s">
        <v>24</v>
      </c>
      <c r="B3" s="70">
        <f>('mort 1-5'!I275-B2)/4</f>
        <v>3.6388099439055885</v>
      </c>
    </row>
    <row r="4" spans="1:6" x14ac:dyDescent="0.55000000000000004">
      <c r="A4" t="s">
        <v>25</v>
      </c>
      <c r="B4" s="70">
        <f>'mort 5-9'!I275/5</f>
        <v>1.1229032258064517</v>
      </c>
    </row>
    <row r="5" spans="1:6" x14ac:dyDescent="0.55000000000000004">
      <c r="A5" t="s">
        <v>26</v>
      </c>
      <c r="B5" s="70">
        <f>'mort 10-14'!I275/5</f>
        <v>0.9230404558404558</v>
      </c>
    </row>
    <row r="6" spans="1:6" x14ac:dyDescent="0.55000000000000004">
      <c r="A6" t="s">
        <v>27</v>
      </c>
      <c r="B6" s="70">
        <f>'mort 15-19'!I275/5</f>
        <v>1.5441407123135868</v>
      </c>
    </row>
    <row r="7" spans="1:6" x14ac:dyDescent="0.55000000000000004">
      <c r="A7" t="s">
        <v>28</v>
      </c>
      <c r="B7" s="70">
        <f>'mort 20-24'!I275/5</f>
        <v>1.7002298850574711</v>
      </c>
    </row>
    <row r="8" spans="1:6" x14ac:dyDescent="0.55000000000000004">
      <c r="A8" t="s">
        <v>1080</v>
      </c>
      <c r="B8" s="70">
        <f>B7</f>
        <v>1.7002298850574711</v>
      </c>
      <c r="C8" t="s">
        <v>1082</v>
      </c>
    </row>
    <row r="9" spans="1:6" x14ac:dyDescent="0.55000000000000004">
      <c r="A9" t="s">
        <v>1081</v>
      </c>
      <c r="B9" s="70">
        <f>B7</f>
        <v>1.7002298850574711</v>
      </c>
      <c r="C9" t="s">
        <v>1082</v>
      </c>
    </row>
    <row r="11" spans="1:6" x14ac:dyDescent="0.55000000000000004">
      <c r="A11" t="s">
        <v>1078</v>
      </c>
      <c r="B11" s="107">
        <f>('mort adult f'!I275-'mort 15-19'!I275-'mort 20-24'!I275*3)/(60-34)</f>
        <v>5.5488316166847662</v>
      </c>
    </row>
    <row r="12" spans="1:6" x14ac:dyDescent="0.55000000000000004">
      <c r="A12" t="s">
        <v>1094</v>
      </c>
      <c r="B12" s="107">
        <f>('mort adult m'!I275-'mort 15-19'!I275-'mort 20-24'!I275*3)/(60-34)</f>
        <v>7.5538925782127171</v>
      </c>
    </row>
    <row r="13" spans="1:6" x14ac:dyDescent="0.55000000000000004">
      <c r="B13" s="107"/>
    </row>
    <row r="14" spans="1:6" x14ac:dyDescent="0.55000000000000004">
      <c r="B14" s="107"/>
      <c r="C14" t="s">
        <v>1084</v>
      </c>
      <c r="D14" t="s">
        <v>1085</v>
      </c>
      <c r="E14" t="s">
        <v>1086</v>
      </c>
    </row>
    <row r="15" spans="1:6" x14ac:dyDescent="0.55000000000000004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55000000000000004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55000000000000004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55000000000000004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55000000000000004">
      <c r="B19" s="107"/>
    </row>
    <row r="20" spans="1:63" x14ac:dyDescent="0.55000000000000004">
      <c r="B20" s="107"/>
      <c r="C20" t="s">
        <v>1084</v>
      </c>
      <c r="D20" t="s">
        <v>1085</v>
      </c>
      <c r="E20" t="s">
        <v>1086</v>
      </c>
    </row>
    <row r="21" spans="1:63" x14ac:dyDescent="0.55000000000000004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55000000000000004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55000000000000004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55000000000000004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55000000000000004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55000000000000004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55000000000000004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55000000000000004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55000000000000004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55000000000000004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55000000000000004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55000000000000004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55000000000000004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55000000000000004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55000000000000004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55000000000000004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55000000000000004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55000000000000004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55000000000000004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55000000000000004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55000000000000004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55000000000000004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55000000000000004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55000000000000004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55000000000000004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55000000000000004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55000000000000004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55000000000000004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55000000000000004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55000000000000004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55000000000000004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55000000000000004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55000000000000004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55000000000000004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55000000000000004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55000000000000004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55000000000000004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55000000000000004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55000000000000004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55000000000000004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55000000000000004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55000000000000004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55000000000000004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55000000000000004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55000000000000004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55000000000000004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55000000000000004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55000000000000004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55000000000000004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55000000000000004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55000000000000004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55000000000000004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55000000000000004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55000000000000004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55000000000000004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55000000000000004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55000000000000004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55000000000000004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55000000000000004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4" x14ac:dyDescent="0.55000000000000004"/>
  <cols>
    <col min="9" max="9" width="9.15625" bestFit="1" customWidth="1"/>
    <col min="11" max="11" width="14.5234375" bestFit="1" customWidth="1"/>
  </cols>
  <sheetData>
    <row r="2" spans="2:2" x14ac:dyDescent="0.55000000000000004">
      <c r="B2" t="s">
        <v>1041</v>
      </c>
    </row>
    <row r="20" spans="2:12" x14ac:dyDescent="0.55000000000000004">
      <c r="K20" s="6" t="e">
        <f>SUM(total_pop)</f>
        <v>#REF!</v>
      </c>
      <c r="L20" t="s">
        <v>1042</v>
      </c>
    </row>
    <row r="21" spans="2:12" x14ac:dyDescent="0.55000000000000004">
      <c r="K21" s="6">
        <v>39878</v>
      </c>
      <c r="L21" t="s">
        <v>1043</v>
      </c>
    </row>
    <row r="22" spans="2:12" x14ac:dyDescent="0.55000000000000004">
      <c r="K22" s="7" t="e">
        <f>K20/K21</f>
        <v>#REF!</v>
      </c>
      <c r="L22" t="s">
        <v>1044</v>
      </c>
    </row>
    <row r="28" spans="2:12" x14ac:dyDescent="0.55000000000000004">
      <c r="B28" t="s">
        <v>1045</v>
      </c>
    </row>
    <row r="30" spans="2:12" x14ac:dyDescent="0.55000000000000004">
      <c r="I30" s="6">
        <f>10000/4.9</f>
        <v>2040.8163265306121</v>
      </c>
      <c r="J30" t="s">
        <v>1046</v>
      </c>
    </row>
    <row r="59" spans="2:12" x14ac:dyDescent="0.55000000000000004">
      <c r="B59" t="s">
        <v>1047</v>
      </c>
    </row>
    <row r="61" spans="2:12" x14ac:dyDescent="0.55000000000000004">
      <c r="L61" t="s">
        <v>1048</v>
      </c>
    </row>
    <row r="74" spans="2:2" x14ac:dyDescent="0.55000000000000004">
      <c r="B74" t="s">
        <v>1049</v>
      </c>
    </row>
    <row r="102" spans="11:11" x14ac:dyDescent="0.55000000000000004">
      <c r="K102" t="s">
        <v>1050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4" x14ac:dyDescent="0.55000000000000004"/>
  <cols>
    <col min="4" max="4" width="11.5234375" bestFit="1" customWidth="1"/>
    <col min="11" max="11" width="16.7890625" customWidth="1"/>
    <col min="13" max="15" width="9.47265625" customWidth="1"/>
    <col min="16" max="17" width="12.5234375" customWidth="1"/>
    <col min="18" max="19" width="9.47265625" customWidth="1"/>
    <col min="20" max="20" width="7.7890625" customWidth="1"/>
    <col min="39" max="39" width="12.5234375" customWidth="1"/>
    <col min="41" max="41" width="11.7890625" customWidth="1"/>
  </cols>
  <sheetData>
    <row r="1" spans="2:27" x14ac:dyDescent="0.55000000000000004">
      <c r="B1" t="s">
        <v>102</v>
      </c>
    </row>
    <row r="2" spans="2:27" x14ac:dyDescent="0.55000000000000004">
      <c r="B2" t="s">
        <v>103</v>
      </c>
    </row>
    <row r="3" spans="2:27" x14ac:dyDescent="0.55000000000000004">
      <c r="B3" t="s">
        <v>104</v>
      </c>
    </row>
    <row r="4" spans="2:27" x14ac:dyDescent="0.55000000000000004">
      <c r="B4" t="s">
        <v>105</v>
      </c>
    </row>
    <row r="7" spans="2:27" x14ac:dyDescent="0.55000000000000004">
      <c r="B7" t="s">
        <v>106</v>
      </c>
    </row>
    <row r="8" spans="2:27" x14ac:dyDescent="0.55000000000000004">
      <c r="B8" t="s">
        <v>107</v>
      </c>
      <c r="G8" s="102">
        <v>0.46089999999999998</v>
      </c>
    </row>
    <row r="11" spans="2:27" x14ac:dyDescent="0.55000000000000004">
      <c r="B11" t="s">
        <v>108</v>
      </c>
    </row>
    <row r="12" spans="2:27" x14ac:dyDescent="0.55000000000000004">
      <c r="B12" t="s">
        <v>109</v>
      </c>
      <c r="AA12" t="s">
        <v>110</v>
      </c>
    </row>
    <row r="27" spans="7:10" x14ac:dyDescent="0.55000000000000004">
      <c r="H27" t="s">
        <v>111</v>
      </c>
      <c r="I27" t="s">
        <v>112</v>
      </c>
    </row>
    <row r="28" spans="7:10" x14ac:dyDescent="0.55000000000000004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55000000000000004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55000000000000004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55000000000000004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55000000000000004">
      <c r="G32" t="s">
        <v>116</v>
      </c>
      <c r="H32" s="20">
        <v>0.01</v>
      </c>
      <c r="I32" s="20"/>
      <c r="J32" s="20"/>
    </row>
    <row r="36" spans="2:27" x14ac:dyDescent="0.55000000000000004">
      <c r="AA36" t="s">
        <v>117</v>
      </c>
    </row>
    <row r="40" spans="2:27" x14ac:dyDescent="0.55000000000000004">
      <c r="B40" t="s">
        <v>118</v>
      </c>
    </row>
    <row r="41" spans="2:27" x14ac:dyDescent="0.55000000000000004">
      <c r="B41" s="16" t="s">
        <v>119</v>
      </c>
      <c r="S41" s="71"/>
    </row>
    <row r="42" spans="2:27" x14ac:dyDescent="0.55000000000000004">
      <c r="S42" s="71"/>
      <c r="AA42" t="s">
        <v>120</v>
      </c>
    </row>
    <row r="43" spans="2:27" x14ac:dyDescent="0.55000000000000004">
      <c r="S43" s="71"/>
      <c r="T43" s="71"/>
      <c r="U43" s="71"/>
    </row>
    <row r="44" spans="2:27" x14ac:dyDescent="0.55000000000000004">
      <c r="S44" s="71"/>
      <c r="T44" s="71"/>
      <c r="U44" s="71"/>
    </row>
    <row r="45" spans="2:27" x14ac:dyDescent="0.55000000000000004">
      <c r="S45" s="71"/>
      <c r="T45" s="71"/>
      <c r="U45" s="71"/>
    </row>
    <row r="46" spans="2:27" x14ac:dyDescent="0.55000000000000004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55000000000000004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55000000000000004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55000000000000004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55000000000000004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55000000000000004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55000000000000004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55000000000000004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55000000000000004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55000000000000004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55000000000000004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55000000000000004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55000000000000004">
      <c r="E58" t="s">
        <v>21</v>
      </c>
      <c r="H58" s="19">
        <f>H56*T52+T51*H57</f>
        <v>58.083908045977005</v>
      </c>
      <c r="S58" t="s">
        <v>138</v>
      </c>
    </row>
    <row r="61" spans="5:44" x14ac:dyDescent="0.55000000000000004">
      <c r="AA61" t="s">
        <v>139</v>
      </c>
    </row>
    <row r="64" spans="5:44" x14ac:dyDescent="0.55000000000000004">
      <c r="AN64" t="s">
        <v>15</v>
      </c>
      <c r="AO64" s="35">
        <v>0.02</v>
      </c>
    </row>
    <row r="70" spans="12:39" x14ac:dyDescent="0.55000000000000004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55000000000000004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55000000000000004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55000000000000004">
      <c r="N74" s="39"/>
      <c r="O74" s="39"/>
      <c r="P74" s="39"/>
      <c r="Q74" s="39"/>
      <c r="R74" s="39"/>
      <c r="AA74" t="s">
        <v>144</v>
      </c>
    </row>
    <row r="77" spans="12:39" x14ac:dyDescent="0.55000000000000004">
      <c r="L77" s="20"/>
      <c r="M77" s="20"/>
      <c r="N77" s="20"/>
      <c r="O77" s="20"/>
      <c r="P77" s="20"/>
      <c r="Q77" s="20"/>
      <c r="R77" s="20"/>
    </row>
    <row r="78" spans="12:39" x14ac:dyDescent="0.55000000000000004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55000000000000004">
      <c r="M79" s="20"/>
      <c r="S79" s="20"/>
      <c r="T79" s="20"/>
    </row>
    <row r="80" spans="12:39" x14ac:dyDescent="0.55000000000000004">
      <c r="M80" s="20"/>
      <c r="S80" s="20"/>
      <c r="T80" s="20"/>
      <c r="AM80" t="s">
        <v>145</v>
      </c>
    </row>
    <row r="81" spans="2:41" x14ac:dyDescent="0.55000000000000004">
      <c r="AM81" s="25">
        <v>4.2000000000000003E-2</v>
      </c>
      <c r="AN81" t="s">
        <v>129</v>
      </c>
    </row>
    <row r="82" spans="2:41" x14ac:dyDescent="0.55000000000000004">
      <c r="AM82" s="25">
        <v>1.9E-2</v>
      </c>
      <c r="AN82" t="s">
        <v>131</v>
      </c>
    </row>
    <row r="83" spans="2:41" x14ac:dyDescent="0.55000000000000004">
      <c r="AM83" s="39">
        <f>(AM81-AM82*AP53)/AP52</f>
        <v>0.12973663938372654</v>
      </c>
      <c r="AN83" t="s">
        <v>130</v>
      </c>
    </row>
    <row r="91" spans="2:41" x14ac:dyDescent="0.55000000000000004">
      <c r="B91" t="s">
        <v>146</v>
      </c>
    </row>
    <row r="92" spans="2:41" x14ac:dyDescent="0.55000000000000004">
      <c r="B92" t="s">
        <v>147</v>
      </c>
      <c r="AA92" t="s">
        <v>148</v>
      </c>
    </row>
    <row r="94" spans="2:41" x14ac:dyDescent="0.55000000000000004">
      <c r="AM94" s="25">
        <v>5.0999999999999997E-2</v>
      </c>
      <c r="AN94" t="s">
        <v>130</v>
      </c>
      <c r="AO94" t="s">
        <v>149</v>
      </c>
    </row>
    <row r="95" spans="2:41" x14ac:dyDescent="0.55000000000000004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55000000000000004">
      <c r="AM96" s="64">
        <f>AM94*AP52+AM95*AP53</f>
        <v>2.56464E-2</v>
      </c>
      <c r="AN96" t="s">
        <v>129</v>
      </c>
    </row>
    <row r="101" spans="2:27" x14ac:dyDescent="0.55000000000000004">
      <c r="B101" s="16" t="s">
        <v>152</v>
      </c>
    </row>
    <row r="108" spans="2:27" x14ac:dyDescent="0.55000000000000004">
      <c r="J108" s="100">
        <v>0.25</v>
      </c>
    </row>
    <row r="112" spans="2:27" x14ac:dyDescent="0.55000000000000004">
      <c r="AA112" t="s">
        <v>1156</v>
      </c>
    </row>
    <row r="116" spans="40:40" x14ac:dyDescent="0.55000000000000004">
      <c r="AN116" s="127">
        <v>0.14810999999999999</v>
      </c>
    </row>
    <row r="129" spans="2:27" x14ac:dyDescent="0.55000000000000004">
      <c r="B129" t="s">
        <v>153</v>
      </c>
    </row>
    <row r="130" spans="2:27" x14ac:dyDescent="0.55000000000000004">
      <c r="B130" t="s">
        <v>154</v>
      </c>
    </row>
    <row r="136" spans="2:27" x14ac:dyDescent="0.55000000000000004">
      <c r="AA136" t="s">
        <v>1183</v>
      </c>
    </row>
    <row r="140" spans="2:27" x14ac:dyDescent="0.55000000000000004">
      <c r="B140" t="s">
        <v>155</v>
      </c>
      <c r="K140" t="s">
        <v>1024</v>
      </c>
    </row>
    <row r="141" spans="2:27" x14ac:dyDescent="0.55000000000000004">
      <c r="M141" t="s">
        <v>156</v>
      </c>
      <c r="N141" t="s">
        <v>157</v>
      </c>
    </row>
    <row r="142" spans="2:27" x14ac:dyDescent="0.55000000000000004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55000000000000004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55000000000000004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55000000000000004">
      <c r="N145" s="33">
        <f>N144/M144</f>
        <v>0.11816119001596771</v>
      </c>
      <c r="O145" t="s">
        <v>163</v>
      </c>
    </row>
    <row r="150" spans="12:15" x14ac:dyDescent="0.55000000000000004">
      <c r="L150" t="s">
        <v>164</v>
      </c>
      <c r="N150" s="25">
        <v>0.78310000000000002</v>
      </c>
      <c r="O150" t="s">
        <v>165</v>
      </c>
    </row>
    <row r="151" spans="12:15" x14ac:dyDescent="0.55000000000000004">
      <c r="L151" t="s">
        <v>166</v>
      </c>
      <c r="N151" s="14">
        <v>0.86</v>
      </c>
      <c r="O151" t="s">
        <v>167</v>
      </c>
    </row>
    <row r="152" spans="12:15" x14ac:dyDescent="0.55000000000000004">
      <c r="L152" t="s">
        <v>168</v>
      </c>
      <c r="N152" s="31">
        <f>N151/N150</f>
        <v>1.0981994636700294</v>
      </c>
    </row>
    <row r="157" spans="12:15" x14ac:dyDescent="0.55000000000000004">
      <c r="L157" t="s">
        <v>169</v>
      </c>
    </row>
    <row r="158" spans="12:15" x14ac:dyDescent="0.55000000000000004">
      <c r="L158" s="29">
        <f>0.373+0.163</f>
        <v>0.53600000000000003</v>
      </c>
    </row>
    <row r="164" spans="2:35" x14ac:dyDescent="0.55000000000000004">
      <c r="B164" t="s">
        <v>170</v>
      </c>
    </row>
    <row r="165" spans="2:35" x14ac:dyDescent="0.55000000000000004">
      <c r="M165" s="14"/>
    </row>
    <row r="166" spans="2:35" x14ac:dyDescent="0.55000000000000004">
      <c r="M166" s="14"/>
      <c r="AA166" s="25">
        <v>0.48499999999999999</v>
      </c>
    </row>
    <row r="170" spans="2:35" x14ac:dyDescent="0.55000000000000004">
      <c r="AA170" t="s">
        <v>1380</v>
      </c>
    </row>
    <row r="171" spans="2:35" x14ac:dyDescent="0.55000000000000004">
      <c r="B171" t="s">
        <v>171</v>
      </c>
    </row>
    <row r="172" spans="2:35" x14ac:dyDescent="0.55000000000000004">
      <c r="K172" s="14">
        <v>0.25</v>
      </c>
      <c r="L172" t="s">
        <v>172</v>
      </c>
      <c r="AI172" s="127">
        <v>8.6999999999999994E-2</v>
      </c>
    </row>
    <row r="173" spans="2:35" x14ac:dyDescent="0.55000000000000004">
      <c r="K173" s="14">
        <f>1-0.78</f>
        <v>0.21999999999999997</v>
      </c>
      <c r="L173" t="s">
        <v>173</v>
      </c>
      <c r="M173" t="s">
        <v>132</v>
      </c>
    </row>
    <row r="174" spans="2:35" x14ac:dyDescent="0.55000000000000004">
      <c r="K174" s="34">
        <f>K172*K173</f>
        <v>5.4999999999999993E-2</v>
      </c>
      <c r="L174" t="s">
        <v>174</v>
      </c>
    </row>
    <row r="176" spans="2:35" x14ac:dyDescent="0.55000000000000004">
      <c r="K176" s="14" t="e">
        <f>#REF!</f>
        <v>#REF!</v>
      </c>
      <c r="L176" t="s">
        <v>175</v>
      </c>
    </row>
    <row r="177" spans="2:38" x14ac:dyDescent="0.55000000000000004">
      <c r="K177" s="14">
        <v>1</v>
      </c>
      <c r="L177" t="s">
        <v>176</v>
      </c>
    </row>
    <row r="179" spans="2:38" x14ac:dyDescent="0.55000000000000004">
      <c r="K179" s="35">
        <f>L95/(1-K174)</f>
        <v>0.71957671957671954</v>
      </c>
      <c r="L179" t="s">
        <v>177</v>
      </c>
    </row>
    <row r="180" spans="2:38" x14ac:dyDescent="0.55000000000000004">
      <c r="AA180" t="s">
        <v>1381</v>
      </c>
    </row>
    <row r="182" spans="2:38" x14ac:dyDescent="0.55000000000000004">
      <c r="AA182" s="25">
        <v>3.5999999999999997E-2</v>
      </c>
      <c r="AB182" t="s">
        <v>1382</v>
      </c>
    </row>
    <row r="183" spans="2:38" x14ac:dyDescent="0.55000000000000004">
      <c r="B183" t="s">
        <v>178</v>
      </c>
      <c r="AB183" t="s">
        <v>1383</v>
      </c>
    </row>
    <row r="184" spans="2:38" x14ac:dyDescent="0.55000000000000004">
      <c r="B184" t="s">
        <v>109</v>
      </c>
      <c r="AB184" t="s">
        <v>1384</v>
      </c>
    </row>
    <row r="185" spans="2:38" x14ac:dyDescent="0.55000000000000004">
      <c r="AB185" t="s">
        <v>1385</v>
      </c>
    </row>
    <row r="186" spans="2:38" x14ac:dyDescent="0.55000000000000004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55000000000000004">
      <c r="M187" s="19">
        <v>5</v>
      </c>
      <c r="N187" t="s">
        <v>131</v>
      </c>
    </row>
    <row r="188" spans="2:38" x14ac:dyDescent="0.55000000000000004">
      <c r="M188">
        <v>4.0999999999999996</v>
      </c>
      <c r="N188" t="s">
        <v>130</v>
      </c>
    </row>
    <row r="190" spans="2:38" x14ac:dyDescent="0.55000000000000004">
      <c r="AA190" t="s">
        <v>1438</v>
      </c>
      <c r="AL190" t="s">
        <v>1439</v>
      </c>
    </row>
    <row r="191" spans="2:38" x14ac:dyDescent="0.55000000000000004">
      <c r="AL191" s="100">
        <v>0.15</v>
      </c>
    </row>
    <row r="192" spans="2:38" x14ac:dyDescent="0.55000000000000004">
      <c r="B192" t="s">
        <v>179</v>
      </c>
    </row>
    <row r="205" spans="27:38" x14ac:dyDescent="0.55000000000000004">
      <c r="AA205" t="s">
        <v>1441</v>
      </c>
    </row>
    <row r="206" spans="27:38" x14ac:dyDescent="0.55000000000000004">
      <c r="AA206" s="71" t="s">
        <v>1442</v>
      </c>
    </row>
    <row r="208" spans="27:38" x14ac:dyDescent="0.55000000000000004">
      <c r="AL208" s="63">
        <v>9.5000000000000001E-2</v>
      </c>
    </row>
    <row r="210" spans="2:39" x14ac:dyDescent="0.55000000000000004">
      <c r="H210" t="s">
        <v>21</v>
      </c>
      <c r="I210" s="25">
        <v>0.14299999999999999</v>
      </c>
    </row>
    <row r="211" spans="2:39" x14ac:dyDescent="0.55000000000000004">
      <c r="I211">
        <f>I210*26</f>
        <v>3.7179999999999995</v>
      </c>
    </row>
    <row r="216" spans="2:39" x14ac:dyDescent="0.55000000000000004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55000000000000004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55000000000000004">
      <c r="B219" t="s">
        <v>180</v>
      </c>
    </row>
    <row r="220" spans="2:39" x14ac:dyDescent="0.55000000000000004">
      <c r="B220" t="s">
        <v>181</v>
      </c>
    </row>
    <row r="221" spans="2:39" x14ac:dyDescent="0.55000000000000004">
      <c r="B221" t="s">
        <v>182</v>
      </c>
    </row>
    <row r="222" spans="2:39" x14ac:dyDescent="0.55000000000000004">
      <c r="B222" t="s">
        <v>183</v>
      </c>
    </row>
    <row r="227" spans="2:35" x14ac:dyDescent="0.55000000000000004">
      <c r="B227" t="s">
        <v>184</v>
      </c>
    </row>
    <row r="228" spans="2:35" x14ac:dyDescent="0.55000000000000004">
      <c r="B228" t="s">
        <v>185</v>
      </c>
      <c r="AA228" t="s">
        <v>1445</v>
      </c>
    </row>
    <row r="235" spans="2:35" x14ac:dyDescent="0.55000000000000004">
      <c r="B235" s="16" t="s">
        <v>186</v>
      </c>
    </row>
    <row r="238" spans="2:35" x14ac:dyDescent="0.55000000000000004">
      <c r="K238" s="63">
        <v>0.21579999999999999</v>
      </c>
    </row>
    <row r="239" spans="2:35" x14ac:dyDescent="0.55000000000000004">
      <c r="AI239" t="s">
        <v>1446</v>
      </c>
    </row>
    <row r="240" spans="2:35" x14ac:dyDescent="0.55000000000000004">
      <c r="AI240" s="63">
        <v>0.14499999999999999</v>
      </c>
    </row>
    <row r="244" spans="2:39" x14ac:dyDescent="0.55000000000000004">
      <c r="B244" s="16" t="s">
        <v>187</v>
      </c>
    </row>
    <row r="249" spans="2:39" x14ac:dyDescent="0.55000000000000004">
      <c r="P249" t="s">
        <v>188</v>
      </c>
      <c r="R249" t="s">
        <v>189</v>
      </c>
    </row>
    <row r="250" spans="2:39" x14ac:dyDescent="0.55000000000000004">
      <c r="P250">
        <v>11</v>
      </c>
      <c r="Q250" t="s">
        <v>190</v>
      </c>
      <c r="R250" t="s">
        <v>191</v>
      </c>
      <c r="AA250" t="s">
        <v>1447</v>
      </c>
    </row>
    <row r="251" spans="2:39" x14ac:dyDescent="0.55000000000000004">
      <c r="P251">
        <v>26</v>
      </c>
      <c r="Q251" t="s">
        <v>192</v>
      </c>
      <c r="R251" t="s">
        <v>191</v>
      </c>
    </row>
    <row r="252" spans="2:39" x14ac:dyDescent="0.55000000000000004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55000000000000004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55000000000000004">
      <c r="Q254" t="s">
        <v>196</v>
      </c>
      <c r="R254" t="s">
        <v>197</v>
      </c>
    </row>
    <row r="255" spans="2:39" x14ac:dyDescent="0.55000000000000004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55000000000000004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55000000000000004">
      <c r="P257">
        <v>10</v>
      </c>
      <c r="Q257" t="s">
        <v>202</v>
      </c>
      <c r="R257" t="s">
        <v>203</v>
      </c>
    </row>
    <row r="259" spans="2:28" x14ac:dyDescent="0.55000000000000004">
      <c r="P259" s="6">
        <f>SUM(P250:P257)*1000000</f>
        <v>79000000</v>
      </c>
      <c r="Q259" t="s">
        <v>204</v>
      </c>
    </row>
    <row r="260" spans="2:28" x14ac:dyDescent="0.55000000000000004">
      <c r="P260" s="6" t="e">
        <f>(SUM(#REF!)+SUM(#REF!))*1000</f>
        <v>#REF!</v>
      </c>
      <c r="Q260" t="s">
        <v>205</v>
      </c>
    </row>
    <row r="261" spans="2:28" x14ac:dyDescent="0.55000000000000004">
      <c r="P261" s="20" t="e">
        <f>P259/P260</f>
        <v>#REF!</v>
      </c>
      <c r="Q261" t="s">
        <v>206</v>
      </c>
    </row>
    <row r="263" spans="2:28" x14ac:dyDescent="0.55000000000000004">
      <c r="P263" t="s">
        <v>207</v>
      </c>
    </row>
    <row r="266" spans="2:28" x14ac:dyDescent="0.55000000000000004">
      <c r="AA266" t="s">
        <v>1451</v>
      </c>
    </row>
    <row r="267" spans="2:28" x14ac:dyDescent="0.55000000000000004">
      <c r="AA267" t="s">
        <v>1452</v>
      </c>
    </row>
    <row r="268" spans="2:28" x14ac:dyDescent="0.55000000000000004">
      <c r="AA268" t="s">
        <v>1453</v>
      </c>
    </row>
    <row r="269" spans="2:28" x14ac:dyDescent="0.55000000000000004">
      <c r="AA269" t="s">
        <v>1454</v>
      </c>
    </row>
    <row r="271" spans="2:28" x14ac:dyDescent="0.55000000000000004">
      <c r="AA271" s="71" t="s">
        <v>1455</v>
      </c>
    </row>
    <row r="272" spans="2:28" x14ac:dyDescent="0.55000000000000004">
      <c r="B272" s="16" t="s">
        <v>208</v>
      </c>
      <c r="AA272" s="146">
        <v>1.4999999999999999E-2</v>
      </c>
      <c r="AB272" t="s">
        <v>1456</v>
      </c>
    </row>
    <row r="273" spans="2:27" x14ac:dyDescent="0.55000000000000004">
      <c r="C273" t="s">
        <v>209</v>
      </c>
      <c r="D273" t="s">
        <v>210</v>
      </c>
      <c r="E273" t="s">
        <v>211</v>
      </c>
    </row>
    <row r="274" spans="2:27" x14ac:dyDescent="0.55000000000000004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55000000000000004">
      <c r="B275" t="s">
        <v>213</v>
      </c>
      <c r="C275" s="37">
        <v>1.28</v>
      </c>
      <c r="D275" s="6">
        <v>1372230</v>
      </c>
    </row>
    <row r="276" spans="2:27" x14ac:dyDescent="0.55000000000000004">
      <c r="B276" t="s">
        <v>214</v>
      </c>
      <c r="C276" s="37">
        <v>0.7</v>
      </c>
      <c r="D276" s="6">
        <v>758000</v>
      </c>
    </row>
    <row r="277" spans="2:27" x14ac:dyDescent="0.55000000000000004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55000000000000004">
      <c r="B278" t="s">
        <v>217</v>
      </c>
      <c r="C278" s="37">
        <v>0</v>
      </c>
      <c r="D278" s="6">
        <v>0</v>
      </c>
    </row>
    <row r="279" spans="2:27" x14ac:dyDescent="0.55000000000000004">
      <c r="B279" t="s">
        <v>218</v>
      </c>
      <c r="C279" s="37">
        <v>0</v>
      </c>
      <c r="D279" s="6">
        <v>0</v>
      </c>
    </row>
    <row r="284" spans="2:27" x14ac:dyDescent="0.55000000000000004">
      <c r="B284" t="s">
        <v>1458</v>
      </c>
    </row>
    <row r="285" spans="2:27" x14ac:dyDescent="0.55000000000000004">
      <c r="B285" t="s">
        <v>1459</v>
      </c>
    </row>
    <row r="286" spans="2:27" x14ac:dyDescent="0.55000000000000004">
      <c r="F286" t="s">
        <v>1460</v>
      </c>
    </row>
    <row r="288" spans="2:27" x14ac:dyDescent="0.55000000000000004">
      <c r="K288" s="127">
        <v>9.6000000000000002E-2</v>
      </c>
      <c r="L288" t="s">
        <v>1461</v>
      </c>
    </row>
    <row r="300" spans="2:27" x14ac:dyDescent="0.55000000000000004">
      <c r="B300" t="s">
        <v>1462</v>
      </c>
    </row>
    <row r="301" spans="2:27" x14ac:dyDescent="0.55000000000000004">
      <c r="AA301" t="s">
        <v>1475</v>
      </c>
    </row>
    <row r="302" spans="2:27" ht="14.5" customHeight="1" x14ac:dyDescent="0.55000000000000004">
      <c r="H302" s="100">
        <v>0.14000000000000001</v>
      </c>
      <c r="I302" s="273" t="s">
        <v>1463</v>
      </c>
      <c r="J302" s="273"/>
      <c r="K302" s="273"/>
      <c r="L302" s="273"/>
      <c r="M302" s="273"/>
      <c r="N302" s="273"/>
      <c r="O302" s="273"/>
      <c r="P302" s="273"/>
      <c r="Q302" s="273"/>
    </row>
    <row r="303" spans="2:27" x14ac:dyDescent="0.55000000000000004">
      <c r="I303" s="273"/>
      <c r="J303" s="273"/>
      <c r="K303" s="273"/>
      <c r="L303" s="273"/>
      <c r="M303" s="273"/>
      <c r="N303" s="273"/>
      <c r="O303" s="273"/>
      <c r="P303" s="273"/>
      <c r="Q303" s="273"/>
    </row>
    <row r="308" spans="2:30" x14ac:dyDescent="0.55000000000000004">
      <c r="B308" t="s">
        <v>1465</v>
      </c>
    </row>
    <row r="316" spans="2:30" x14ac:dyDescent="0.55000000000000004">
      <c r="B316" s="25">
        <v>0.13020000000000001</v>
      </c>
      <c r="C316" t="s">
        <v>1466</v>
      </c>
    </row>
    <row r="317" spans="2:30" x14ac:dyDescent="0.55000000000000004">
      <c r="B317">
        <f>(49-15)</f>
        <v>34</v>
      </c>
      <c r="C317" t="s">
        <v>1467</v>
      </c>
    </row>
    <row r="318" spans="2:30" x14ac:dyDescent="0.55000000000000004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55000000000000004">
      <c r="C319" s="71" t="s">
        <v>1469</v>
      </c>
    </row>
    <row r="320" spans="2:30" x14ac:dyDescent="0.55000000000000004">
      <c r="C320" s="71" t="s">
        <v>1470</v>
      </c>
    </row>
    <row r="321" spans="2:28" x14ac:dyDescent="0.55000000000000004">
      <c r="C321" s="71" t="s">
        <v>1471</v>
      </c>
      <c r="AA321" t="s">
        <v>119</v>
      </c>
    </row>
    <row r="322" spans="2:28" x14ac:dyDescent="0.55000000000000004">
      <c r="AA322" t="s">
        <v>1477</v>
      </c>
      <c r="AB322" s="100">
        <v>0.03</v>
      </c>
    </row>
    <row r="323" spans="2:28" x14ac:dyDescent="0.55000000000000004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55000000000000004">
      <c r="AA324" t="s">
        <v>294</v>
      </c>
      <c r="AB324" s="100">
        <v>0.01</v>
      </c>
    </row>
    <row r="333" spans="2:28" x14ac:dyDescent="0.55000000000000004">
      <c r="B333" t="s">
        <v>119</v>
      </c>
    </row>
    <row r="335" spans="2:28" x14ac:dyDescent="0.55000000000000004">
      <c r="B335" t="s">
        <v>1484</v>
      </c>
    </row>
    <row r="336" spans="2:28" x14ac:dyDescent="0.55000000000000004">
      <c r="B336" t="s">
        <v>1485</v>
      </c>
      <c r="C336" s="25">
        <v>3.9E-2</v>
      </c>
      <c r="E336" t="s">
        <v>1487</v>
      </c>
    </row>
    <row r="337" spans="2:3" x14ac:dyDescent="0.55000000000000004">
      <c r="B337" t="s">
        <v>1486</v>
      </c>
      <c r="C337" s="25">
        <v>3.5999999999999997E-2</v>
      </c>
    </row>
    <row r="356" spans="27:37" x14ac:dyDescent="0.55000000000000004">
      <c r="AA356" t="s">
        <v>1509</v>
      </c>
      <c r="AI356" t="s">
        <v>1511</v>
      </c>
    </row>
    <row r="357" spans="27:37" x14ac:dyDescent="0.55000000000000004">
      <c r="AA357" t="s">
        <v>1510</v>
      </c>
    </row>
    <row r="359" spans="27:37" x14ac:dyDescent="0.55000000000000004">
      <c r="AJ359" s="25">
        <v>8.8999999999999996E-2</v>
      </c>
      <c r="AK359" t="s">
        <v>1512</v>
      </c>
    </row>
    <row r="369" spans="2:40" x14ac:dyDescent="0.55000000000000004">
      <c r="B369" t="s">
        <v>1494</v>
      </c>
    </row>
    <row r="370" spans="2:40" x14ac:dyDescent="0.55000000000000004">
      <c r="B370" t="s">
        <v>1495</v>
      </c>
    </row>
    <row r="380" spans="2:40" x14ac:dyDescent="0.55000000000000004">
      <c r="AA380" t="s">
        <v>1514</v>
      </c>
    </row>
    <row r="382" spans="2:40" x14ac:dyDescent="0.55000000000000004">
      <c r="AA382" s="16" t="s">
        <v>1515</v>
      </c>
    </row>
    <row r="384" spans="2:40" x14ac:dyDescent="0.55000000000000004">
      <c r="AM384" t="s">
        <v>1026</v>
      </c>
      <c r="AN384">
        <f>1000/1000000</f>
        <v>1E-3</v>
      </c>
    </row>
    <row r="386" spans="10:41" x14ac:dyDescent="0.55000000000000004">
      <c r="AM386" t="s">
        <v>1517</v>
      </c>
      <c r="AN386">
        <v>360</v>
      </c>
    </row>
    <row r="387" spans="10:41" x14ac:dyDescent="0.55000000000000004">
      <c r="AM387" t="s">
        <v>1518</v>
      </c>
      <c r="AN387">
        <v>180</v>
      </c>
    </row>
    <row r="388" spans="10:41" x14ac:dyDescent="0.55000000000000004">
      <c r="AM388" t="s">
        <v>1519</v>
      </c>
      <c r="AN388">
        <v>890</v>
      </c>
    </row>
    <row r="390" spans="10:41" x14ac:dyDescent="0.55000000000000004">
      <c r="AM390" t="s">
        <v>1521</v>
      </c>
      <c r="AN390" s="37">
        <f>AN387*0.172+283.132</f>
        <v>314.09199999999998</v>
      </c>
    </row>
    <row r="391" spans="10:41" x14ac:dyDescent="0.55000000000000004">
      <c r="AM391" t="s">
        <v>1520</v>
      </c>
      <c r="AN391" s="149">
        <f>0.172*(AN388-AN387)+AN386</f>
        <v>482.12</v>
      </c>
      <c r="AO391" s="3"/>
    </row>
    <row r="393" spans="10:41" x14ac:dyDescent="0.55000000000000004">
      <c r="AM393" t="s">
        <v>1525</v>
      </c>
      <c r="AN393" s="127">
        <v>3.1199999999999999E-2</v>
      </c>
    </row>
    <row r="395" spans="10:41" x14ac:dyDescent="0.55000000000000004">
      <c r="AM395" t="s">
        <v>1522</v>
      </c>
    </row>
    <row r="396" spans="10:41" x14ac:dyDescent="0.55000000000000004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55000000000000004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55000000000000004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55000000000000004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55000000000000004">
      <c r="AA401" t="s">
        <v>1516</v>
      </c>
    </row>
    <row r="403" spans="2:27" x14ac:dyDescent="0.55000000000000004">
      <c r="B403" t="s">
        <v>1502</v>
      </c>
    </row>
    <row r="405" spans="2:27" x14ac:dyDescent="0.55000000000000004">
      <c r="B405" t="s">
        <v>1503</v>
      </c>
    </row>
    <row r="406" spans="2:27" x14ac:dyDescent="0.55000000000000004">
      <c r="B406" t="s">
        <v>1504</v>
      </c>
    </row>
    <row r="407" spans="2:27" x14ac:dyDescent="0.55000000000000004">
      <c r="B407" t="s">
        <v>1505</v>
      </c>
    </row>
    <row r="409" spans="2:27" x14ac:dyDescent="0.55000000000000004">
      <c r="B409" t="s">
        <v>1493</v>
      </c>
    </row>
    <row r="411" spans="2:27" x14ac:dyDescent="0.55000000000000004">
      <c r="AA411" t="s">
        <v>1528</v>
      </c>
    </row>
    <row r="412" spans="2:27" x14ac:dyDescent="0.55000000000000004">
      <c r="AA412" t="s">
        <v>1529</v>
      </c>
    </row>
    <row r="413" spans="2:27" x14ac:dyDescent="0.55000000000000004">
      <c r="AA413" t="s">
        <v>1530</v>
      </c>
    </row>
    <row r="414" spans="2:27" x14ac:dyDescent="0.55000000000000004">
      <c r="AA414" t="s">
        <v>1531</v>
      </c>
    </row>
    <row r="417" spans="2:36" x14ac:dyDescent="0.55000000000000004">
      <c r="AJ417" s="127">
        <v>0.155</v>
      </c>
    </row>
    <row r="425" spans="2:36" x14ac:dyDescent="0.55000000000000004">
      <c r="B425" t="s">
        <v>179</v>
      </c>
    </row>
    <row r="448" spans="2:19" x14ac:dyDescent="0.55000000000000004">
      <c r="B448" s="25">
        <v>3.2000000000000001E-2</v>
      </c>
      <c r="C448" t="s">
        <v>1542</v>
      </c>
      <c r="S448" t="s">
        <v>1553</v>
      </c>
    </row>
    <row r="449" spans="2:31" x14ac:dyDescent="0.55000000000000004">
      <c r="C449" t="s">
        <v>1543</v>
      </c>
      <c r="S449" t="s">
        <v>1554</v>
      </c>
    </row>
    <row r="451" spans="2:31" x14ac:dyDescent="0.55000000000000004">
      <c r="B451">
        <v>4.5999999999999996</v>
      </c>
      <c r="C451" t="s">
        <v>1544</v>
      </c>
    </row>
    <row r="453" spans="2:31" x14ac:dyDescent="0.55000000000000004">
      <c r="B453" s="102">
        <f>B448/B451</f>
        <v>6.956521739130435E-3</v>
      </c>
      <c r="C453" t="s">
        <v>1545</v>
      </c>
    </row>
    <row r="454" spans="2:31" x14ac:dyDescent="0.55000000000000004">
      <c r="C454" t="s">
        <v>1546</v>
      </c>
    </row>
    <row r="460" spans="2:31" x14ac:dyDescent="0.55000000000000004">
      <c r="B460" s="14">
        <v>0.27</v>
      </c>
      <c r="C460" t="s">
        <v>1547</v>
      </c>
    </row>
    <row r="461" spans="2:31" x14ac:dyDescent="0.55000000000000004">
      <c r="B461" s="14">
        <v>0.31</v>
      </c>
      <c r="C461" t="s">
        <v>1548</v>
      </c>
      <c r="AD461" t="s">
        <v>1559</v>
      </c>
    </row>
    <row r="462" spans="2:31" x14ac:dyDescent="0.55000000000000004">
      <c r="C462" t="s">
        <v>1549</v>
      </c>
      <c r="AD462" s="25">
        <v>8.3000000000000004E-2</v>
      </c>
      <c r="AE462" t="s">
        <v>1025</v>
      </c>
    </row>
    <row r="463" spans="2:31" x14ac:dyDescent="0.55000000000000004">
      <c r="AD463" s="25">
        <v>3.5000000000000003E-2</v>
      </c>
      <c r="AE463" t="s">
        <v>1555</v>
      </c>
    </row>
    <row r="464" spans="2:31" x14ac:dyDescent="0.55000000000000004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55000000000000004">
      <c r="B465" s="102">
        <f>B453*B461</f>
        <v>2.156521739130435E-3</v>
      </c>
      <c r="C465" t="s">
        <v>1551</v>
      </c>
    </row>
    <row r="466" spans="2:31" x14ac:dyDescent="0.55000000000000004">
      <c r="AD466" t="s">
        <v>1557</v>
      </c>
    </row>
    <row r="467" spans="2:31" x14ac:dyDescent="0.55000000000000004">
      <c r="AD467" t="s">
        <v>1558</v>
      </c>
    </row>
    <row r="468" spans="2:31" x14ac:dyDescent="0.55000000000000004">
      <c r="B468" t="s">
        <v>1560</v>
      </c>
    </row>
    <row r="469" spans="2:31" x14ac:dyDescent="0.55000000000000004">
      <c r="B469" t="s">
        <v>1561</v>
      </c>
      <c r="AD469" s="102">
        <f>AD462/8</f>
        <v>1.0375000000000001E-2</v>
      </c>
      <c r="AE469" t="s">
        <v>1025</v>
      </c>
    </row>
    <row r="470" spans="2:31" x14ac:dyDescent="0.55000000000000004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55000000000000004">
      <c r="AD471">
        <f>AD464/8</f>
        <v>1.6250000000000001E-2</v>
      </c>
      <c r="AE471" t="s">
        <v>1556</v>
      </c>
    </row>
    <row r="479" spans="2:31" x14ac:dyDescent="0.55000000000000004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4" x14ac:dyDescent="0.55000000000000004"/>
  <cols>
    <col min="28" max="28" width="7" bestFit="1" customWidth="1"/>
    <col min="29" max="29" width="10.26171875" bestFit="1" customWidth="1"/>
    <col min="30" max="30" width="6.26171875" bestFit="1" customWidth="1"/>
    <col min="31" max="31" width="11.26171875" bestFit="1" customWidth="1"/>
    <col min="32" max="32" width="18.7890625" bestFit="1" customWidth="1"/>
    <col min="33" max="33" width="11.15625" bestFit="1" customWidth="1"/>
    <col min="51" max="51" width="10.26171875" bestFit="1" customWidth="1"/>
    <col min="52" max="52" width="19.734375" bestFit="1" customWidth="1"/>
    <col min="53" max="53" width="6.26171875" bestFit="1" customWidth="1"/>
    <col min="54" max="54" width="11.26171875" bestFit="1" customWidth="1"/>
  </cols>
  <sheetData>
    <row r="1" spans="2:56" x14ac:dyDescent="0.55000000000000004">
      <c r="AX1" s="161" t="s">
        <v>79</v>
      </c>
      <c r="AY1" s="161" t="s">
        <v>1732</v>
      </c>
      <c r="AZ1" s="161" t="s">
        <v>2106</v>
      </c>
      <c r="BA1" s="161" t="s">
        <v>2105</v>
      </c>
      <c r="BB1" s="161" t="s">
        <v>1740</v>
      </c>
      <c r="BC1" s="161" t="s">
        <v>1742</v>
      </c>
      <c r="BD1" s="161" t="s">
        <v>1741</v>
      </c>
    </row>
    <row r="2" spans="2:56" x14ac:dyDescent="0.55000000000000004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1747</v>
      </c>
    </row>
    <row r="3" spans="2:56" ht="14.7" thickBot="1" x14ac:dyDescent="0.6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1747</v>
      </c>
    </row>
    <row r="4" spans="2:56" x14ac:dyDescent="0.55000000000000004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1747</v>
      </c>
    </row>
    <row r="5" spans="2:56" x14ac:dyDescent="0.55000000000000004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1747</v>
      </c>
    </row>
    <row r="6" spans="2:56" x14ac:dyDescent="0.55000000000000004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1747</v>
      </c>
    </row>
    <row r="7" spans="2:56" x14ac:dyDescent="0.55000000000000004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1747</v>
      </c>
    </row>
    <row r="8" spans="2:56" x14ac:dyDescent="0.55000000000000004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1747</v>
      </c>
    </row>
    <row r="9" spans="2:56" x14ac:dyDescent="0.55000000000000004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1747</v>
      </c>
    </row>
    <row r="10" spans="2:56" x14ac:dyDescent="0.55000000000000004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1747</v>
      </c>
    </row>
    <row r="11" spans="2:56" x14ac:dyDescent="0.55000000000000004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1747</v>
      </c>
    </row>
    <row r="12" spans="2:56" x14ac:dyDescent="0.55000000000000004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1747</v>
      </c>
    </row>
    <row r="13" spans="2:56" x14ac:dyDescent="0.55000000000000004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1747</v>
      </c>
    </row>
    <row r="14" spans="2:56" x14ac:dyDescent="0.55000000000000004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55000000000000004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7" thickBot="1" x14ac:dyDescent="0.6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55000000000000004">
      <c r="B21" t="s">
        <v>307</v>
      </c>
    </row>
    <row r="30" spans="2:20" x14ac:dyDescent="0.55000000000000004">
      <c r="T30" t="s">
        <v>308</v>
      </c>
    </row>
    <row r="34" spans="13:49" x14ac:dyDescent="0.55000000000000004">
      <c r="AT34">
        <v>1.03</v>
      </c>
      <c r="AU34" t="s">
        <v>309</v>
      </c>
    </row>
    <row r="35" spans="13:49" x14ac:dyDescent="0.55000000000000004">
      <c r="AT35">
        <v>1.075</v>
      </c>
      <c r="AU35" t="s">
        <v>310</v>
      </c>
    </row>
    <row r="36" spans="13:49" x14ac:dyDescent="0.55000000000000004">
      <c r="AT36">
        <v>0.96</v>
      </c>
      <c r="AU36" t="s">
        <v>311</v>
      </c>
    </row>
    <row r="37" spans="13:49" x14ac:dyDescent="0.55000000000000004">
      <c r="AT37">
        <v>0.92</v>
      </c>
      <c r="AU37" t="s">
        <v>312</v>
      </c>
    </row>
    <row r="38" spans="13:49" x14ac:dyDescent="0.55000000000000004">
      <c r="M38" t="s">
        <v>313</v>
      </c>
    </row>
    <row r="39" spans="13:49" x14ac:dyDescent="0.55000000000000004">
      <c r="M39" t="s">
        <v>314</v>
      </c>
      <c r="AT39">
        <f>(AT35-AT37)/AT37</f>
        <v>0.16847826086956511</v>
      </c>
      <c r="AU39" t="s">
        <v>315</v>
      </c>
    </row>
    <row r="41" spans="13:49" x14ac:dyDescent="0.55000000000000004">
      <c r="M41" t="s">
        <v>291</v>
      </c>
      <c r="AU41" t="s">
        <v>316</v>
      </c>
    </row>
    <row r="42" spans="13:49" x14ac:dyDescent="0.55000000000000004">
      <c r="M42" s="34" t="s">
        <v>317</v>
      </c>
      <c r="AT42" t="s">
        <v>255</v>
      </c>
      <c r="AU42" t="s">
        <v>318</v>
      </c>
    </row>
    <row r="43" spans="13:49" x14ac:dyDescent="0.55000000000000004">
      <c r="AT43" t="s">
        <v>319</v>
      </c>
      <c r="AU43" t="s">
        <v>320</v>
      </c>
    </row>
    <row r="44" spans="13:49" x14ac:dyDescent="0.55000000000000004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55000000000000004">
      <c r="M45" t="s">
        <v>325</v>
      </c>
      <c r="AW45" t="s">
        <v>326</v>
      </c>
    </row>
    <row r="46" spans="13:49" x14ac:dyDescent="0.55000000000000004">
      <c r="M46" t="s">
        <v>327</v>
      </c>
    </row>
    <row r="53" spans="3:15" x14ac:dyDescent="0.55000000000000004">
      <c r="C53" t="s">
        <v>328</v>
      </c>
    </row>
    <row r="55" spans="3:15" x14ac:dyDescent="0.55000000000000004">
      <c r="O55" t="s">
        <v>329</v>
      </c>
    </row>
    <row r="57" spans="3:15" x14ac:dyDescent="0.55000000000000004">
      <c r="O57" t="s">
        <v>330</v>
      </c>
    </row>
    <row r="59" spans="3:15" x14ac:dyDescent="0.55000000000000004">
      <c r="O59" t="s">
        <v>331</v>
      </c>
    </row>
    <row r="60" spans="3:15" x14ac:dyDescent="0.55000000000000004">
      <c r="O60" t="s">
        <v>332</v>
      </c>
    </row>
    <row r="62" spans="3:15" x14ac:dyDescent="0.55000000000000004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8.5234375" style="169" bestFit="1" customWidth="1"/>
    <col min="4" max="4" width="11.26171875" bestFit="1" customWidth="1"/>
    <col min="5" max="5" width="17.47265625" bestFit="1" customWidth="1"/>
    <col min="6" max="6" width="11.15625" bestFit="1" customWidth="1"/>
  </cols>
  <sheetData>
    <row r="1" spans="1:8" x14ac:dyDescent="0.55000000000000004">
      <c r="A1" s="161" t="s">
        <v>79</v>
      </c>
      <c r="B1" s="161" t="s">
        <v>1732</v>
      </c>
      <c r="C1" s="190" t="s">
        <v>2103</v>
      </c>
      <c r="D1" s="161" t="s">
        <v>1740</v>
      </c>
      <c r="E1" s="161" t="s">
        <v>1742</v>
      </c>
      <c r="F1" s="161" t="s">
        <v>1741</v>
      </c>
    </row>
    <row r="2" spans="1:8" x14ac:dyDescent="0.55000000000000004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1747</v>
      </c>
      <c r="H2" t="s">
        <v>2290</v>
      </c>
    </row>
    <row r="3" spans="1:8" x14ac:dyDescent="0.55000000000000004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1747</v>
      </c>
    </row>
    <row r="4" spans="1:8" x14ac:dyDescent="0.55000000000000004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1747</v>
      </c>
    </row>
    <row r="5" spans="1:8" x14ac:dyDescent="0.55000000000000004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1747</v>
      </c>
    </row>
    <row r="6" spans="1:8" x14ac:dyDescent="0.55000000000000004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1747</v>
      </c>
    </row>
    <row r="7" spans="1:8" x14ac:dyDescent="0.55000000000000004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1747</v>
      </c>
    </row>
    <row r="8" spans="1:8" x14ac:dyDescent="0.55000000000000004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1747</v>
      </c>
    </row>
    <row r="9" spans="1:8" x14ac:dyDescent="0.55000000000000004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1747</v>
      </c>
    </row>
    <row r="10" spans="1:8" x14ac:dyDescent="0.55000000000000004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1747</v>
      </c>
    </row>
    <row r="11" spans="1:8" x14ac:dyDescent="0.55000000000000004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1747</v>
      </c>
    </row>
    <row r="12" spans="1:8" x14ac:dyDescent="0.55000000000000004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1747</v>
      </c>
    </row>
    <row r="13" spans="1:8" x14ac:dyDescent="0.55000000000000004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1747</v>
      </c>
    </row>
    <row r="14" spans="1:8" x14ac:dyDescent="0.55000000000000004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1765</v>
      </c>
    </row>
    <row r="15" spans="1:8" x14ac:dyDescent="0.55000000000000004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1765</v>
      </c>
    </row>
    <row r="16" spans="1:8" x14ac:dyDescent="0.55000000000000004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1765</v>
      </c>
    </row>
    <row r="17" spans="1:6" x14ac:dyDescent="0.55000000000000004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1765</v>
      </c>
    </row>
    <row r="18" spans="1:6" x14ac:dyDescent="0.55000000000000004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1765</v>
      </c>
    </row>
    <row r="19" spans="1:6" x14ac:dyDescent="0.55000000000000004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1765</v>
      </c>
    </row>
    <row r="20" spans="1:6" x14ac:dyDescent="0.55000000000000004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1765</v>
      </c>
    </row>
    <row r="21" spans="1:6" x14ac:dyDescent="0.55000000000000004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1765</v>
      </c>
    </row>
    <row r="22" spans="1:6" x14ac:dyDescent="0.55000000000000004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1765</v>
      </c>
    </row>
    <row r="23" spans="1:6" x14ac:dyDescent="0.55000000000000004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1765</v>
      </c>
    </row>
    <row r="24" spans="1:6" x14ac:dyDescent="0.55000000000000004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1765</v>
      </c>
    </row>
    <row r="25" spans="1:6" x14ac:dyDescent="0.55000000000000004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1765</v>
      </c>
    </row>
    <row r="26" spans="1:6" x14ac:dyDescent="0.55000000000000004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1764</v>
      </c>
    </row>
    <row r="27" spans="1:6" x14ac:dyDescent="0.55000000000000004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1764</v>
      </c>
    </row>
    <row r="28" spans="1:6" x14ac:dyDescent="0.55000000000000004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1764</v>
      </c>
    </row>
    <row r="29" spans="1:6" x14ac:dyDescent="0.55000000000000004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1764</v>
      </c>
    </row>
    <row r="30" spans="1:6" x14ac:dyDescent="0.55000000000000004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1764</v>
      </c>
    </row>
    <row r="31" spans="1:6" x14ac:dyDescent="0.55000000000000004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1764</v>
      </c>
    </row>
    <row r="32" spans="1:6" x14ac:dyDescent="0.55000000000000004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1764</v>
      </c>
    </row>
    <row r="33" spans="1:6" x14ac:dyDescent="0.55000000000000004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1764</v>
      </c>
    </row>
    <row r="34" spans="1:6" x14ac:dyDescent="0.55000000000000004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1764</v>
      </c>
    </row>
    <row r="35" spans="1:6" x14ac:dyDescent="0.55000000000000004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1764</v>
      </c>
    </row>
    <row r="36" spans="1:6" x14ac:dyDescent="0.55000000000000004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1764</v>
      </c>
    </row>
    <row r="37" spans="1:6" x14ac:dyDescent="0.55000000000000004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1764</v>
      </c>
    </row>
    <row r="38" spans="1:6" x14ac:dyDescent="0.55000000000000004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2242</v>
      </c>
      <c r="F38" t="s">
        <v>1766</v>
      </c>
    </row>
    <row r="39" spans="1:6" x14ac:dyDescent="0.55000000000000004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2242</v>
      </c>
      <c r="F39" t="s">
        <v>1766</v>
      </c>
    </row>
    <row r="40" spans="1:6" x14ac:dyDescent="0.55000000000000004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2242</v>
      </c>
      <c r="F40" t="s">
        <v>1766</v>
      </c>
    </row>
    <row r="41" spans="1:6" x14ac:dyDescent="0.55000000000000004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2242</v>
      </c>
      <c r="F41" t="s">
        <v>1766</v>
      </c>
    </row>
    <row r="42" spans="1:6" x14ac:dyDescent="0.55000000000000004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2242</v>
      </c>
      <c r="F42" t="s">
        <v>1766</v>
      </c>
    </row>
    <row r="43" spans="1:6" x14ac:dyDescent="0.55000000000000004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2242</v>
      </c>
      <c r="F43" t="s">
        <v>1766</v>
      </c>
    </row>
    <row r="44" spans="1:6" x14ac:dyDescent="0.55000000000000004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2242</v>
      </c>
      <c r="F44" t="s">
        <v>1766</v>
      </c>
    </row>
    <row r="45" spans="1:6" x14ac:dyDescent="0.55000000000000004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2242</v>
      </c>
      <c r="F45" t="s">
        <v>1766</v>
      </c>
    </row>
    <row r="46" spans="1:6" x14ac:dyDescent="0.55000000000000004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2242</v>
      </c>
      <c r="F46" t="s">
        <v>1766</v>
      </c>
    </row>
    <row r="47" spans="1:6" x14ac:dyDescent="0.55000000000000004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2242</v>
      </c>
      <c r="F47" t="s">
        <v>1766</v>
      </c>
    </row>
    <row r="48" spans="1:6" x14ac:dyDescent="0.55000000000000004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2242</v>
      </c>
      <c r="F48" t="s">
        <v>1766</v>
      </c>
    </row>
    <row r="49" spans="1:6" x14ac:dyDescent="0.55000000000000004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2242</v>
      </c>
      <c r="F49" t="s">
        <v>1766</v>
      </c>
    </row>
    <row r="50" spans="1:6" x14ac:dyDescent="0.55000000000000004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2243</v>
      </c>
      <c r="F50" t="s">
        <v>1767</v>
      </c>
    </row>
    <row r="51" spans="1:6" x14ac:dyDescent="0.55000000000000004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2243</v>
      </c>
      <c r="F51" t="s">
        <v>1767</v>
      </c>
    </row>
    <row r="52" spans="1:6" x14ac:dyDescent="0.55000000000000004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2243</v>
      </c>
      <c r="F52" t="s">
        <v>1767</v>
      </c>
    </row>
    <row r="53" spans="1:6" x14ac:dyDescent="0.55000000000000004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2243</v>
      </c>
      <c r="F53" t="s">
        <v>1767</v>
      </c>
    </row>
    <row r="54" spans="1:6" x14ac:dyDescent="0.55000000000000004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2243</v>
      </c>
      <c r="F54" t="s">
        <v>1767</v>
      </c>
    </row>
    <row r="55" spans="1:6" x14ac:dyDescent="0.55000000000000004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2243</v>
      </c>
      <c r="F55" t="s">
        <v>1767</v>
      </c>
    </row>
    <row r="56" spans="1:6" x14ac:dyDescent="0.55000000000000004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2243</v>
      </c>
      <c r="F56" t="s">
        <v>1767</v>
      </c>
    </row>
    <row r="57" spans="1:6" x14ac:dyDescent="0.55000000000000004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2243</v>
      </c>
      <c r="F57" t="s">
        <v>1767</v>
      </c>
    </row>
    <row r="58" spans="1:6" x14ac:dyDescent="0.55000000000000004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2243</v>
      </c>
      <c r="F58" t="s">
        <v>1767</v>
      </c>
    </row>
    <row r="59" spans="1:6" x14ac:dyDescent="0.55000000000000004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2243</v>
      </c>
      <c r="F59" t="s">
        <v>1767</v>
      </c>
    </row>
    <row r="60" spans="1:6" x14ac:dyDescent="0.55000000000000004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2243</v>
      </c>
      <c r="F60" t="s">
        <v>1767</v>
      </c>
    </row>
    <row r="61" spans="1:6" x14ac:dyDescent="0.55000000000000004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2243</v>
      </c>
      <c r="F61" t="s">
        <v>1767</v>
      </c>
    </row>
    <row r="62" spans="1:6" x14ac:dyDescent="0.55000000000000004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2244</v>
      </c>
      <c r="F62" t="s">
        <v>1769</v>
      </c>
    </row>
    <row r="63" spans="1:6" x14ac:dyDescent="0.55000000000000004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2244</v>
      </c>
      <c r="F63" t="s">
        <v>1769</v>
      </c>
    </row>
    <row r="64" spans="1:6" x14ac:dyDescent="0.55000000000000004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2244</v>
      </c>
      <c r="F64" t="s">
        <v>1769</v>
      </c>
    </row>
    <row r="65" spans="1:6" x14ac:dyDescent="0.55000000000000004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2244</v>
      </c>
      <c r="F65" t="s">
        <v>1769</v>
      </c>
    </row>
    <row r="66" spans="1:6" x14ac:dyDescent="0.55000000000000004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2244</v>
      </c>
      <c r="F66" t="s">
        <v>1769</v>
      </c>
    </row>
    <row r="67" spans="1:6" x14ac:dyDescent="0.55000000000000004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2244</v>
      </c>
      <c r="F67" t="s">
        <v>1769</v>
      </c>
    </row>
    <row r="68" spans="1:6" x14ac:dyDescent="0.55000000000000004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2244</v>
      </c>
      <c r="F68" t="s">
        <v>1769</v>
      </c>
    </row>
    <row r="69" spans="1:6" x14ac:dyDescent="0.55000000000000004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2244</v>
      </c>
      <c r="F69" t="s">
        <v>1769</v>
      </c>
    </row>
    <row r="70" spans="1:6" x14ac:dyDescent="0.55000000000000004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2244</v>
      </c>
      <c r="F70" t="s">
        <v>1769</v>
      </c>
    </row>
    <row r="71" spans="1:6" x14ac:dyDescent="0.55000000000000004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2244</v>
      </c>
      <c r="F71" t="s">
        <v>1769</v>
      </c>
    </row>
    <row r="72" spans="1:6" x14ac:dyDescent="0.55000000000000004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2244</v>
      </c>
      <c r="F72" t="s">
        <v>1769</v>
      </c>
    </row>
    <row r="73" spans="1:6" x14ac:dyDescent="0.55000000000000004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2244</v>
      </c>
      <c r="F73" t="s">
        <v>1769</v>
      </c>
    </row>
    <row r="74" spans="1:6" x14ac:dyDescent="0.55000000000000004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2245</v>
      </c>
      <c r="F74" t="s">
        <v>1770</v>
      </c>
    </row>
    <row r="75" spans="1:6" x14ac:dyDescent="0.55000000000000004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2245</v>
      </c>
      <c r="F75" t="s">
        <v>1770</v>
      </c>
    </row>
    <row r="76" spans="1:6" x14ac:dyDescent="0.55000000000000004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2245</v>
      </c>
      <c r="F76" t="s">
        <v>1770</v>
      </c>
    </row>
    <row r="77" spans="1:6" x14ac:dyDescent="0.55000000000000004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2245</v>
      </c>
      <c r="F77" t="s">
        <v>1770</v>
      </c>
    </row>
    <row r="78" spans="1:6" x14ac:dyDescent="0.55000000000000004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2245</v>
      </c>
      <c r="F78" t="s">
        <v>1770</v>
      </c>
    </row>
    <row r="79" spans="1:6" x14ac:dyDescent="0.55000000000000004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2245</v>
      </c>
      <c r="F79" t="s">
        <v>1770</v>
      </c>
    </row>
    <row r="80" spans="1:6" x14ac:dyDescent="0.55000000000000004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2245</v>
      </c>
      <c r="F80" t="s">
        <v>1770</v>
      </c>
    </row>
    <row r="81" spans="1:6" x14ac:dyDescent="0.55000000000000004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2245</v>
      </c>
      <c r="F81" t="s">
        <v>1770</v>
      </c>
    </row>
    <row r="82" spans="1:6" x14ac:dyDescent="0.55000000000000004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2245</v>
      </c>
      <c r="F82" t="s">
        <v>1770</v>
      </c>
    </row>
    <row r="83" spans="1:6" x14ac:dyDescent="0.55000000000000004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2245</v>
      </c>
      <c r="F83" t="s">
        <v>1770</v>
      </c>
    </row>
    <row r="84" spans="1:6" x14ac:dyDescent="0.55000000000000004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2245</v>
      </c>
      <c r="F84" t="s">
        <v>1770</v>
      </c>
    </row>
    <row r="85" spans="1:6" x14ac:dyDescent="0.55000000000000004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2245</v>
      </c>
      <c r="F85" t="s">
        <v>1770</v>
      </c>
    </row>
    <row r="86" spans="1:6" x14ac:dyDescent="0.55000000000000004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2246</v>
      </c>
      <c r="F86" t="s">
        <v>1771</v>
      </c>
    </row>
    <row r="87" spans="1:6" x14ac:dyDescent="0.55000000000000004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2246</v>
      </c>
      <c r="F87" t="s">
        <v>1771</v>
      </c>
    </row>
    <row r="88" spans="1:6" x14ac:dyDescent="0.55000000000000004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2246</v>
      </c>
      <c r="F88" t="s">
        <v>1771</v>
      </c>
    </row>
    <row r="89" spans="1:6" x14ac:dyDescent="0.55000000000000004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2246</v>
      </c>
      <c r="F89" t="s">
        <v>1771</v>
      </c>
    </row>
    <row r="90" spans="1:6" x14ac:dyDescent="0.55000000000000004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2246</v>
      </c>
      <c r="F90" t="s">
        <v>1771</v>
      </c>
    </row>
    <row r="91" spans="1:6" x14ac:dyDescent="0.55000000000000004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2246</v>
      </c>
      <c r="F91" t="s">
        <v>1771</v>
      </c>
    </row>
    <row r="92" spans="1:6" x14ac:dyDescent="0.55000000000000004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2246</v>
      </c>
      <c r="F92" t="s">
        <v>1771</v>
      </c>
    </row>
    <row r="93" spans="1:6" x14ac:dyDescent="0.55000000000000004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2246</v>
      </c>
      <c r="F93" t="s">
        <v>1771</v>
      </c>
    </row>
    <row r="94" spans="1:6" x14ac:dyDescent="0.55000000000000004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2246</v>
      </c>
      <c r="F94" t="s">
        <v>1771</v>
      </c>
    </row>
    <row r="95" spans="1:6" x14ac:dyDescent="0.55000000000000004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2246</v>
      </c>
      <c r="F95" t="s">
        <v>1771</v>
      </c>
    </row>
    <row r="96" spans="1:6" x14ac:dyDescent="0.55000000000000004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2246</v>
      </c>
      <c r="F96" t="s">
        <v>1771</v>
      </c>
    </row>
    <row r="97" spans="1:6" x14ac:dyDescent="0.55000000000000004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2246</v>
      </c>
      <c r="F97" t="s">
        <v>1771</v>
      </c>
    </row>
    <row r="98" spans="1:6" x14ac:dyDescent="0.55000000000000004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2247</v>
      </c>
      <c r="F98" t="s">
        <v>1774</v>
      </c>
    </row>
    <row r="99" spans="1:6" x14ac:dyDescent="0.55000000000000004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2247</v>
      </c>
      <c r="F99" t="s">
        <v>1774</v>
      </c>
    </row>
    <row r="100" spans="1:6" x14ac:dyDescent="0.55000000000000004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2247</v>
      </c>
      <c r="F100" t="s">
        <v>1774</v>
      </c>
    </row>
    <row r="101" spans="1:6" x14ac:dyDescent="0.55000000000000004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2247</v>
      </c>
      <c r="F101" t="s">
        <v>1774</v>
      </c>
    </row>
    <row r="102" spans="1:6" x14ac:dyDescent="0.55000000000000004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2247</v>
      </c>
      <c r="F102" t="s">
        <v>1774</v>
      </c>
    </row>
    <row r="103" spans="1:6" x14ac:dyDescent="0.55000000000000004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2247</v>
      </c>
      <c r="F103" t="s">
        <v>1774</v>
      </c>
    </row>
    <row r="104" spans="1:6" x14ac:dyDescent="0.55000000000000004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2247</v>
      </c>
      <c r="F104" t="s">
        <v>1774</v>
      </c>
    </row>
    <row r="105" spans="1:6" x14ac:dyDescent="0.55000000000000004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2247</v>
      </c>
      <c r="F105" t="s">
        <v>1774</v>
      </c>
    </row>
    <row r="106" spans="1:6" x14ac:dyDescent="0.55000000000000004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2247</v>
      </c>
      <c r="F106" t="s">
        <v>1774</v>
      </c>
    </row>
    <row r="107" spans="1:6" x14ac:dyDescent="0.55000000000000004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2247</v>
      </c>
      <c r="F107" t="s">
        <v>1774</v>
      </c>
    </row>
    <row r="108" spans="1:6" x14ac:dyDescent="0.55000000000000004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2247</v>
      </c>
      <c r="F108" t="s">
        <v>1774</v>
      </c>
    </row>
    <row r="109" spans="1:6" x14ac:dyDescent="0.55000000000000004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2247</v>
      </c>
      <c r="F109" t="s">
        <v>1774</v>
      </c>
    </row>
    <row r="110" spans="1:6" x14ac:dyDescent="0.55000000000000004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2248</v>
      </c>
      <c r="F110" t="s">
        <v>1776</v>
      </c>
    </row>
    <row r="111" spans="1:6" x14ac:dyDescent="0.55000000000000004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2248</v>
      </c>
      <c r="F111" t="s">
        <v>1776</v>
      </c>
    </row>
    <row r="112" spans="1:6" x14ac:dyDescent="0.55000000000000004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2248</v>
      </c>
      <c r="F112" t="s">
        <v>1776</v>
      </c>
    </row>
    <row r="113" spans="1:6" x14ac:dyDescent="0.55000000000000004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2248</v>
      </c>
      <c r="F113" t="s">
        <v>1776</v>
      </c>
    </row>
    <row r="114" spans="1:6" x14ac:dyDescent="0.55000000000000004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2248</v>
      </c>
      <c r="F114" t="s">
        <v>1776</v>
      </c>
    </row>
    <row r="115" spans="1:6" x14ac:dyDescent="0.55000000000000004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2248</v>
      </c>
      <c r="F115" t="s">
        <v>1776</v>
      </c>
    </row>
    <row r="116" spans="1:6" x14ac:dyDescent="0.55000000000000004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2248</v>
      </c>
      <c r="F116" t="s">
        <v>1776</v>
      </c>
    </row>
    <row r="117" spans="1:6" x14ac:dyDescent="0.55000000000000004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2248</v>
      </c>
      <c r="F117" t="s">
        <v>1776</v>
      </c>
    </row>
    <row r="118" spans="1:6" x14ac:dyDescent="0.55000000000000004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2248</v>
      </c>
      <c r="F118" t="s">
        <v>1776</v>
      </c>
    </row>
    <row r="119" spans="1:6" x14ac:dyDescent="0.55000000000000004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2248</v>
      </c>
      <c r="F119" t="s">
        <v>1776</v>
      </c>
    </row>
    <row r="120" spans="1:6" x14ac:dyDescent="0.55000000000000004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2248</v>
      </c>
      <c r="F120" t="s">
        <v>1776</v>
      </c>
    </row>
    <row r="121" spans="1:6" x14ac:dyDescent="0.55000000000000004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2248</v>
      </c>
      <c r="F121" t="s">
        <v>1776</v>
      </c>
    </row>
    <row r="122" spans="1:6" x14ac:dyDescent="0.55000000000000004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2249</v>
      </c>
      <c r="F122" t="s">
        <v>1778</v>
      </c>
    </row>
    <row r="123" spans="1:6" x14ac:dyDescent="0.55000000000000004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2249</v>
      </c>
      <c r="F123" t="s">
        <v>1778</v>
      </c>
    </row>
    <row r="124" spans="1:6" x14ac:dyDescent="0.55000000000000004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2249</v>
      </c>
      <c r="F124" t="s">
        <v>1778</v>
      </c>
    </row>
    <row r="125" spans="1:6" x14ac:dyDescent="0.55000000000000004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2249</v>
      </c>
      <c r="F125" t="s">
        <v>1778</v>
      </c>
    </row>
    <row r="126" spans="1:6" x14ac:dyDescent="0.55000000000000004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2249</v>
      </c>
      <c r="F126" t="s">
        <v>1778</v>
      </c>
    </row>
    <row r="127" spans="1:6" x14ac:dyDescent="0.55000000000000004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2249</v>
      </c>
      <c r="F127" t="s">
        <v>1778</v>
      </c>
    </row>
    <row r="128" spans="1:6" x14ac:dyDescent="0.55000000000000004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2249</v>
      </c>
      <c r="F128" t="s">
        <v>1778</v>
      </c>
    </row>
    <row r="129" spans="1:6" x14ac:dyDescent="0.55000000000000004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2249</v>
      </c>
      <c r="F129" t="s">
        <v>1778</v>
      </c>
    </row>
    <row r="130" spans="1:6" x14ac:dyDescent="0.55000000000000004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2249</v>
      </c>
      <c r="F130" t="s">
        <v>1778</v>
      </c>
    </row>
    <row r="131" spans="1:6" x14ac:dyDescent="0.55000000000000004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2249</v>
      </c>
      <c r="F131" t="s">
        <v>1778</v>
      </c>
    </row>
    <row r="132" spans="1:6" x14ac:dyDescent="0.55000000000000004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2249</v>
      </c>
      <c r="F132" t="s">
        <v>1778</v>
      </c>
    </row>
    <row r="133" spans="1:6" x14ac:dyDescent="0.55000000000000004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2249</v>
      </c>
      <c r="F133" t="s">
        <v>1778</v>
      </c>
    </row>
    <row r="134" spans="1:6" x14ac:dyDescent="0.55000000000000004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2250</v>
      </c>
      <c r="F134" t="s">
        <v>1780</v>
      </c>
    </row>
    <row r="135" spans="1:6" x14ac:dyDescent="0.55000000000000004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2250</v>
      </c>
      <c r="F135" t="s">
        <v>1780</v>
      </c>
    </row>
    <row r="136" spans="1:6" x14ac:dyDescent="0.55000000000000004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2250</v>
      </c>
      <c r="F136" t="s">
        <v>1780</v>
      </c>
    </row>
    <row r="137" spans="1:6" x14ac:dyDescent="0.55000000000000004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2250</v>
      </c>
      <c r="F137" t="s">
        <v>1780</v>
      </c>
    </row>
    <row r="138" spans="1:6" x14ac:dyDescent="0.55000000000000004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2250</v>
      </c>
      <c r="F138" t="s">
        <v>1780</v>
      </c>
    </row>
    <row r="139" spans="1:6" x14ac:dyDescent="0.55000000000000004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2250</v>
      </c>
      <c r="F139" t="s">
        <v>1780</v>
      </c>
    </row>
    <row r="140" spans="1:6" x14ac:dyDescent="0.55000000000000004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2250</v>
      </c>
      <c r="F140" t="s">
        <v>1780</v>
      </c>
    </row>
    <row r="141" spans="1:6" x14ac:dyDescent="0.55000000000000004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2250</v>
      </c>
      <c r="F141" t="s">
        <v>1780</v>
      </c>
    </row>
    <row r="142" spans="1:6" x14ac:dyDescent="0.55000000000000004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2250</v>
      </c>
      <c r="F142" t="s">
        <v>1780</v>
      </c>
    </row>
    <row r="143" spans="1:6" x14ac:dyDescent="0.55000000000000004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2250</v>
      </c>
      <c r="F143" t="s">
        <v>1780</v>
      </c>
    </row>
    <row r="144" spans="1:6" x14ac:dyDescent="0.55000000000000004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2250</v>
      </c>
      <c r="F144" t="s">
        <v>1780</v>
      </c>
    </row>
    <row r="145" spans="1:6" x14ac:dyDescent="0.55000000000000004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2250</v>
      </c>
      <c r="F145" t="s">
        <v>1780</v>
      </c>
    </row>
    <row r="146" spans="1:6" x14ac:dyDescent="0.55000000000000004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2251</v>
      </c>
      <c r="F146" t="s">
        <v>1782</v>
      </c>
    </row>
    <row r="147" spans="1:6" x14ac:dyDescent="0.55000000000000004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2251</v>
      </c>
      <c r="F147" t="s">
        <v>1782</v>
      </c>
    </row>
    <row r="148" spans="1:6" x14ac:dyDescent="0.55000000000000004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2251</v>
      </c>
      <c r="F148" t="s">
        <v>1782</v>
      </c>
    </row>
    <row r="149" spans="1:6" x14ac:dyDescent="0.55000000000000004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2251</v>
      </c>
      <c r="F149" t="s">
        <v>1782</v>
      </c>
    </row>
    <row r="150" spans="1:6" x14ac:dyDescent="0.55000000000000004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2251</v>
      </c>
      <c r="F150" t="s">
        <v>1782</v>
      </c>
    </row>
    <row r="151" spans="1:6" x14ac:dyDescent="0.55000000000000004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2251</v>
      </c>
      <c r="F151" t="s">
        <v>1782</v>
      </c>
    </row>
    <row r="152" spans="1:6" x14ac:dyDescent="0.55000000000000004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2251</v>
      </c>
      <c r="F152" t="s">
        <v>1782</v>
      </c>
    </row>
    <row r="153" spans="1:6" x14ac:dyDescent="0.55000000000000004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2251</v>
      </c>
      <c r="F153" t="s">
        <v>1782</v>
      </c>
    </row>
    <row r="154" spans="1:6" x14ac:dyDescent="0.55000000000000004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2251</v>
      </c>
      <c r="F154" t="s">
        <v>1782</v>
      </c>
    </row>
    <row r="155" spans="1:6" x14ac:dyDescent="0.55000000000000004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2251</v>
      </c>
      <c r="F155" t="s">
        <v>1782</v>
      </c>
    </row>
    <row r="156" spans="1:6" x14ac:dyDescent="0.55000000000000004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2251</v>
      </c>
      <c r="F156" t="s">
        <v>1782</v>
      </c>
    </row>
    <row r="157" spans="1:6" x14ac:dyDescent="0.55000000000000004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2251</v>
      </c>
      <c r="F157" t="s">
        <v>1782</v>
      </c>
    </row>
    <row r="158" spans="1:6" x14ac:dyDescent="0.55000000000000004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2252</v>
      </c>
      <c r="F158" t="s">
        <v>1783</v>
      </c>
    </row>
    <row r="159" spans="1:6" x14ac:dyDescent="0.55000000000000004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2252</v>
      </c>
      <c r="F159" t="s">
        <v>1783</v>
      </c>
    </row>
    <row r="160" spans="1:6" x14ac:dyDescent="0.55000000000000004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2252</v>
      </c>
      <c r="F160" t="s">
        <v>1783</v>
      </c>
    </row>
    <row r="161" spans="1:6" x14ac:dyDescent="0.55000000000000004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2252</v>
      </c>
      <c r="F161" t="s">
        <v>1783</v>
      </c>
    </row>
    <row r="162" spans="1:6" x14ac:dyDescent="0.55000000000000004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2252</v>
      </c>
      <c r="F162" t="s">
        <v>1783</v>
      </c>
    </row>
    <row r="163" spans="1:6" x14ac:dyDescent="0.55000000000000004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2252</v>
      </c>
      <c r="F163" t="s">
        <v>1783</v>
      </c>
    </row>
    <row r="164" spans="1:6" x14ac:dyDescent="0.55000000000000004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2252</v>
      </c>
      <c r="F164" t="s">
        <v>1783</v>
      </c>
    </row>
    <row r="165" spans="1:6" x14ac:dyDescent="0.55000000000000004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2252</v>
      </c>
      <c r="F165" t="s">
        <v>1783</v>
      </c>
    </row>
    <row r="166" spans="1:6" x14ac:dyDescent="0.55000000000000004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2252</v>
      </c>
      <c r="F166" t="s">
        <v>1783</v>
      </c>
    </row>
    <row r="167" spans="1:6" x14ac:dyDescent="0.55000000000000004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2252</v>
      </c>
      <c r="F167" t="s">
        <v>1783</v>
      </c>
    </row>
    <row r="168" spans="1:6" x14ac:dyDescent="0.55000000000000004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2252</v>
      </c>
      <c r="F168" t="s">
        <v>1783</v>
      </c>
    </row>
    <row r="169" spans="1:6" x14ac:dyDescent="0.55000000000000004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2252</v>
      </c>
      <c r="F169" t="s">
        <v>1783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25.26171875" bestFit="1" customWidth="1"/>
    <col min="4" max="4" width="11.734375" bestFit="1" customWidth="1"/>
    <col min="5" max="5" width="11.26171875" bestFit="1" customWidth="1"/>
    <col min="6" max="6" width="18.7890625" bestFit="1" customWidth="1"/>
    <col min="7" max="7" width="11.15625" bestFit="1" customWidth="1"/>
  </cols>
  <sheetData>
    <row r="1" spans="1:9" x14ac:dyDescent="0.55000000000000004">
      <c r="A1" s="16" t="s">
        <v>2241</v>
      </c>
      <c r="B1" s="161" t="s">
        <v>1732</v>
      </c>
      <c r="C1" s="161" t="s">
        <v>2111</v>
      </c>
      <c r="D1" s="161" t="s">
        <v>2109</v>
      </c>
      <c r="E1" s="161" t="s">
        <v>1740</v>
      </c>
      <c r="F1" s="161" t="s">
        <v>1742</v>
      </c>
      <c r="G1" s="161" t="s">
        <v>1741</v>
      </c>
      <c r="I1" t="s">
        <v>2241</v>
      </c>
    </row>
    <row r="2" spans="1:9" x14ac:dyDescent="0.55000000000000004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2110</v>
      </c>
      <c r="G2" t="s">
        <v>1776</v>
      </c>
    </row>
    <row r="3" spans="1:9" x14ac:dyDescent="0.55000000000000004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2110</v>
      </c>
      <c r="G3" t="s">
        <v>1776</v>
      </c>
    </row>
    <row r="4" spans="1:9" x14ac:dyDescent="0.55000000000000004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2110</v>
      </c>
      <c r="G4" t="s">
        <v>1776</v>
      </c>
    </row>
    <row r="5" spans="1:9" x14ac:dyDescent="0.55000000000000004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2110</v>
      </c>
      <c r="G5" t="s">
        <v>1776</v>
      </c>
    </row>
    <row r="6" spans="1:9" x14ac:dyDescent="0.55000000000000004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2110</v>
      </c>
      <c r="G6" t="s">
        <v>1776</v>
      </c>
    </row>
    <row r="7" spans="1:9" x14ac:dyDescent="0.55000000000000004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2110</v>
      </c>
      <c r="G7" t="s">
        <v>1776</v>
      </c>
    </row>
    <row r="8" spans="1:9" x14ac:dyDescent="0.55000000000000004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2110</v>
      </c>
      <c r="G8" t="s">
        <v>1776</v>
      </c>
    </row>
    <row r="9" spans="1:9" x14ac:dyDescent="0.55000000000000004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2110</v>
      </c>
      <c r="G9" t="s">
        <v>1776</v>
      </c>
    </row>
    <row r="10" spans="1:9" x14ac:dyDescent="0.55000000000000004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2110</v>
      </c>
      <c r="G10" t="s">
        <v>1776</v>
      </c>
    </row>
    <row r="11" spans="1:9" x14ac:dyDescent="0.55000000000000004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2110</v>
      </c>
      <c r="G11" t="s">
        <v>1776</v>
      </c>
    </row>
    <row r="12" spans="1:9" x14ac:dyDescent="0.55000000000000004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2110</v>
      </c>
      <c r="G12" t="s">
        <v>1776</v>
      </c>
    </row>
    <row r="13" spans="1:9" x14ac:dyDescent="0.55000000000000004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2110</v>
      </c>
      <c r="G13" t="s">
        <v>1776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4" x14ac:dyDescent="0.55000000000000004"/>
  <cols>
    <col min="11" max="13" width="9.26171875" bestFit="1" customWidth="1"/>
    <col min="14" max="14" width="8.7890625" bestFit="1" customWidth="1"/>
    <col min="15" max="17" width="9.26171875" bestFit="1" customWidth="1"/>
    <col min="43" max="43" width="7.26171875" bestFit="1" customWidth="1"/>
    <col min="44" max="44" width="10.734375" bestFit="1" customWidth="1"/>
    <col min="45" max="45" width="11.15625" bestFit="1" customWidth="1"/>
    <col min="46" max="46" width="11.47265625" bestFit="1" customWidth="1"/>
    <col min="47" max="47" width="19.15625" bestFit="1" customWidth="1"/>
    <col min="48" max="48" width="11.47265625" bestFit="1" customWidth="1"/>
  </cols>
  <sheetData>
    <row r="1" spans="1:48" x14ac:dyDescent="0.55000000000000004">
      <c r="A1" s="16" t="s">
        <v>334</v>
      </c>
      <c r="AQ1" s="161" t="s">
        <v>79</v>
      </c>
      <c r="AR1" s="161" t="s">
        <v>1732</v>
      </c>
      <c r="AS1" s="161" t="s">
        <v>2102</v>
      </c>
      <c r="AT1" s="161" t="s">
        <v>1740</v>
      </c>
      <c r="AU1" s="161" t="s">
        <v>1742</v>
      </c>
      <c r="AV1" s="161" t="s">
        <v>1741</v>
      </c>
    </row>
    <row r="2" spans="1:48" x14ac:dyDescent="0.55000000000000004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1764</v>
      </c>
    </row>
    <row r="3" spans="1:48" x14ac:dyDescent="0.55000000000000004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1764</v>
      </c>
    </row>
    <row r="4" spans="1:48" x14ac:dyDescent="0.55000000000000004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1764</v>
      </c>
    </row>
    <row r="5" spans="1:48" x14ac:dyDescent="0.55000000000000004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1764</v>
      </c>
    </row>
    <row r="6" spans="1:48" x14ac:dyDescent="0.55000000000000004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1764</v>
      </c>
    </row>
    <row r="7" spans="1:48" x14ac:dyDescent="0.55000000000000004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1764</v>
      </c>
    </row>
    <row r="8" spans="1:48" x14ac:dyDescent="0.55000000000000004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1764</v>
      </c>
    </row>
    <row r="9" spans="1:48" x14ac:dyDescent="0.55000000000000004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1764</v>
      </c>
    </row>
    <row r="10" spans="1:48" x14ac:dyDescent="0.55000000000000004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1764</v>
      </c>
    </row>
    <row r="11" spans="1:48" x14ac:dyDescent="0.55000000000000004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1764</v>
      </c>
    </row>
    <row r="12" spans="1:48" x14ac:dyDescent="0.55000000000000004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1764</v>
      </c>
    </row>
    <row r="13" spans="1:48" x14ac:dyDescent="0.55000000000000004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1764</v>
      </c>
    </row>
    <row r="14" spans="1:48" x14ac:dyDescent="0.55000000000000004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55000000000000004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55000000000000004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55000000000000004">
      <c r="U17" s="37"/>
    </row>
    <row r="18" spans="2:41" x14ac:dyDescent="0.55000000000000004">
      <c r="B18" t="s">
        <v>342</v>
      </c>
    </row>
    <row r="20" spans="2:41" x14ac:dyDescent="0.55000000000000004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55000000000000004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55000000000000004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55000000000000004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55000000000000004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55000000000000004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55000000000000004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55000000000000004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55000000000000004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55000000000000004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55000000000000004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55000000000000004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55000000000000004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55000000000000004">
      <c r="AO34" s="3">
        <f>AVERAGE(AO21:AO32)</f>
        <v>0.22783777012354597</v>
      </c>
    </row>
    <row r="36" spans="2:41" x14ac:dyDescent="0.55000000000000004">
      <c r="AO36" s="83" t="s">
        <v>1064</v>
      </c>
    </row>
    <row r="37" spans="2:41" x14ac:dyDescent="0.55000000000000004">
      <c r="AO37" s="83" t="s">
        <v>1066</v>
      </c>
    </row>
    <row r="38" spans="2:41" x14ac:dyDescent="0.55000000000000004">
      <c r="B38" s="16" t="s">
        <v>353</v>
      </c>
      <c r="AO38" s="83" t="s">
        <v>1065</v>
      </c>
    </row>
    <row r="40" spans="2:41" x14ac:dyDescent="0.55000000000000004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4" x14ac:dyDescent="0.55000000000000004"/>
  <cols>
    <col min="20" max="20" width="10.15625" customWidth="1"/>
    <col min="23" max="26" width="9" customWidth="1"/>
    <col min="28" max="28" width="7" bestFit="1" customWidth="1"/>
    <col min="29" max="29" width="10.26171875" bestFit="1" customWidth="1"/>
    <col min="30" max="30" width="8" bestFit="1" customWidth="1"/>
    <col min="31" max="31" width="11.26171875" bestFit="1" customWidth="1"/>
    <col min="32" max="32" width="18.7890625" bestFit="1" customWidth="1"/>
    <col min="33" max="33" width="11.15625" bestFit="1" customWidth="1"/>
  </cols>
  <sheetData>
    <row r="1" spans="1:33" x14ac:dyDescent="0.55000000000000004">
      <c r="A1" t="s">
        <v>354</v>
      </c>
      <c r="AB1" s="161" t="s">
        <v>79</v>
      </c>
      <c r="AC1" s="161" t="s">
        <v>1732</v>
      </c>
      <c r="AD1" s="161" t="s">
        <v>2104</v>
      </c>
      <c r="AE1" s="161" t="s">
        <v>1740</v>
      </c>
      <c r="AF1" s="161" t="s">
        <v>1742</v>
      </c>
      <c r="AG1" s="161" t="s">
        <v>1741</v>
      </c>
    </row>
    <row r="2" spans="1:33" x14ac:dyDescent="0.55000000000000004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1747</v>
      </c>
    </row>
    <row r="3" spans="1:33" x14ac:dyDescent="0.55000000000000004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1747</v>
      </c>
    </row>
    <row r="4" spans="1:33" x14ac:dyDescent="0.55000000000000004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1747</v>
      </c>
    </row>
    <row r="5" spans="1:33" x14ac:dyDescent="0.55000000000000004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1747</v>
      </c>
    </row>
    <row r="6" spans="1:33" x14ac:dyDescent="0.55000000000000004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1747</v>
      </c>
    </row>
    <row r="7" spans="1:33" x14ac:dyDescent="0.55000000000000004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1747</v>
      </c>
    </row>
    <row r="8" spans="1:33" x14ac:dyDescent="0.55000000000000004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1747</v>
      </c>
    </row>
    <row r="9" spans="1:33" x14ac:dyDescent="0.55000000000000004">
      <c r="U9" s="274" t="s">
        <v>361</v>
      </c>
      <c r="V9" s="274"/>
      <c r="W9" s="274" t="s">
        <v>362</v>
      </c>
      <c r="X9" s="274"/>
      <c r="Y9" s="274" t="s">
        <v>363</v>
      </c>
      <c r="Z9" s="274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1747</v>
      </c>
    </row>
    <row r="10" spans="1:33" ht="14.5" customHeight="1" x14ac:dyDescent="0.55000000000000004">
      <c r="M10" t="s">
        <v>364</v>
      </c>
      <c r="N10" t="s">
        <v>262</v>
      </c>
      <c r="O10" t="s">
        <v>365</v>
      </c>
      <c r="U10" s="274"/>
      <c r="V10" s="274"/>
      <c r="W10" s="274"/>
      <c r="X10" s="274"/>
      <c r="Y10" s="274"/>
      <c r="Z10" s="274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1747</v>
      </c>
    </row>
    <row r="11" spans="1:33" x14ac:dyDescent="0.55000000000000004">
      <c r="M11" t="s">
        <v>366</v>
      </c>
      <c r="U11" s="274"/>
      <c r="V11" s="274"/>
      <c r="W11" s="274"/>
      <c r="X11" s="274"/>
      <c r="Y11" s="274"/>
      <c r="Z11" s="274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1747</v>
      </c>
    </row>
    <row r="12" spans="1:33" ht="14.7" thickBot="1" x14ac:dyDescent="0.6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1747</v>
      </c>
    </row>
    <row r="13" spans="1:33" x14ac:dyDescent="0.55000000000000004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1747</v>
      </c>
    </row>
    <row r="14" spans="1:33" x14ac:dyDescent="0.55000000000000004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55000000000000004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55000000000000004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55000000000000004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55000000000000004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55000000000000004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55000000000000004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55000000000000004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55000000000000004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55000000000000004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7" thickBot="1" x14ac:dyDescent="0.6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55000000000000004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55000000000000004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55000000000000004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55000000000000004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55000000000000004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55000000000000004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55000000000000004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55000000000000004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55000000000000004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55000000000000004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55000000000000004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4" x14ac:dyDescent="0.55000000000000004"/>
  <sheetData>
    <row r="3" spans="21:21" x14ac:dyDescent="0.55000000000000004">
      <c r="U3" t="s">
        <v>248</v>
      </c>
    </row>
    <row r="25" spans="2:54" x14ac:dyDescent="0.55000000000000004">
      <c r="B25" t="s">
        <v>372</v>
      </c>
      <c r="W25" t="s">
        <v>373</v>
      </c>
    </row>
    <row r="26" spans="2:54" x14ac:dyDescent="0.55000000000000004">
      <c r="W26" t="s">
        <v>374</v>
      </c>
      <c r="AG26" t="s">
        <v>375</v>
      </c>
      <c r="AR26" t="s">
        <v>376</v>
      </c>
    </row>
    <row r="30" spans="2:54" x14ac:dyDescent="0.55000000000000004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55000000000000004">
      <c r="AX31">
        <v>2008</v>
      </c>
      <c r="AY31" s="14">
        <v>0.75</v>
      </c>
      <c r="AZ31" s="14">
        <v>0.25</v>
      </c>
    </row>
    <row r="32" spans="2:54" x14ac:dyDescent="0.55000000000000004">
      <c r="AX32">
        <v>2010</v>
      </c>
      <c r="AY32" s="14">
        <v>0.7</v>
      </c>
      <c r="AZ32" s="14">
        <v>0.3</v>
      </c>
    </row>
    <row r="33" spans="2:54" x14ac:dyDescent="0.55000000000000004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55000000000000004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55000000000000004">
      <c r="B37" t="s">
        <v>249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3" width="11.7890625" bestFit="1" customWidth="1"/>
    <col min="4" max="4" width="12.47265625" bestFit="1" customWidth="1"/>
    <col min="5" max="5" width="10.47265625" bestFit="1" customWidth="1"/>
    <col min="6" max="6" width="35.5234375" customWidth="1"/>
  </cols>
  <sheetData>
    <row r="1" spans="1:6" x14ac:dyDescent="0.55000000000000004">
      <c r="A1" s="161" t="s">
        <v>1732</v>
      </c>
      <c r="B1" s="161" t="s">
        <v>18</v>
      </c>
      <c r="C1" s="161" t="s">
        <v>2288</v>
      </c>
      <c r="D1" s="192" t="s">
        <v>2289</v>
      </c>
      <c r="E1" s="161" t="s">
        <v>1741</v>
      </c>
      <c r="F1" s="161" t="s">
        <v>1742</v>
      </c>
    </row>
    <row r="2" spans="1:6" x14ac:dyDescent="0.55000000000000004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1747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1747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1747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1747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1747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1747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1747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1505111.2</v>
      </c>
      <c r="D9">
        <v>1505111.2</v>
      </c>
      <c r="E9" t="s">
        <v>1747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1747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1747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1747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1747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1747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1747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1747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1747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1747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1747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1747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1747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1747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1747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1747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1747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1747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1747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1747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960490</v>
      </c>
      <c r="D29">
        <v>960490</v>
      </c>
      <c r="E29" t="s">
        <v>1747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1747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1747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1747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1747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1747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1747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1747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1747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1747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1747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1747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1747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1747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1747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1747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1747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1747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1747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1747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1747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1747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1747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1747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1747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1747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1747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1747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1747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1747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1747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1747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1747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1747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1747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221934</v>
      </c>
      <c r="D64">
        <v>221934</v>
      </c>
      <c r="E64" t="s">
        <v>1747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1747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1747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1747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1747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1747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1747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1747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1747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1747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1747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1747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1747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1747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1747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1747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1747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1747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1747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1747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1747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1747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1747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1747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1747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1747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1747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1747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1747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1747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3369.3</v>
      </c>
      <c r="D94">
        <v>3369.3</v>
      </c>
      <c r="E94" t="s">
        <v>1747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1747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1747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1747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1747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1747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1747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1747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1747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1766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1766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1766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1766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1766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1766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1766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1766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1766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1766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1766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1766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1766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1766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1766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1766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1766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1766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1766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1766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1766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1766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1766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1766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1766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1766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1766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1766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1766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1766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1766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1766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1766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1766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1766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1766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1766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1766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1766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1766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1766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1766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1766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1766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1766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1766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1766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1766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1766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1766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1766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1766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1766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1766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1766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1766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1766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1766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1766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1766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1766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1766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1766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1766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1766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1766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1766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1766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1766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1766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1766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1766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1766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1766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1766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1766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1766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1766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1766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1766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1766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1766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1766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1766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1766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1766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1766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1766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1766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1766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1766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1766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1766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1766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1766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1766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1766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1766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1766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1766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1766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1767</v>
      </c>
      <c r="F204" t="s">
        <v>1768</v>
      </c>
    </row>
    <row r="205" spans="1:6" x14ac:dyDescent="0.55000000000000004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1767</v>
      </c>
      <c r="F205" t="s">
        <v>1768</v>
      </c>
    </row>
    <row r="206" spans="1:6" x14ac:dyDescent="0.55000000000000004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1767</v>
      </c>
      <c r="F206" t="s">
        <v>1768</v>
      </c>
    </row>
    <row r="207" spans="1:6" x14ac:dyDescent="0.55000000000000004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1767</v>
      </c>
      <c r="F207" t="s">
        <v>1768</v>
      </c>
    </row>
    <row r="208" spans="1:6" x14ac:dyDescent="0.55000000000000004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1767</v>
      </c>
      <c r="F208" t="s">
        <v>1768</v>
      </c>
    </row>
    <row r="209" spans="1:6" x14ac:dyDescent="0.55000000000000004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1767</v>
      </c>
      <c r="F209" t="s">
        <v>1768</v>
      </c>
    </row>
    <row r="210" spans="1:6" x14ac:dyDescent="0.55000000000000004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1767</v>
      </c>
      <c r="F210" t="s">
        <v>1768</v>
      </c>
    </row>
    <row r="211" spans="1:6" x14ac:dyDescent="0.55000000000000004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1767</v>
      </c>
      <c r="F211" t="s">
        <v>1768</v>
      </c>
    </row>
    <row r="212" spans="1:6" x14ac:dyDescent="0.55000000000000004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1767</v>
      </c>
      <c r="F212" t="s">
        <v>1768</v>
      </c>
    </row>
    <row r="213" spans="1:6" x14ac:dyDescent="0.55000000000000004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1767</v>
      </c>
      <c r="F213" t="s">
        <v>1768</v>
      </c>
    </row>
    <row r="214" spans="1:6" x14ac:dyDescent="0.55000000000000004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1767</v>
      </c>
      <c r="F214" t="s">
        <v>1768</v>
      </c>
    </row>
    <row r="215" spans="1:6" x14ac:dyDescent="0.55000000000000004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1767</v>
      </c>
      <c r="F215" t="s">
        <v>1768</v>
      </c>
    </row>
    <row r="216" spans="1:6" x14ac:dyDescent="0.55000000000000004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1767</v>
      </c>
      <c r="F216" t="s">
        <v>1768</v>
      </c>
    </row>
    <row r="217" spans="1:6" x14ac:dyDescent="0.55000000000000004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1767</v>
      </c>
      <c r="F217" t="s">
        <v>1768</v>
      </c>
    </row>
    <row r="218" spans="1:6" x14ac:dyDescent="0.55000000000000004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1767</v>
      </c>
      <c r="F218" t="s">
        <v>1768</v>
      </c>
    </row>
    <row r="219" spans="1:6" x14ac:dyDescent="0.55000000000000004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1767</v>
      </c>
      <c r="F219" t="s">
        <v>1768</v>
      </c>
    </row>
    <row r="220" spans="1:6" x14ac:dyDescent="0.55000000000000004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1767</v>
      </c>
      <c r="F220" t="s">
        <v>1768</v>
      </c>
    </row>
    <row r="221" spans="1:6" x14ac:dyDescent="0.55000000000000004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1767</v>
      </c>
      <c r="F221" t="s">
        <v>1768</v>
      </c>
    </row>
    <row r="222" spans="1:6" x14ac:dyDescent="0.55000000000000004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1767</v>
      </c>
      <c r="F222" t="s">
        <v>1768</v>
      </c>
    </row>
    <row r="223" spans="1:6" x14ac:dyDescent="0.55000000000000004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1767</v>
      </c>
      <c r="F223" t="s">
        <v>1768</v>
      </c>
    </row>
    <row r="224" spans="1:6" x14ac:dyDescent="0.55000000000000004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1767</v>
      </c>
      <c r="F224" t="s">
        <v>1768</v>
      </c>
    </row>
    <row r="225" spans="1:6" x14ac:dyDescent="0.55000000000000004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1767</v>
      </c>
      <c r="F225" t="s">
        <v>1768</v>
      </c>
    </row>
    <row r="226" spans="1:6" x14ac:dyDescent="0.55000000000000004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1767</v>
      </c>
      <c r="F226" t="s">
        <v>1768</v>
      </c>
    </row>
    <row r="227" spans="1:6" x14ac:dyDescent="0.55000000000000004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1767</v>
      </c>
      <c r="F227" t="s">
        <v>1768</v>
      </c>
    </row>
    <row r="228" spans="1:6" x14ac:dyDescent="0.55000000000000004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1767</v>
      </c>
      <c r="F228" t="s">
        <v>1768</v>
      </c>
    </row>
    <row r="229" spans="1:6" x14ac:dyDescent="0.55000000000000004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1767</v>
      </c>
      <c r="F229" t="s">
        <v>1768</v>
      </c>
    </row>
    <row r="230" spans="1:6" x14ac:dyDescent="0.55000000000000004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1767</v>
      </c>
      <c r="F230" t="s">
        <v>1768</v>
      </c>
    </row>
    <row r="231" spans="1:6" x14ac:dyDescent="0.55000000000000004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1767</v>
      </c>
      <c r="F231" t="s">
        <v>1768</v>
      </c>
    </row>
    <row r="232" spans="1:6" x14ac:dyDescent="0.55000000000000004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1767</v>
      </c>
      <c r="F232" t="s">
        <v>1768</v>
      </c>
    </row>
    <row r="233" spans="1:6" x14ac:dyDescent="0.55000000000000004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1767</v>
      </c>
      <c r="F233" t="s">
        <v>1768</v>
      </c>
    </row>
    <row r="234" spans="1:6" x14ac:dyDescent="0.55000000000000004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1767</v>
      </c>
      <c r="F234" t="s">
        <v>1768</v>
      </c>
    </row>
    <row r="235" spans="1:6" x14ac:dyDescent="0.55000000000000004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1767</v>
      </c>
      <c r="F235" t="s">
        <v>1768</v>
      </c>
    </row>
    <row r="236" spans="1:6" x14ac:dyDescent="0.55000000000000004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1767</v>
      </c>
      <c r="F236" t="s">
        <v>1768</v>
      </c>
    </row>
    <row r="237" spans="1:6" x14ac:dyDescent="0.55000000000000004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1767</v>
      </c>
      <c r="F237" t="s">
        <v>1768</v>
      </c>
    </row>
    <row r="238" spans="1:6" x14ac:dyDescent="0.55000000000000004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1767</v>
      </c>
      <c r="F238" t="s">
        <v>1768</v>
      </c>
    </row>
    <row r="239" spans="1:6" x14ac:dyDescent="0.55000000000000004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1767</v>
      </c>
      <c r="F239" t="s">
        <v>1768</v>
      </c>
    </row>
    <row r="240" spans="1:6" x14ac:dyDescent="0.55000000000000004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1767</v>
      </c>
      <c r="F240" t="s">
        <v>1768</v>
      </c>
    </row>
    <row r="241" spans="1:6" x14ac:dyDescent="0.55000000000000004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1767</v>
      </c>
      <c r="F241" t="s">
        <v>1768</v>
      </c>
    </row>
    <row r="242" spans="1:6" x14ac:dyDescent="0.55000000000000004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1767</v>
      </c>
      <c r="F242" t="s">
        <v>1768</v>
      </c>
    </row>
    <row r="243" spans="1:6" x14ac:dyDescent="0.55000000000000004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1767</v>
      </c>
      <c r="F243" t="s">
        <v>1768</v>
      </c>
    </row>
    <row r="244" spans="1:6" x14ac:dyDescent="0.55000000000000004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1767</v>
      </c>
      <c r="F244" t="s">
        <v>1768</v>
      </c>
    </row>
    <row r="245" spans="1:6" x14ac:dyDescent="0.55000000000000004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1767</v>
      </c>
      <c r="F245" t="s">
        <v>1768</v>
      </c>
    </row>
    <row r="246" spans="1:6" x14ac:dyDescent="0.55000000000000004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1767</v>
      </c>
      <c r="F246" t="s">
        <v>1768</v>
      </c>
    </row>
    <row r="247" spans="1:6" x14ac:dyDescent="0.55000000000000004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1767</v>
      </c>
      <c r="F247" t="s">
        <v>1768</v>
      </c>
    </row>
    <row r="248" spans="1:6" x14ac:dyDescent="0.55000000000000004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1767</v>
      </c>
      <c r="F248" t="s">
        <v>1768</v>
      </c>
    </row>
    <row r="249" spans="1:6" x14ac:dyDescent="0.55000000000000004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1767</v>
      </c>
      <c r="F249" t="s">
        <v>1768</v>
      </c>
    </row>
    <row r="250" spans="1:6" x14ac:dyDescent="0.55000000000000004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1767</v>
      </c>
      <c r="F250" t="s">
        <v>1768</v>
      </c>
    </row>
    <row r="251" spans="1:6" x14ac:dyDescent="0.55000000000000004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1767</v>
      </c>
      <c r="F251" t="s">
        <v>1768</v>
      </c>
    </row>
    <row r="252" spans="1:6" x14ac:dyDescent="0.55000000000000004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1767</v>
      </c>
      <c r="F252" t="s">
        <v>1768</v>
      </c>
    </row>
    <row r="253" spans="1:6" x14ac:dyDescent="0.55000000000000004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1767</v>
      </c>
      <c r="F253" t="s">
        <v>1768</v>
      </c>
    </row>
    <row r="254" spans="1:6" x14ac:dyDescent="0.55000000000000004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1767</v>
      </c>
      <c r="F254" t="s">
        <v>1768</v>
      </c>
    </row>
    <row r="255" spans="1:6" x14ac:dyDescent="0.55000000000000004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1767</v>
      </c>
      <c r="F255" t="s">
        <v>1768</v>
      </c>
    </row>
    <row r="256" spans="1:6" x14ac:dyDescent="0.55000000000000004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1767</v>
      </c>
      <c r="F256" t="s">
        <v>1768</v>
      </c>
    </row>
    <row r="257" spans="1:6" x14ac:dyDescent="0.55000000000000004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1767</v>
      </c>
      <c r="F257" t="s">
        <v>1768</v>
      </c>
    </row>
    <row r="258" spans="1:6" x14ac:dyDescent="0.55000000000000004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1767</v>
      </c>
      <c r="F258" t="s">
        <v>1768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1767</v>
      </c>
      <c r="F259" t="s">
        <v>1768</v>
      </c>
    </row>
    <row r="260" spans="1:6" x14ac:dyDescent="0.55000000000000004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1767</v>
      </c>
      <c r="F260" t="s">
        <v>1768</v>
      </c>
    </row>
    <row r="261" spans="1:6" x14ac:dyDescent="0.55000000000000004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1767</v>
      </c>
      <c r="F261" t="s">
        <v>1768</v>
      </c>
    </row>
    <row r="262" spans="1:6" x14ac:dyDescent="0.55000000000000004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1767</v>
      </c>
      <c r="F262" t="s">
        <v>1768</v>
      </c>
    </row>
    <row r="263" spans="1:6" x14ac:dyDescent="0.55000000000000004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1767</v>
      </c>
      <c r="F263" t="s">
        <v>1768</v>
      </c>
    </row>
    <row r="264" spans="1:6" x14ac:dyDescent="0.55000000000000004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1767</v>
      </c>
      <c r="F264" t="s">
        <v>1768</v>
      </c>
    </row>
    <row r="265" spans="1:6" x14ac:dyDescent="0.55000000000000004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1767</v>
      </c>
      <c r="F265" t="s">
        <v>1768</v>
      </c>
    </row>
    <row r="266" spans="1:6" x14ac:dyDescent="0.55000000000000004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1767</v>
      </c>
      <c r="F266" t="s">
        <v>1768</v>
      </c>
    </row>
    <row r="267" spans="1:6" x14ac:dyDescent="0.55000000000000004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1767</v>
      </c>
      <c r="F267" t="s">
        <v>1768</v>
      </c>
    </row>
    <row r="268" spans="1:6" x14ac:dyDescent="0.55000000000000004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1767</v>
      </c>
      <c r="F268" t="s">
        <v>1768</v>
      </c>
    </row>
    <row r="269" spans="1:6" x14ac:dyDescent="0.55000000000000004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1767</v>
      </c>
      <c r="F269" t="s">
        <v>1768</v>
      </c>
    </row>
    <row r="270" spans="1:6" x14ac:dyDescent="0.55000000000000004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1767</v>
      </c>
      <c r="F270" t="s">
        <v>1768</v>
      </c>
    </row>
    <row r="271" spans="1:6" x14ac:dyDescent="0.55000000000000004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1767</v>
      </c>
      <c r="F271" t="s">
        <v>1768</v>
      </c>
    </row>
    <row r="272" spans="1:6" x14ac:dyDescent="0.55000000000000004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1767</v>
      </c>
      <c r="F272" t="s">
        <v>1768</v>
      </c>
    </row>
    <row r="273" spans="1:6" x14ac:dyDescent="0.55000000000000004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1767</v>
      </c>
      <c r="F273" t="s">
        <v>1768</v>
      </c>
    </row>
    <row r="274" spans="1:6" x14ac:dyDescent="0.55000000000000004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1767</v>
      </c>
      <c r="F274" t="s">
        <v>1768</v>
      </c>
    </row>
    <row r="275" spans="1:6" x14ac:dyDescent="0.55000000000000004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1767</v>
      </c>
      <c r="F275" t="s">
        <v>1768</v>
      </c>
    </row>
    <row r="276" spans="1:6" x14ac:dyDescent="0.55000000000000004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1767</v>
      </c>
      <c r="F276" t="s">
        <v>1768</v>
      </c>
    </row>
    <row r="277" spans="1:6" x14ac:dyDescent="0.55000000000000004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1767</v>
      </c>
      <c r="F277" t="s">
        <v>1768</v>
      </c>
    </row>
    <row r="278" spans="1:6" x14ac:dyDescent="0.55000000000000004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1767</v>
      </c>
      <c r="F278" t="s">
        <v>1768</v>
      </c>
    </row>
    <row r="279" spans="1:6" x14ac:dyDescent="0.55000000000000004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1767</v>
      </c>
      <c r="F279" t="s">
        <v>1768</v>
      </c>
    </row>
    <row r="280" spans="1:6" x14ac:dyDescent="0.55000000000000004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1767</v>
      </c>
      <c r="F280" t="s">
        <v>1768</v>
      </c>
    </row>
    <row r="281" spans="1:6" x14ac:dyDescent="0.55000000000000004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1767</v>
      </c>
      <c r="F281" t="s">
        <v>1768</v>
      </c>
    </row>
    <row r="282" spans="1:6" x14ac:dyDescent="0.55000000000000004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1767</v>
      </c>
      <c r="F282" t="s">
        <v>1768</v>
      </c>
    </row>
    <row r="283" spans="1:6" x14ac:dyDescent="0.55000000000000004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1767</v>
      </c>
      <c r="F283" t="s">
        <v>1768</v>
      </c>
    </row>
    <row r="284" spans="1:6" x14ac:dyDescent="0.55000000000000004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1767</v>
      </c>
      <c r="F284" t="s">
        <v>1768</v>
      </c>
    </row>
    <row r="285" spans="1:6" x14ac:dyDescent="0.55000000000000004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1767</v>
      </c>
      <c r="F285" t="s">
        <v>1768</v>
      </c>
    </row>
    <row r="286" spans="1:6" x14ac:dyDescent="0.55000000000000004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1767</v>
      </c>
      <c r="F286" t="s">
        <v>1768</v>
      </c>
    </row>
    <row r="287" spans="1:6" x14ac:dyDescent="0.55000000000000004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1767</v>
      </c>
      <c r="F287" t="s">
        <v>1768</v>
      </c>
    </row>
    <row r="288" spans="1:6" x14ac:dyDescent="0.55000000000000004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1767</v>
      </c>
      <c r="F288" t="s">
        <v>1768</v>
      </c>
    </row>
    <row r="289" spans="1:6" x14ac:dyDescent="0.55000000000000004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1767</v>
      </c>
      <c r="F289" t="s">
        <v>1768</v>
      </c>
    </row>
    <row r="290" spans="1:6" x14ac:dyDescent="0.55000000000000004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1767</v>
      </c>
      <c r="F290" t="s">
        <v>1768</v>
      </c>
    </row>
    <row r="291" spans="1:6" x14ac:dyDescent="0.55000000000000004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1767</v>
      </c>
      <c r="F291" t="s">
        <v>1768</v>
      </c>
    </row>
    <row r="292" spans="1:6" x14ac:dyDescent="0.55000000000000004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1767</v>
      </c>
      <c r="F292" t="s">
        <v>1768</v>
      </c>
    </row>
    <row r="293" spans="1:6" x14ac:dyDescent="0.55000000000000004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1767</v>
      </c>
      <c r="F293" t="s">
        <v>1768</v>
      </c>
    </row>
    <row r="294" spans="1:6" x14ac:dyDescent="0.55000000000000004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1767</v>
      </c>
      <c r="F294" t="s">
        <v>1768</v>
      </c>
    </row>
    <row r="295" spans="1:6" x14ac:dyDescent="0.55000000000000004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1767</v>
      </c>
      <c r="F295" t="s">
        <v>1768</v>
      </c>
    </row>
    <row r="296" spans="1:6" x14ac:dyDescent="0.55000000000000004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1767</v>
      </c>
      <c r="F296" t="s">
        <v>1768</v>
      </c>
    </row>
    <row r="297" spans="1:6" x14ac:dyDescent="0.55000000000000004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1767</v>
      </c>
      <c r="F297" t="s">
        <v>1768</v>
      </c>
    </row>
    <row r="298" spans="1:6" x14ac:dyDescent="0.55000000000000004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1767</v>
      </c>
      <c r="F298" t="s">
        <v>1768</v>
      </c>
    </row>
    <row r="299" spans="1:6" x14ac:dyDescent="0.55000000000000004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1767</v>
      </c>
      <c r="F299" t="s">
        <v>1768</v>
      </c>
    </row>
    <row r="300" spans="1:6" x14ac:dyDescent="0.55000000000000004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1767</v>
      </c>
      <c r="F300" t="s">
        <v>1768</v>
      </c>
    </row>
    <row r="301" spans="1:6" x14ac:dyDescent="0.55000000000000004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1767</v>
      </c>
      <c r="F301" t="s">
        <v>1768</v>
      </c>
    </row>
    <row r="302" spans="1:6" x14ac:dyDescent="0.55000000000000004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1767</v>
      </c>
      <c r="F302" t="s">
        <v>1768</v>
      </c>
    </row>
    <row r="303" spans="1:6" x14ac:dyDescent="0.55000000000000004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1767</v>
      </c>
      <c r="F303" t="s">
        <v>1768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55000000000000004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1769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1769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1769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1769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1769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1769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1769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1769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1769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1769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1769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1769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1769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1769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1769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1769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1769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1769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1769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1769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1769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1769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1769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1769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1769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1769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1769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1769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1769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1769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1769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1769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1769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1769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1769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1769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1769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1769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1769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1769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1769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1769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1769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1769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1769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1769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1769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1769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1769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1769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1769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1769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1769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1769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1769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1769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1769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1769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1769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1769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1769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1769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1769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1769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1769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1769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1769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1769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1769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1769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1769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1769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1769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1769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1769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1769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1769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1769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1769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1769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1769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1769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1769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1769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1769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1769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1769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1769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1769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1769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1769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1769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1769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1769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1769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1769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1769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1769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1769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1769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1769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1770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1770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1770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1770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1770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1770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1770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1770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1770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1770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1770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1770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1770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1770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1770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1770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1770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1770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1770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1770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1770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1770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1770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1770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1770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1770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1770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1770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1770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1770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1770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1770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1770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1770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1770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1770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1770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1770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1770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1770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1770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1770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1770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1770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1770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1770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1770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1770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1770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1770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1770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1770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1770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1770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1770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1770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1770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1770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1770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1770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1770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1770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1770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1770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1770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1770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1770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1770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1770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1770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1770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1770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1770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1770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1770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1770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1770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1770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1770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1770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1770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1770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1770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1770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1770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1770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1770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1770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1770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1770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1770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1770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1770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1770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1770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1770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1770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1770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1770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1770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94</v>
      </c>
      <c r="D506">
        <v>94</v>
      </c>
      <c r="E506" t="s">
        <v>1770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1771</v>
      </c>
      <c r="F507" t="s">
        <v>1772</v>
      </c>
    </row>
    <row r="508" spans="1:6" x14ac:dyDescent="0.55000000000000004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1771</v>
      </c>
      <c r="F508" t="s">
        <v>1772</v>
      </c>
    </row>
    <row r="509" spans="1:6" x14ac:dyDescent="0.55000000000000004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1771</v>
      </c>
      <c r="F509" t="s">
        <v>1772</v>
      </c>
    </row>
    <row r="510" spans="1:6" x14ac:dyDescent="0.55000000000000004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1771</v>
      </c>
      <c r="F510" t="s">
        <v>1772</v>
      </c>
    </row>
    <row r="511" spans="1:6" x14ac:dyDescent="0.55000000000000004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1771</v>
      </c>
      <c r="F511" t="s">
        <v>1772</v>
      </c>
    </row>
    <row r="512" spans="1:6" x14ac:dyDescent="0.55000000000000004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1771</v>
      </c>
      <c r="F512" t="s">
        <v>1772</v>
      </c>
    </row>
    <row r="513" spans="1:6" x14ac:dyDescent="0.55000000000000004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1771</v>
      </c>
      <c r="F513" t="s">
        <v>1772</v>
      </c>
    </row>
    <row r="514" spans="1:6" x14ac:dyDescent="0.55000000000000004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1771</v>
      </c>
      <c r="F514" t="s">
        <v>1772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1771</v>
      </c>
      <c r="F515" t="s">
        <v>1772</v>
      </c>
    </row>
    <row r="516" spans="1:6" x14ac:dyDescent="0.55000000000000004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1771</v>
      </c>
      <c r="F516" t="s">
        <v>1772</v>
      </c>
    </row>
    <row r="517" spans="1:6" x14ac:dyDescent="0.55000000000000004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1771</v>
      </c>
      <c r="F517" t="s">
        <v>1772</v>
      </c>
    </row>
    <row r="518" spans="1:6" x14ac:dyDescent="0.55000000000000004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1771</v>
      </c>
      <c r="F518" t="s">
        <v>1772</v>
      </c>
    </row>
    <row r="519" spans="1:6" x14ac:dyDescent="0.55000000000000004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1771</v>
      </c>
      <c r="F519" t="s">
        <v>1772</v>
      </c>
    </row>
    <row r="520" spans="1:6" x14ac:dyDescent="0.55000000000000004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1771</v>
      </c>
      <c r="F520" t="s">
        <v>1772</v>
      </c>
    </row>
    <row r="521" spans="1:6" x14ac:dyDescent="0.55000000000000004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1771</v>
      </c>
      <c r="F521" t="s">
        <v>1772</v>
      </c>
    </row>
    <row r="522" spans="1:6" x14ac:dyDescent="0.55000000000000004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1771</v>
      </c>
      <c r="F522" t="s">
        <v>1772</v>
      </c>
    </row>
    <row r="523" spans="1:6" x14ac:dyDescent="0.55000000000000004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1771</v>
      </c>
      <c r="F523" t="s">
        <v>1772</v>
      </c>
    </row>
    <row r="524" spans="1:6" x14ac:dyDescent="0.55000000000000004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1771</v>
      </c>
      <c r="F524" t="s">
        <v>1772</v>
      </c>
    </row>
    <row r="525" spans="1:6" x14ac:dyDescent="0.55000000000000004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1771</v>
      </c>
      <c r="F525" t="s">
        <v>1772</v>
      </c>
    </row>
    <row r="526" spans="1:6" x14ac:dyDescent="0.55000000000000004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1771</v>
      </c>
      <c r="F526" t="s">
        <v>1772</v>
      </c>
    </row>
    <row r="527" spans="1:6" x14ac:dyDescent="0.55000000000000004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1771</v>
      </c>
      <c r="F527" t="s">
        <v>1772</v>
      </c>
    </row>
    <row r="528" spans="1:6" x14ac:dyDescent="0.55000000000000004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1771</v>
      </c>
      <c r="F528" t="s">
        <v>1772</v>
      </c>
    </row>
    <row r="529" spans="1:6" x14ac:dyDescent="0.55000000000000004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1771</v>
      </c>
      <c r="F529" t="s">
        <v>1772</v>
      </c>
    </row>
    <row r="530" spans="1:6" x14ac:dyDescent="0.55000000000000004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1771</v>
      </c>
      <c r="F530" t="s">
        <v>1772</v>
      </c>
    </row>
    <row r="531" spans="1:6" x14ac:dyDescent="0.55000000000000004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1771</v>
      </c>
      <c r="F531" t="s">
        <v>1772</v>
      </c>
    </row>
    <row r="532" spans="1:6" x14ac:dyDescent="0.55000000000000004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1771</v>
      </c>
      <c r="F532" t="s">
        <v>1772</v>
      </c>
    </row>
    <row r="533" spans="1:6" x14ac:dyDescent="0.55000000000000004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1771</v>
      </c>
      <c r="F533" t="s">
        <v>1772</v>
      </c>
    </row>
    <row r="534" spans="1:6" x14ac:dyDescent="0.55000000000000004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1771</v>
      </c>
      <c r="F534" t="s">
        <v>1772</v>
      </c>
    </row>
    <row r="535" spans="1:6" x14ac:dyDescent="0.55000000000000004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1771</v>
      </c>
      <c r="F535" t="s">
        <v>1772</v>
      </c>
    </row>
    <row r="536" spans="1:6" x14ac:dyDescent="0.55000000000000004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1771</v>
      </c>
      <c r="F536" t="s">
        <v>1772</v>
      </c>
    </row>
    <row r="537" spans="1:6" x14ac:dyDescent="0.55000000000000004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1771</v>
      </c>
      <c r="F537" t="s">
        <v>1772</v>
      </c>
    </row>
    <row r="538" spans="1:6" x14ac:dyDescent="0.55000000000000004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1771</v>
      </c>
      <c r="F538" t="s">
        <v>1772</v>
      </c>
    </row>
    <row r="539" spans="1:6" x14ac:dyDescent="0.55000000000000004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1771</v>
      </c>
      <c r="F539" t="s">
        <v>1772</v>
      </c>
    </row>
    <row r="540" spans="1:6" x14ac:dyDescent="0.55000000000000004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1771</v>
      </c>
      <c r="F540" t="s">
        <v>1772</v>
      </c>
    </row>
    <row r="541" spans="1:6" x14ac:dyDescent="0.55000000000000004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1771</v>
      </c>
      <c r="F541" t="s">
        <v>1772</v>
      </c>
    </row>
    <row r="542" spans="1:6" x14ac:dyDescent="0.55000000000000004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1771</v>
      </c>
      <c r="F542" t="s">
        <v>1772</v>
      </c>
    </row>
    <row r="543" spans="1:6" x14ac:dyDescent="0.55000000000000004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1771</v>
      </c>
      <c r="F543" t="s">
        <v>1772</v>
      </c>
    </row>
    <row r="544" spans="1:6" x14ac:dyDescent="0.55000000000000004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1771</v>
      </c>
      <c r="F544" t="s">
        <v>1772</v>
      </c>
    </row>
    <row r="545" spans="1:6" x14ac:dyDescent="0.55000000000000004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1771</v>
      </c>
      <c r="F545" t="s">
        <v>1772</v>
      </c>
    </row>
    <row r="546" spans="1:6" x14ac:dyDescent="0.55000000000000004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1771</v>
      </c>
      <c r="F546" t="s">
        <v>1772</v>
      </c>
    </row>
    <row r="547" spans="1:6" x14ac:dyDescent="0.55000000000000004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1771</v>
      </c>
      <c r="F547" t="s">
        <v>1772</v>
      </c>
    </row>
    <row r="548" spans="1:6" x14ac:dyDescent="0.55000000000000004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1771</v>
      </c>
      <c r="F548" t="s">
        <v>1772</v>
      </c>
    </row>
    <row r="549" spans="1:6" x14ac:dyDescent="0.55000000000000004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1771</v>
      </c>
      <c r="F549" t="s">
        <v>1772</v>
      </c>
    </row>
    <row r="550" spans="1:6" x14ac:dyDescent="0.55000000000000004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1771</v>
      </c>
      <c r="F550" t="s">
        <v>1772</v>
      </c>
    </row>
    <row r="551" spans="1:6" x14ac:dyDescent="0.55000000000000004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1771</v>
      </c>
      <c r="F551" t="s">
        <v>1772</v>
      </c>
    </row>
    <row r="552" spans="1:6" x14ac:dyDescent="0.55000000000000004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1771</v>
      </c>
      <c r="F552" t="s">
        <v>1772</v>
      </c>
    </row>
    <row r="553" spans="1:6" x14ac:dyDescent="0.55000000000000004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1771</v>
      </c>
      <c r="F553" t="s">
        <v>1772</v>
      </c>
    </row>
    <row r="554" spans="1:6" x14ac:dyDescent="0.55000000000000004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1771</v>
      </c>
      <c r="F554" t="s">
        <v>1772</v>
      </c>
    </row>
    <row r="555" spans="1:6" x14ac:dyDescent="0.55000000000000004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1771</v>
      </c>
      <c r="F555" t="s">
        <v>1772</v>
      </c>
    </row>
    <row r="556" spans="1:6" x14ac:dyDescent="0.55000000000000004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1771</v>
      </c>
      <c r="F556" t="s">
        <v>1772</v>
      </c>
    </row>
    <row r="557" spans="1:6" x14ac:dyDescent="0.55000000000000004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1771</v>
      </c>
      <c r="F557" t="s">
        <v>1772</v>
      </c>
    </row>
    <row r="558" spans="1:6" x14ac:dyDescent="0.55000000000000004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1771</v>
      </c>
      <c r="F558" t="s">
        <v>1772</v>
      </c>
    </row>
    <row r="559" spans="1:6" x14ac:dyDescent="0.55000000000000004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1771</v>
      </c>
      <c r="F559" t="s">
        <v>1772</v>
      </c>
    </row>
    <row r="560" spans="1:6" x14ac:dyDescent="0.55000000000000004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1771</v>
      </c>
      <c r="F560" t="s">
        <v>1772</v>
      </c>
    </row>
    <row r="561" spans="1:6" x14ac:dyDescent="0.55000000000000004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1771</v>
      </c>
      <c r="F561" t="s">
        <v>1772</v>
      </c>
    </row>
    <row r="562" spans="1:6" x14ac:dyDescent="0.55000000000000004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1771</v>
      </c>
      <c r="F562" t="s">
        <v>1772</v>
      </c>
    </row>
    <row r="563" spans="1:6" x14ac:dyDescent="0.55000000000000004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1771</v>
      </c>
      <c r="F563" t="s">
        <v>1772</v>
      </c>
    </row>
    <row r="564" spans="1:6" x14ac:dyDescent="0.55000000000000004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1771</v>
      </c>
      <c r="F564" t="s">
        <v>1772</v>
      </c>
    </row>
    <row r="565" spans="1:6" x14ac:dyDescent="0.55000000000000004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1771</v>
      </c>
      <c r="F565" t="s">
        <v>1772</v>
      </c>
    </row>
    <row r="566" spans="1:6" x14ac:dyDescent="0.55000000000000004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1771</v>
      </c>
      <c r="F566" t="s">
        <v>1772</v>
      </c>
    </row>
    <row r="567" spans="1:6" x14ac:dyDescent="0.55000000000000004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1771</v>
      </c>
      <c r="F567" t="s">
        <v>1772</v>
      </c>
    </row>
    <row r="568" spans="1:6" x14ac:dyDescent="0.55000000000000004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1771</v>
      </c>
      <c r="F568" t="s">
        <v>1772</v>
      </c>
    </row>
    <row r="569" spans="1:6" x14ac:dyDescent="0.55000000000000004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1771</v>
      </c>
      <c r="F569" t="s">
        <v>1772</v>
      </c>
    </row>
    <row r="570" spans="1:6" x14ac:dyDescent="0.55000000000000004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1771</v>
      </c>
      <c r="F570" t="s">
        <v>1772</v>
      </c>
    </row>
    <row r="571" spans="1:6" x14ac:dyDescent="0.55000000000000004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1771</v>
      </c>
      <c r="F571" t="s">
        <v>1772</v>
      </c>
    </row>
    <row r="572" spans="1:6" x14ac:dyDescent="0.55000000000000004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1771</v>
      </c>
      <c r="F572" t="s">
        <v>1772</v>
      </c>
    </row>
    <row r="573" spans="1:6" x14ac:dyDescent="0.55000000000000004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1771</v>
      </c>
      <c r="F573" t="s">
        <v>1772</v>
      </c>
    </row>
    <row r="574" spans="1:6" x14ac:dyDescent="0.55000000000000004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1771</v>
      </c>
      <c r="F574" t="s">
        <v>1772</v>
      </c>
    </row>
    <row r="575" spans="1:6" x14ac:dyDescent="0.55000000000000004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1771</v>
      </c>
      <c r="F575" t="s">
        <v>1772</v>
      </c>
    </row>
    <row r="576" spans="1:6" x14ac:dyDescent="0.55000000000000004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1771</v>
      </c>
      <c r="F576" t="s">
        <v>1772</v>
      </c>
    </row>
    <row r="577" spans="1:6" x14ac:dyDescent="0.55000000000000004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1771</v>
      </c>
      <c r="F577" t="s">
        <v>1772</v>
      </c>
    </row>
    <row r="578" spans="1:6" x14ac:dyDescent="0.55000000000000004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1771</v>
      </c>
      <c r="F578" t="s">
        <v>1772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1771</v>
      </c>
      <c r="F579" t="s">
        <v>1772</v>
      </c>
    </row>
    <row r="580" spans="1:6" x14ac:dyDescent="0.55000000000000004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1771</v>
      </c>
      <c r="F580" t="s">
        <v>1772</v>
      </c>
    </row>
    <row r="581" spans="1:6" x14ac:dyDescent="0.55000000000000004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1771</v>
      </c>
      <c r="F581" t="s">
        <v>1772</v>
      </c>
    </row>
    <row r="582" spans="1:6" x14ac:dyDescent="0.55000000000000004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1771</v>
      </c>
      <c r="F582" t="s">
        <v>1772</v>
      </c>
    </row>
    <row r="583" spans="1:6" x14ac:dyDescent="0.55000000000000004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1771</v>
      </c>
      <c r="F583" t="s">
        <v>1772</v>
      </c>
    </row>
    <row r="584" spans="1:6" x14ac:dyDescent="0.55000000000000004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1771</v>
      </c>
      <c r="F584" t="s">
        <v>1772</v>
      </c>
    </row>
    <row r="585" spans="1:6" x14ac:dyDescent="0.55000000000000004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1771</v>
      </c>
      <c r="F585" t="s">
        <v>1772</v>
      </c>
    </row>
    <row r="586" spans="1:6" x14ac:dyDescent="0.55000000000000004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1771</v>
      </c>
      <c r="F586" t="s">
        <v>1772</v>
      </c>
    </row>
    <row r="587" spans="1:6" x14ac:dyDescent="0.55000000000000004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1771</v>
      </c>
      <c r="F587" t="s">
        <v>1772</v>
      </c>
    </row>
    <row r="588" spans="1:6" x14ac:dyDescent="0.55000000000000004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1771</v>
      </c>
      <c r="F588" t="s">
        <v>1772</v>
      </c>
    </row>
    <row r="589" spans="1:6" x14ac:dyDescent="0.55000000000000004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1771</v>
      </c>
      <c r="F589" t="s">
        <v>1772</v>
      </c>
    </row>
    <row r="590" spans="1:6" x14ac:dyDescent="0.55000000000000004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1771</v>
      </c>
      <c r="F590" t="s">
        <v>1772</v>
      </c>
    </row>
    <row r="591" spans="1:6" x14ac:dyDescent="0.55000000000000004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1771</v>
      </c>
      <c r="F591" t="s">
        <v>1772</v>
      </c>
    </row>
    <row r="592" spans="1:6" x14ac:dyDescent="0.55000000000000004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1771</v>
      </c>
      <c r="F592" t="s">
        <v>1772</v>
      </c>
    </row>
    <row r="593" spans="1:6" x14ac:dyDescent="0.55000000000000004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1771</v>
      </c>
      <c r="F593" t="s">
        <v>1772</v>
      </c>
    </row>
    <row r="594" spans="1:6" x14ac:dyDescent="0.55000000000000004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1771</v>
      </c>
      <c r="F594" t="s">
        <v>1772</v>
      </c>
    </row>
    <row r="595" spans="1:6" x14ac:dyDescent="0.55000000000000004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1771</v>
      </c>
      <c r="F595" t="s">
        <v>1772</v>
      </c>
    </row>
    <row r="596" spans="1:6" x14ac:dyDescent="0.55000000000000004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1771</v>
      </c>
      <c r="F596" t="s">
        <v>1772</v>
      </c>
    </row>
    <row r="597" spans="1:6" x14ac:dyDescent="0.55000000000000004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1771</v>
      </c>
      <c r="F597" t="s">
        <v>1772</v>
      </c>
    </row>
    <row r="598" spans="1:6" x14ac:dyDescent="0.55000000000000004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1771</v>
      </c>
      <c r="F598" t="s">
        <v>1772</v>
      </c>
    </row>
    <row r="599" spans="1:6" x14ac:dyDescent="0.55000000000000004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1771</v>
      </c>
      <c r="F599" t="s">
        <v>1772</v>
      </c>
    </row>
    <row r="600" spans="1:6" x14ac:dyDescent="0.55000000000000004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1771</v>
      </c>
      <c r="F600" t="s">
        <v>1772</v>
      </c>
    </row>
    <row r="601" spans="1:6" x14ac:dyDescent="0.55000000000000004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1771</v>
      </c>
      <c r="F601" t="s">
        <v>1772</v>
      </c>
    </row>
    <row r="602" spans="1:6" x14ac:dyDescent="0.55000000000000004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1771</v>
      </c>
      <c r="F602" t="s">
        <v>1772</v>
      </c>
    </row>
    <row r="603" spans="1:6" x14ac:dyDescent="0.55000000000000004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1771</v>
      </c>
      <c r="F603" t="s">
        <v>1772</v>
      </c>
    </row>
    <row r="604" spans="1:6" x14ac:dyDescent="0.55000000000000004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1771</v>
      </c>
      <c r="F604" t="s">
        <v>1772</v>
      </c>
    </row>
    <row r="605" spans="1:6" x14ac:dyDescent="0.55000000000000004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1771</v>
      </c>
      <c r="F605" t="s">
        <v>1772</v>
      </c>
    </row>
    <row r="606" spans="1:6" x14ac:dyDescent="0.55000000000000004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1771</v>
      </c>
      <c r="F606" t="s">
        <v>1772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55000000000000004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1774</v>
      </c>
      <c r="F608" t="s">
        <v>2236</v>
      </c>
    </row>
    <row r="609" spans="1:6" x14ac:dyDescent="0.55000000000000004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1774</v>
      </c>
      <c r="F609" t="s">
        <v>2236</v>
      </c>
    </row>
    <row r="610" spans="1:6" x14ac:dyDescent="0.55000000000000004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1774</v>
      </c>
      <c r="F610" t="s">
        <v>2236</v>
      </c>
    </row>
    <row r="611" spans="1:6" x14ac:dyDescent="0.55000000000000004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1774</v>
      </c>
      <c r="F611" t="s">
        <v>2236</v>
      </c>
    </row>
    <row r="612" spans="1:6" x14ac:dyDescent="0.55000000000000004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1774</v>
      </c>
      <c r="F612" t="s">
        <v>2236</v>
      </c>
    </row>
    <row r="613" spans="1:6" x14ac:dyDescent="0.55000000000000004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1774</v>
      </c>
      <c r="F613" t="s">
        <v>2236</v>
      </c>
    </row>
    <row r="614" spans="1:6" x14ac:dyDescent="0.55000000000000004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1774</v>
      </c>
      <c r="F614" t="s">
        <v>2236</v>
      </c>
    </row>
    <row r="615" spans="1:6" x14ac:dyDescent="0.55000000000000004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1774</v>
      </c>
      <c r="F615" t="s">
        <v>2236</v>
      </c>
    </row>
    <row r="616" spans="1:6" x14ac:dyDescent="0.55000000000000004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1774</v>
      </c>
      <c r="F616" t="s">
        <v>2236</v>
      </c>
    </row>
    <row r="617" spans="1:6" x14ac:dyDescent="0.55000000000000004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1774</v>
      </c>
      <c r="F617" t="s">
        <v>2236</v>
      </c>
    </row>
    <row r="618" spans="1:6" x14ac:dyDescent="0.55000000000000004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1774</v>
      </c>
      <c r="F618" t="s">
        <v>2236</v>
      </c>
    </row>
    <row r="619" spans="1:6" x14ac:dyDescent="0.55000000000000004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1774</v>
      </c>
      <c r="F619" t="s">
        <v>2236</v>
      </c>
    </row>
    <row r="620" spans="1:6" x14ac:dyDescent="0.55000000000000004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1774</v>
      </c>
      <c r="F620" t="s">
        <v>2236</v>
      </c>
    </row>
    <row r="621" spans="1:6" x14ac:dyDescent="0.55000000000000004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1774</v>
      </c>
      <c r="F621" t="s">
        <v>2236</v>
      </c>
    </row>
    <row r="622" spans="1:6" x14ac:dyDescent="0.55000000000000004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1774</v>
      </c>
      <c r="F622" t="s">
        <v>2236</v>
      </c>
    </row>
    <row r="623" spans="1:6" x14ac:dyDescent="0.55000000000000004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1774</v>
      </c>
      <c r="F623" t="s">
        <v>2236</v>
      </c>
    </row>
    <row r="624" spans="1:6" x14ac:dyDescent="0.55000000000000004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1774</v>
      </c>
      <c r="F624" t="s">
        <v>2236</v>
      </c>
    </row>
    <row r="625" spans="1:6" x14ac:dyDescent="0.55000000000000004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1774</v>
      </c>
      <c r="F625" t="s">
        <v>2236</v>
      </c>
    </row>
    <row r="626" spans="1:6" x14ac:dyDescent="0.55000000000000004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1774</v>
      </c>
      <c r="F626" t="s">
        <v>2236</v>
      </c>
    </row>
    <row r="627" spans="1:6" x14ac:dyDescent="0.55000000000000004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1774</v>
      </c>
      <c r="F627" t="s">
        <v>2236</v>
      </c>
    </row>
    <row r="628" spans="1:6" x14ac:dyDescent="0.55000000000000004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1774</v>
      </c>
      <c r="F628" t="s">
        <v>2236</v>
      </c>
    </row>
    <row r="629" spans="1:6" x14ac:dyDescent="0.55000000000000004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1774</v>
      </c>
      <c r="F629" t="s">
        <v>2236</v>
      </c>
    </row>
    <row r="630" spans="1:6" x14ac:dyDescent="0.55000000000000004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1774</v>
      </c>
      <c r="F630" t="s">
        <v>2236</v>
      </c>
    </row>
    <row r="631" spans="1:6" x14ac:dyDescent="0.55000000000000004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1774</v>
      </c>
      <c r="F631" t="s">
        <v>2236</v>
      </c>
    </row>
    <row r="632" spans="1:6" x14ac:dyDescent="0.55000000000000004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1774</v>
      </c>
      <c r="F632" t="s">
        <v>2236</v>
      </c>
    </row>
    <row r="633" spans="1:6" x14ac:dyDescent="0.55000000000000004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1774</v>
      </c>
      <c r="F633" t="s">
        <v>2236</v>
      </c>
    </row>
    <row r="634" spans="1:6" x14ac:dyDescent="0.55000000000000004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1774</v>
      </c>
      <c r="F634" t="s">
        <v>2236</v>
      </c>
    </row>
    <row r="635" spans="1:6" x14ac:dyDescent="0.55000000000000004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1774</v>
      </c>
      <c r="F635" t="s">
        <v>2236</v>
      </c>
    </row>
    <row r="636" spans="1:6" x14ac:dyDescent="0.55000000000000004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1774</v>
      </c>
      <c r="F636" t="s">
        <v>2236</v>
      </c>
    </row>
    <row r="637" spans="1:6" x14ac:dyDescent="0.55000000000000004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1774</v>
      </c>
      <c r="F637" t="s">
        <v>2236</v>
      </c>
    </row>
    <row r="638" spans="1:6" x14ac:dyDescent="0.55000000000000004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1774</v>
      </c>
      <c r="F638" t="s">
        <v>2236</v>
      </c>
    </row>
    <row r="639" spans="1:6" x14ac:dyDescent="0.55000000000000004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1774</v>
      </c>
      <c r="F639" t="s">
        <v>2236</v>
      </c>
    </row>
    <row r="640" spans="1:6" x14ac:dyDescent="0.55000000000000004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1774</v>
      </c>
      <c r="F640" t="s">
        <v>2236</v>
      </c>
    </row>
    <row r="641" spans="1:6" x14ac:dyDescent="0.55000000000000004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1774</v>
      </c>
      <c r="F641" t="s">
        <v>2236</v>
      </c>
    </row>
    <row r="642" spans="1:6" x14ac:dyDescent="0.55000000000000004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1774</v>
      </c>
      <c r="F642" t="s">
        <v>2236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1774</v>
      </c>
      <c r="F643" t="s">
        <v>2236</v>
      </c>
    </row>
    <row r="644" spans="1:6" x14ac:dyDescent="0.55000000000000004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1774</v>
      </c>
      <c r="F644" t="s">
        <v>2236</v>
      </c>
    </row>
    <row r="645" spans="1:6" x14ac:dyDescent="0.55000000000000004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1774</v>
      </c>
      <c r="F645" t="s">
        <v>2236</v>
      </c>
    </row>
    <row r="646" spans="1:6" x14ac:dyDescent="0.55000000000000004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1774</v>
      </c>
      <c r="F646" t="s">
        <v>2236</v>
      </c>
    </row>
    <row r="647" spans="1:6" x14ac:dyDescent="0.55000000000000004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1774</v>
      </c>
      <c r="F647" t="s">
        <v>2236</v>
      </c>
    </row>
    <row r="648" spans="1:6" x14ac:dyDescent="0.55000000000000004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1774</v>
      </c>
      <c r="F648" t="s">
        <v>2236</v>
      </c>
    </row>
    <row r="649" spans="1:6" x14ac:dyDescent="0.55000000000000004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1774</v>
      </c>
      <c r="F649" t="s">
        <v>2236</v>
      </c>
    </row>
    <row r="650" spans="1:6" x14ac:dyDescent="0.55000000000000004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1774</v>
      </c>
      <c r="F650" t="s">
        <v>2236</v>
      </c>
    </row>
    <row r="651" spans="1:6" x14ac:dyDescent="0.55000000000000004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1774</v>
      </c>
      <c r="F651" t="s">
        <v>2236</v>
      </c>
    </row>
    <row r="652" spans="1:6" x14ac:dyDescent="0.55000000000000004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1774</v>
      </c>
      <c r="F652" t="s">
        <v>2236</v>
      </c>
    </row>
    <row r="653" spans="1:6" x14ac:dyDescent="0.55000000000000004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1774</v>
      </c>
      <c r="F653" t="s">
        <v>2236</v>
      </c>
    </row>
    <row r="654" spans="1:6" x14ac:dyDescent="0.55000000000000004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1774</v>
      </c>
      <c r="F654" t="s">
        <v>2236</v>
      </c>
    </row>
    <row r="655" spans="1:6" x14ac:dyDescent="0.55000000000000004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1774</v>
      </c>
      <c r="F655" t="s">
        <v>2236</v>
      </c>
    </row>
    <row r="656" spans="1:6" x14ac:dyDescent="0.55000000000000004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1774</v>
      </c>
      <c r="F656" t="s">
        <v>2236</v>
      </c>
    </row>
    <row r="657" spans="1:6" x14ac:dyDescent="0.55000000000000004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1774</v>
      </c>
      <c r="F657" t="s">
        <v>2236</v>
      </c>
    </row>
    <row r="658" spans="1:6" x14ac:dyDescent="0.55000000000000004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1774</v>
      </c>
      <c r="F658" t="s">
        <v>2236</v>
      </c>
    </row>
    <row r="659" spans="1:6" x14ac:dyDescent="0.55000000000000004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1774</v>
      </c>
      <c r="F659" t="s">
        <v>2236</v>
      </c>
    </row>
    <row r="660" spans="1:6" x14ac:dyDescent="0.55000000000000004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1774</v>
      </c>
      <c r="F660" t="s">
        <v>2236</v>
      </c>
    </row>
    <row r="661" spans="1:6" x14ac:dyDescent="0.55000000000000004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1774</v>
      </c>
      <c r="F661" t="s">
        <v>2236</v>
      </c>
    </row>
    <row r="662" spans="1:6" x14ac:dyDescent="0.55000000000000004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1774</v>
      </c>
      <c r="F662" t="s">
        <v>2236</v>
      </c>
    </row>
    <row r="663" spans="1:6" x14ac:dyDescent="0.55000000000000004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1774</v>
      </c>
      <c r="F663" t="s">
        <v>2236</v>
      </c>
    </row>
    <row r="664" spans="1:6" x14ac:dyDescent="0.55000000000000004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1774</v>
      </c>
      <c r="F664" t="s">
        <v>2236</v>
      </c>
    </row>
    <row r="665" spans="1:6" x14ac:dyDescent="0.55000000000000004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1774</v>
      </c>
      <c r="F665" t="s">
        <v>2236</v>
      </c>
    </row>
    <row r="666" spans="1:6" x14ac:dyDescent="0.55000000000000004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1774</v>
      </c>
      <c r="F666" t="s">
        <v>2236</v>
      </c>
    </row>
    <row r="667" spans="1:6" x14ac:dyDescent="0.55000000000000004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1774</v>
      </c>
      <c r="F667" t="s">
        <v>2236</v>
      </c>
    </row>
    <row r="668" spans="1:6" x14ac:dyDescent="0.55000000000000004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1774</v>
      </c>
      <c r="F668" t="s">
        <v>2236</v>
      </c>
    </row>
    <row r="669" spans="1:6" x14ac:dyDescent="0.55000000000000004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1774</v>
      </c>
      <c r="F669" t="s">
        <v>2236</v>
      </c>
    </row>
    <row r="670" spans="1:6" x14ac:dyDescent="0.55000000000000004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1774</v>
      </c>
      <c r="F670" t="s">
        <v>2236</v>
      </c>
    </row>
    <row r="671" spans="1:6" x14ac:dyDescent="0.55000000000000004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1774</v>
      </c>
      <c r="F671" t="s">
        <v>2236</v>
      </c>
    </row>
    <row r="672" spans="1:6" x14ac:dyDescent="0.55000000000000004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1774</v>
      </c>
      <c r="F672" t="s">
        <v>2236</v>
      </c>
    </row>
    <row r="673" spans="1:6" x14ac:dyDescent="0.55000000000000004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1774</v>
      </c>
      <c r="F673" t="s">
        <v>2236</v>
      </c>
    </row>
    <row r="674" spans="1:6" x14ac:dyDescent="0.55000000000000004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1774</v>
      </c>
      <c r="F674" t="s">
        <v>2236</v>
      </c>
    </row>
    <row r="675" spans="1:6" x14ac:dyDescent="0.55000000000000004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1774</v>
      </c>
      <c r="F675" t="s">
        <v>2236</v>
      </c>
    </row>
    <row r="676" spans="1:6" x14ac:dyDescent="0.55000000000000004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1774</v>
      </c>
      <c r="F676" t="s">
        <v>2236</v>
      </c>
    </row>
    <row r="677" spans="1:6" x14ac:dyDescent="0.55000000000000004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1774</v>
      </c>
      <c r="F677" t="s">
        <v>2236</v>
      </c>
    </row>
    <row r="678" spans="1:6" x14ac:dyDescent="0.55000000000000004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1774</v>
      </c>
      <c r="F678" t="s">
        <v>2236</v>
      </c>
    </row>
    <row r="679" spans="1:6" x14ac:dyDescent="0.55000000000000004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1774</v>
      </c>
      <c r="F679" t="s">
        <v>2236</v>
      </c>
    </row>
    <row r="680" spans="1:6" x14ac:dyDescent="0.55000000000000004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1774</v>
      </c>
      <c r="F680" t="s">
        <v>2236</v>
      </c>
    </row>
    <row r="681" spans="1:6" x14ac:dyDescent="0.55000000000000004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1774</v>
      </c>
      <c r="F681" t="s">
        <v>2236</v>
      </c>
    </row>
    <row r="682" spans="1:6" x14ac:dyDescent="0.55000000000000004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1774</v>
      </c>
      <c r="F682" t="s">
        <v>2236</v>
      </c>
    </row>
    <row r="683" spans="1:6" x14ac:dyDescent="0.55000000000000004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1774</v>
      </c>
      <c r="F683" t="s">
        <v>2236</v>
      </c>
    </row>
    <row r="684" spans="1:6" x14ac:dyDescent="0.55000000000000004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1774</v>
      </c>
      <c r="F684" t="s">
        <v>2236</v>
      </c>
    </row>
    <row r="685" spans="1:6" x14ac:dyDescent="0.55000000000000004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1774</v>
      </c>
      <c r="F685" t="s">
        <v>2236</v>
      </c>
    </row>
    <row r="686" spans="1:6" x14ac:dyDescent="0.55000000000000004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1774</v>
      </c>
      <c r="F686" t="s">
        <v>2236</v>
      </c>
    </row>
    <row r="687" spans="1:6" x14ac:dyDescent="0.55000000000000004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1774</v>
      </c>
      <c r="F687" t="s">
        <v>2236</v>
      </c>
    </row>
    <row r="688" spans="1:6" x14ac:dyDescent="0.55000000000000004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1774</v>
      </c>
      <c r="F688" t="s">
        <v>2236</v>
      </c>
    </row>
    <row r="689" spans="1:6" x14ac:dyDescent="0.55000000000000004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1774</v>
      </c>
      <c r="F689" t="s">
        <v>2236</v>
      </c>
    </row>
    <row r="690" spans="1:6" x14ac:dyDescent="0.55000000000000004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1774</v>
      </c>
      <c r="F690" t="s">
        <v>2236</v>
      </c>
    </row>
    <row r="691" spans="1:6" x14ac:dyDescent="0.55000000000000004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1774</v>
      </c>
      <c r="F691" t="s">
        <v>2236</v>
      </c>
    </row>
    <row r="692" spans="1:6" x14ac:dyDescent="0.55000000000000004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1774</v>
      </c>
      <c r="F692" t="s">
        <v>2236</v>
      </c>
    </row>
    <row r="693" spans="1:6" x14ac:dyDescent="0.55000000000000004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1774</v>
      </c>
      <c r="F693" t="s">
        <v>2236</v>
      </c>
    </row>
    <row r="694" spans="1:6" x14ac:dyDescent="0.55000000000000004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1774</v>
      </c>
      <c r="F694" t="s">
        <v>2236</v>
      </c>
    </row>
    <row r="695" spans="1:6" x14ac:dyDescent="0.55000000000000004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1774</v>
      </c>
      <c r="F695" t="s">
        <v>2236</v>
      </c>
    </row>
    <row r="696" spans="1:6" x14ac:dyDescent="0.55000000000000004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1774</v>
      </c>
      <c r="F696" t="s">
        <v>2236</v>
      </c>
    </row>
    <row r="697" spans="1:6" x14ac:dyDescent="0.55000000000000004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1774</v>
      </c>
      <c r="F697" t="s">
        <v>2236</v>
      </c>
    </row>
    <row r="698" spans="1:6" x14ac:dyDescent="0.55000000000000004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1774</v>
      </c>
      <c r="F698" t="s">
        <v>2236</v>
      </c>
    </row>
    <row r="699" spans="1:6" x14ac:dyDescent="0.55000000000000004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1774</v>
      </c>
      <c r="F699" t="s">
        <v>2236</v>
      </c>
    </row>
    <row r="700" spans="1:6" x14ac:dyDescent="0.55000000000000004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1774</v>
      </c>
      <c r="F700" t="s">
        <v>2236</v>
      </c>
    </row>
    <row r="701" spans="1:6" x14ac:dyDescent="0.55000000000000004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1774</v>
      </c>
      <c r="F701" t="s">
        <v>2236</v>
      </c>
    </row>
    <row r="702" spans="1:6" x14ac:dyDescent="0.55000000000000004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1774</v>
      </c>
      <c r="F702" t="s">
        <v>2236</v>
      </c>
    </row>
    <row r="703" spans="1:6" x14ac:dyDescent="0.55000000000000004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1774</v>
      </c>
      <c r="F703" t="s">
        <v>2236</v>
      </c>
    </row>
    <row r="704" spans="1:6" x14ac:dyDescent="0.55000000000000004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1774</v>
      </c>
      <c r="F704" t="s">
        <v>2236</v>
      </c>
    </row>
    <row r="705" spans="1:6" x14ac:dyDescent="0.55000000000000004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1774</v>
      </c>
      <c r="F705" t="s">
        <v>2236</v>
      </c>
    </row>
    <row r="706" spans="1:6" x14ac:dyDescent="0.55000000000000004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1774</v>
      </c>
      <c r="F706" t="s">
        <v>2236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1774</v>
      </c>
      <c r="F707" t="s">
        <v>2236</v>
      </c>
    </row>
    <row r="708" spans="1:6" x14ac:dyDescent="0.55000000000000004">
      <c r="A708" t="str">
        <f t="shared" si="11"/>
        <v>ET06,100</v>
      </c>
      <c r="B708">
        <v>100</v>
      </c>
      <c r="C708">
        <v>2</v>
      </c>
      <c r="D708">
        <v>2</v>
      </c>
      <c r="E708" t="s">
        <v>1774</v>
      </c>
      <c r="F708" t="s">
        <v>2236</v>
      </c>
    </row>
    <row r="709" spans="1:6" x14ac:dyDescent="0.55000000000000004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1776</v>
      </c>
      <c r="F709" t="s">
        <v>2240</v>
      </c>
    </row>
    <row r="710" spans="1:6" x14ac:dyDescent="0.55000000000000004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1776</v>
      </c>
      <c r="F710" t="s">
        <v>2240</v>
      </c>
    </row>
    <row r="711" spans="1:6" x14ac:dyDescent="0.55000000000000004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1776</v>
      </c>
      <c r="F711" t="s">
        <v>2240</v>
      </c>
    </row>
    <row r="712" spans="1:6" x14ac:dyDescent="0.55000000000000004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1776</v>
      </c>
      <c r="F712" t="s">
        <v>2240</v>
      </c>
    </row>
    <row r="713" spans="1:6" x14ac:dyDescent="0.55000000000000004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1776</v>
      </c>
      <c r="F713" t="s">
        <v>2240</v>
      </c>
    </row>
    <row r="714" spans="1:6" x14ac:dyDescent="0.55000000000000004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1776</v>
      </c>
      <c r="F714" t="s">
        <v>2240</v>
      </c>
    </row>
    <row r="715" spans="1:6" x14ac:dyDescent="0.55000000000000004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1776</v>
      </c>
      <c r="F715" t="s">
        <v>2240</v>
      </c>
    </row>
    <row r="716" spans="1:6" x14ac:dyDescent="0.55000000000000004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1776</v>
      </c>
      <c r="F716" t="s">
        <v>2240</v>
      </c>
    </row>
    <row r="717" spans="1:6" x14ac:dyDescent="0.55000000000000004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1776</v>
      </c>
      <c r="F717" t="s">
        <v>2240</v>
      </c>
    </row>
    <row r="718" spans="1:6" x14ac:dyDescent="0.55000000000000004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1776</v>
      </c>
      <c r="F718" t="s">
        <v>2240</v>
      </c>
    </row>
    <row r="719" spans="1:6" x14ac:dyDescent="0.55000000000000004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1776</v>
      </c>
      <c r="F719" t="s">
        <v>2240</v>
      </c>
    </row>
    <row r="720" spans="1:6" x14ac:dyDescent="0.55000000000000004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1776</v>
      </c>
      <c r="F720" t="s">
        <v>2240</v>
      </c>
    </row>
    <row r="721" spans="1:6" x14ac:dyDescent="0.55000000000000004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1776</v>
      </c>
      <c r="F721" t="s">
        <v>2240</v>
      </c>
    </row>
    <row r="722" spans="1:6" x14ac:dyDescent="0.55000000000000004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1776</v>
      </c>
      <c r="F722" t="s">
        <v>2240</v>
      </c>
    </row>
    <row r="723" spans="1:6" x14ac:dyDescent="0.55000000000000004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1776</v>
      </c>
      <c r="F723" t="s">
        <v>2240</v>
      </c>
    </row>
    <row r="724" spans="1:6" x14ac:dyDescent="0.55000000000000004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1776</v>
      </c>
      <c r="F724" t="s">
        <v>2240</v>
      </c>
    </row>
    <row r="725" spans="1:6" x14ac:dyDescent="0.55000000000000004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1776</v>
      </c>
      <c r="F725" t="s">
        <v>2240</v>
      </c>
    </row>
    <row r="726" spans="1:6" x14ac:dyDescent="0.55000000000000004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1776</v>
      </c>
      <c r="F726" t="s">
        <v>2240</v>
      </c>
    </row>
    <row r="727" spans="1:6" x14ac:dyDescent="0.55000000000000004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1776</v>
      </c>
      <c r="F727" t="s">
        <v>2240</v>
      </c>
    </row>
    <row r="728" spans="1:6" x14ac:dyDescent="0.55000000000000004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1776</v>
      </c>
      <c r="F728" t="s">
        <v>2240</v>
      </c>
    </row>
    <row r="729" spans="1:6" x14ac:dyDescent="0.55000000000000004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1776</v>
      </c>
      <c r="F729" t="s">
        <v>2240</v>
      </c>
    </row>
    <row r="730" spans="1:6" x14ac:dyDescent="0.55000000000000004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1776</v>
      </c>
      <c r="F730" t="s">
        <v>2240</v>
      </c>
    </row>
    <row r="731" spans="1:6" x14ac:dyDescent="0.55000000000000004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1776</v>
      </c>
      <c r="F731" t="s">
        <v>2240</v>
      </c>
    </row>
    <row r="732" spans="1:6" x14ac:dyDescent="0.55000000000000004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1776</v>
      </c>
      <c r="F732" t="s">
        <v>2240</v>
      </c>
    </row>
    <row r="733" spans="1:6" x14ac:dyDescent="0.55000000000000004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1776</v>
      </c>
      <c r="F733" t="s">
        <v>2240</v>
      </c>
    </row>
    <row r="734" spans="1:6" x14ac:dyDescent="0.55000000000000004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1776</v>
      </c>
      <c r="F734" t="s">
        <v>2240</v>
      </c>
    </row>
    <row r="735" spans="1:6" x14ac:dyDescent="0.55000000000000004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1776</v>
      </c>
      <c r="F735" t="s">
        <v>2240</v>
      </c>
    </row>
    <row r="736" spans="1:6" x14ac:dyDescent="0.55000000000000004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1776</v>
      </c>
      <c r="F736" t="s">
        <v>2240</v>
      </c>
    </row>
    <row r="737" spans="1:6" x14ac:dyDescent="0.55000000000000004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1776</v>
      </c>
      <c r="F737" t="s">
        <v>2240</v>
      </c>
    </row>
    <row r="738" spans="1:6" x14ac:dyDescent="0.55000000000000004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1776</v>
      </c>
      <c r="F738" t="s">
        <v>2240</v>
      </c>
    </row>
    <row r="739" spans="1:6" x14ac:dyDescent="0.55000000000000004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1776</v>
      </c>
      <c r="F739" t="s">
        <v>2240</v>
      </c>
    </row>
    <row r="740" spans="1:6" x14ac:dyDescent="0.55000000000000004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1776</v>
      </c>
      <c r="F740" t="s">
        <v>2240</v>
      </c>
    </row>
    <row r="741" spans="1:6" x14ac:dyDescent="0.55000000000000004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1776</v>
      </c>
      <c r="F741" t="s">
        <v>2240</v>
      </c>
    </row>
    <row r="742" spans="1:6" x14ac:dyDescent="0.55000000000000004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1776</v>
      </c>
      <c r="F742" t="s">
        <v>2240</v>
      </c>
    </row>
    <row r="743" spans="1:6" x14ac:dyDescent="0.55000000000000004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1776</v>
      </c>
      <c r="F743" t="s">
        <v>2240</v>
      </c>
    </row>
    <row r="744" spans="1:6" x14ac:dyDescent="0.55000000000000004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1776</v>
      </c>
      <c r="F744" t="s">
        <v>2240</v>
      </c>
    </row>
    <row r="745" spans="1:6" x14ac:dyDescent="0.55000000000000004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1776</v>
      </c>
      <c r="F745" t="s">
        <v>2240</v>
      </c>
    </row>
    <row r="746" spans="1:6" x14ac:dyDescent="0.55000000000000004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1776</v>
      </c>
      <c r="F746" t="s">
        <v>2240</v>
      </c>
    </row>
    <row r="747" spans="1:6" x14ac:dyDescent="0.55000000000000004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1776</v>
      </c>
      <c r="F747" t="s">
        <v>2240</v>
      </c>
    </row>
    <row r="748" spans="1:6" x14ac:dyDescent="0.55000000000000004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1776</v>
      </c>
      <c r="F748" t="s">
        <v>2240</v>
      </c>
    </row>
    <row r="749" spans="1:6" x14ac:dyDescent="0.55000000000000004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1776</v>
      </c>
      <c r="F749" t="s">
        <v>2240</v>
      </c>
    </row>
    <row r="750" spans="1:6" x14ac:dyDescent="0.55000000000000004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1776</v>
      </c>
      <c r="F750" t="s">
        <v>2240</v>
      </c>
    </row>
    <row r="751" spans="1:6" x14ac:dyDescent="0.55000000000000004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1776</v>
      </c>
      <c r="F751" t="s">
        <v>2240</v>
      </c>
    </row>
    <row r="752" spans="1:6" x14ac:dyDescent="0.55000000000000004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1776</v>
      </c>
      <c r="F752" t="s">
        <v>2240</v>
      </c>
    </row>
    <row r="753" spans="1:6" x14ac:dyDescent="0.55000000000000004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1776</v>
      </c>
      <c r="F753" t="s">
        <v>2240</v>
      </c>
    </row>
    <row r="754" spans="1:6" x14ac:dyDescent="0.55000000000000004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1776</v>
      </c>
      <c r="F754" t="s">
        <v>2240</v>
      </c>
    </row>
    <row r="755" spans="1:6" x14ac:dyDescent="0.55000000000000004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1776</v>
      </c>
      <c r="F755" t="s">
        <v>2240</v>
      </c>
    </row>
    <row r="756" spans="1:6" x14ac:dyDescent="0.55000000000000004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1776</v>
      </c>
      <c r="F756" t="s">
        <v>2240</v>
      </c>
    </row>
    <row r="757" spans="1:6" x14ac:dyDescent="0.55000000000000004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1776</v>
      </c>
      <c r="F757" t="s">
        <v>2240</v>
      </c>
    </row>
    <row r="758" spans="1:6" x14ac:dyDescent="0.55000000000000004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1776</v>
      </c>
      <c r="F758" t="s">
        <v>2240</v>
      </c>
    </row>
    <row r="759" spans="1:6" x14ac:dyDescent="0.55000000000000004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1776</v>
      </c>
      <c r="F759" t="s">
        <v>2240</v>
      </c>
    </row>
    <row r="760" spans="1:6" x14ac:dyDescent="0.55000000000000004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1776</v>
      </c>
      <c r="F760" t="s">
        <v>2240</v>
      </c>
    </row>
    <row r="761" spans="1:6" x14ac:dyDescent="0.55000000000000004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1776</v>
      </c>
      <c r="F761" t="s">
        <v>2240</v>
      </c>
    </row>
    <row r="762" spans="1:6" x14ac:dyDescent="0.55000000000000004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1776</v>
      </c>
      <c r="F762" t="s">
        <v>2240</v>
      </c>
    </row>
    <row r="763" spans="1:6" x14ac:dyDescent="0.55000000000000004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1776</v>
      </c>
      <c r="F763" t="s">
        <v>2240</v>
      </c>
    </row>
    <row r="764" spans="1:6" x14ac:dyDescent="0.55000000000000004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1776</v>
      </c>
      <c r="F764" t="s">
        <v>2240</v>
      </c>
    </row>
    <row r="765" spans="1:6" x14ac:dyDescent="0.55000000000000004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1776</v>
      </c>
      <c r="F765" t="s">
        <v>2240</v>
      </c>
    </row>
    <row r="766" spans="1:6" x14ac:dyDescent="0.55000000000000004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1776</v>
      </c>
      <c r="F766" t="s">
        <v>2240</v>
      </c>
    </row>
    <row r="767" spans="1:6" x14ac:dyDescent="0.55000000000000004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1776</v>
      </c>
      <c r="F767" t="s">
        <v>2240</v>
      </c>
    </row>
    <row r="768" spans="1:6" x14ac:dyDescent="0.55000000000000004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1776</v>
      </c>
      <c r="F768" t="s">
        <v>2240</v>
      </c>
    </row>
    <row r="769" spans="1:6" x14ac:dyDescent="0.55000000000000004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1776</v>
      </c>
      <c r="F769" t="s">
        <v>2240</v>
      </c>
    </row>
    <row r="770" spans="1:6" x14ac:dyDescent="0.55000000000000004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1776</v>
      </c>
      <c r="F770" t="s">
        <v>2240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1776</v>
      </c>
      <c r="F771" t="s">
        <v>2240</v>
      </c>
    </row>
    <row r="772" spans="1:6" x14ac:dyDescent="0.55000000000000004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1776</v>
      </c>
      <c r="F772" t="s">
        <v>2240</v>
      </c>
    </row>
    <row r="773" spans="1:6" x14ac:dyDescent="0.55000000000000004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1776</v>
      </c>
      <c r="F773" t="s">
        <v>2240</v>
      </c>
    </row>
    <row r="774" spans="1:6" x14ac:dyDescent="0.55000000000000004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1776</v>
      </c>
      <c r="F774" t="s">
        <v>2240</v>
      </c>
    </row>
    <row r="775" spans="1:6" x14ac:dyDescent="0.55000000000000004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1776</v>
      </c>
      <c r="F775" t="s">
        <v>2240</v>
      </c>
    </row>
    <row r="776" spans="1:6" x14ac:dyDescent="0.55000000000000004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1776</v>
      </c>
      <c r="F776" t="s">
        <v>2240</v>
      </c>
    </row>
    <row r="777" spans="1:6" x14ac:dyDescent="0.55000000000000004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1776</v>
      </c>
      <c r="F777" t="s">
        <v>2240</v>
      </c>
    </row>
    <row r="778" spans="1:6" x14ac:dyDescent="0.55000000000000004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1776</v>
      </c>
      <c r="F778" t="s">
        <v>2240</v>
      </c>
    </row>
    <row r="779" spans="1:6" x14ac:dyDescent="0.55000000000000004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1776</v>
      </c>
      <c r="F779" t="s">
        <v>2240</v>
      </c>
    </row>
    <row r="780" spans="1:6" x14ac:dyDescent="0.55000000000000004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1776</v>
      </c>
      <c r="F780" t="s">
        <v>2240</v>
      </c>
    </row>
    <row r="781" spans="1:6" x14ac:dyDescent="0.55000000000000004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1776</v>
      </c>
      <c r="F781" t="s">
        <v>2240</v>
      </c>
    </row>
    <row r="782" spans="1:6" x14ac:dyDescent="0.55000000000000004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1776</v>
      </c>
      <c r="F782" t="s">
        <v>2240</v>
      </c>
    </row>
    <row r="783" spans="1:6" x14ac:dyDescent="0.55000000000000004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1776</v>
      </c>
      <c r="F783" t="s">
        <v>2240</v>
      </c>
    </row>
    <row r="784" spans="1:6" x14ac:dyDescent="0.55000000000000004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1776</v>
      </c>
      <c r="F784" t="s">
        <v>2240</v>
      </c>
    </row>
    <row r="785" spans="1:6" x14ac:dyDescent="0.55000000000000004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1776</v>
      </c>
      <c r="F785" t="s">
        <v>2240</v>
      </c>
    </row>
    <row r="786" spans="1:6" x14ac:dyDescent="0.55000000000000004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1776</v>
      </c>
      <c r="F786" t="s">
        <v>2240</v>
      </c>
    </row>
    <row r="787" spans="1:6" x14ac:dyDescent="0.55000000000000004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1776</v>
      </c>
      <c r="F787" t="s">
        <v>2240</v>
      </c>
    </row>
    <row r="788" spans="1:6" x14ac:dyDescent="0.55000000000000004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1776</v>
      </c>
      <c r="F788" t="s">
        <v>2240</v>
      </c>
    </row>
    <row r="789" spans="1:6" x14ac:dyDescent="0.55000000000000004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1776</v>
      </c>
      <c r="F789" t="s">
        <v>2240</v>
      </c>
    </row>
    <row r="790" spans="1:6" x14ac:dyDescent="0.55000000000000004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1776</v>
      </c>
      <c r="F790" t="s">
        <v>2240</v>
      </c>
    </row>
    <row r="791" spans="1:6" x14ac:dyDescent="0.55000000000000004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1776</v>
      </c>
      <c r="F791" t="s">
        <v>2240</v>
      </c>
    </row>
    <row r="792" spans="1:6" x14ac:dyDescent="0.55000000000000004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1776</v>
      </c>
      <c r="F792" t="s">
        <v>2240</v>
      </c>
    </row>
    <row r="793" spans="1:6" x14ac:dyDescent="0.55000000000000004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1776</v>
      </c>
      <c r="F793" t="s">
        <v>2240</v>
      </c>
    </row>
    <row r="794" spans="1:6" x14ac:dyDescent="0.55000000000000004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1776</v>
      </c>
      <c r="F794" t="s">
        <v>2240</v>
      </c>
    </row>
    <row r="795" spans="1:6" x14ac:dyDescent="0.55000000000000004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1776</v>
      </c>
      <c r="F795" t="s">
        <v>2240</v>
      </c>
    </row>
    <row r="796" spans="1:6" x14ac:dyDescent="0.55000000000000004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1776</v>
      </c>
      <c r="F796" t="s">
        <v>2240</v>
      </c>
    </row>
    <row r="797" spans="1:6" x14ac:dyDescent="0.55000000000000004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1776</v>
      </c>
      <c r="F797" t="s">
        <v>2240</v>
      </c>
    </row>
    <row r="798" spans="1:6" x14ac:dyDescent="0.55000000000000004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1776</v>
      </c>
      <c r="F798" t="s">
        <v>2240</v>
      </c>
    </row>
    <row r="799" spans="1:6" x14ac:dyDescent="0.55000000000000004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1776</v>
      </c>
      <c r="F799" t="s">
        <v>2240</v>
      </c>
    </row>
    <row r="800" spans="1:6" x14ac:dyDescent="0.55000000000000004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1776</v>
      </c>
      <c r="F800" t="s">
        <v>2240</v>
      </c>
    </row>
    <row r="801" spans="1:6" x14ac:dyDescent="0.55000000000000004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1776</v>
      </c>
      <c r="F801" t="s">
        <v>2240</v>
      </c>
    </row>
    <row r="802" spans="1:6" x14ac:dyDescent="0.55000000000000004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1776</v>
      </c>
      <c r="F802" t="s">
        <v>2240</v>
      </c>
    </row>
    <row r="803" spans="1:6" x14ac:dyDescent="0.55000000000000004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1776</v>
      </c>
      <c r="F803" t="s">
        <v>2240</v>
      </c>
    </row>
    <row r="804" spans="1:6" x14ac:dyDescent="0.55000000000000004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1776</v>
      </c>
      <c r="F804" t="s">
        <v>2240</v>
      </c>
    </row>
    <row r="805" spans="1:6" x14ac:dyDescent="0.55000000000000004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1776</v>
      </c>
      <c r="F805" t="s">
        <v>2240</v>
      </c>
    </row>
    <row r="806" spans="1:6" x14ac:dyDescent="0.55000000000000004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1776</v>
      </c>
      <c r="F806" t="s">
        <v>2240</v>
      </c>
    </row>
    <row r="807" spans="1:6" x14ac:dyDescent="0.55000000000000004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1776</v>
      </c>
      <c r="F807" t="s">
        <v>2240</v>
      </c>
    </row>
    <row r="808" spans="1:6" x14ac:dyDescent="0.55000000000000004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1776</v>
      </c>
      <c r="F808" t="s">
        <v>2240</v>
      </c>
    </row>
    <row r="809" spans="1:6" x14ac:dyDescent="0.55000000000000004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1776</v>
      </c>
      <c r="F809" t="s">
        <v>2240</v>
      </c>
    </row>
    <row r="810" spans="1:6" x14ac:dyDescent="0.55000000000000004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1778</v>
      </c>
      <c r="F810" t="s">
        <v>2238</v>
      </c>
    </row>
    <row r="811" spans="1:6" x14ac:dyDescent="0.55000000000000004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1778</v>
      </c>
      <c r="F811" t="s">
        <v>2238</v>
      </c>
    </row>
    <row r="812" spans="1:6" x14ac:dyDescent="0.55000000000000004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1778</v>
      </c>
      <c r="F812" t="s">
        <v>2238</v>
      </c>
    </row>
    <row r="813" spans="1:6" x14ac:dyDescent="0.55000000000000004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1778</v>
      </c>
      <c r="F813" t="s">
        <v>2238</v>
      </c>
    </row>
    <row r="814" spans="1:6" x14ac:dyDescent="0.55000000000000004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1778</v>
      </c>
      <c r="F814" t="s">
        <v>2238</v>
      </c>
    </row>
    <row r="815" spans="1:6" x14ac:dyDescent="0.55000000000000004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1778</v>
      </c>
      <c r="F815" t="s">
        <v>2238</v>
      </c>
    </row>
    <row r="816" spans="1:6" x14ac:dyDescent="0.55000000000000004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1778</v>
      </c>
      <c r="F816" t="s">
        <v>2238</v>
      </c>
    </row>
    <row r="817" spans="1:6" x14ac:dyDescent="0.55000000000000004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1778</v>
      </c>
      <c r="F817" t="s">
        <v>2238</v>
      </c>
    </row>
    <row r="818" spans="1:6" x14ac:dyDescent="0.55000000000000004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1778</v>
      </c>
      <c r="F818" t="s">
        <v>2238</v>
      </c>
    </row>
    <row r="819" spans="1:6" x14ac:dyDescent="0.55000000000000004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1778</v>
      </c>
      <c r="F819" t="s">
        <v>2238</v>
      </c>
    </row>
    <row r="820" spans="1:6" x14ac:dyDescent="0.55000000000000004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1778</v>
      </c>
      <c r="F820" t="s">
        <v>2238</v>
      </c>
    </row>
    <row r="821" spans="1:6" x14ac:dyDescent="0.55000000000000004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1778</v>
      </c>
      <c r="F821" t="s">
        <v>2238</v>
      </c>
    </row>
    <row r="822" spans="1:6" x14ac:dyDescent="0.55000000000000004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1778</v>
      </c>
      <c r="F822" t="s">
        <v>2238</v>
      </c>
    </row>
    <row r="823" spans="1:6" x14ac:dyDescent="0.55000000000000004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1778</v>
      </c>
      <c r="F823" t="s">
        <v>2238</v>
      </c>
    </row>
    <row r="824" spans="1:6" x14ac:dyDescent="0.55000000000000004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1778</v>
      </c>
      <c r="F824" t="s">
        <v>2238</v>
      </c>
    </row>
    <row r="825" spans="1:6" x14ac:dyDescent="0.55000000000000004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1778</v>
      </c>
      <c r="F825" t="s">
        <v>2238</v>
      </c>
    </row>
    <row r="826" spans="1:6" x14ac:dyDescent="0.55000000000000004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1778</v>
      </c>
      <c r="F826" t="s">
        <v>2238</v>
      </c>
    </row>
    <row r="827" spans="1:6" x14ac:dyDescent="0.55000000000000004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1778</v>
      </c>
      <c r="F827" t="s">
        <v>2238</v>
      </c>
    </row>
    <row r="828" spans="1:6" x14ac:dyDescent="0.55000000000000004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1778</v>
      </c>
      <c r="F828" t="s">
        <v>2238</v>
      </c>
    </row>
    <row r="829" spans="1:6" x14ac:dyDescent="0.55000000000000004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1778</v>
      </c>
      <c r="F829" t="s">
        <v>2238</v>
      </c>
    </row>
    <row r="830" spans="1:6" x14ac:dyDescent="0.55000000000000004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1778</v>
      </c>
      <c r="F830" t="s">
        <v>2238</v>
      </c>
    </row>
    <row r="831" spans="1:6" x14ac:dyDescent="0.55000000000000004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1778</v>
      </c>
      <c r="F831" t="s">
        <v>2238</v>
      </c>
    </row>
    <row r="832" spans="1:6" x14ac:dyDescent="0.55000000000000004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1778</v>
      </c>
      <c r="F832" t="s">
        <v>2238</v>
      </c>
    </row>
    <row r="833" spans="1:6" x14ac:dyDescent="0.55000000000000004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1778</v>
      </c>
      <c r="F833" t="s">
        <v>2238</v>
      </c>
    </row>
    <row r="834" spans="1:6" x14ac:dyDescent="0.55000000000000004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1778</v>
      </c>
      <c r="F834" t="s">
        <v>2238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1778</v>
      </c>
      <c r="F835" t="s">
        <v>2238</v>
      </c>
    </row>
    <row r="836" spans="1:6" x14ac:dyDescent="0.55000000000000004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1778</v>
      </c>
      <c r="F836" t="s">
        <v>2238</v>
      </c>
    </row>
    <row r="837" spans="1:6" x14ac:dyDescent="0.55000000000000004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1778</v>
      </c>
      <c r="F837" t="s">
        <v>2238</v>
      </c>
    </row>
    <row r="838" spans="1:6" x14ac:dyDescent="0.55000000000000004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1778</v>
      </c>
      <c r="F838" t="s">
        <v>2238</v>
      </c>
    </row>
    <row r="839" spans="1:6" x14ac:dyDescent="0.55000000000000004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1778</v>
      </c>
      <c r="F839" t="s">
        <v>2238</v>
      </c>
    </row>
    <row r="840" spans="1:6" x14ac:dyDescent="0.55000000000000004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1778</v>
      </c>
      <c r="F840" t="s">
        <v>2238</v>
      </c>
    </row>
    <row r="841" spans="1:6" x14ac:dyDescent="0.55000000000000004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1778</v>
      </c>
      <c r="F841" t="s">
        <v>2238</v>
      </c>
    </row>
    <row r="842" spans="1:6" x14ac:dyDescent="0.55000000000000004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1778</v>
      </c>
      <c r="F842" t="s">
        <v>2238</v>
      </c>
    </row>
    <row r="843" spans="1:6" x14ac:dyDescent="0.55000000000000004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1778</v>
      </c>
      <c r="F843" t="s">
        <v>2238</v>
      </c>
    </row>
    <row r="844" spans="1:6" x14ac:dyDescent="0.55000000000000004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1778</v>
      </c>
      <c r="F844" t="s">
        <v>2238</v>
      </c>
    </row>
    <row r="845" spans="1:6" x14ac:dyDescent="0.55000000000000004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1778</v>
      </c>
      <c r="F845" t="s">
        <v>2238</v>
      </c>
    </row>
    <row r="846" spans="1:6" x14ac:dyDescent="0.55000000000000004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1778</v>
      </c>
      <c r="F846" t="s">
        <v>2238</v>
      </c>
    </row>
    <row r="847" spans="1:6" x14ac:dyDescent="0.55000000000000004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1778</v>
      </c>
      <c r="F847" t="s">
        <v>2238</v>
      </c>
    </row>
    <row r="848" spans="1:6" x14ac:dyDescent="0.55000000000000004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1778</v>
      </c>
      <c r="F848" t="s">
        <v>2238</v>
      </c>
    </row>
    <row r="849" spans="1:6" x14ac:dyDescent="0.55000000000000004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1778</v>
      </c>
      <c r="F849" t="s">
        <v>2238</v>
      </c>
    </row>
    <row r="850" spans="1:6" x14ac:dyDescent="0.55000000000000004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1778</v>
      </c>
      <c r="F850" t="s">
        <v>2238</v>
      </c>
    </row>
    <row r="851" spans="1:6" x14ac:dyDescent="0.55000000000000004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1778</v>
      </c>
      <c r="F851" t="s">
        <v>2238</v>
      </c>
    </row>
    <row r="852" spans="1:6" x14ac:dyDescent="0.55000000000000004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1778</v>
      </c>
      <c r="F852" t="s">
        <v>2238</v>
      </c>
    </row>
    <row r="853" spans="1:6" x14ac:dyDescent="0.55000000000000004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1778</v>
      </c>
      <c r="F853" t="s">
        <v>2238</v>
      </c>
    </row>
    <row r="854" spans="1:6" x14ac:dyDescent="0.55000000000000004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1778</v>
      </c>
      <c r="F854" t="s">
        <v>2238</v>
      </c>
    </row>
    <row r="855" spans="1:6" x14ac:dyDescent="0.55000000000000004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1778</v>
      </c>
      <c r="F855" t="s">
        <v>2238</v>
      </c>
    </row>
    <row r="856" spans="1:6" x14ac:dyDescent="0.55000000000000004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1778</v>
      </c>
      <c r="F856" t="s">
        <v>2238</v>
      </c>
    </row>
    <row r="857" spans="1:6" x14ac:dyDescent="0.55000000000000004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1778</v>
      </c>
      <c r="F857" t="s">
        <v>2238</v>
      </c>
    </row>
    <row r="858" spans="1:6" x14ac:dyDescent="0.55000000000000004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1778</v>
      </c>
      <c r="F858" t="s">
        <v>2238</v>
      </c>
    </row>
    <row r="859" spans="1:6" x14ac:dyDescent="0.55000000000000004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1778</v>
      </c>
      <c r="F859" t="s">
        <v>2238</v>
      </c>
    </row>
    <row r="860" spans="1:6" x14ac:dyDescent="0.55000000000000004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1778</v>
      </c>
      <c r="F860" t="s">
        <v>2238</v>
      </c>
    </row>
    <row r="861" spans="1:6" x14ac:dyDescent="0.55000000000000004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1778</v>
      </c>
      <c r="F861" t="s">
        <v>2238</v>
      </c>
    </row>
    <row r="862" spans="1:6" x14ac:dyDescent="0.55000000000000004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1778</v>
      </c>
      <c r="F862" t="s">
        <v>2238</v>
      </c>
    </row>
    <row r="863" spans="1:6" x14ac:dyDescent="0.55000000000000004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1778</v>
      </c>
      <c r="F863" t="s">
        <v>2238</v>
      </c>
    </row>
    <row r="864" spans="1:6" x14ac:dyDescent="0.55000000000000004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1778</v>
      </c>
      <c r="F864" t="s">
        <v>2238</v>
      </c>
    </row>
    <row r="865" spans="1:6" x14ac:dyDescent="0.55000000000000004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1778</v>
      </c>
      <c r="F865" t="s">
        <v>2238</v>
      </c>
    </row>
    <row r="866" spans="1:6" x14ac:dyDescent="0.55000000000000004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1778</v>
      </c>
      <c r="F866" t="s">
        <v>2238</v>
      </c>
    </row>
    <row r="867" spans="1:6" x14ac:dyDescent="0.55000000000000004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1778</v>
      </c>
      <c r="F867" t="s">
        <v>2238</v>
      </c>
    </row>
    <row r="868" spans="1:6" x14ac:dyDescent="0.55000000000000004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1778</v>
      </c>
      <c r="F868" t="s">
        <v>2238</v>
      </c>
    </row>
    <row r="869" spans="1:6" x14ac:dyDescent="0.55000000000000004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1778</v>
      </c>
      <c r="F869" t="s">
        <v>2238</v>
      </c>
    </row>
    <row r="870" spans="1:6" x14ac:dyDescent="0.55000000000000004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1778</v>
      </c>
      <c r="F870" t="s">
        <v>2238</v>
      </c>
    </row>
    <row r="871" spans="1:6" x14ac:dyDescent="0.55000000000000004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1778</v>
      </c>
      <c r="F871" t="s">
        <v>2238</v>
      </c>
    </row>
    <row r="872" spans="1:6" x14ac:dyDescent="0.55000000000000004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1778</v>
      </c>
      <c r="F872" t="s">
        <v>2238</v>
      </c>
    </row>
    <row r="873" spans="1:6" x14ac:dyDescent="0.55000000000000004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1778</v>
      </c>
      <c r="F873" t="s">
        <v>2238</v>
      </c>
    </row>
    <row r="874" spans="1:6" x14ac:dyDescent="0.55000000000000004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1778</v>
      </c>
      <c r="F874" t="s">
        <v>2238</v>
      </c>
    </row>
    <row r="875" spans="1:6" x14ac:dyDescent="0.55000000000000004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1778</v>
      </c>
      <c r="F875" t="s">
        <v>2238</v>
      </c>
    </row>
    <row r="876" spans="1:6" x14ac:dyDescent="0.55000000000000004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1778</v>
      </c>
      <c r="F876" t="s">
        <v>2238</v>
      </c>
    </row>
    <row r="877" spans="1:6" x14ac:dyDescent="0.55000000000000004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1778</v>
      </c>
      <c r="F877" t="s">
        <v>2238</v>
      </c>
    </row>
    <row r="878" spans="1:6" x14ac:dyDescent="0.55000000000000004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1778</v>
      </c>
      <c r="F878" t="s">
        <v>2238</v>
      </c>
    </row>
    <row r="879" spans="1:6" x14ac:dyDescent="0.55000000000000004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1778</v>
      </c>
      <c r="F879" t="s">
        <v>2238</v>
      </c>
    </row>
    <row r="880" spans="1:6" x14ac:dyDescent="0.55000000000000004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1778</v>
      </c>
      <c r="F880" t="s">
        <v>2238</v>
      </c>
    </row>
    <row r="881" spans="1:6" x14ac:dyDescent="0.55000000000000004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1778</v>
      </c>
      <c r="F881" t="s">
        <v>2238</v>
      </c>
    </row>
    <row r="882" spans="1:6" x14ac:dyDescent="0.55000000000000004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1778</v>
      </c>
      <c r="F882" t="s">
        <v>2238</v>
      </c>
    </row>
    <row r="883" spans="1:6" x14ac:dyDescent="0.55000000000000004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1778</v>
      </c>
      <c r="F883" t="s">
        <v>2238</v>
      </c>
    </row>
    <row r="884" spans="1:6" x14ac:dyDescent="0.55000000000000004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1778</v>
      </c>
      <c r="F884" t="s">
        <v>2238</v>
      </c>
    </row>
    <row r="885" spans="1:6" x14ac:dyDescent="0.55000000000000004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1778</v>
      </c>
      <c r="F885" t="s">
        <v>2238</v>
      </c>
    </row>
    <row r="886" spans="1:6" x14ac:dyDescent="0.55000000000000004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1778</v>
      </c>
      <c r="F886" t="s">
        <v>2238</v>
      </c>
    </row>
    <row r="887" spans="1:6" x14ac:dyDescent="0.55000000000000004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1778</v>
      </c>
      <c r="F887" t="s">
        <v>2238</v>
      </c>
    </row>
    <row r="888" spans="1:6" x14ac:dyDescent="0.55000000000000004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1778</v>
      </c>
      <c r="F888" t="s">
        <v>2238</v>
      </c>
    </row>
    <row r="889" spans="1:6" x14ac:dyDescent="0.55000000000000004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1778</v>
      </c>
      <c r="F889" t="s">
        <v>2238</v>
      </c>
    </row>
    <row r="890" spans="1:6" x14ac:dyDescent="0.55000000000000004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1778</v>
      </c>
      <c r="F890" t="s">
        <v>2238</v>
      </c>
    </row>
    <row r="891" spans="1:6" x14ac:dyDescent="0.55000000000000004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1778</v>
      </c>
      <c r="F891" t="s">
        <v>2238</v>
      </c>
    </row>
    <row r="892" spans="1:6" x14ac:dyDescent="0.55000000000000004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1778</v>
      </c>
      <c r="F892" t="s">
        <v>2238</v>
      </c>
    </row>
    <row r="893" spans="1:6" x14ac:dyDescent="0.55000000000000004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1778</v>
      </c>
      <c r="F893" t="s">
        <v>2238</v>
      </c>
    </row>
    <row r="894" spans="1:6" x14ac:dyDescent="0.55000000000000004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1778</v>
      </c>
      <c r="F894" t="s">
        <v>2238</v>
      </c>
    </row>
    <row r="895" spans="1:6" x14ac:dyDescent="0.55000000000000004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1778</v>
      </c>
      <c r="F895" t="s">
        <v>2238</v>
      </c>
    </row>
    <row r="896" spans="1:6" x14ac:dyDescent="0.55000000000000004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1778</v>
      </c>
      <c r="F896" t="s">
        <v>2238</v>
      </c>
    </row>
    <row r="897" spans="1:6" x14ac:dyDescent="0.55000000000000004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1778</v>
      </c>
      <c r="F897" t="s">
        <v>2238</v>
      </c>
    </row>
    <row r="898" spans="1:6" x14ac:dyDescent="0.55000000000000004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1778</v>
      </c>
      <c r="F898" t="s">
        <v>2238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1778</v>
      </c>
      <c r="F899" t="s">
        <v>2238</v>
      </c>
    </row>
    <row r="900" spans="1:6" x14ac:dyDescent="0.55000000000000004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1778</v>
      </c>
      <c r="F900" t="s">
        <v>2238</v>
      </c>
    </row>
    <row r="901" spans="1:6" x14ac:dyDescent="0.55000000000000004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1778</v>
      </c>
      <c r="F901" t="s">
        <v>2238</v>
      </c>
    </row>
    <row r="902" spans="1:6" x14ac:dyDescent="0.55000000000000004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1778</v>
      </c>
      <c r="F902" t="s">
        <v>2238</v>
      </c>
    </row>
    <row r="903" spans="1:6" x14ac:dyDescent="0.55000000000000004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1778</v>
      </c>
      <c r="F903" t="s">
        <v>2238</v>
      </c>
    </row>
    <row r="904" spans="1:6" x14ac:dyDescent="0.55000000000000004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1778</v>
      </c>
      <c r="F904" t="s">
        <v>2238</v>
      </c>
    </row>
    <row r="905" spans="1:6" x14ac:dyDescent="0.55000000000000004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1778</v>
      </c>
      <c r="F905" t="s">
        <v>2238</v>
      </c>
    </row>
    <row r="906" spans="1:6" x14ac:dyDescent="0.55000000000000004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1778</v>
      </c>
      <c r="F906" t="s">
        <v>2238</v>
      </c>
    </row>
    <row r="907" spans="1:6" x14ac:dyDescent="0.55000000000000004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1778</v>
      </c>
      <c r="F907" t="s">
        <v>2238</v>
      </c>
    </row>
    <row r="908" spans="1:6" x14ac:dyDescent="0.55000000000000004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1778</v>
      </c>
      <c r="F908" t="s">
        <v>2238</v>
      </c>
    </row>
    <row r="909" spans="1:6" x14ac:dyDescent="0.55000000000000004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1778</v>
      </c>
      <c r="F909" t="s">
        <v>2238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1778</v>
      </c>
      <c r="F910" t="s">
        <v>2238</v>
      </c>
    </row>
    <row r="911" spans="1:6" x14ac:dyDescent="0.55000000000000004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1780</v>
      </c>
      <c r="F911" t="s">
        <v>2239</v>
      </c>
    </row>
    <row r="912" spans="1:6" x14ac:dyDescent="0.55000000000000004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1780</v>
      </c>
      <c r="F912" t="s">
        <v>2239</v>
      </c>
    </row>
    <row r="913" spans="1:6" x14ac:dyDescent="0.55000000000000004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1780</v>
      </c>
      <c r="F913" t="s">
        <v>2239</v>
      </c>
    </row>
    <row r="914" spans="1:6" x14ac:dyDescent="0.55000000000000004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1780</v>
      </c>
      <c r="F914" t="s">
        <v>2239</v>
      </c>
    </row>
    <row r="915" spans="1:6" x14ac:dyDescent="0.55000000000000004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1780</v>
      </c>
      <c r="F915" t="s">
        <v>2239</v>
      </c>
    </row>
    <row r="916" spans="1:6" x14ac:dyDescent="0.55000000000000004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1780</v>
      </c>
      <c r="F916" t="s">
        <v>2239</v>
      </c>
    </row>
    <row r="917" spans="1:6" x14ac:dyDescent="0.55000000000000004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1780</v>
      </c>
      <c r="F917" t="s">
        <v>2239</v>
      </c>
    </row>
    <row r="918" spans="1:6" x14ac:dyDescent="0.55000000000000004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1780</v>
      </c>
      <c r="F918" t="s">
        <v>2239</v>
      </c>
    </row>
    <row r="919" spans="1:6" x14ac:dyDescent="0.55000000000000004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1780</v>
      </c>
      <c r="F919" t="s">
        <v>2239</v>
      </c>
    </row>
    <row r="920" spans="1:6" x14ac:dyDescent="0.55000000000000004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1780</v>
      </c>
      <c r="F920" t="s">
        <v>2239</v>
      </c>
    </row>
    <row r="921" spans="1:6" x14ac:dyDescent="0.55000000000000004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1780</v>
      </c>
      <c r="F921" t="s">
        <v>2239</v>
      </c>
    </row>
    <row r="922" spans="1:6" x14ac:dyDescent="0.55000000000000004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1780</v>
      </c>
      <c r="F922" t="s">
        <v>2239</v>
      </c>
    </row>
    <row r="923" spans="1:6" x14ac:dyDescent="0.55000000000000004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1780</v>
      </c>
      <c r="F923" t="s">
        <v>2239</v>
      </c>
    </row>
    <row r="924" spans="1:6" x14ac:dyDescent="0.55000000000000004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1780</v>
      </c>
      <c r="F924" t="s">
        <v>2239</v>
      </c>
    </row>
    <row r="925" spans="1:6" x14ac:dyDescent="0.55000000000000004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1780</v>
      </c>
      <c r="F925" t="s">
        <v>2239</v>
      </c>
    </row>
    <row r="926" spans="1:6" x14ac:dyDescent="0.55000000000000004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1780</v>
      </c>
      <c r="F926" t="s">
        <v>2239</v>
      </c>
    </row>
    <row r="927" spans="1:6" x14ac:dyDescent="0.55000000000000004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1780</v>
      </c>
      <c r="F927" t="s">
        <v>2239</v>
      </c>
    </row>
    <row r="928" spans="1:6" x14ac:dyDescent="0.55000000000000004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1780</v>
      </c>
      <c r="F928" t="s">
        <v>2239</v>
      </c>
    </row>
    <row r="929" spans="1:6" x14ac:dyDescent="0.55000000000000004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1780</v>
      </c>
      <c r="F929" t="s">
        <v>2239</v>
      </c>
    </row>
    <row r="930" spans="1:6" x14ac:dyDescent="0.55000000000000004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1780</v>
      </c>
      <c r="F930" t="s">
        <v>2239</v>
      </c>
    </row>
    <row r="931" spans="1:6" x14ac:dyDescent="0.55000000000000004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1780</v>
      </c>
      <c r="F931" t="s">
        <v>2239</v>
      </c>
    </row>
    <row r="932" spans="1:6" x14ac:dyDescent="0.55000000000000004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1780</v>
      </c>
      <c r="F932" t="s">
        <v>2239</v>
      </c>
    </row>
    <row r="933" spans="1:6" x14ac:dyDescent="0.55000000000000004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1780</v>
      </c>
      <c r="F933" t="s">
        <v>2239</v>
      </c>
    </row>
    <row r="934" spans="1:6" x14ac:dyDescent="0.55000000000000004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1780</v>
      </c>
      <c r="F934" t="s">
        <v>2239</v>
      </c>
    </row>
    <row r="935" spans="1:6" x14ac:dyDescent="0.55000000000000004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1780</v>
      </c>
      <c r="F935" t="s">
        <v>2239</v>
      </c>
    </row>
    <row r="936" spans="1:6" x14ac:dyDescent="0.55000000000000004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1780</v>
      </c>
      <c r="F936" t="s">
        <v>2239</v>
      </c>
    </row>
    <row r="937" spans="1:6" x14ac:dyDescent="0.55000000000000004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1780</v>
      </c>
      <c r="F937" t="s">
        <v>2239</v>
      </c>
    </row>
    <row r="938" spans="1:6" x14ac:dyDescent="0.55000000000000004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1780</v>
      </c>
      <c r="F938" t="s">
        <v>2239</v>
      </c>
    </row>
    <row r="939" spans="1:6" x14ac:dyDescent="0.55000000000000004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1780</v>
      </c>
      <c r="F939" t="s">
        <v>2239</v>
      </c>
    </row>
    <row r="940" spans="1:6" x14ac:dyDescent="0.55000000000000004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1780</v>
      </c>
      <c r="F940" t="s">
        <v>2239</v>
      </c>
    </row>
    <row r="941" spans="1:6" x14ac:dyDescent="0.55000000000000004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1780</v>
      </c>
      <c r="F941" t="s">
        <v>2239</v>
      </c>
    </row>
    <row r="942" spans="1:6" x14ac:dyDescent="0.55000000000000004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1780</v>
      </c>
      <c r="F942" t="s">
        <v>2239</v>
      </c>
    </row>
    <row r="943" spans="1:6" x14ac:dyDescent="0.55000000000000004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1780</v>
      </c>
      <c r="F943" t="s">
        <v>2239</v>
      </c>
    </row>
    <row r="944" spans="1:6" x14ac:dyDescent="0.55000000000000004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1780</v>
      </c>
      <c r="F944" t="s">
        <v>2239</v>
      </c>
    </row>
    <row r="945" spans="1:6" x14ac:dyDescent="0.55000000000000004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1780</v>
      </c>
      <c r="F945" t="s">
        <v>2239</v>
      </c>
    </row>
    <row r="946" spans="1:6" x14ac:dyDescent="0.55000000000000004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1780</v>
      </c>
      <c r="F946" t="s">
        <v>2239</v>
      </c>
    </row>
    <row r="947" spans="1:6" x14ac:dyDescent="0.55000000000000004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1780</v>
      </c>
      <c r="F947" t="s">
        <v>2239</v>
      </c>
    </row>
    <row r="948" spans="1:6" x14ac:dyDescent="0.55000000000000004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1780</v>
      </c>
      <c r="F948" t="s">
        <v>2239</v>
      </c>
    </row>
    <row r="949" spans="1:6" x14ac:dyDescent="0.55000000000000004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1780</v>
      </c>
      <c r="F949" t="s">
        <v>2239</v>
      </c>
    </row>
    <row r="950" spans="1:6" x14ac:dyDescent="0.55000000000000004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1780</v>
      </c>
      <c r="F950" t="s">
        <v>2239</v>
      </c>
    </row>
    <row r="951" spans="1:6" x14ac:dyDescent="0.55000000000000004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1780</v>
      </c>
      <c r="F951" t="s">
        <v>2239</v>
      </c>
    </row>
    <row r="952" spans="1:6" x14ac:dyDescent="0.55000000000000004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1780</v>
      </c>
      <c r="F952" t="s">
        <v>2239</v>
      </c>
    </row>
    <row r="953" spans="1:6" x14ac:dyDescent="0.55000000000000004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1780</v>
      </c>
      <c r="F953" t="s">
        <v>2239</v>
      </c>
    </row>
    <row r="954" spans="1:6" x14ac:dyDescent="0.55000000000000004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1780</v>
      </c>
      <c r="F954" t="s">
        <v>2239</v>
      </c>
    </row>
    <row r="955" spans="1:6" x14ac:dyDescent="0.55000000000000004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1780</v>
      </c>
      <c r="F955" t="s">
        <v>2239</v>
      </c>
    </row>
    <row r="956" spans="1:6" x14ac:dyDescent="0.55000000000000004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1780</v>
      </c>
      <c r="F956" t="s">
        <v>2239</v>
      </c>
    </row>
    <row r="957" spans="1:6" x14ac:dyDescent="0.55000000000000004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1780</v>
      </c>
      <c r="F957" t="s">
        <v>2239</v>
      </c>
    </row>
    <row r="958" spans="1:6" x14ac:dyDescent="0.55000000000000004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1780</v>
      </c>
      <c r="F958" t="s">
        <v>2239</v>
      </c>
    </row>
    <row r="959" spans="1:6" x14ac:dyDescent="0.55000000000000004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1780</v>
      </c>
      <c r="F959" t="s">
        <v>2239</v>
      </c>
    </row>
    <row r="960" spans="1:6" x14ac:dyDescent="0.55000000000000004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1780</v>
      </c>
      <c r="F960" t="s">
        <v>2239</v>
      </c>
    </row>
    <row r="961" spans="1:6" x14ac:dyDescent="0.55000000000000004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1780</v>
      </c>
      <c r="F961" t="s">
        <v>2239</v>
      </c>
    </row>
    <row r="962" spans="1:6" x14ac:dyDescent="0.55000000000000004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1780</v>
      </c>
      <c r="F962" t="s">
        <v>2239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1780</v>
      </c>
      <c r="F963" t="s">
        <v>2239</v>
      </c>
    </row>
    <row r="964" spans="1:6" x14ac:dyDescent="0.55000000000000004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1780</v>
      </c>
      <c r="F964" t="s">
        <v>2239</v>
      </c>
    </row>
    <row r="965" spans="1:6" x14ac:dyDescent="0.55000000000000004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1780</v>
      </c>
      <c r="F965" t="s">
        <v>2239</v>
      </c>
    </row>
    <row r="966" spans="1:6" x14ac:dyDescent="0.55000000000000004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1780</v>
      </c>
      <c r="F966" t="s">
        <v>2239</v>
      </c>
    </row>
    <row r="967" spans="1:6" x14ac:dyDescent="0.55000000000000004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1780</v>
      </c>
      <c r="F967" t="s">
        <v>2239</v>
      </c>
    </row>
    <row r="968" spans="1:6" x14ac:dyDescent="0.55000000000000004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1780</v>
      </c>
      <c r="F968" t="s">
        <v>2239</v>
      </c>
    </row>
    <row r="969" spans="1:6" x14ac:dyDescent="0.55000000000000004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1780</v>
      </c>
      <c r="F969" t="s">
        <v>2239</v>
      </c>
    </row>
    <row r="970" spans="1:6" x14ac:dyDescent="0.55000000000000004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1780</v>
      </c>
      <c r="F970" t="s">
        <v>2239</v>
      </c>
    </row>
    <row r="971" spans="1:6" x14ac:dyDescent="0.55000000000000004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1780</v>
      </c>
      <c r="F971" t="s">
        <v>2239</v>
      </c>
    </row>
    <row r="972" spans="1:6" x14ac:dyDescent="0.55000000000000004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1780</v>
      </c>
      <c r="F972" t="s">
        <v>2239</v>
      </c>
    </row>
    <row r="973" spans="1:6" x14ac:dyDescent="0.55000000000000004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1780</v>
      </c>
      <c r="F973" t="s">
        <v>2239</v>
      </c>
    </row>
    <row r="974" spans="1:6" x14ac:dyDescent="0.55000000000000004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1780</v>
      </c>
      <c r="F974" t="s">
        <v>2239</v>
      </c>
    </row>
    <row r="975" spans="1:6" x14ac:dyDescent="0.55000000000000004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1780</v>
      </c>
      <c r="F975" t="s">
        <v>2239</v>
      </c>
    </row>
    <row r="976" spans="1:6" x14ac:dyDescent="0.55000000000000004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1780</v>
      </c>
      <c r="F976" t="s">
        <v>2239</v>
      </c>
    </row>
    <row r="977" spans="1:6" x14ac:dyDescent="0.55000000000000004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1780</v>
      </c>
      <c r="F977" t="s">
        <v>2239</v>
      </c>
    </row>
    <row r="978" spans="1:6" x14ac:dyDescent="0.55000000000000004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1780</v>
      </c>
      <c r="F978" t="s">
        <v>2239</v>
      </c>
    </row>
    <row r="979" spans="1:6" x14ac:dyDescent="0.55000000000000004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1780</v>
      </c>
      <c r="F979" t="s">
        <v>2239</v>
      </c>
    </row>
    <row r="980" spans="1:6" x14ac:dyDescent="0.55000000000000004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1780</v>
      </c>
      <c r="F980" t="s">
        <v>2239</v>
      </c>
    </row>
    <row r="981" spans="1:6" x14ac:dyDescent="0.55000000000000004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1780</v>
      </c>
      <c r="F981" t="s">
        <v>2239</v>
      </c>
    </row>
    <row r="982" spans="1:6" x14ac:dyDescent="0.55000000000000004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1780</v>
      </c>
      <c r="F982" t="s">
        <v>2239</v>
      </c>
    </row>
    <row r="983" spans="1:6" x14ac:dyDescent="0.55000000000000004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1780</v>
      </c>
      <c r="F983" t="s">
        <v>2239</v>
      </c>
    </row>
    <row r="984" spans="1:6" x14ac:dyDescent="0.55000000000000004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1780</v>
      </c>
      <c r="F984" t="s">
        <v>2239</v>
      </c>
    </row>
    <row r="985" spans="1:6" x14ac:dyDescent="0.55000000000000004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1780</v>
      </c>
      <c r="F985" t="s">
        <v>2239</v>
      </c>
    </row>
    <row r="986" spans="1:6" x14ac:dyDescent="0.55000000000000004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1780</v>
      </c>
      <c r="F986" t="s">
        <v>2239</v>
      </c>
    </row>
    <row r="987" spans="1:6" x14ac:dyDescent="0.55000000000000004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1780</v>
      </c>
      <c r="F987" t="s">
        <v>2239</v>
      </c>
    </row>
    <row r="988" spans="1:6" x14ac:dyDescent="0.55000000000000004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1780</v>
      </c>
      <c r="F988" t="s">
        <v>2239</v>
      </c>
    </row>
    <row r="989" spans="1:6" x14ac:dyDescent="0.55000000000000004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1780</v>
      </c>
      <c r="F989" t="s">
        <v>2239</v>
      </c>
    </row>
    <row r="990" spans="1:6" x14ac:dyDescent="0.55000000000000004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1780</v>
      </c>
      <c r="F990" t="s">
        <v>2239</v>
      </c>
    </row>
    <row r="991" spans="1:6" x14ac:dyDescent="0.55000000000000004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1780</v>
      </c>
      <c r="F991" t="s">
        <v>2239</v>
      </c>
    </row>
    <row r="992" spans="1:6" x14ac:dyDescent="0.55000000000000004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1780</v>
      </c>
      <c r="F992" t="s">
        <v>2239</v>
      </c>
    </row>
    <row r="993" spans="1:6" x14ac:dyDescent="0.55000000000000004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1780</v>
      </c>
      <c r="F993" t="s">
        <v>2239</v>
      </c>
    </row>
    <row r="994" spans="1:6" x14ac:dyDescent="0.55000000000000004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1780</v>
      </c>
      <c r="F994" t="s">
        <v>2239</v>
      </c>
    </row>
    <row r="995" spans="1:6" x14ac:dyDescent="0.55000000000000004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1780</v>
      </c>
      <c r="F995" t="s">
        <v>2239</v>
      </c>
    </row>
    <row r="996" spans="1:6" x14ac:dyDescent="0.55000000000000004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1780</v>
      </c>
      <c r="F996" t="s">
        <v>2239</v>
      </c>
    </row>
    <row r="997" spans="1:6" x14ac:dyDescent="0.55000000000000004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1780</v>
      </c>
      <c r="F997" t="s">
        <v>2239</v>
      </c>
    </row>
    <row r="998" spans="1:6" x14ac:dyDescent="0.55000000000000004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1780</v>
      </c>
      <c r="F998" t="s">
        <v>2239</v>
      </c>
    </row>
    <row r="999" spans="1:6" x14ac:dyDescent="0.55000000000000004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1780</v>
      </c>
      <c r="F999" t="s">
        <v>2239</v>
      </c>
    </row>
    <row r="1000" spans="1:6" x14ac:dyDescent="0.55000000000000004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1780</v>
      </c>
      <c r="F1000" t="s">
        <v>2239</v>
      </c>
    </row>
    <row r="1001" spans="1:6" x14ac:dyDescent="0.55000000000000004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1780</v>
      </c>
      <c r="F1001" t="s">
        <v>2239</v>
      </c>
    </row>
    <row r="1002" spans="1:6" x14ac:dyDescent="0.55000000000000004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1780</v>
      </c>
      <c r="F1002" t="s">
        <v>2239</v>
      </c>
    </row>
    <row r="1003" spans="1:6" x14ac:dyDescent="0.55000000000000004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1780</v>
      </c>
      <c r="F1003" t="s">
        <v>2239</v>
      </c>
    </row>
    <row r="1004" spans="1:6" x14ac:dyDescent="0.55000000000000004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1780</v>
      </c>
      <c r="F1004" t="s">
        <v>2239</v>
      </c>
    </row>
    <row r="1005" spans="1:6" x14ac:dyDescent="0.55000000000000004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1780</v>
      </c>
      <c r="F1005" t="s">
        <v>2239</v>
      </c>
    </row>
    <row r="1006" spans="1:6" x14ac:dyDescent="0.55000000000000004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1780</v>
      </c>
      <c r="F1006" t="s">
        <v>2239</v>
      </c>
    </row>
    <row r="1007" spans="1:6" x14ac:dyDescent="0.55000000000000004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1780</v>
      </c>
      <c r="F1007" t="s">
        <v>2239</v>
      </c>
    </row>
    <row r="1008" spans="1:6" x14ac:dyDescent="0.55000000000000004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1780</v>
      </c>
      <c r="F1008" t="s">
        <v>2239</v>
      </c>
    </row>
    <row r="1009" spans="1:6" x14ac:dyDescent="0.55000000000000004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1780</v>
      </c>
      <c r="F1009" t="s">
        <v>2239</v>
      </c>
    </row>
    <row r="1010" spans="1:6" x14ac:dyDescent="0.55000000000000004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1780</v>
      </c>
      <c r="F1010" t="s">
        <v>2239</v>
      </c>
    </row>
    <row r="1011" spans="1:6" x14ac:dyDescent="0.55000000000000004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1780</v>
      </c>
      <c r="F1011" t="s">
        <v>2239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1782</v>
      </c>
      <c r="F1012" t="s">
        <v>2235</v>
      </c>
    </row>
    <row r="1013" spans="1:6" x14ac:dyDescent="0.55000000000000004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1782</v>
      </c>
      <c r="F1013" t="s">
        <v>2235</v>
      </c>
    </row>
    <row r="1014" spans="1:6" x14ac:dyDescent="0.55000000000000004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1782</v>
      </c>
      <c r="F1014" t="s">
        <v>2235</v>
      </c>
    </row>
    <row r="1015" spans="1:6" x14ac:dyDescent="0.55000000000000004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1782</v>
      </c>
      <c r="F1015" t="s">
        <v>2235</v>
      </c>
    </row>
    <row r="1016" spans="1:6" x14ac:dyDescent="0.55000000000000004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1782</v>
      </c>
      <c r="F1016" t="s">
        <v>2235</v>
      </c>
    </row>
    <row r="1017" spans="1:6" x14ac:dyDescent="0.55000000000000004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1782</v>
      </c>
      <c r="F1017" t="s">
        <v>2235</v>
      </c>
    </row>
    <row r="1018" spans="1:6" x14ac:dyDescent="0.55000000000000004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1782</v>
      </c>
      <c r="F1018" t="s">
        <v>2235</v>
      </c>
    </row>
    <row r="1019" spans="1:6" x14ac:dyDescent="0.55000000000000004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1782</v>
      </c>
      <c r="F1019" t="s">
        <v>2235</v>
      </c>
    </row>
    <row r="1020" spans="1:6" x14ac:dyDescent="0.55000000000000004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1782</v>
      </c>
      <c r="F1020" t="s">
        <v>2235</v>
      </c>
    </row>
    <row r="1021" spans="1:6" x14ac:dyDescent="0.55000000000000004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1782</v>
      </c>
      <c r="F1021" t="s">
        <v>2235</v>
      </c>
    </row>
    <row r="1022" spans="1:6" x14ac:dyDescent="0.55000000000000004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1782</v>
      </c>
      <c r="F1022" t="s">
        <v>2235</v>
      </c>
    </row>
    <row r="1023" spans="1:6" x14ac:dyDescent="0.55000000000000004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1782</v>
      </c>
      <c r="F1023" t="s">
        <v>2235</v>
      </c>
    </row>
    <row r="1024" spans="1:6" x14ac:dyDescent="0.55000000000000004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1782</v>
      </c>
      <c r="F1024" t="s">
        <v>2235</v>
      </c>
    </row>
    <row r="1025" spans="1:6" x14ac:dyDescent="0.55000000000000004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1782</v>
      </c>
      <c r="F1025" t="s">
        <v>2235</v>
      </c>
    </row>
    <row r="1026" spans="1:6" x14ac:dyDescent="0.55000000000000004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1782</v>
      </c>
      <c r="F1026" t="s">
        <v>2235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1782</v>
      </c>
      <c r="F1027" t="s">
        <v>2235</v>
      </c>
    </row>
    <row r="1028" spans="1:6" x14ac:dyDescent="0.55000000000000004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1782</v>
      </c>
      <c r="F1028" t="s">
        <v>2235</v>
      </c>
    </row>
    <row r="1029" spans="1:6" x14ac:dyDescent="0.55000000000000004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1782</v>
      </c>
      <c r="F1029" t="s">
        <v>2235</v>
      </c>
    </row>
    <row r="1030" spans="1:6" x14ac:dyDescent="0.55000000000000004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1782</v>
      </c>
      <c r="F1030" t="s">
        <v>2235</v>
      </c>
    </row>
    <row r="1031" spans="1:6" x14ac:dyDescent="0.55000000000000004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1782</v>
      </c>
      <c r="F1031" t="s">
        <v>2235</v>
      </c>
    </row>
    <row r="1032" spans="1:6" x14ac:dyDescent="0.55000000000000004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1782</v>
      </c>
      <c r="F1032" t="s">
        <v>2235</v>
      </c>
    </row>
    <row r="1033" spans="1:6" x14ac:dyDescent="0.55000000000000004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1782</v>
      </c>
      <c r="F1033" t="s">
        <v>2235</v>
      </c>
    </row>
    <row r="1034" spans="1:6" x14ac:dyDescent="0.55000000000000004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1782</v>
      </c>
      <c r="F1034" t="s">
        <v>2235</v>
      </c>
    </row>
    <row r="1035" spans="1:6" x14ac:dyDescent="0.55000000000000004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1782</v>
      </c>
      <c r="F1035" t="s">
        <v>2235</v>
      </c>
    </row>
    <row r="1036" spans="1:6" x14ac:dyDescent="0.55000000000000004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1782</v>
      </c>
      <c r="F1036" t="s">
        <v>2235</v>
      </c>
    </row>
    <row r="1037" spans="1:6" x14ac:dyDescent="0.55000000000000004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1782</v>
      </c>
      <c r="F1037" t="s">
        <v>2235</v>
      </c>
    </row>
    <row r="1038" spans="1:6" x14ac:dyDescent="0.55000000000000004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1782</v>
      </c>
      <c r="F1038" t="s">
        <v>2235</v>
      </c>
    </row>
    <row r="1039" spans="1:6" x14ac:dyDescent="0.55000000000000004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1782</v>
      </c>
      <c r="F1039" t="s">
        <v>2235</v>
      </c>
    </row>
    <row r="1040" spans="1:6" x14ac:dyDescent="0.55000000000000004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1782</v>
      </c>
      <c r="F1040" t="s">
        <v>2235</v>
      </c>
    </row>
    <row r="1041" spans="1:6" x14ac:dyDescent="0.55000000000000004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1782</v>
      </c>
      <c r="F1041" t="s">
        <v>2235</v>
      </c>
    </row>
    <row r="1042" spans="1:6" x14ac:dyDescent="0.55000000000000004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1782</v>
      </c>
      <c r="F1042" t="s">
        <v>2235</v>
      </c>
    </row>
    <row r="1043" spans="1:6" x14ac:dyDescent="0.55000000000000004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1782</v>
      </c>
      <c r="F1043" t="s">
        <v>2235</v>
      </c>
    </row>
    <row r="1044" spans="1:6" x14ac:dyDescent="0.55000000000000004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1782</v>
      </c>
      <c r="F1044" t="s">
        <v>2235</v>
      </c>
    </row>
    <row r="1045" spans="1:6" x14ac:dyDescent="0.55000000000000004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1782</v>
      </c>
      <c r="F1045" t="s">
        <v>2235</v>
      </c>
    </row>
    <row r="1046" spans="1:6" x14ac:dyDescent="0.55000000000000004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1782</v>
      </c>
      <c r="F1046" t="s">
        <v>2235</v>
      </c>
    </row>
    <row r="1047" spans="1:6" x14ac:dyDescent="0.55000000000000004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1782</v>
      </c>
      <c r="F1047" t="s">
        <v>2235</v>
      </c>
    </row>
    <row r="1048" spans="1:6" x14ac:dyDescent="0.55000000000000004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1782</v>
      </c>
      <c r="F1048" t="s">
        <v>2235</v>
      </c>
    </row>
    <row r="1049" spans="1:6" x14ac:dyDescent="0.55000000000000004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1782</v>
      </c>
      <c r="F1049" t="s">
        <v>2235</v>
      </c>
    </row>
    <row r="1050" spans="1:6" x14ac:dyDescent="0.55000000000000004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1782</v>
      </c>
      <c r="F1050" t="s">
        <v>2235</v>
      </c>
    </row>
    <row r="1051" spans="1:6" x14ac:dyDescent="0.55000000000000004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1782</v>
      </c>
      <c r="F1051" t="s">
        <v>2235</v>
      </c>
    </row>
    <row r="1052" spans="1:6" x14ac:dyDescent="0.55000000000000004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1782</v>
      </c>
      <c r="F1052" t="s">
        <v>2235</v>
      </c>
    </row>
    <row r="1053" spans="1:6" x14ac:dyDescent="0.55000000000000004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1782</v>
      </c>
      <c r="F1053" t="s">
        <v>2235</v>
      </c>
    </row>
    <row r="1054" spans="1:6" x14ac:dyDescent="0.55000000000000004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1782</v>
      </c>
      <c r="F1054" t="s">
        <v>2235</v>
      </c>
    </row>
    <row r="1055" spans="1:6" x14ac:dyDescent="0.55000000000000004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1782</v>
      </c>
      <c r="F1055" t="s">
        <v>2235</v>
      </c>
    </row>
    <row r="1056" spans="1:6" x14ac:dyDescent="0.55000000000000004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1782</v>
      </c>
      <c r="F1056" t="s">
        <v>2235</v>
      </c>
    </row>
    <row r="1057" spans="1:6" x14ac:dyDescent="0.55000000000000004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1782</v>
      </c>
      <c r="F1057" t="s">
        <v>2235</v>
      </c>
    </row>
    <row r="1058" spans="1:6" x14ac:dyDescent="0.55000000000000004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1782</v>
      </c>
      <c r="F1058" t="s">
        <v>2235</v>
      </c>
    </row>
    <row r="1059" spans="1:6" x14ac:dyDescent="0.55000000000000004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1782</v>
      </c>
      <c r="F1059" t="s">
        <v>2235</v>
      </c>
    </row>
    <row r="1060" spans="1:6" x14ac:dyDescent="0.55000000000000004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1782</v>
      </c>
      <c r="F1060" t="s">
        <v>2235</v>
      </c>
    </row>
    <row r="1061" spans="1:6" x14ac:dyDescent="0.55000000000000004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1782</v>
      </c>
      <c r="F1061" t="s">
        <v>2235</v>
      </c>
    </row>
    <row r="1062" spans="1:6" x14ac:dyDescent="0.55000000000000004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1782</v>
      </c>
      <c r="F1062" t="s">
        <v>2235</v>
      </c>
    </row>
    <row r="1063" spans="1:6" x14ac:dyDescent="0.55000000000000004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1782</v>
      </c>
      <c r="F1063" t="s">
        <v>2235</v>
      </c>
    </row>
    <row r="1064" spans="1:6" x14ac:dyDescent="0.55000000000000004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1782</v>
      </c>
      <c r="F1064" t="s">
        <v>2235</v>
      </c>
    </row>
    <row r="1065" spans="1:6" x14ac:dyDescent="0.55000000000000004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1782</v>
      </c>
      <c r="F1065" t="s">
        <v>2235</v>
      </c>
    </row>
    <row r="1066" spans="1:6" x14ac:dyDescent="0.55000000000000004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1782</v>
      </c>
      <c r="F1066" t="s">
        <v>2235</v>
      </c>
    </row>
    <row r="1067" spans="1:6" x14ac:dyDescent="0.55000000000000004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1782</v>
      </c>
      <c r="F1067" t="s">
        <v>2235</v>
      </c>
    </row>
    <row r="1068" spans="1:6" x14ac:dyDescent="0.55000000000000004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1782</v>
      </c>
      <c r="F1068" t="s">
        <v>2235</v>
      </c>
    </row>
    <row r="1069" spans="1:6" x14ac:dyDescent="0.55000000000000004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1782</v>
      </c>
      <c r="F1069" t="s">
        <v>2235</v>
      </c>
    </row>
    <row r="1070" spans="1:6" x14ac:dyDescent="0.55000000000000004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1782</v>
      </c>
      <c r="F1070" t="s">
        <v>2235</v>
      </c>
    </row>
    <row r="1071" spans="1:6" x14ac:dyDescent="0.55000000000000004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1782</v>
      </c>
      <c r="F1071" t="s">
        <v>2235</v>
      </c>
    </row>
    <row r="1072" spans="1:6" x14ac:dyDescent="0.55000000000000004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1782</v>
      </c>
      <c r="F1072" t="s">
        <v>2235</v>
      </c>
    </row>
    <row r="1073" spans="1:6" x14ac:dyDescent="0.55000000000000004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1782</v>
      </c>
      <c r="F1073" t="s">
        <v>2235</v>
      </c>
    </row>
    <row r="1074" spans="1:6" x14ac:dyDescent="0.55000000000000004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1782</v>
      </c>
      <c r="F1074" t="s">
        <v>2235</v>
      </c>
    </row>
    <row r="1075" spans="1:6" x14ac:dyDescent="0.55000000000000004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1782</v>
      </c>
      <c r="F1075" t="s">
        <v>2235</v>
      </c>
    </row>
    <row r="1076" spans="1:6" x14ac:dyDescent="0.55000000000000004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1782</v>
      </c>
      <c r="F1076" t="s">
        <v>2235</v>
      </c>
    </row>
    <row r="1077" spans="1:6" x14ac:dyDescent="0.55000000000000004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1782</v>
      </c>
      <c r="F1077" t="s">
        <v>2235</v>
      </c>
    </row>
    <row r="1078" spans="1:6" x14ac:dyDescent="0.55000000000000004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1782</v>
      </c>
      <c r="F1078" t="s">
        <v>2235</v>
      </c>
    </row>
    <row r="1079" spans="1:6" x14ac:dyDescent="0.55000000000000004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1782</v>
      </c>
      <c r="F1079" t="s">
        <v>2235</v>
      </c>
    </row>
    <row r="1080" spans="1:6" x14ac:dyDescent="0.55000000000000004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1782</v>
      </c>
      <c r="F1080" t="s">
        <v>2235</v>
      </c>
    </row>
    <row r="1081" spans="1:6" x14ac:dyDescent="0.55000000000000004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1782</v>
      </c>
      <c r="F1081" t="s">
        <v>2235</v>
      </c>
    </row>
    <row r="1082" spans="1:6" x14ac:dyDescent="0.55000000000000004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1782</v>
      </c>
      <c r="F1082" t="s">
        <v>2235</v>
      </c>
    </row>
    <row r="1083" spans="1:6" x14ac:dyDescent="0.55000000000000004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1782</v>
      </c>
      <c r="F1083" t="s">
        <v>2235</v>
      </c>
    </row>
    <row r="1084" spans="1:6" x14ac:dyDescent="0.55000000000000004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1782</v>
      </c>
      <c r="F1084" t="s">
        <v>2235</v>
      </c>
    </row>
    <row r="1085" spans="1:6" x14ac:dyDescent="0.55000000000000004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1782</v>
      </c>
      <c r="F1085" t="s">
        <v>2235</v>
      </c>
    </row>
    <row r="1086" spans="1:6" x14ac:dyDescent="0.55000000000000004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1782</v>
      </c>
      <c r="F1086" t="s">
        <v>2235</v>
      </c>
    </row>
    <row r="1087" spans="1:6" x14ac:dyDescent="0.55000000000000004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1782</v>
      </c>
      <c r="F1087" t="s">
        <v>2235</v>
      </c>
    </row>
    <row r="1088" spans="1:6" x14ac:dyDescent="0.55000000000000004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1782</v>
      </c>
      <c r="F1088" t="s">
        <v>2235</v>
      </c>
    </row>
    <row r="1089" spans="1:6" x14ac:dyDescent="0.55000000000000004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1782</v>
      </c>
      <c r="F1089" t="s">
        <v>2235</v>
      </c>
    </row>
    <row r="1090" spans="1:6" x14ac:dyDescent="0.55000000000000004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1782</v>
      </c>
      <c r="F1090" t="s">
        <v>2235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1782</v>
      </c>
      <c r="F1091" t="s">
        <v>2235</v>
      </c>
    </row>
    <row r="1092" spans="1:6" x14ac:dyDescent="0.55000000000000004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1782</v>
      </c>
      <c r="F1092" t="s">
        <v>2235</v>
      </c>
    </row>
    <row r="1093" spans="1:6" x14ac:dyDescent="0.55000000000000004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1782</v>
      </c>
      <c r="F1093" t="s">
        <v>2235</v>
      </c>
    </row>
    <row r="1094" spans="1:6" x14ac:dyDescent="0.55000000000000004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1782</v>
      </c>
      <c r="F1094" t="s">
        <v>2235</v>
      </c>
    </row>
    <row r="1095" spans="1:6" x14ac:dyDescent="0.55000000000000004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1782</v>
      </c>
      <c r="F1095" t="s">
        <v>2235</v>
      </c>
    </row>
    <row r="1096" spans="1:6" x14ac:dyDescent="0.55000000000000004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1782</v>
      </c>
      <c r="F1096" t="s">
        <v>2235</v>
      </c>
    </row>
    <row r="1097" spans="1:6" x14ac:dyDescent="0.55000000000000004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1782</v>
      </c>
      <c r="F1097" t="s">
        <v>2235</v>
      </c>
    </row>
    <row r="1098" spans="1:6" x14ac:dyDescent="0.55000000000000004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1782</v>
      </c>
      <c r="F1098" t="s">
        <v>2235</v>
      </c>
    </row>
    <row r="1099" spans="1:6" x14ac:dyDescent="0.55000000000000004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1782</v>
      </c>
      <c r="F1099" t="s">
        <v>2235</v>
      </c>
    </row>
    <row r="1100" spans="1:6" x14ac:dyDescent="0.55000000000000004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1782</v>
      </c>
      <c r="F1100" t="s">
        <v>2235</v>
      </c>
    </row>
    <row r="1101" spans="1:6" x14ac:dyDescent="0.55000000000000004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1782</v>
      </c>
      <c r="F1101" t="s">
        <v>2235</v>
      </c>
    </row>
    <row r="1102" spans="1:6" x14ac:dyDescent="0.55000000000000004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1782</v>
      </c>
      <c r="F1102" t="s">
        <v>2235</v>
      </c>
    </row>
    <row r="1103" spans="1:6" x14ac:dyDescent="0.55000000000000004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1782</v>
      </c>
      <c r="F1103" t="s">
        <v>2235</v>
      </c>
    </row>
    <row r="1104" spans="1:6" x14ac:dyDescent="0.55000000000000004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1782</v>
      </c>
      <c r="F1104" t="s">
        <v>2235</v>
      </c>
    </row>
    <row r="1105" spans="1:6" x14ac:dyDescent="0.55000000000000004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1782</v>
      </c>
      <c r="F1105" t="s">
        <v>2235</v>
      </c>
    </row>
    <row r="1106" spans="1:6" x14ac:dyDescent="0.55000000000000004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1782</v>
      </c>
      <c r="F1106" t="s">
        <v>2235</v>
      </c>
    </row>
    <row r="1107" spans="1:6" x14ac:dyDescent="0.55000000000000004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1782</v>
      </c>
      <c r="F1107" t="s">
        <v>2235</v>
      </c>
    </row>
    <row r="1108" spans="1:6" x14ac:dyDescent="0.55000000000000004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1782</v>
      </c>
      <c r="F1108" t="s">
        <v>2235</v>
      </c>
    </row>
    <row r="1109" spans="1:6" x14ac:dyDescent="0.55000000000000004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1782</v>
      </c>
      <c r="F1109" t="s">
        <v>2235</v>
      </c>
    </row>
    <row r="1110" spans="1:6" x14ac:dyDescent="0.55000000000000004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1782</v>
      </c>
      <c r="F1110" t="s">
        <v>2235</v>
      </c>
    </row>
    <row r="1111" spans="1:6" x14ac:dyDescent="0.55000000000000004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1782</v>
      </c>
      <c r="F1111" t="s">
        <v>2235</v>
      </c>
    </row>
    <row r="1112" spans="1:6" x14ac:dyDescent="0.55000000000000004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1782</v>
      </c>
      <c r="F1112" t="s">
        <v>2235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1783</v>
      </c>
      <c r="F1113" t="s">
        <v>2237</v>
      </c>
    </row>
    <row r="1114" spans="1:6" x14ac:dyDescent="0.55000000000000004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1783</v>
      </c>
      <c r="F1114" t="s">
        <v>2237</v>
      </c>
    </row>
    <row r="1115" spans="1:6" x14ac:dyDescent="0.55000000000000004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1783</v>
      </c>
      <c r="F1115" t="s">
        <v>2237</v>
      </c>
    </row>
    <row r="1116" spans="1:6" x14ac:dyDescent="0.55000000000000004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1783</v>
      </c>
      <c r="F1116" t="s">
        <v>2237</v>
      </c>
    </row>
    <row r="1117" spans="1:6" x14ac:dyDescent="0.55000000000000004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1783</v>
      </c>
      <c r="F1117" t="s">
        <v>2237</v>
      </c>
    </row>
    <row r="1118" spans="1:6" x14ac:dyDescent="0.55000000000000004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1783</v>
      </c>
      <c r="F1118" t="s">
        <v>2237</v>
      </c>
    </row>
    <row r="1119" spans="1:6" x14ac:dyDescent="0.55000000000000004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1783</v>
      </c>
      <c r="F1119" t="s">
        <v>2237</v>
      </c>
    </row>
    <row r="1120" spans="1:6" x14ac:dyDescent="0.55000000000000004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1783</v>
      </c>
      <c r="F1120" t="s">
        <v>2237</v>
      </c>
    </row>
    <row r="1121" spans="1:6" x14ac:dyDescent="0.55000000000000004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1783</v>
      </c>
      <c r="F1121" t="s">
        <v>2237</v>
      </c>
    </row>
    <row r="1122" spans="1:6" x14ac:dyDescent="0.55000000000000004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1783</v>
      </c>
      <c r="F1122" t="s">
        <v>2237</v>
      </c>
    </row>
    <row r="1123" spans="1:6" x14ac:dyDescent="0.55000000000000004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1783</v>
      </c>
      <c r="F1123" t="s">
        <v>2237</v>
      </c>
    </row>
    <row r="1124" spans="1:6" x14ac:dyDescent="0.55000000000000004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1783</v>
      </c>
      <c r="F1124" t="s">
        <v>2237</v>
      </c>
    </row>
    <row r="1125" spans="1:6" x14ac:dyDescent="0.55000000000000004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1783</v>
      </c>
      <c r="F1125" t="s">
        <v>2237</v>
      </c>
    </row>
    <row r="1126" spans="1:6" x14ac:dyDescent="0.55000000000000004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1783</v>
      </c>
      <c r="F1126" t="s">
        <v>2237</v>
      </c>
    </row>
    <row r="1127" spans="1:6" x14ac:dyDescent="0.55000000000000004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1783</v>
      </c>
      <c r="F1127" t="s">
        <v>2237</v>
      </c>
    </row>
    <row r="1128" spans="1:6" x14ac:dyDescent="0.55000000000000004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1783</v>
      </c>
      <c r="F1128" t="s">
        <v>2237</v>
      </c>
    </row>
    <row r="1129" spans="1:6" x14ac:dyDescent="0.55000000000000004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1783</v>
      </c>
      <c r="F1129" t="s">
        <v>2237</v>
      </c>
    </row>
    <row r="1130" spans="1:6" x14ac:dyDescent="0.55000000000000004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1783</v>
      </c>
      <c r="F1130" t="s">
        <v>2237</v>
      </c>
    </row>
    <row r="1131" spans="1:6" x14ac:dyDescent="0.55000000000000004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1783</v>
      </c>
      <c r="F1131" t="s">
        <v>2237</v>
      </c>
    </row>
    <row r="1132" spans="1:6" x14ac:dyDescent="0.55000000000000004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1783</v>
      </c>
      <c r="F1132" t="s">
        <v>2237</v>
      </c>
    </row>
    <row r="1133" spans="1:6" x14ac:dyDescent="0.55000000000000004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1783</v>
      </c>
      <c r="F1133" t="s">
        <v>2237</v>
      </c>
    </row>
    <row r="1134" spans="1:6" x14ac:dyDescent="0.55000000000000004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1783</v>
      </c>
      <c r="F1134" t="s">
        <v>2237</v>
      </c>
    </row>
    <row r="1135" spans="1:6" x14ac:dyDescent="0.55000000000000004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1783</v>
      </c>
      <c r="F1135" t="s">
        <v>2237</v>
      </c>
    </row>
    <row r="1136" spans="1:6" x14ac:dyDescent="0.55000000000000004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1783</v>
      </c>
      <c r="F1136" t="s">
        <v>2237</v>
      </c>
    </row>
    <row r="1137" spans="1:6" x14ac:dyDescent="0.55000000000000004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1783</v>
      </c>
      <c r="F1137" t="s">
        <v>2237</v>
      </c>
    </row>
    <row r="1138" spans="1:6" x14ac:dyDescent="0.55000000000000004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1783</v>
      </c>
      <c r="F1138" t="s">
        <v>2237</v>
      </c>
    </row>
    <row r="1139" spans="1:6" x14ac:dyDescent="0.55000000000000004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1783</v>
      </c>
      <c r="F1139" t="s">
        <v>2237</v>
      </c>
    </row>
    <row r="1140" spans="1:6" x14ac:dyDescent="0.55000000000000004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1783</v>
      </c>
      <c r="F1140" t="s">
        <v>2237</v>
      </c>
    </row>
    <row r="1141" spans="1:6" x14ac:dyDescent="0.55000000000000004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1783</v>
      </c>
      <c r="F1141" t="s">
        <v>2237</v>
      </c>
    </row>
    <row r="1142" spans="1:6" x14ac:dyDescent="0.55000000000000004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1783</v>
      </c>
      <c r="F1142" t="s">
        <v>2237</v>
      </c>
    </row>
    <row r="1143" spans="1:6" x14ac:dyDescent="0.55000000000000004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1783</v>
      </c>
      <c r="F1143" t="s">
        <v>2237</v>
      </c>
    </row>
    <row r="1144" spans="1:6" x14ac:dyDescent="0.55000000000000004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1783</v>
      </c>
      <c r="F1144" t="s">
        <v>2237</v>
      </c>
    </row>
    <row r="1145" spans="1:6" x14ac:dyDescent="0.55000000000000004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1783</v>
      </c>
      <c r="F1145" t="s">
        <v>2237</v>
      </c>
    </row>
    <row r="1146" spans="1:6" x14ac:dyDescent="0.55000000000000004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1783</v>
      </c>
      <c r="F1146" t="s">
        <v>2237</v>
      </c>
    </row>
    <row r="1147" spans="1:6" x14ac:dyDescent="0.55000000000000004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1783</v>
      </c>
      <c r="F1147" t="s">
        <v>2237</v>
      </c>
    </row>
    <row r="1148" spans="1:6" x14ac:dyDescent="0.55000000000000004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1783</v>
      </c>
      <c r="F1148" t="s">
        <v>2237</v>
      </c>
    </row>
    <row r="1149" spans="1:6" x14ac:dyDescent="0.55000000000000004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1783</v>
      </c>
      <c r="F1149" t="s">
        <v>2237</v>
      </c>
    </row>
    <row r="1150" spans="1:6" x14ac:dyDescent="0.55000000000000004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1783</v>
      </c>
      <c r="F1150" t="s">
        <v>2237</v>
      </c>
    </row>
    <row r="1151" spans="1:6" x14ac:dyDescent="0.55000000000000004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1783</v>
      </c>
      <c r="F1151" t="s">
        <v>2237</v>
      </c>
    </row>
    <row r="1152" spans="1:6" x14ac:dyDescent="0.55000000000000004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1783</v>
      </c>
      <c r="F1152" t="s">
        <v>2237</v>
      </c>
    </row>
    <row r="1153" spans="1:6" x14ac:dyDescent="0.55000000000000004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1783</v>
      </c>
      <c r="F1153" t="s">
        <v>2237</v>
      </c>
    </row>
    <row r="1154" spans="1:6" x14ac:dyDescent="0.55000000000000004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1783</v>
      </c>
      <c r="F1154" t="s">
        <v>2237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1783</v>
      </c>
      <c r="F1155" t="s">
        <v>2237</v>
      </c>
    </row>
    <row r="1156" spans="1:6" x14ac:dyDescent="0.55000000000000004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1783</v>
      </c>
      <c r="F1156" t="s">
        <v>2237</v>
      </c>
    </row>
    <row r="1157" spans="1:6" x14ac:dyDescent="0.55000000000000004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1783</v>
      </c>
      <c r="F1157" t="s">
        <v>2237</v>
      </c>
    </row>
    <row r="1158" spans="1:6" x14ac:dyDescent="0.55000000000000004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1783</v>
      </c>
      <c r="F1158" t="s">
        <v>2237</v>
      </c>
    </row>
    <row r="1159" spans="1:6" x14ac:dyDescent="0.55000000000000004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1783</v>
      </c>
      <c r="F1159" t="s">
        <v>2237</v>
      </c>
    </row>
    <row r="1160" spans="1:6" x14ac:dyDescent="0.55000000000000004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1783</v>
      </c>
      <c r="F1160" t="s">
        <v>2237</v>
      </c>
    </row>
    <row r="1161" spans="1:6" x14ac:dyDescent="0.55000000000000004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1783</v>
      </c>
      <c r="F1161" t="s">
        <v>2237</v>
      </c>
    </row>
    <row r="1162" spans="1:6" x14ac:dyDescent="0.55000000000000004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1783</v>
      </c>
      <c r="F1162" t="s">
        <v>2237</v>
      </c>
    </row>
    <row r="1163" spans="1:6" x14ac:dyDescent="0.55000000000000004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1783</v>
      </c>
      <c r="F1163" t="s">
        <v>2237</v>
      </c>
    </row>
    <row r="1164" spans="1:6" x14ac:dyDescent="0.55000000000000004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1783</v>
      </c>
      <c r="F1164" t="s">
        <v>2237</v>
      </c>
    </row>
    <row r="1165" spans="1:6" x14ac:dyDescent="0.55000000000000004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1783</v>
      </c>
      <c r="F1165" t="s">
        <v>2237</v>
      </c>
    </row>
    <row r="1166" spans="1:6" x14ac:dyDescent="0.55000000000000004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1783</v>
      </c>
      <c r="F1166" t="s">
        <v>2237</v>
      </c>
    </row>
    <row r="1167" spans="1:6" x14ac:dyDescent="0.55000000000000004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1783</v>
      </c>
      <c r="F1167" t="s">
        <v>2237</v>
      </c>
    </row>
    <row r="1168" spans="1:6" x14ac:dyDescent="0.55000000000000004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1783</v>
      </c>
      <c r="F1168" t="s">
        <v>2237</v>
      </c>
    </row>
    <row r="1169" spans="1:6" x14ac:dyDescent="0.55000000000000004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1783</v>
      </c>
      <c r="F1169" t="s">
        <v>2237</v>
      </c>
    </row>
    <row r="1170" spans="1:6" x14ac:dyDescent="0.55000000000000004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1783</v>
      </c>
      <c r="F1170" t="s">
        <v>2237</v>
      </c>
    </row>
    <row r="1171" spans="1:6" x14ac:dyDescent="0.55000000000000004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1783</v>
      </c>
      <c r="F1171" t="s">
        <v>2237</v>
      </c>
    </row>
    <row r="1172" spans="1:6" x14ac:dyDescent="0.55000000000000004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1783</v>
      </c>
      <c r="F1172" t="s">
        <v>2237</v>
      </c>
    </row>
    <row r="1173" spans="1:6" x14ac:dyDescent="0.55000000000000004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1783</v>
      </c>
      <c r="F1173" t="s">
        <v>2237</v>
      </c>
    </row>
    <row r="1174" spans="1:6" x14ac:dyDescent="0.55000000000000004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1783</v>
      </c>
      <c r="F1174" t="s">
        <v>2237</v>
      </c>
    </row>
    <row r="1175" spans="1:6" x14ac:dyDescent="0.55000000000000004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1783</v>
      </c>
      <c r="F1175" t="s">
        <v>2237</v>
      </c>
    </row>
    <row r="1176" spans="1:6" x14ac:dyDescent="0.55000000000000004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1783</v>
      </c>
      <c r="F1176" t="s">
        <v>2237</v>
      </c>
    </row>
    <row r="1177" spans="1:6" x14ac:dyDescent="0.55000000000000004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1783</v>
      </c>
      <c r="F1177" t="s">
        <v>2237</v>
      </c>
    </row>
    <row r="1178" spans="1:6" x14ac:dyDescent="0.55000000000000004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1783</v>
      </c>
      <c r="F1178" t="s">
        <v>2237</v>
      </c>
    </row>
    <row r="1179" spans="1:6" x14ac:dyDescent="0.55000000000000004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1783</v>
      </c>
      <c r="F1179" t="s">
        <v>2237</v>
      </c>
    </row>
    <row r="1180" spans="1:6" x14ac:dyDescent="0.55000000000000004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1783</v>
      </c>
      <c r="F1180" t="s">
        <v>2237</v>
      </c>
    </row>
    <row r="1181" spans="1:6" x14ac:dyDescent="0.55000000000000004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1783</v>
      </c>
      <c r="F1181" t="s">
        <v>2237</v>
      </c>
    </row>
    <row r="1182" spans="1:6" x14ac:dyDescent="0.55000000000000004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1783</v>
      </c>
      <c r="F1182" t="s">
        <v>2237</v>
      </c>
    </row>
    <row r="1183" spans="1:6" x14ac:dyDescent="0.55000000000000004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1783</v>
      </c>
      <c r="F1183" t="s">
        <v>2237</v>
      </c>
    </row>
    <row r="1184" spans="1:6" x14ac:dyDescent="0.55000000000000004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1783</v>
      </c>
      <c r="F1184" t="s">
        <v>2237</v>
      </c>
    </row>
    <row r="1185" spans="1:6" x14ac:dyDescent="0.55000000000000004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1783</v>
      </c>
      <c r="F1185" t="s">
        <v>2237</v>
      </c>
    </row>
    <row r="1186" spans="1:6" x14ac:dyDescent="0.55000000000000004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1783</v>
      </c>
      <c r="F1186" t="s">
        <v>2237</v>
      </c>
    </row>
    <row r="1187" spans="1:6" x14ac:dyDescent="0.55000000000000004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1783</v>
      </c>
      <c r="F1187" t="s">
        <v>2237</v>
      </c>
    </row>
    <row r="1188" spans="1:6" x14ac:dyDescent="0.55000000000000004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1783</v>
      </c>
      <c r="F1188" t="s">
        <v>2237</v>
      </c>
    </row>
    <row r="1189" spans="1:6" x14ac:dyDescent="0.55000000000000004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1783</v>
      </c>
      <c r="F1189" t="s">
        <v>2237</v>
      </c>
    </row>
    <row r="1190" spans="1:6" x14ac:dyDescent="0.55000000000000004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1783</v>
      </c>
      <c r="F1190" t="s">
        <v>2237</v>
      </c>
    </row>
    <row r="1191" spans="1:6" x14ac:dyDescent="0.55000000000000004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1783</v>
      </c>
      <c r="F1191" t="s">
        <v>2237</v>
      </c>
    </row>
    <row r="1192" spans="1:6" x14ac:dyDescent="0.55000000000000004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1783</v>
      </c>
      <c r="F1192" t="s">
        <v>2237</v>
      </c>
    </row>
    <row r="1193" spans="1:6" x14ac:dyDescent="0.55000000000000004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1783</v>
      </c>
      <c r="F1193" t="s">
        <v>2237</v>
      </c>
    </row>
    <row r="1194" spans="1:6" x14ac:dyDescent="0.55000000000000004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1783</v>
      </c>
      <c r="F1194" t="s">
        <v>2237</v>
      </c>
    </row>
    <row r="1195" spans="1:6" x14ac:dyDescent="0.55000000000000004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1783</v>
      </c>
      <c r="F1195" t="s">
        <v>2237</v>
      </c>
    </row>
    <row r="1196" spans="1:6" x14ac:dyDescent="0.55000000000000004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1783</v>
      </c>
      <c r="F1196" t="s">
        <v>2237</v>
      </c>
    </row>
    <row r="1197" spans="1:6" x14ac:dyDescent="0.55000000000000004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1783</v>
      </c>
      <c r="F1197" t="s">
        <v>2237</v>
      </c>
    </row>
    <row r="1198" spans="1:6" x14ac:dyDescent="0.55000000000000004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1783</v>
      </c>
      <c r="F1198" t="s">
        <v>2237</v>
      </c>
    </row>
    <row r="1199" spans="1:6" x14ac:dyDescent="0.55000000000000004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1783</v>
      </c>
      <c r="F1199" t="s">
        <v>2237</v>
      </c>
    </row>
    <row r="1200" spans="1:6" x14ac:dyDescent="0.55000000000000004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1783</v>
      </c>
      <c r="F1200" t="s">
        <v>2237</v>
      </c>
    </row>
    <row r="1201" spans="1:6" x14ac:dyDescent="0.55000000000000004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1783</v>
      </c>
      <c r="F1201" t="s">
        <v>2237</v>
      </c>
    </row>
    <row r="1202" spans="1:6" x14ac:dyDescent="0.55000000000000004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1783</v>
      </c>
      <c r="F1202" t="s">
        <v>2237</v>
      </c>
    </row>
    <row r="1203" spans="1:6" x14ac:dyDescent="0.55000000000000004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1783</v>
      </c>
      <c r="F1203" t="s">
        <v>2237</v>
      </c>
    </row>
    <row r="1204" spans="1:6" x14ac:dyDescent="0.55000000000000004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1783</v>
      </c>
      <c r="F1204" t="s">
        <v>2237</v>
      </c>
    </row>
    <row r="1205" spans="1:6" x14ac:dyDescent="0.55000000000000004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1783</v>
      </c>
      <c r="F1205" t="s">
        <v>2237</v>
      </c>
    </row>
    <row r="1206" spans="1:6" x14ac:dyDescent="0.55000000000000004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1783</v>
      </c>
      <c r="F1206" t="s">
        <v>2237</v>
      </c>
    </row>
    <row r="1207" spans="1:6" x14ac:dyDescent="0.55000000000000004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1783</v>
      </c>
      <c r="F1207" t="s">
        <v>2237</v>
      </c>
    </row>
    <row r="1208" spans="1:6" x14ac:dyDescent="0.55000000000000004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1783</v>
      </c>
      <c r="F1208" t="s">
        <v>2237</v>
      </c>
    </row>
    <row r="1209" spans="1:6" x14ac:dyDescent="0.55000000000000004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1783</v>
      </c>
      <c r="F1209" t="s">
        <v>2237</v>
      </c>
    </row>
    <row r="1210" spans="1:6" x14ac:dyDescent="0.55000000000000004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1783</v>
      </c>
      <c r="F1210" t="s">
        <v>2237</v>
      </c>
    </row>
    <row r="1211" spans="1:6" x14ac:dyDescent="0.55000000000000004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1783</v>
      </c>
      <c r="F1211" t="s">
        <v>2237</v>
      </c>
    </row>
    <row r="1212" spans="1:6" x14ac:dyDescent="0.55000000000000004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1783</v>
      </c>
      <c r="F1212" t="s">
        <v>2237</v>
      </c>
    </row>
    <row r="1213" spans="1:6" x14ac:dyDescent="0.55000000000000004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1783</v>
      </c>
      <c r="F1213" t="s">
        <v>2237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4" width="11.7890625" bestFit="1" customWidth="1"/>
    <col min="5" max="5" width="10.47265625" bestFit="1" customWidth="1"/>
    <col min="6" max="6" width="35.7890625" bestFit="1" customWidth="1"/>
  </cols>
  <sheetData>
    <row r="1" spans="1:6" x14ac:dyDescent="0.55000000000000004">
      <c r="A1" s="161" t="s">
        <v>1732</v>
      </c>
      <c r="B1" s="161" t="s">
        <v>18</v>
      </c>
      <c r="C1" s="161" t="s">
        <v>2288</v>
      </c>
      <c r="D1" s="161" t="s">
        <v>2289</v>
      </c>
      <c r="E1" s="161" t="s">
        <v>1741</v>
      </c>
      <c r="F1" s="161" t="s">
        <v>1742</v>
      </c>
    </row>
    <row r="2" spans="1:6" x14ac:dyDescent="0.55000000000000004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1747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1747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1747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1747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1747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1747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1747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1544101.6</v>
      </c>
      <c r="D9">
        <v>1544101.6</v>
      </c>
      <c r="E9" t="s">
        <v>1747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1747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1747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1747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1747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1747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1747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1747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1747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1747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1747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1747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1747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1747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1747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1747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1747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1747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1747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1747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1747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1747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1747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1747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1747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1747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1747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1747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1747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1747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1747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1747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1747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1747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1747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1747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1747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1747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1747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1747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414296</v>
      </c>
      <c r="D49">
        <v>414296</v>
      </c>
      <c r="E49" t="s">
        <v>1747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1747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1747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1747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1747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1747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1747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1747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1747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1747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1747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1747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1747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1747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1747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1747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1747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1747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1747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1747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1747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1747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1747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1747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1747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1747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1747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1747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1747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1747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1747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1747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1747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1747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1747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1747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1747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1747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1747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1747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1747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1747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1747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1747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1747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1747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1747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1747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1747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1747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1747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1747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1747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1747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1766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1766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1766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1766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1766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1766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1766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1766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1766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1766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1766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1766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1766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1766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1766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1766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1766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1766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1766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1766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1766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1766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1766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1766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1766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1766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1766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1766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1766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1766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1766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1766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1766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1766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1766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1766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1766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1766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1766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1766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1766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1766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1766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1766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1766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1766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1766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1766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1766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1766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1766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1766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1766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1766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1766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1766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1766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1766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1766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1766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1766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1766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1766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1766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1766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1766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1766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1766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1766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1766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1766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1766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1766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1766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1766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1766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1766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1766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1766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1766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1766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1766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1766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1766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1766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1766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1766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1766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1766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1766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1766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1766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1766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1766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1766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1766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1766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1766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1766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1766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7</v>
      </c>
      <c r="D203">
        <v>7</v>
      </c>
      <c r="E203" t="s">
        <v>1766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1767</v>
      </c>
      <c r="F204" t="s">
        <v>1768</v>
      </c>
    </row>
    <row r="205" spans="1:6" x14ac:dyDescent="0.55000000000000004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1767</v>
      </c>
      <c r="F205" t="s">
        <v>1768</v>
      </c>
    </row>
    <row r="206" spans="1:6" x14ac:dyDescent="0.55000000000000004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1767</v>
      </c>
      <c r="F206" t="s">
        <v>1768</v>
      </c>
    </row>
    <row r="207" spans="1:6" x14ac:dyDescent="0.55000000000000004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1767</v>
      </c>
      <c r="F207" t="s">
        <v>1768</v>
      </c>
    </row>
    <row r="208" spans="1:6" x14ac:dyDescent="0.55000000000000004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1767</v>
      </c>
      <c r="F208" t="s">
        <v>1768</v>
      </c>
    </row>
    <row r="209" spans="1:6" x14ac:dyDescent="0.55000000000000004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1767</v>
      </c>
      <c r="F209" t="s">
        <v>1768</v>
      </c>
    </row>
    <row r="210" spans="1:6" x14ac:dyDescent="0.55000000000000004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1767</v>
      </c>
      <c r="F210" t="s">
        <v>1768</v>
      </c>
    </row>
    <row r="211" spans="1:6" x14ac:dyDescent="0.55000000000000004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1767</v>
      </c>
      <c r="F211" t="s">
        <v>1768</v>
      </c>
    </row>
    <row r="212" spans="1:6" x14ac:dyDescent="0.55000000000000004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1767</v>
      </c>
      <c r="F212" t="s">
        <v>1768</v>
      </c>
    </row>
    <row r="213" spans="1:6" x14ac:dyDescent="0.55000000000000004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1767</v>
      </c>
      <c r="F213" t="s">
        <v>1768</v>
      </c>
    </row>
    <row r="214" spans="1:6" x14ac:dyDescent="0.55000000000000004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1767</v>
      </c>
      <c r="F214" t="s">
        <v>1768</v>
      </c>
    </row>
    <row r="215" spans="1:6" x14ac:dyDescent="0.55000000000000004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1767</v>
      </c>
      <c r="F215" t="s">
        <v>1768</v>
      </c>
    </row>
    <row r="216" spans="1:6" x14ac:dyDescent="0.55000000000000004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1767</v>
      </c>
      <c r="F216" t="s">
        <v>1768</v>
      </c>
    </row>
    <row r="217" spans="1:6" x14ac:dyDescent="0.55000000000000004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1767</v>
      </c>
      <c r="F217" t="s">
        <v>1768</v>
      </c>
    </row>
    <row r="218" spans="1:6" x14ac:dyDescent="0.55000000000000004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1767</v>
      </c>
      <c r="F218" t="s">
        <v>1768</v>
      </c>
    </row>
    <row r="219" spans="1:6" x14ac:dyDescent="0.55000000000000004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1767</v>
      </c>
      <c r="F219" t="s">
        <v>1768</v>
      </c>
    </row>
    <row r="220" spans="1:6" x14ac:dyDescent="0.55000000000000004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1767</v>
      </c>
      <c r="F220" t="s">
        <v>1768</v>
      </c>
    </row>
    <row r="221" spans="1:6" x14ac:dyDescent="0.55000000000000004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1767</v>
      </c>
      <c r="F221" t="s">
        <v>1768</v>
      </c>
    </row>
    <row r="222" spans="1:6" x14ac:dyDescent="0.55000000000000004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1767</v>
      </c>
      <c r="F222" t="s">
        <v>1768</v>
      </c>
    </row>
    <row r="223" spans="1:6" x14ac:dyDescent="0.55000000000000004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1767</v>
      </c>
      <c r="F223" t="s">
        <v>1768</v>
      </c>
    </row>
    <row r="224" spans="1:6" x14ac:dyDescent="0.55000000000000004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1767</v>
      </c>
      <c r="F224" t="s">
        <v>1768</v>
      </c>
    </row>
    <row r="225" spans="1:6" x14ac:dyDescent="0.55000000000000004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1767</v>
      </c>
      <c r="F225" t="s">
        <v>1768</v>
      </c>
    </row>
    <row r="226" spans="1:6" x14ac:dyDescent="0.55000000000000004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1767</v>
      </c>
      <c r="F226" t="s">
        <v>1768</v>
      </c>
    </row>
    <row r="227" spans="1:6" x14ac:dyDescent="0.55000000000000004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1767</v>
      </c>
      <c r="F227" t="s">
        <v>1768</v>
      </c>
    </row>
    <row r="228" spans="1:6" x14ac:dyDescent="0.55000000000000004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1767</v>
      </c>
      <c r="F228" t="s">
        <v>1768</v>
      </c>
    </row>
    <row r="229" spans="1:6" x14ac:dyDescent="0.55000000000000004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1767</v>
      </c>
      <c r="F229" t="s">
        <v>1768</v>
      </c>
    </row>
    <row r="230" spans="1:6" x14ac:dyDescent="0.55000000000000004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1767</v>
      </c>
      <c r="F230" t="s">
        <v>1768</v>
      </c>
    </row>
    <row r="231" spans="1:6" x14ac:dyDescent="0.55000000000000004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1767</v>
      </c>
      <c r="F231" t="s">
        <v>1768</v>
      </c>
    </row>
    <row r="232" spans="1:6" x14ac:dyDescent="0.55000000000000004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1767</v>
      </c>
      <c r="F232" t="s">
        <v>1768</v>
      </c>
    </row>
    <row r="233" spans="1:6" x14ac:dyDescent="0.55000000000000004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1767</v>
      </c>
      <c r="F233" t="s">
        <v>1768</v>
      </c>
    </row>
    <row r="234" spans="1:6" x14ac:dyDescent="0.55000000000000004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1767</v>
      </c>
      <c r="F234" t="s">
        <v>1768</v>
      </c>
    </row>
    <row r="235" spans="1:6" x14ac:dyDescent="0.55000000000000004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1767</v>
      </c>
      <c r="F235" t="s">
        <v>1768</v>
      </c>
    </row>
    <row r="236" spans="1:6" x14ac:dyDescent="0.55000000000000004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1767</v>
      </c>
      <c r="F236" t="s">
        <v>1768</v>
      </c>
    </row>
    <row r="237" spans="1:6" x14ac:dyDescent="0.55000000000000004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1767</v>
      </c>
      <c r="F237" t="s">
        <v>1768</v>
      </c>
    </row>
    <row r="238" spans="1:6" x14ac:dyDescent="0.55000000000000004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1767</v>
      </c>
      <c r="F238" t="s">
        <v>1768</v>
      </c>
    </row>
    <row r="239" spans="1:6" x14ac:dyDescent="0.55000000000000004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1767</v>
      </c>
      <c r="F239" t="s">
        <v>1768</v>
      </c>
    </row>
    <row r="240" spans="1:6" x14ac:dyDescent="0.55000000000000004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1767</v>
      </c>
      <c r="F240" t="s">
        <v>1768</v>
      </c>
    </row>
    <row r="241" spans="1:6" x14ac:dyDescent="0.55000000000000004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1767</v>
      </c>
      <c r="F241" t="s">
        <v>1768</v>
      </c>
    </row>
    <row r="242" spans="1:6" x14ac:dyDescent="0.55000000000000004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1767</v>
      </c>
      <c r="F242" t="s">
        <v>1768</v>
      </c>
    </row>
    <row r="243" spans="1:6" x14ac:dyDescent="0.55000000000000004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1767</v>
      </c>
      <c r="F243" t="s">
        <v>1768</v>
      </c>
    </row>
    <row r="244" spans="1:6" x14ac:dyDescent="0.55000000000000004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1767</v>
      </c>
      <c r="F244" t="s">
        <v>1768</v>
      </c>
    </row>
    <row r="245" spans="1:6" x14ac:dyDescent="0.55000000000000004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1767</v>
      </c>
      <c r="F245" t="s">
        <v>1768</v>
      </c>
    </row>
    <row r="246" spans="1:6" x14ac:dyDescent="0.55000000000000004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1767</v>
      </c>
      <c r="F246" t="s">
        <v>1768</v>
      </c>
    </row>
    <row r="247" spans="1:6" x14ac:dyDescent="0.55000000000000004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1767</v>
      </c>
      <c r="F247" t="s">
        <v>1768</v>
      </c>
    </row>
    <row r="248" spans="1:6" x14ac:dyDescent="0.55000000000000004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1767</v>
      </c>
      <c r="F248" t="s">
        <v>1768</v>
      </c>
    </row>
    <row r="249" spans="1:6" x14ac:dyDescent="0.55000000000000004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1767</v>
      </c>
      <c r="F249" t="s">
        <v>1768</v>
      </c>
    </row>
    <row r="250" spans="1:6" x14ac:dyDescent="0.55000000000000004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1767</v>
      </c>
      <c r="F250" t="s">
        <v>1768</v>
      </c>
    </row>
    <row r="251" spans="1:6" x14ac:dyDescent="0.55000000000000004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1767</v>
      </c>
      <c r="F251" t="s">
        <v>1768</v>
      </c>
    </row>
    <row r="252" spans="1:6" x14ac:dyDescent="0.55000000000000004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1767</v>
      </c>
      <c r="F252" t="s">
        <v>1768</v>
      </c>
    </row>
    <row r="253" spans="1:6" x14ac:dyDescent="0.55000000000000004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1767</v>
      </c>
      <c r="F253" t="s">
        <v>1768</v>
      </c>
    </row>
    <row r="254" spans="1:6" x14ac:dyDescent="0.55000000000000004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1767</v>
      </c>
      <c r="F254" t="s">
        <v>1768</v>
      </c>
    </row>
    <row r="255" spans="1:6" x14ac:dyDescent="0.55000000000000004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1767</v>
      </c>
      <c r="F255" t="s">
        <v>1768</v>
      </c>
    </row>
    <row r="256" spans="1:6" x14ac:dyDescent="0.55000000000000004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1767</v>
      </c>
      <c r="F256" t="s">
        <v>1768</v>
      </c>
    </row>
    <row r="257" spans="1:6" x14ac:dyDescent="0.55000000000000004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1767</v>
      </c>
      <c r="F257" t="s">
        <v>1768</v>
      </c>
    </row>
    <row r="258" spans="1:6" x14ac:dyDescent="0.55000000000000004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1767</v>
      </c>
      <c r="F258" t="s">
        <v>1768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1767</v>
      </c>
      <c r="F259" t="s">
        <v>1768</v>
      </c>
    </row>
    <row r="260" spans="1:6" x14ac:dyDescent="0.55000000000000004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1767</v>
      </c>
      <c r="F260" t="s">
        <v>1768</v>
      </c>
    </row>
    <row r="261" spans="1:6" x14ac:dyDescent="0.55000000000000004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1767</v>
      </c>
      <c r="F261" t="s">
        <v>1768</v>
      </c>
    </row>
    <row r="262" spans="1:6" x14ac:dyDescent="0.55000000000000004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1767</v>
      </c>
      <c r="F262" t="s">
        <v>1768</v>
      </c>
    </row>
    <row r="263" spans="1:6" x14ac:dyDescent="0.55000000000000004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1767</v>
      </c>
      <c r="F263" t="s">
        <v>1768</v>
      </c>
    </row>
    <row r="264" spans="1:6" x14ac:dyDescent="0.55000000000000004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1767</v>
      </c>
      <c r="F264" t="s">
        <v>1768</v>
      </c>
    </row>
    <row r="265" spans="1:6" x14ac:dyDescent="0.55000000000000004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1767</v>
      </c>
      <c r="F265" t="s">
        <v>1768</v>
      </c>
    </row>
    <row r="266" spans="1:6" x14ac:dyDescent="0.55000000000000004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1767</v>
      </c>
      <c r="F266" t="s">
        <v>1768</v>
      </c>
    </row>
    <row r="267" spans="1:6" x14ac:dyDescent="0.55000000000000004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1767</v>
      </c>
      <c r="F267" t="s">
        <v>1768</v>
      </c>
    </row>
    <row r="268" spans="1:6" x14ac:dyDescent="0.55000000000000004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1767</v>
      </c>
      <c r="F268" t="s">
        <v>1768</v>
      </c>
    </row>
    <row r="269" spans="1:6" x14ac:dyDescent="0.55000000000000004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1767</v>
      </c>
      <c r="F269" t="s">
        <v>1768</v>
      </c>
    </row>
    <row r="270" spans="1:6" x14ac:dyDescent="0.55000000000000004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1767</v>
      </c>
      <c r="F270" t="s">
        <v>1768</v>
      </c>
    </row>
    <row r="271" spans="1:6" x14ac:dyDescent="0.55000000000000004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1767</v>
      </c>
      <c r="F271" t="s">
        <v>1768</v>
      </c>
    </row>
    <row r="272" spans="1:6" x14ac:dyDescent="0.55000000000000004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1767</v>
      </c>
      <c r="F272" t="s">
        <v>1768</v>
      </c>
    </row>
    <row r="273" spans="1:6" x14ac:dyDescent="0.55000000000000004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1767</v>
      </c>
      <c r="F273" t="s">
        <v>1768</v>
      </c>
    </row>
    <row r="274" spans="1:6" x14ac:dyDescent="0.55000000000000004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1767</v>
      </c>
      <c r="F274" t="s">
        <v>1768</v>
      </c>
    </row>
    <row r="275" spans="1:6" x14ac:dyDescent="0.55000000000000004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1767</v>
      </c>
      <c r="F275" t="s">
        <v>1768</v>
      </c>
    </row>
    <row r="276" spans="1:6" x14ac:dyDescent="0.55000000000000004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1767</v>
      </c>
      <c r="F276" t="s">
        <v>1768</v>
      </c>
    </row>
    <row r="277" spans="1:6" x14ac:dyDescent="0.55000000000000004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1767</v>
      </c>
      <c r="F277" t="s">
        <v>1768</v>
      </c>
    </row>
    <row r="278" spans="1:6" x14ac:dyDescent="0.55000000000000004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1767</v>
      </c>
      <c r="F278" t="s">
        <v>1768</v>
      </c>
    </row>
    <row r="279" spans="1:6" x14ac:dyDescent="0.55000000000000004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1767</v>
      </c>
      <c r="F279" t="s">
        <v>1768</v>
      </c>
    </row>
    <row r="280" spans="1:6" x14ac:dyDescent="0.55000000000000004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1767</v>
      </c>
      <c r="F280" t="s">
        <v>1768</v>
      </c>
    </row>
    <row r="281" spans="1:6" x14ac:dyDescent="0.55000000000000004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1767</v>
      </c>
      <c r="F281" t="s">
        <v>1768</v>
      </c>
    </row>
    <row r="282" spans="1:6" x14ac:dyDescent="0.55000000000000004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1767</v>
      </c>
      <c r="F282" t="s">
        <v>1768</v>
      </c>
    </row>
    <row r="283" spans="1:6" x14ac:dyDescent="0.55000000000000004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1767</v>
      </c>
      <c r="F283" t="s">
        <v>1768</v>
      </c>
    </row>
    <row r="284" spans="1:6" x14ac:dyDescent="0.55000000000000004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1767</v>
      </c>
      <c r="F284" t="s">
        <v>1768</v>
      </c>
    </row>
    <row r="285" spans="1:6" x14ac:dyDescent="0.55000000000000004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1767</v>
      </c>
      <c r="F285" t="s">
        <v>1768</v>
      </c>
    </row>
    <row r="286" spans="1:6" x14ac:dyDescent="0.55000000000000004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1767</v>
      </c>
      <c r="F286" t="s">
        <v>1768</v>
      </c>
    </row>
    <row r="287" spans="1:6" x14ac:dyDescent="0.55000000000000004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1767</v>
      </c>
      <c r="F287" t="s">
        <v>1768</v>
      </c>
    </row>
    <row r="288" spans="1:6" x14ac:dyDescent="0.55000000000000004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1767</v>
      </c>
      <c r="F288" t="s">
        <v>1768</v>
      </c>
    </row>
    <row r="289" spans="1:6" x14ac:dyDescent="0.55000000000000004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1767</v>
      </c>
      <c r="F289" t="s">
        <v>1768</v>
      </c>
    </row>
    <row r="290" spans="1:6" x14ac:dyDescent="0.55000000000000004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1767</v>
      </c>
      <c r="F290" t="s">
        <v>1768</v>
      </c>
    </row>
    <row r="291" spans="1:6" x14ac:dyDescent="0.55000000000000004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1767</v>
      </c>
      <c r="F291" t="s">
        <v>1768</v>
      </c>
    </row>
    <row r="292" spans="1:6" x14ac:dyDescent="0.55000000000000004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1767</v>
      </c>
      <c r="F292" t="s">
        <v>1768</v>
      </c>
    </row>
    <row r="293" spans="1:6" x14ac:dyDescent="0.55000000000000004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1767</v>
      </c>
      <c r="F293" t="s">
        <v>1768</v>
      </c>
    </row>
    <row r="294" spans="1:6" x14ac:dyDescent="0.55000000000000004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1767</v>
      </c>
      <c r="F294" t="s">
        <v>1768</v>
      </c>
    </row>
    <row r="295" spans="1:6" x14ac:dyDescent="0.55000000000000004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1767</v>
      </c>
      <c r="F295" t="s">
        <v>1768</v>
      </c>
    </row>
    <row r="296" spans="1:6" x14ac:dyDescent="0.55000000000000004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1767</v>
      </c>
      <c r="F296" t="s">
        <v>1768</v>
      </c>
    </row>
    <row r="297" spans="1:6" x14ac:dyDescent="0.55000000000000004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1767</v>
      </c>
      <c r="F297" t="s">
        <v>1768</v>
      </c>
    </row>
    <row r="298" spans="1:6" x14ac:dyDescent="0.55000000000000004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1767</v>
      </c>
      <c r="F298" t="s">
        <v>1768</v>
      </c>
    </row>
    <row r="299" spans="1:6" x14ac:dyDescent="0.55000000000000004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1767</v>
      </c>
      <c r="F299" t="s">
        <v>1768</v>
      </c>
    </row>
    <row r="300" spans="1:6" x14ac:dyDescent="0.55000000000000004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1767</v>
      </c>
      <c r="F300" t="s">
        <v>1768</v>
      </c>
    </row>
    <row r="301" spans="1:6" x14ac:dyDescent="0.55000000000000004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1767</v>
      </c>
      <c r="F301" t="s">
        <v>1768</v>
      </c>
    </row>
    <row r="302" spans="1:6" x14ac:dyDescent="0.55000000000000004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1767</v>
      </c>
      <c r="F302" t="s">
        <v>1768</v>
      </c>
    </row>
    <row r="303" spans="1:6" x14ac:dyDescent="0.55000000000000004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1767</v>
      </c>
      <c r="F303" t="s">
        <v>1768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55000000000000004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1769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1769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1769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1769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1769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1769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1769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1769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1769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1769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1769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1769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1769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1769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1769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1769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1769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1769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1769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1769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1769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1769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1769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1769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1769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1769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1769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1769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1769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1769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1769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1769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1769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1769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1769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1769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1769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1769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1769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1769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1769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1769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1769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1769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1769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1769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1769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1769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1769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1769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1769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1769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1769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1769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1769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1769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1769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1769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1769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1769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1769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1769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1769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1769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1769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1769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1769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1769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1769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1769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1769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1769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1769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1769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1769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1769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1769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1769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1769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1769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1769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1769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1769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1769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1769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1769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1769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1769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1769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1769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1769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1769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1769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1769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1769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1769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1769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1769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1769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1769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1769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1770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1770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1770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1770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1770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1770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1770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1770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1770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1770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1770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1770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1770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1770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1770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1770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1770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1770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1770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1770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1770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1770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1770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1770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1770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1770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1770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1770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1770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1770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1770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1770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1770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1770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1770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1770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1770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1770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1770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1770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1770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1770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1770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1770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1770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1770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1770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1770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1770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1770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1770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1770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1770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1770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1770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1770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1770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1770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1770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1770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1770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1770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1770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1770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1770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1770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1770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1770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1770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1770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1770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1770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1770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1770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1770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1770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1770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1770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1770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1770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1770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1770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1770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1770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1770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1770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1770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1770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1770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1770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1770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1770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1770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1770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1770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1770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1770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1770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1770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1770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50</v>
      </c>
      <c r="D506">
        <v>50</v>
      </c>
      <c r="E506" t="s">
        <v>1770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1771</v>
      </c>
      <c r="F507" t="s">
        <v>1772</v>
      </c>
    </row>
    <row r="508" spans="1:6" x14ac:dyDescent="0.55000000000000004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1771</v>
      </c>
      <c r="F508" t="s">
        <v>1772</v>
      </c>
    </row>
    <row r="509" spans="1:6" x14ac:dyDescent="0.55000000000000004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1771</v>
      </c>
      <c r="F509" t="s">
        <v>1772</v>
      </c>
    </row>
    <row r="510" spans="1:6" x14ac:dyDescent="0.55000000000000004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1771</v>
      </c>
      <c r="F510" t="s">
        <v>1772</v>
      </c>
    </row>
    <row r="511" spans="1:6" x14ac:dyDescent="0.55000000000000004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1771</v>
      </c>
      <c r="F511" t="s">
        <v>1772</v>
      </c>
    </row>
    <row r="512" spans="1:6" x14ac:dyDescent="0.55000000000000004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1771</v>
      </c>
      <c r="F512" t="s">
        <v>1772</v>
      </c>
    </row>
    <row r="513" spans="1:6" x14ac:dyDescent="0.55000000000000004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1771</v>
      </c>
      <c r="F513" t="s">
        <v>1772</v>
      </c>
    </row>
    <row r="514" spans="1:6" x14ac:dyDescent="0.55000000000000004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1771</v>
      </c>
      <c r="F514" t="s">
        <v>1772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1771</v>
      </c>
      <c r="F515" t="s">
        <v>1772</v>
      </c>
    </row>
    <row r="516" spans="1:6" x14ac:dyDescent="0.55000000000000004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1771</v>
      </c>
      <c r="F516" t="s">
        <v>1772</v>
      </c>
    </row>
    <row r="517" spans="1:6" x14ac:dyDescent="0.55000000000000004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1771</v>
      </c>
      <c r="F517" t="s">
        <v>1772</v>
      </c>
    </row>
    <row r="518" spans="1:6" x14ac:dyDescent="0.55000000000000004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1771</v>
      </c>
      <c r="F518" t="s">
        <v>1772</v>
      </c>
    </row>
    <row r="519" spans="1:6" x14ac:dyDescent="0.55000000000000004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1771</v>
      </c>
      <c r="F519" t="s">
        <v>1772</v>
      </c>
    </row>
    <row r="520" spans="1:6" x14ac:dyDescent="0.55000000000000004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1771</v>
      </c>
      <c r="F520" t="s">
        <v>1772</v>
      </c>
    </row>
    <row r="521" spans="1:6" x14ac:dyDescent="0.55000000000000004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1771</v>
      </c>
      <c r="F521" t="s">
        <v>1772</v>
      </c>
    </row>
    <row r="522" spans="1:6" x14ac:dyDescent="0.55000000000000004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1771</v>
      </c>
      <c r="F522" t="s">
        <v>1772</v>
      </c>
    </row>
    <row r="523" spans="1:6" x14ac:dyDescent="0.55000000000000004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1771</v>
      </c>
      <c r="F523" t="s">
        <v>1772</v>
      </c>
    </row>
    <row r="524" spans="1:6" x14ac:dyDescent="0.55000000000000004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1771</v>
      </c>
      <c r="F524" t="s">
        <v>1772</v>
      </c>
    </row>
    <row r="525" spans="1:6" x14ac:dyDescent="0.55000000000000004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1771</v>
      </c>
      <c r="F525" t="s">
        <v>1772</v>
      </c>
    </row>
    <row r="526" spans="1:6" x14ac:dyDescent="0.55000000000000004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1771</v>
      </c>
      <c r="F526" t="s">
        <v>1772</v>
      </c>
    </row>
    <row r="527" spans="1:6" x14ac:dyDescent="0.55000000000000004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1771</v>
      </c>
      <c r="F527" t="s">
        <v>1772</v>
      </c>
    </row>
    <row r="528" spans="1:6" x14ac:dyDescent="0.55000000000000004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1771</v>
      </c>
      <c r="F528" t="s">
        <v>1772</v>
      </c>
    </row>
    <row r="529" spans="1:6" x14ac:dyDescent="0.55000000000000004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1771</v>
      </c>
      <c r="F529" t="s">
        <v>1772</v>
      </c>
    </row>
    <row r="530" spans="1:6" x14ac:dyDescent="0.55000000000000004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1771</v>
      </c>
      <c r="F530" t="s">
        <v>1772</v>
      </c>
    </row>
    <row r="531" spans="1:6" x14ac:dyDescent="0.55000000000000004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1771</v>
      </c>
      <c r="F531" t="s">
        <v>1772</v>
      </c>
    </row>
    <row r="532" spans="1:6" x14ac:dyDescent="0.55000000000000004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1771</v>
      </c>
      <c r="F532" t="s">
        <v>1772</v>
      </c>
    </row>
    <row r="533" spans="1:6" x14ac:dyDescent="0.55000000000000004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1771</v>
      </c>
      <c r="F533" t="s">
        <v>1772</v>
      </c>
    </row>
    <row r="534" spans="1:6" x14ac:dyDescent="0.55000000000000004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1771</v>
      </c>
      <c r="F534" t="s">
        <v>1772</v>
      </c>
    </row>
    <row r="535" spans="1:6" x14ac:dyDescent="0.55000000000000004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1771</v>
      </c>
      <c r="F535" t="s">
        <v>1772</v>
      </c>
    </row>
    <row r="536" spans="1:6" x14ac:dyDescent="0.55000000000000004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1771</v>
      </c>
      <c r="F536" t="s">
        <v>1772</v>
      </c>
    </row>
    <row r="537" spans="1:6" x14ac:dyDescent="0.55000000000000004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1771</v>
      </c>
      <c r="F537" t="s">
        <v>1772</v>
      </c>
    </row>
    <row r="538" spans="1:6" x14ac:dyDescent="0.55000000000000004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1771</v>
      </c>
      <c r="F538" t="s">
        <v>1772</v>
      </c>
    </row>
    <row r="539" spans="1:6" x14ac:dyDescent="0.55000000000000004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1771</v>
      </c>
      <c r="F539" t="s">
        <v>1772</v>
      </c>
    </row>
    <row r="540" spans="1:6" x14ac:dyDescent="0.55000000000000004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1771</v>
      </c>
      <c r="F540" t="s">
        <v>1772</v>
      </c>
    </row>
    <row r="541" spans="1:6" x14ac:dyDescent="0.55000000000000004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1771</v>
      </c>
      <c r="F541" t="s">
        <v>1772</v>
      </c>
    </row>
    <row r="542" spans="1:6" x14ac:dyDescent="0.55000000000000004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1771</v>
      </c>
      <c r="F542" t="s">
        <v>1772</v>
      </c>
    </row>
    <row r="543" spans="1:6" x14ac:dyDescent="0.55000000000000004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1771</v>
      </c>
      <c r="F543" t="s">
        <v>1772</v>
      </c>
    </row>
    <row r="544" spans="1:6" x14ac:dyDescent="0.55000000000000004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1771</v>
      </c>
      <c r="F544" t="s">
        <v>1772</v>
      </c>
    </row>
    <row r="545" spans="1:6" x14ac:dyDescent="0.55000000000000004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1771</v>
      </c>
      <c r="F545" t="s">
        <v>1772</v>
      </c>
    </row>
    <row r="546" spans="1:6" x14ac:dyDescent="0.55000000000000004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1771</v>
      </c>
      <c r="F546" t="s">
        <v>1772</v>
      </c>
    </row>
    <row r="547" spans="1:6" x14ac:dyDescent="0.55000000000000004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1771</v>
      </c>
      <c r="F547" t="s">
        <v>1772</v>
      </c>
    </row>
    <row r="548" spans="1:6" x14ac:dyDescent="0.55000000000000004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1771</v>
      </c>
      <c r="F548" t="s">
        <v>1772</v>
      </c>
    </row>
    <row r="549" spans="1:6" x14ac:dyDescent="0.55000000000000004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1771</v>
      </c>
      <c r="F549" t="s">
        <v>1772</v>
      </c>
    </row>
    <row r="550" spans="1:6" x14ac:dyDescent="0.55000000000000004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1771</v>
      </c>
      <c r="F550" t="s">
        <v>1772</v>
      </c>
    </row>
    <row r="551" spans="1:6" x14ac:dyDescent="0.55000000000000004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1771</v>
      </c>
      <c r="F551" t="s">
        <v>1772</v>
      </c>
    </row>
    <row r="552" spans="1:6" x14ac:dyDescent="0.55000000000000004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1771</v>
      </c>
      <c r="F552" t="s">
        <v>1772</v>
      </c>
    </row>
    <row r="553" spans="1:6" x14ac:dyDescent="0.55000000000000004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1771</v>
      </c>
      <c r="F553" t="s">
        <v>1772</v>
      </c>
    </row>
    <row r="554" spans="1:6" x14ac:dyDescent="0.55000000000000004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1771</v>
      </c>
      <c r="F554" t="s">
        <v>1772</v>
      </c>
    </row>
    <row r="555" spans="1:6" x14ac:dyDescent="0.55000000000000004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1771</v>
      </c>
      <c r="F555" t="s">
        <v>1772</v>
      </c>
    </row>
    <row r="556" spans="1:6" x14ac:dyDescent="0.55000000000000004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1771</v>
      </c>
      <c r="F556" t="s">
        <v>1772</v>
      </c>
    </row>
    <row r="557" spans="1:6" x14ac:dyDescent="0.55000000000000004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1771</v>
      </c>
      <c r="F557" t="s">
        <v>1772</v>
      </c>
    </row>
    <row r="558" spans="1:6" x14ac:dyDescent="0.55000000000000004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1771</v>
      </c>
      <c r="F558" t="s">
        <v>1772</v>
      </c>
    </row>
    <row r="559" spans="1:6" x14ac:dyDescent="0.55000000000000004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1771</v>
      </c>
      <c r="F559" t="s">
        <v>1772</v>
      </c>
    </row>
    <row r="560" spans="1:6" x14ac:dyDescent="0.55000000000000004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1771</v>
      </c>
      <c r="F560" t="s">
        <v>1772</v>
      </c>
    </row>
    <row r="561" spans="1:6" x14ac:dyDescent="0.55000000000000004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1771</v>
      </c>
      <c r="F561" t="s">
        <v>1772</v>
      </c>
    </row>
    <row r="562" spans="1:6" x14ac:dyDescent="0.55000000000000004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1771</v>
      </c>
      <c r="F562" t="s">
        <v>1772</v>
      </c>
    </row>
    <row r="563" spans="1:6" x14ac:dyDescent="0.55000000000000004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1771</v>
      </c>
      <c r="F563" t="s">
        <v>1772</v>
      </c>
    </row>
    <row r="564" spans="1:6" x14ac:dyDescent="0.55000000000000004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1771</v>
      </c>
      <c r="F564" t="s">
        <v>1772</v>
      </c>
    </row>
    <row r="565" spans="1:6" x14ac:dyDescent="0.55000000000000004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1771</v>
      </c>
      <c r="F565" t="s">
        <v>1772</v>
      </c>
    </row>
    <row r="566" spans="1:6" x14ac:dyDescent="0.55000000000000004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1771</v>
      </c>
      <c r="F566" t="s">
        <v>1772</v>
      </c>
    </row>
    <row r="567" spans="1:6" x14ac:dyDescent="0.55000000000000004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1771</v>
      </c>
      <c r="F567" t="s">
        <v>1772</v>
      </c>
    </row>
    <row r="568" spans="1:6" x14ac:dyDescent="0.55000000000000004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1771</v>
      </c>
      <c r="F568" t="s">
        <v>1772</v>
      </c>
    </row>
    <row r="569" spans="1:6" x14ac:dyDescent="0.55000000000000004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1771</v>
      </c>
      <c r="F569" t="s">
        <v>1772</v>
      </c>
    </row>
    <row r="570" spans="1:6" x14ac:dyDescent="0.55000000000000004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1771</v>
      </c>
      <c r="F570" t="s">
        <v>1772</v>
      </c>
    </row>
    <row r="571" spans="1:6" x14ac:dyDescent="0.55000000000000004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1771</v>
      </c>
      <c r="F571" t="s">
        <v>1772</v>
      </c>
    </row>
    <row r="572" spans="1:6" x14ac:dyDescent="0.55000000000000004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1771</v>
      </c>
      <c r="F572" t="s">
        <v>1772</v>
      </c>
    </row>
    <row r="573" spans="1:6" x14ac:dyDescent="0.55000000000000004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1771</v>
      </c>
      <c r="F573" t="s">
        <v>1772</v>
      </c>
    </row>
    <row r="574" spans="1:6" x14ac:dyDescent="0.55000000000000004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1771</v>
      </c>
      <c r="F574" t="s">
        <v>1772</v>
      </c>
    </row>
    <row r="575" spans="1:6" x14ac:dyDescent="0.55000000000000004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1771</v>
      </c>
      <c r="F575" t="s">
        <v>1772</v>
      </c>
    </row>
    <row r="576" spans="1:6" x14ac:dyDescent="0.55000000000000004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1771</v>
      </c>
      <c r="F576" t="s">
        <v>1772</v>
      </c>
    </row>
    <row r="577" spans="1:6" x14ac:dyDescent="0.55000000000000004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1771</v>
      </c>
      <c r="F577" t="s">
        <v>1772</v>
      </c>
    </row>
    <row r="578" spans="1:6" x14ac:dyDescent="0.55000000000000004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1771</v>
      </c>
      <c r="F578" t="s">
        <v>1772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1771</v>
      </c>
      <c r="F579" t="s">
        <v>1772</v>
      </c>
    </row>
    <row r="580" spans="1:6" x14ac:dyDescent="0.55000000000000004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1771</v>
      </c>
      <c r="F580" t="s">
        <v>1772</v>
      </c>
    </row>
    <row r="581" spans="1:6" x14ac:dyDescent="0.55000000000000004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1771</v>
      </c>
      <c r="F581" t="s">
        <v>1772</v>
      </c>
    </row>
    <row r="582" spans="1:6" x14ac:dyDescent="0.55000000000000004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1771</v>
      </c>
      <c r="F582" t="s">
        <v>1772</v>
      </c>
    </row>
    <row r="583" spans="1:6" x14ac:dyDescent="0.55000000000000004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1771</v>
      </c>
      <c r="F583" t="s">
        <v>1772</v>
      </c>
    </row>
    <row r="584" spans="1:6" x14ac:dyDescent="0.55000000000000004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1771</v>
      </c>
      <c r="F584" t="s">
        <v>1772</v>
      </c>
    </row>
    <row r="585" spans="1:6" x14ac:dyDescent="0.55000000000000004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1771</v>
      </c>
      <c r="F585" t="s">
        <v>1772</v>
      </c>
    </row>
    <row r="586" spans="1:6" x14ac:dyDescent="0.55000000000000004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1771</v>
      </c>
      <c r="F586" t="s">
        <v>1772</v>
      </c>
    </row>
    <row r="587" spans="1:6" x14ac:dyDescent="0.55000000000000004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1771</v>
      </c>
      <c r="F587" t="s">
        <v>1772</v>
      </c>
    </row>
    <row r="588" spans="1:6" x14ac:dyDescent="0.55000000000000004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1771</v>
      </c>
      <c r="F588" t="s">
        <v>1772</v>
      </c>
    </row>
    <row r="589" spans="1:6" x14ac:dyDescent="0.55000000000000004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1771</v>
      </c>
      <c r="F589" t="s">
        <v>1772</v>
      </c>
    </row>
    <row r="590" spans="1:6" x14ac:dyDescent="0.55000000000000004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1771</v>
      </c>
      <c r="F590" t="s">
        <v>1772</v>
      </c>
    </row>
    <row r="591" spans="1:6" x14ac:dyDescent="0.55000000000000004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1771</v>
      </c>
      <c r="F591" t="s">
        <v>1772</v>
      </c>
    </row>
    <row r="592" spans="1:6" x14ac:dyDescent="0.55000000000000004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1771</v>
      </c>
      <c r="F592" t="s">
        <v>1772</v>
      </c>
    </row>
    <row r="593" spans="1:6" x14ac:dyDescent="0.55000000000000004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1771</v>
      </c>
      <c r="F593" t="s">
        <v>1772</v>
      </c>
    </row>
    <row r="594" spans="1:6" x14ac:dyDescent="0.55000000000000004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1771</v>
      </c>
      <c r="F594" t="s">
        <v>1772</v>
      </c>
    </row>
    <row r="595" spans="1:6" x14ac:dyDescent="0.55000000000000004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1771</v>
      </c>
      <c r="F595" t="s">
        <v>1772</v>
      </c>
    </row>
    <row r="596" spans="1:6" x14ac:dyDescent="0.55000000000000004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1771</v>
      </c>
      <c r="F596" t="s">
        <v>1772</v>
      </c>
    </row>
    <row r="597" spans="1:6" x14ac:dyDescent="0.55000000000000004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1771</v>
      </c>
      <c r="F597" t="s">
        <v>1772</v>
      </c>
    </row>
    <row r="598" spans="1:6" x14ac:dyDescent="0.55000000000000004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1771</v>
      </c>
      <c r="F598" t="s">
        <v>1772</v>
      </c>
    </row>
    <row r="599" spans="1:6" x14ac:dyDescent="0.55000000000000004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1771</v>
      </c>
      <c r="F599" t="s">
        <v>1772</v>
      </c>
    </row>
    <row r="600" spans="1:6" x14ac:dyDescent="0.55000000000000004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1771</v>
      </c>
      <c r="F600" t="s">
        <v>1772</v>
      </c>
    </row>
    <row r="601" spans="1:6" x14ac:dyDescent="0.55000000000000004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1771</v>
      </c>
      <c r="F601" t="s">
        <v>1772</v>
      </c>
    </row>
    <row r="602" spans="1:6" x14ac:dyDescent="0.55000000000000004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1771</v>
      </c>
      <c r="F602" t="s">
        <v>1772</v>
      </c>
    </row>
    <row r="603" spans="1:6" x14ac:dyDescent="0.55000000000000004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1771</v>
      </c>
      <c r="F603" t="s">
        <v>1772</v>
      </c>
    </row>
    <row r="604" spans="1:6" x14ac:dyDescent="0.55000000000000004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1771</v>
      </c>
      <c r="F604" t="s">
        <v>1772</v>
      </c>
    </row>
    <row r="605" spans="1:6" x14ac:dyDescent="0.55000000000000004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1771</v>
      </c>
      <c r="F605" t="s">
        <v>1772</v>
      </c>
    </row>
    <row r="606" spans="1:6" x14ac:dyDescent="0.55000000000000004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1771</v>
      </c>
      <c r="F606" t="s">
        <v>1772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55000000000000004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1774</v>
      </c>
      <c r="F608" t="s">
        <v>2236</v>
      </c>
    </row>
    <row r="609" spans="1:6" x14ac:dyDescent="0.55000000000000004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1774</v>
      </c>
      <c r="F609" t="s">
        <v>2236</v>
      </c>
    </row>
    <row r="610" spans="1:6" x14ac:dyDescent="0.55000000000000004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1774</v>
      </c>
      <c r="F610" t="s">
        <v>2236</v>
      </c>
    </row>
    <row r="611" spans="1:6" x14ac:dyDescent="0.55000000000000004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1774</v>
      </c>
      <c r="F611" t="s">
        <v>2236</v>
      </c>
    </row>
    <row r="612" spans="1:6" x14ac:dyDescent="0.55000000000000004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1774</v>
      </c>
      <c r="F612" t="s">
        <v>2236</v>
      </c>
    </row>
    <row r="613" spans="1:6" x14ac:dyDescent="0.55000000000000004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1774</v>
      </c>
      <c r="F613" t="s">
        <v>2236</v>
      </c>
    </row>
    <row r="614" spans="1:6" x14ac:dyDescent="0.55000000000000004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1774</v>
      </c>
      <c r="F614" t="s">
        <v>2236</v>
      </c>
    </row>
    <row r="615" spans="1:6" x14ac:dyDescent="0.55000000000000004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1774</v>
      </c>
      <c r="F615" t="s">
        <v>2236</v>
      </c>
    </row>
    <row r="616" spans="1:6" x14ac:dyDescent="0.55000000000000004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1774</v>
      </c>
      <c r="F616" t="s">
        <v>2236</v>
      </c>
    </row>
    <row r="617" spans="1:6" x14ac:dyDescent="0.55000000000000004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1774</v>
      </c>
      <c r="F617" t="s">
        <v>2236</v>
      </c>
    </row>
    <row r="618" spans="1:6" x14ac:dyDescent="0.55000000000000004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1774</v>
      </c>
      <c r="F618" t="s">
        <v>2236</v>
      </c>
    </row>
    <row r="619" spans="1:6" x14ac:dyDescent="0.55000000000000004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1774</v>
      </c>
      <c r="F619" t="s">
        <v>2236</v>
      </c>
    </row>
    <row r="620" spans="1:6" x14ac:dyDescent="0.55000000000000004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1774</v>
      </c>
      <c r="F620" t="s">
        <v>2236</v>
      </c>
    </row>
    <row r="621" spans="1:6" x14ac:dyDescent="0.55000000000000004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1774</v>
      </c>
      <c r="F621" t="s">
        <v>2236</v>
      </c>
    </row>
    <row r="622" spans="1:6" x14ac:dyDescent="0.55000000000000004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1774</v>
      </c>
      <c r="F622" t="s">
        <v>2236</v>
      </c>
    </row>
    <row r="623" spans="1:6" x14ac:dyDescent="0.55000000000000004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1774</v>
      </c>
      <c r="F623" t="s">
        <v>2236</v>
      </c>
    </row>
    <row r="624" spans="1:6" x14ac:dyDescent="0.55000000000000004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1774</v>
      </c>
      <c r="F624" t="s">
        <v>2236</v>
      </c>
    </row>
    <row r="625" spans="1:6" x14ac:dyDescent="0.55000000000000004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1774</v>
      </c>
      <c r="F625" t="s">
        <v>2236</v>
      </c>
    </row>
    <row r="626" spans="1:6" x14ac:dyDescent="0.55000000000000004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1774</v>
      </c>
      <c r="F626" t="s">
        <v>2236</v>
      </c>
    </row>
    <row r="627" spans="1:6" x14ac:dyDescent="0.55000000000000004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1774</v>
      </c>
      <c r="F627" t="s">
        <v>2236</v>
      </c>
    </row>
    <row r="628" spans="1:6" x14ac:dyDescent="0.55000000000000004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1774</v>
      </c>
      <c r="F628" t="s">
        <v>2236</v>
      </c>
    </row>
    <row r="629" spans="1:6" x14ac:dyDescent="0.55000000000000004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1774</v>
      </c>
      <c r="F629" t="s">
        <v>2236</v>
      </c>
    </row>
    <row r="630" spans="1:6" x14ac:dyDescent="0.55000000000000004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1774</v>
      </c>
      <c r="F630" t="s">
        <v>2236</v>
      </c>
    </row>
    <row r="631" spans="1:6" x14ac:dyDescent="0.55000000000000004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1774</v>
      </c>
      <c r="F631" t="s">
        <v>2236</v>
      </c>
    </row>
    <row r="632" spans="1:6" x14ac:dyDescent="0.55000000000000004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1774</v>
      </c>
      <c r="F632" t="s">
        <v>2236</v>
      </c>
    </row>
    <row r="633" spans="1:6" x14ac:dyDescent="0.55000000000000004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1774</v>
      </c>
      <c r="F633" t="s">
        <v>2236</v>
      </c>
    </row>
    <row r="634" spans="1:6" x14ac:dyDescent="0.55000000000000004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1774</v>
      </c>
      <c r="F634" t="s">
        <v>2236</v>
      </c>
    </row>
    <row r="635" spans="1:6" x14ac:dyDescent="0.55000000000000004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1774</v>
      </c>
      <c r="F635" t="s">
        <v>2236</v>
      </c>
    </row>
    <row r="636" spans="1:6" x14ac:dyDescent="0.55000000000000004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1774</v>
      </c>
      <c r="F636" t="s">
        <v>2236</v>
      </c>
    </row>
    <row r="637" spans="1:6" x14ac:dyDescent="0.55000000000000004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1774</v>
      </c>
      <c r="F637" t="s">
        <v>2236</v>
      </c>
    </row>
    <row r="638" spans="1:6" x14ac:dyDescent="0.55000000000000004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1774</v>
      </c>
      <c r="F638" t="s">
        <v>2236</v>
      </c>
    </row>
    <row r="639" spans="1:6" x14ac:dyDescent="0.55000000000000004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1774</v>
      </c>
      <c r="F639" t="s">
        <v>2236</v>
      </c>
    </row>
    <row r="640" spans="1:6" x14ac:dyDescent="0.55000000000000004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1774</v>
      </c>
      <c r="F640" t="s">
        <v>2236</v>
      </c>
    </row>
    <row r="641" spans="1:6" x14ac:dyDescent="0.55000000000000004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1774</v>
      </c>
      <c r="F641" t="s">
        <v>2236</v>
      </c>
    </row>
    <row r="642" spans="1:6" x14ac:dyDescent="0.55000000000000004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1774</v>
      </c>
      <c r="F642" t="s">
        <v>2236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1774</v>
      </c>
      <c r="F643" t="s">
        <v>2236</v>
      </c>
    </row>
    <row r="644" spans="1:6" x14ac:dyDescent="0.55000000000000004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1774</v>
      </c>
      <c r="F644" t="s">
        <v>2236</v>
      </c>
    </row>
    <row r="645" spans="1:6" x14ac:dyDescent="0.55000000000000004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1774</v>
      </c>
      <c r="F645" t="s">
        <v>2236</v>
      </c>
    </row>
    <row r="646" spans="1:6" x14ac:dyDescent="0.55000000000000004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1774</v>
      </c>
      <c r="F646" t="s">
        <v>2236</v>
      </c>
    </row>
    <row r="647" spans="1:6" x14ac:dyDescent="0.55000000000000004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1774</v>
      </c>
      <c r="F647" t="s">
        <v>2236</v>
      </c>
    </row>
    <row r="648" spans="1:6" x14ac:dyDescent="0.55000000000000004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1774</v>
      </c>
      <c r="F648" t="s">
        <v>2236</v>
      </c>
    </row>
    <row r="649" spans="1:6" x14ac:dyDescent="0.55000000000000004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1774</v>
      </c>
      <c r="F649" t="s">
        <v>2236</v>
      </c>
    </row>
    <row r="650" spans="1:6" x14ac:dyDescent="0.55000000000000004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1774</v>
      </c>
      <c r="F650" t="s">
        <v>2236</v>
      </c>
    </row>
    <row r="651" spans="1:6" x14ac:dyDescent="0.55000000000000004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1774</v>
      </c>
      <c r="F651" t="s">
        <v>2236</v>
      </c>
    </row>
    <row r="652" spans="1:6" x14ac:dyDescent="0.55000000000000004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1774</v>
      </c>
      <c r="F652" t="s">
        <v>2236</v>
      </c>
    </row>
    <row r="653" spans="1:6" x14ac:dyDescent="0.55000000000000004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1774</v>
      </c>
      <c r="F653" t="s">
        <v>2236</v>
      </c>
    </row>
    <row r="654" spans="1:6" x14ac:dyDescent="0.55000000000000004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1774</v>
      </c>
      <c r="F654" t="s">
        <v>2236</v>
      </c>
    </row>
    <row r="655" spans="1:6" x14ac:dyDescent="0.55000000000000004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1774</v>
      </c>
      <c r="F655" t="s">
        <v>2236</v>
      </c>
    </row>
    <row r="656" spans="1:6" x14ac:dyDescent="0.55000000000000004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1774</v>
      </c>
      <c r="F656" t="s">
        <v>2236</v>
      </c>
    </row>
    <row r="657" spans="1:6" x14ac:dyDescent="0.55000000000000004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1774</v>
      </c>
      <c r="F657" t="s">
        <v>2236</v>
      </c>
    </row>
    <row r="658" spans="1:6" x14ac:dyDescent="0.55000000000000004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1774</v>
      </c>
      <c r="F658" t="s">
        <v>2236</v>
      </c>
    </row>
    <row r="659" spans="1:6" x14ac:dyDescent="0.55000000000000004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1774</v>
      </c>
      <c r="F659" t="s">
        <v>2236</v>
      </c>
    </row>
    <row r="660" spans="1:6" x14ac:dyDescent="0.55000000000000004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1774</v>
      </c>
      <c r="F660" t="s">
        <v>2236</v>
      </c>
    </row>
    <row r="661" spans="1:6" x14ac:dyDescent="0.55000000000000004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1774</v>
      </c>
      <c r="F661" t="s">
        <v>2236</v>
      </c>
    </row>
    <row r="662" spans="1:6" x14ac:dyDescent="0.55000000000000004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1774</v>
      </c>
      <c r="F662" t="s">
        <v>2236</v>
      </c>
    </row>
    <row r="663" spans="1:6" x14ac:dyDescent="0.55000000000000004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1774</v>
      </c>
      <c r="F663" t="s">
        <v>2236</v>
      </c>
    </row>
    <row r="664" spans="1:6" x14ac:dyDescent="0.55000000000000004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1774</v>
      </c>
      <c r="F664" t="s">
        <v>2236</v>
      </c>
    </row>
    <row r="665" spans="1:6" x14ac:dyDescent="0.55000000000000004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1774</v>
      </c>
      <c r="F665" t="s">
        <v>2236</v>
      </c>
    </row>
    <row r="666" spans="1:6" x14ac:dyDescent="0.55000000000000004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1774</v>
      </c>
      <c r="F666" t="s">
        <v>2236</v>
      </c>
    </row>
    <row r="667" spans="1:6" x14ac:dyDescent="0.55000000000000004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1774</v>
      </c>
      <c r="F667" t="s">
        <v>2236</v>
      </c>
    </row>
    <row r="668" spans="1:6" x14ac:dyDescent="0.55000000000000004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1774</v>
      </c>
      <c r="F668" t="s">
        <v>2236</v>
      </c>
    </row>
    <row r="669" spans="1:6" x14ac:dyDescent="0.55000000000000004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1774</v>
      </c>
      <c r="F669" t="s">
        <v>2236</v>
      </c>
    </row>
    <row r="670" spans="1:6" x14ac:dyDescent="0.55000000000000004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1774</v>
      </c>
      <c r="F670" t="s">
        <v>2236</v>
      </c>
    </row>
    <row r="671" spans="1:6" x14ac:dyDescent="0.55000000000000004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1774</v>
      </c>
      <c r="F671" t="s">
        <v>2236</v>
      </c>
    </row>
    <row r="672" spans="1:6" x14ac:dyDescent="0.55000000000000004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1774</v>
      </c>
      <c r="F672" t="s">
        <v>2236</v>
      </c>
    </row>
    <row r="673" spans="1:6" x14ac:dyDescent="0.55000000000000004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1774</v>
      </c>
      <c r="F673" t="s">
        <v>2236</v>
      </c>
    </row>
    <row r="674" spans="1:6" x14ac:dyDescent="0.55000000000000004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1774</v>
      </c>
      <c r="F674" t="s">
        <v>2236</v>
      </c>
    </row>
    <row r="675" spans="1:6" x14ac:dyDescent="0.55000000000000004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1774</v>
      </c>
      <c r="F675" t="s">
        <v>2236</v>
      </c>
    </row>
    <row r="676" spans="1:6" x14ac:dyDescent="0.55000000000000004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1774</v>
      </c>
      <c r="F676" t="s">
        <v>2236</v>
      </c>
    </row>
    <row r="677" spans="1:6" x14ac:dyDescent="0.55000000000000004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1774</v>
      </c>
      <c r="F677" t="s">
        <v>2236</v>
      </c>
    </row>
    <row r="678" spans="1:6" x14ac:dyDescent="0.55000000000000004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1774</v>
      </c>
      <c r="F678" t="s">
        <v>2236</v>
      </c>
    </row>
    <row r="679" spans="1:6" x14ac:dyDescent="0.55000000000000004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1774</v>
      </c>
      <c r="F679" t="s">
        <v>2236</v>
      </c>
    </row>
    <row r="680" spans="1:6" x14ac:dyDescent="0.55000000000000004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1774</v>
      </c>
      <c r="F680" t="s">
        <v>2236</v>
      </c>
    </row>
    <row r="681" spans="1:6" x14ac:dyDescent="0.55000000000000004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1774</v>
      </c>
      <c r="F681" t="s">
        <v>2236</v>
      </c>
    </row>
    <row r="682" spans="1:6" x14ac:dyDescent="0.55000000000000004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1774</v>
      </c>
      <c r="F682" t="s">
        <v>2236</v>
      </c>
    </row>
    <row r="683" spans="1:6" x14ac:dyDescent="0.55000000000000004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1774</v>
      </c>
      <c r="F683" t="s">
        <v>2236</v>
      </c>
    </row>
    <row r="684" spans="1:6" x14ac:dyDescent="0.55000000000000004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1774</v>
      </c>
      <c r="F684" t="s">
        <v>2236</v>
      </c>
    </row>
    <row r="685" spans="1:6" x14ac:dyDescent="0.55000000000000004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1774</v>
      </c>
      <c r="F685" t="s">
        <v>2236</v>
      </c>
    </row>
    <row r="686" spans="1:6" x14ac:dyDescent="0.55000000000000004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1774</v>
      </c>
      <c r="F686" t="s">
        <v>2236</v>
      </c>
    </row>
    <row r="687" spans="1:6" x14ac:dyDescent="0.55000000000000004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1774</v>
      </c>
      <c r="F687" t="s">
        <v>2236</v>
      </c>
    </row>
    <row r="688" spans="1:6" x14ac:dyDescent="0.55000000000000004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1774</v>
      </c>
      <c r="F688" t="s">
        <v>2236</v>
      </c>
    </row>
    <row r="689" spans="1:6" x14ac:dyDescent="0.55000000000000004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1774</v>
      </c>
      <c r="F689" t="s">
        <v>2236</v>
      </c>
    </row>
    <row r="690" spans="1:6" x14ac:dyDescent="0.55000000000000004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1774</v>
      </c>
      <c r="F690" t="s">
        <v>2236</v>
      </c>
    </row>
    <row r="691" spans="1:6" x14ac:dyDescent="0.55000000000000004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1774</v>
      </c>
      <c r="F691" t="s">
        <v>2236</v>
      </c>
    </row>
    <row r="692" spans="1:6" x14ac:dyDescent="0.55000000000000004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1774</v>
      </c>
      <c r="F692" t="s">
        <v>2236</v>
      </c>
    </row>
    <row r="693" spans="1:6" x14ac:dyDescent="0.55000000000000004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1774</v>
      </c>
      <c r="F693" t="s">
        <v>2236</v>
      </c>
    </row>
    <row r="694" spans="1:6" x14ac:dyDescent="0.55000000000000004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1774</v>
      </c>
      <c r="F694" t="s">
        <v>2236</v>
      </c>
    </row>
    <row r="695" spans="1:6" x14ac:dyDescent="0.55000000000000004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1774</v>
      </c>
      <c r="F695" t="s">
        <v>2236</v>
      </c>
    </row>
    <row r="696" spans="1:6" x14ac:dyDescent="0.55000000000000004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1774</v>
      </c>
      <c r="F696" t="s">
        <v>2236</v>
      </c>
    </row>
    <row r="697" spans="1:6" x14ac:dyDescent="0.55000000000000004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1774</v>
      </c>
      <c r="F697" t="s">
        <v>2236</v>
      </c>
    </row>
    <row r="698" spans="1:6" x14ac:dyDescent="0.55000000000000004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1774</v>
      </c>
      <c r="F698" t="s">
        <v>2236</v>
      </c>
    </row>
    <row r="699" spans="1:6" x14ac:dyDescent="0.55000000000000004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1774</v>
      </c>
      <c r="F699" t="s">
        <v>2236</v>
      </c>
    </row>
    <row r="700" spans="1:6" x14ac:dyDescent="0.55000000000000004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1774</v>
      </c>
      <c r="F700" t="s">
        <v>2236</v>
      </c>
    </row>
    <row r="701" spans="1:6" x14ac:dyDescent="0.55000000000000004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1774</v>
      </c>
      <c r="F701" t="s">
        <v>2236</v>
      </c>
    </row>
    <row r="702" spans="1:6" x14ac:dyDescent="0.55000000000000004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1774</v>
      </c>
      <c r="F702" t="s">
        <v>2236</v>
      </c>
    </row>
    <row r="703" spans="1:6" x14ac:dyDescent="0.55000000000000004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1774</v>
      </c>
      <c r="F703" t="s">
        <v>2236</v>
      </c>
    </row>
    <row r="704" spans="1:6" x14ac:dyDescent="0.55000000000000004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1774</v>
      </c>
      <c r="F704" t="s">
        <v>2236</v>
      </c>
    </row>
    <row r="705" spans="1:6" x14ac:dyDescent="0.55000000000000004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1774</v>
      </c>
      <c r="F705" t="s">
        <v>2236</v>
      </c>
    </row>
    <row r="706" spans="1:6" x14ac:dyDescent="0.55000000000000004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1774</v>
      </c>
      <c r="F706" t="s">
        <v>2236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1774</v>
      </c>
      <c r="F707" t="s">
        <v>2236</v>
      </c>
    </row>
    <row r="708" spans="1:6" x14ac:dyDescent="0.55000000000000004">
      <c r="A708" t="str">
        <f t="shared" si="11"/>
        <v>ET06,100</v>
      </c>
      <c r="B708">
        <v>100</v>
      </c>
      <c r="C708">
        <v>1</v>
      </c>
      <c r="D708">
        <v>1</v>
      </c>
      <c r="E708" t="s">
        <v>1774</v>
      </c>
      <c r="F708" t="s">
        <v>2236</v>
      </c>
    </row>
    <row r="709" spans="1:6" x14ac:dyDescent="0.55000000000000004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1776</v>
      </c>
      <c r="F709" t="s">
        <v>2240</v>
      </c>
    </row>
    <row r="710" spans="1:6" x14ac:dyDescent="0.55000000000000004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1776</v>
      </c>
      <c r="F710" t="s">
        <v>2240</v>
      </c>
    </row>
    <row r="711" spans="1:6" x14ac:dyDescent="0.55000000000000004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1776</v>
      </c>
      <c r="F711" t="s">
        <v>2240</v>
      </c>
    </row>
    <row r="712" spans="1:6" x14ac:dyDescent="0.55000000000000004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1776</v>
      </c>
      <c r="F712" t="s">
        <v>2240</v>
      </c>
    </row>
    <row r="713" spans="1:6" x14ac:dyDescent="0.55000000000000004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1776</v>
      </c>
      <c r="F713" t="s">
        <v>2240</v>
      </c>
    </row>
    <row r="714" spans="1:6" x14ac:dyDescent="0.55000000000000004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1776</v>
      </c>
      <c r="F714" t="s">
        <v>2240</v>
      </c>
    </row>
    <row r="715" spans="1:6" x14ac:dyDescent="0.55000000000000004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1776</v>
      </c>
      <c r="F715" t="s">
        <v>2240</v>
      </c>
    </row>
    <row r="716" spans="1:6" x14ac:dyDescent="0.55000000000000004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1776</v>
      </c>
      <c r="F716" t="s">
        <v>2240</v>
      </c>
    </row>
    <row r="717" spans="1:6" x14ac:dyDescent="0.55000000000000004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1776</v>
      </c>
      <c r="F717" t="s">
        <v>2240</v>
      </c>
    </row>
    <row r="718" spans="1:6" x14ac:dyDescent="0.55000000000000004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1776</v>
      </c>
      <c r="F718" t="s">
        <v>2240</v>
      </c>
    </row>
    <row r="719" spans="1:6" x14ac:dyDescent="0.55000000000000004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1776</v>
      </c>
      <c r="F719" t="s">
        <v>2240</v>
      </c>
    </row>
    <row r="720" spans="1:6" x14ac:dyDescent="0.55000000000000004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1776</v>
      </c>
      <c r="F720" t="s">
        <v>2240</v>
      </c>
    </row>
    <row r="721" spans="1:6" x14ac:dyDescent="0.55000000000000004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1776</v>
      </c>
      <c r="F721" t="s">
        <v>2240</v>
      </c>
    </row>
    <row r="722" spans="1:6" x14ac:dyDescent="0.55000000000000004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1776</v>
      </c>
      <c r="F722" t="s">
        <v>2240</v>
      </c>
    </row>
    <row r="723" spans="1:6" x14ac:dyDescent="0.55000000000000004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1776</v>
      </c>
      <c r="F723" t="s">
        <v>2240</v>
      </c>
    </row>
    <row r="724" spans="1:6" x14ac:dyDescent="0.55000000000000004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1776</v>
      </c>
      <c r="F724" t="s">
        <v>2240</v>
      </c>
    </row>
    <row r="725" spans="1:6" x14ac:dyDescent="0.55000000000000004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1776</v>
      </c>
      <c r="F725" t="s">
        <v>2240</v>
      </c>
    </row>
    <row r="726" spans="1:6" x14ac:dyDescent="0.55000000000000004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1776</v>
      </c>
      <c r="F726" t="s">
        <v>2240</v>
      </c>
    </row>
    <row r="727" spans="1:6" x14ac:dyDescent="0.55000000000000004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1776</v>
      </c>
      <c r="F727" t="s">
        <v>2240</v>
      </c>
    </row>
    <row r="728" spans="1:6" x14ac:dyDescent="0.55000000000000004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1776</v>
      </c>
      <c r="F728" t="s">
        <v>2240</v>
      </c>
    </row>
    <row r="729" spans="1:6" x14ac:dyDescent="0.55000000000000004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1776</v>
      </c>
      <c r="F729" t="s">
        <v>2240</v>
      </c>
    </row>
    <row r="730" spans="1:6" x14ac:dyDescent="0.55000000000000004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1776</v>
      </c>
      <c r="F730" t="s">
        <v>2240</v>
      </c>
    </row>
    <row r="731" spans="1:6" x14ac:dyDescent="0.55000000000000004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1776</v>
      </c>
      <c r="F731" t="s">
        <v>2240</v>
      </c>
    </row>
    <row r="732" spans="1:6" x14ac:dyDescent="0.55000000000000004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1776</v>
      </c>
      <c r="F732" t="s">
        <v>2240</v>
      </c>
    </row>
    <row r="733" spans="1:6" x14ac:dyDescent="0.55000000000000004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1776</v>
      </c>
      <c r="F733" t="s">
        <v>2240</v>
      </c>
    </row>
    <row r="734" spans="1:6" x14ac:dyDescent="0.55000000000000004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1776</v>
      </c>
      <c r="F734" t="s">
        <v>2240</v>
      </c>
    </row>
    <row r="735" spans="1:6" x14ac:dyDescent="0.55000000000000004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1776</v>
      </c>
      <c r="F735" t="s">
        <v>2240</v>
      </c>
    </row>
    <row r="736" spans="1:6" x14ac:dyDescent="0.55000000000000004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1776</v>
      </c>
      <c r="F736" t="s">
        <v>2240</v>
      </c>
    </row>
    <row r="737" spans="1:6" x14ac:dyDescent="0.55000000000000004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1776</v>
      </c>
      <c r="F737" t="s">
        <v>2240</v>
      </c>
    </row>
    <row r="738" spans="1:6" x14ac:dyDescent="0.55000000000000004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1776</v>
      </c>
      <c r="F738" t="s">
        <v>2240</v>
      </c>
    </row>
    <row r="739" spans="1:6" x14ac:dyDescent="0.55000000000000004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1776</v>
      </c>
      <c r="F739" t="s">
        <v>2240</v>
      </c>
    </row>
    <row r="740" spans="1:6" x14ac:dyDescent="0.55000000000000004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1776</v>
      </c>
      <c r="F740" t="s">
        <v>2240</v>
      </c>
    </row>
    <row r="741" spans="1:6" x14ac:dyDescent="0.55000000000000004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1776</v>
      </c>
      <c r="F741" t="s">
        <v>2240</v>
      </c>
    </row>
    <row r="742" spans="1:6" x14ac:dyDescent="0.55000000000000004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1776</v>
      </c>
      <c r="F742" t="s">
        <v>2240</v>
      </c>
    </row>
    <row r="743" spans="1:6" x14ac:dyDescent="0.55000000000000004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1776</v>
      </c>
      <c r="F743" t="s">
        <v>2240</v>
      </c>
    </row>
    <row r="744" spans="1:6" x14ac:dyDescent="0.55000000000000004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1776</v>
      </c>
      <c r="F744" t="s">
        <v>2240</v>
      </c>
    </row>
    <row r="745" spans="1:6" x14ac:dyDescent="0.55000000000000004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1776</v>
      </c>
      <c r="F745" t="s">
        <v>2240</v>
      </c>
    </row>
    <row r="746" spans="1:6" x14ac:dyDescent="0.55000000000000004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1776</v>
      </c>
      <c r="F746" t="s">
        <v>2240</v>
      </c>
    </row>
    <row r="747" spans="1:6" x14ac:dyDescent="0.55000000000000004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1776</v>
      </c>
      <c r="F747" t="s">
        <v>2240</v>
      </c>
    </row>
    <row r="748" spans="1:6" x14ac:dyDescent="0.55000000000000004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1776</v>
      </c>
      <c r="F748" t="s">
        <v>2240</v>
      </c>
    </row>
    <row r="749" spans="1:6" x14ac:dyDescent="0.55000000000000004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1776</v>
      </c>
      <c r="F749" t="s">
        <v>2240</v>
      </c>
    </row>
    <row r="750" spans="1:6" x14ac:dyDescent="0.55000000000000004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1776</v>
      </c>
      <c r="F750" t="s">
        <v>2240</v>
      </c>
    </row>
    <row r="751" spans="1:6" x14ac:dyDescent="0.55000000000000004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1776</v>
      </c>
      <c r="F751" t="s">
        <v>2240</v>
      </c>
    </row>
    <row r="752" spans="1:6" x14ac:dyDescent="0.55000000000000004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1776</v>
      </c>
      <c r="F752" t="s">
        <v>2240</v>
      </c>
    </row>
    <row r="753" spans="1:6" x14ac:dyDescent="0.55000000000000004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1776</v>
      </c>
      <c r="F753" t="s">
        <v>2240</v>
      </c>
    </row>
    <row r="754" spans="1:6" x14ac:dyDescent="0.55000000000000004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1776</v>
      </c>
      <c r="F754" t="s">
        <v>2240</v>
      </c>
    </row>
    <row r="755" spans="1:6" x14ac:dyDescent="0.55000000000000004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1776</v>
      </c>
      <c r="F755" t="s">
        <v>2240</v>
      </c>
    </row>
    <row r="756" spans="1:6" x14ac:dyDescent="0.55000000000000004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1776</v>
      </c>
      <c r="F756" t="s">
        <v>2240</v>
      </c>
    </row>
    <row r="757" spans="1:6" x14ac:dyDescent="0.55000000000000004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1776</v>
      </c>
      <c r="F757" t="s">
        <v>2240</v>
      </c>
    </row>
    <row r="758" spans="1:6" x14ac:dyDescent="0.55000000000000004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1776</v>
      </c>
      <c r="F758" t="s">
        <v>2240</v>
      </c>
    </row>
    <row r="759" spans="1:6" x14ac:dyDescent="0.55000000000000004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1776</v>
      </c>
      <c r="F759" t="s">
        <v>2240</v>
      </c>
    </row>
    <row r="760" spans="1:6" x14ac:dyDescent="0.55000000000000004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1776</v>
      </c>
      <c r="F760" t="s">
        <v>2240</v>
      </c>
    </row>
    <row r="761" spans="1:6" x14ac:dyDescent="0.55000000000000004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1776</v>
      </c>
      <c r="F761" t="s">
        <v>2240</v>
      </c>
    </row>
    <row r="762" spans="1:6" x14ac:dyDescent="0.55000000000000004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1776</v>
      </c>
      <c r="F762" t="s">
        <v>2240</v>
      </c>
    </row>
    <row r="763" spans="1:6" x14ac:dyDescent="0.55000000000000004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1776</v>
      </c>
      <c r="F763" t="s">
        <v>2240</v>
      </c>
    </row>
    <row r="764" spans="1:6" x14ac:dyDescent="0.55000000000000004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1776</v>
      </c>
      <c r="F764" t="s">
        <v>2240</v>
      </c>
    </row>
    <row r="765" spans="1:6" x14ac:dyDescent="0.55000000000000004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1776</v>
      </c>
      <c r="F765" t="s">
        <v>2240</v>
      </c>
    </row>
    <row r="766" spans="1:6" x14ac:dyDescent="0.55000000000000004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1776</v>
      </c>
      <c r="F766" t="s">
        <v>2240</v>
      </c>
    </row>
    <row r="767" spans="1:6" x14ac:dyDescent="0.55000000000000004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1776</v>
      </c>
      <c r="F767" t="s">
        <v>2240</v>
      </c>
    </row>
    <row r="768" spans="1:6" x14ac:dyDescent="0.55000000000000004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1776</v>
      </c>
      <c r="F768" t="s">
        <v>2240</v>
      </c>
    </row>
    <row r="769" spans="1:6" x14ac:dyDescent="0.55000000000000004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1776</v>
      </c>
      <c r="F769" t="s">
        <v>2240</v>
      </c>
    </row>
    <row r="770" spans="1:6" x14ac:dyDescent="0.55000000000000004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1776</v>
      </c>
      <c r="F770" t="s">
        <v>2240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1776</v>
      </c>
      <c r="F771" t="s">
        <v>2240</v>
      </c>
    </row>
    <row r="772" spans="1:6" x14ac:dyDescent="0.55000000000000004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1776</v>
      </c>
      <c r="F772" t="s">
        <v>2240</v>
      </c>
    </row>
    <row r="773" spans="1:6" x14ac:dyDescent="0.55000000000000004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1776</v>
      </c>
      <c r="F773" t="s">
        <v>2240</v>
      </c>
    </row>
    <row r="774" spans="1:6" x14ac:dyDescent="0.55000000000000004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1776</v>
      </c>
      <c r="F774" t="s">
        <v>2240</v>
      </c>
    </row>
    <row r="775" spans="1:6" x14ac:dyDescent="0.55000000000000004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1776</v>
      </c>
      <c r="F775" t="s">
        <v>2240</v>
      </c>
    </row>
    <row r="776" spans="1:6" x14ac:dyDescent="0.55000000000000004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1776</v>
      </c>
      <c r="F776" t="s">
        <v>2240</v>
      </c>
    </row>
    <row r="777" spans="1:6" x14ac:dyDescent="0.55000000000000004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1776</v>
      </c>
      <c r="F777" t="s">
        <v>2240</v>
      </c>
    </row>
    <row r="778" spans="1:6" x14ac:dyDescent="0.55000000000000004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1776</v>
      </c>
      <c r="F778" t="s">
        <v>2240</v>
      </c>
    </row>
    <row r="779" spans="1:6" x14ac:dyDescent="0.55000000000000004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1776</v>
      </c>
      <c r="F779" t="s">
        <v>2240</v>
      </c>
    </row>
    <row r="780" spans="1:6" x14ac:dyDescent="0.55000000000000004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1776</v>
      </c>
      <c r="F780" t="s">
        <v>2240</v>
      </c>
    </row>
    <row r="781" spans="1:6" x14ac:dyDescent="0.55000000000000004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1776</v>
      </c>
      <c r="F781" t="s">
        <v>2240</v>
      </c>
    </row>
    <row r="782" spans="1:6" x14ac:dyDescent="0.55000000000000004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1776</v>
      </c>
      <c r="F782" t="s">
        <v>2240</v>
      </c>
    </row>
    <row r="783" spans="1:6" x14ac:dyDescent="0.55000000000000004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1776</v>
      </c>
      <c r="F783" t="s">
        <v>2240</v>
      </c>
    </row>
    <row r="784" spans="1:6" x14ac:dyDescent="0.55000000000000004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1776</v>
      </c>
      <c r="F784" t="s">
        <v>2240</v>
      </c>
    </row>
    <row r="785" spans="1:6" x14ac:dyDescent="0.55000000000000004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1776</v>
      </c>
      <c r="F785" t="s">
        <v>2240</v>
      </c>
    </row>
    <row r="786" spans="1:6" x14ac:dyDescent="0.55000000000000004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1776</v>
      </c>
      <c r="F786" t="s">
        <v>2240</v>
      </c>
    </row>
    <row r="787" spans="1:6" x14ac:dyDescent="0.55000000000000004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1776</v>
      </c>
      <c r="F787" t="s">
        <v>2240</v>
      </c>
    </row>
    <row r="788" spans="1:6" x14ac:dyDescent="0.55000000000000004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1776</v>
      </c>
      <c r="F788" t="s">
        <v>2240</v>
      </c>
    </row>
    <row r="789" spans="1:6" x14ac:dyDescent="0.55000000000000004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1776</v>
      </c>
      <c r="F789" t="s">
        <v>2240</v>
      </c>
    </row>
    <row r="790" spans="1:6" x14ac:dyDescent="0.55000000000000004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1776</v>
      </c>
      <c r="F790" t="s">
        <v>2240</v>
      </c>
    </row>
    <row r="791" spans="1:6" x14ac:dyDescent="0.55000000000000004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1776</v>
      </c>
      <c r="F791" t="s">
        <v>2240</v>
      </c>
    </row>
    <row r="792" spans="1:6" x14ac:dyDescent="0.55000000000000004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1776</v>
      </c>
      <c r="F792" t="s">
        <v>2240</v>
      </c>
    </row>
    <row r="793" spans="1:6" x14ac:dyDescent="0.55000000000000004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1776</v>
      </c>
      <c r="F793" t="s">
        <v>2240</v>
      </c>
    </row>
    <row r="794" spans="1:6" x14ac:dyDescent="0.55000000000000004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1776</v>
      </c>
      <c r="F794" t="s">
        <v>2240</v>
      </c>
    </row>
    <row r="795" spans="1:6" x14ac:dyDescent="0.55000000000000004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1776</v>
      </c>
      <c r="F795" t="s">
        <v>2240</v>
      </c>
    </row>
    <row r="796" spans="1:6" x14ac:dyDescent="0.55000000000000004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1776</v>
      </c>
      <c r="F796" t="s">
        <v>2240</v>
      </c>
    </row>
    <row r="797" spans="1:6" x14ac:dyDescent="0.55000000000000004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1776</v>
      </c>
      <c r="F797" t="s">
        <v>2240</v>
      </c>
    </row>
    <row r="798" spans="1:6" x14ac:dyDescent="0.55000000000000004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1776</v>
      </c>
      <c r="F798" t="s">
        <v>2240</v>
      </c>
    </row>
    <row r="799" spans="1:6" x14ac:dyDescent="0.55000000000000004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1776</v>
      </c>
      <c r="F799" t="s">
        <v>2240</v>
      </c>
    </row>
    <row r="800" spans="1:6" x14ac:dyDescent="0.55000000000000004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1776</v>
      </c>
      <c r="F800" t="s">
        <v>2240</v>
      </c>
    </row>
    <row r="801" spans="1:6" x14ac:dyDescent="0.55000000000000004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1776</v>
      </c>
      <c r="F801" t="s">
        <v>2240</v>
      </c>
    </row>
    <row r="802" spans="1:6" x14ac:dyDescent="0.55000000000000004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1776</v>
      </c>
      <c r="F802" t="s">
        <v>2240</v>
      </c>
    </row>
    <row r="803" spans="1:6" x14ac:dyDescent="0.55000000000000004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1776</v>
      </c>
      <c r="F803" t="s">
        <v>2240</v>
      </c>
    </row>
    <row r="804" spans="1:6" x14ac:dyDescent="0.55000000000000004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1776</v>
      </c>
      <c r="F804" t="s">
        <v>2240</v>
      </c>
    </row>
    <row r="805" spans="1:6" x14ac:dyDescent="0.55000000000000004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1776</v>
      </c>
      <c r="F805" t="s">
        <v>2240</v>
      </c>
    </row>
    <row r="806" spans="1:6" x14ac:dyDescent="0.55000000000000004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1776</v>
      </c>
      <c r="F806" t="s">
        <v>2240</v>
      </c>
    </row>
    <row r="807" spans="1:6" x14ac:dyDescent="0.55000000000000004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1776</v>
      </c>
      <c r="F807" t="s">
        <v>2240</v>
      </c>
    </row>
    <row r="808" spans="1:6" x14ac:dyDescent="0.55000000000000004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1776</v>
      </c>
      <c r="F808" t="s">
        <v>2240</v>
      </c>
    </row>
    <row r="809" spans="1:6" x14ac:dyDescent="0.55000000000000004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1776</v>
      </c>
      <c r="F809" t="s">
        <v>2240</v>
      </c>
    </row>
    <row r="810" spans="1:6" x14ac:dyDescent="0.55000000000000004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1778</v>
      </c>
      <c r="F810" t="s">
        <v>2238</v>
      </c>
    </row>
    <row r="811" spans="1:6" x14ac:dyDescent="0.55000000000000004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1778</v>
      </c>
      <c r="F811" t="s">
        <v>2238</v>
      </c>
    </row>
    <row r="812" spans="1:6" x14ac:dyDescent="0.55000000000000004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1778</v>
      </c>
      <c r="F812" t="s">
        <v>2238</v>
      </c>
    </row>
    <row r="813" spans="1:6" x14ac:dyDescent="0.55000000000000004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1778</v>
      </c>
      <c r="F813" t="s">
        <v>2238</v>
      </c>
    </row>
    <row r="814" spans="1:6" x14ac:dyDescent="0.55000000000000004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1778</v>
      </c>
      <c r="F814" t="s">
        <v>2238</v>
      </c>
    </row>
    <row r="815" spans="1:6" x14ac:dyDescent="0.55000000000000004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1778</v>
      </c>
      <c r="F815" t="s">
        <v>2238</v>
      </c>
    </row>
    <row r="816" spans="1:6" x14ac:dyDescent="0.55000000000000004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1778</v>
      </c>
      <c r="F816" t="s">
        <v>2238</v>
      </c>
    </row>
    <row r="817" spans="1:6" x14ac:dyDescent="0.55000000000000004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1778</v>
      </c>
      <c r="F817" t="s">
        <v>2238</v>
      </c>
    </row>
    <row r="818" spans="1:6" x14ac:dyDescent="0.55000000000000004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1778</v>
      </c>
      <c r="F818" t="s">
        <v>2238</v>
      </c>
    </row>
    <row r="819" spans="1:6" x14ac:dyDescent="0.55000000000000004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1778</v>
      </c>
      <c r="F819" t="s">
        <v>2238</v>
      </c>
    </row>
    <row r="820" spans="1:6" x14ac:dyDescent="0.55000000000000004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1778</v>
      </c>
      <c r="F820" t="s">
        <v>2238</v>
      </c>
    </row>
    <row r="821" spans="1:6" x14ac:dyDescent="0.55000000000000004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1778</v>
      </c>
      <c r="F821" t="s">
        <v>2238</v>
      </c>
    </row>
    <row r="822" spans="1:6" x14ac:dyDescent="0.55000000000000004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1778</v>
      </c>
      <c r="F822" t="s">
        <v>2238</v>
      </c>
    </row>
    <row r="823" spans="1:6" x14ac:dyDescent="0.55000000000000004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1778</v>
      </c>
      <c r="F823" t="s">
        <v>2238</v>
      </c>
    </row>
    <row r="824" spans="1:6" x14ac:dyDescent="0.55000000000000004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1778</v>
      </c>
      <c r="F824" t="s">
        <v>2238</v>
      </c>
    </row>
    <row r="825" spans="1:6" x14ac:dyDescent="0.55000000000000004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1778</v>
      </c>
      <c r="F825" t="s">
        <v>2238</v>
      </c>
    </row>
    <row r="826" spans="1:6" x14ac:dyDescent="0.55000000000000004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1778</v>
      </c>
      <c r="F826" t="s">
        <v>2238</v>
      </c>
    </row>
    <row r="827" spans="1:6" x14ac:dyDescent="0.55000000000000004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1778</v>
      </c>
      <c r="F827" t="s">
        <v>2238</v>
      </c>
    </row>
    <row r="828" spans="1:6" x14ac:dyDescent="0.55000000000000004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1778</v>
      </c>
      <c r="F828" t="s">
        <v>2238</v>
      </c>
    </row>
    <row r="829" spans="1:6" x14ac:dyDescent="0.55000000000000004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1778</v>
      </c>
      <c r="F829" t="s">
        <v>2238</v>
      </c>
    </row>
    <row r="830" spans="1:6" x14ac:dyDescent="0.55000000000000004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1778</v>
      </c>
      <c r="F830" t="s">
        <v>2238</v>
      </c>
    </row>
    <row r="831" spans="1:6" x14ac:dyDescent="0.55000000000000004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1778</v>
      </c>
      <c r="F831" t="s">
        <v>2238</v>
      </c>
    </row>
    <row r="832" spans="1:6" x14ac:dyDescent="0.55000000000000004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1778</v>
      </c>
      <c r="F832" t="s">
        <v>2238</v>
      </c>
    </row>
    <row r="833" spans="1:6" x14ac:dyDescent="0.55000000000000004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1778</v>
      </c>
      <c r="F833" t="s">
        <v>2238</v>
      </c>
    </row>
    <row r="834" spans="1:6" x14ac:dyDescent="0.55000000000000004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1778</v>
      </c>
      <c r="F834" t="s">
        <v>2238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1778</v>
      </c>
      <c r="F835" t="s">
        <v>2238</v>
      </c>
    </row>
    <row r="836" spans="1:6" x14ac:dyDescent="0.55000000000000004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1778</v>
      </c>
      <c r="F836" t="s">
        <v>2238</v>
      </c>
    </row>
    <row r="837" spans="1:6" x14ac:dyDescent="0.55000000000000004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1778</v>
      </c>
      <c r="F837" t="s">
        <v>2238</v>
      </c>
    </row>
    <row r="838" spans="1:6" x14ac:dyDescent="0.55000000000000004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1778</v>
      </c>
      <c r="F838" t="s">
        <v>2238</v>
      </c>
    </row>
    <row r="839" spans="1:6" x14ac:dyDescent="0.55000000000000004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1778</v>
      </c>
      <c r="F839" t="s">
        <v>2238</v>
      </c>
    </row>
    <row r="840" spans="1:6" x14ac:dyDescent="0.55000000000000004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1778</v>
      </c>
      <c r="F840" t="s">
        <v>2238</v>
      </c>
    </row>
    <row r="841" spans="1:6" x14ac:dyDescent="0.55000000000000004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1778</v>
      </c>
      <c r="F841" t="s">
        <v>2238</v>
      </c>
    </row>
    <row r="842" spans="1:6" x14ac:dyDescent="0.55000000000000004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1778</v>
      </c>
      <c r="F842" t="s">
        <v>2238</v>
      </c>
    </row>
    <row r="843" spans="1:6" x14ac:dyDescent="0.55000000000000004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1778</v>
      </c>
      <c r="F843" t="s">
        <v>2238</v>
      </c>
    </row>
    <row r="844" spans="1:6" x14ac:dyDescent="0.55000000000000004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1778</v>
      </c>
      <c r="F844" t="s">
        <v>2238</v>
      </c>
    </row>
    <row r="845" spans="1:6" x14ac:dyDescent="0.55000000000000004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1778</v>
      </c>
      <c r="F845" t="s">
        <v>2238</v>
      </c>
    </row>
    <row r="846" spans="1:6" x14ac:dyDescent="0.55000000000000004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1778</v>
      </c>
      <c r="F846" t="s">
        <v>2238</v>
      </c>
    </row>
    <row r="847" spans="1:6" x14ac:dyDescent="0.55000000000000004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1778</v>
      </c>
      <c r="F847" t="s">
        <v>2238</v>
      </c>
    </row>
    <row r="848" spans="1:6" x14ac:dyDescent="0.55000000000000004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1778</v>
      </c>
      <c r="F848" t="s">
        <v>2238</v>
      </c>
    </row>
    <row r="849" spans="1:6" x14ac:dyDescent="0.55000000000000004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1778</v>
      </c>
      <c r="F849" t="s">
        <v>2238</v>
      </c>
    </row>
    <row r="850" spans="1:6" x14ac:dyDescent="0.55000000000000004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1778</v>
      </c>
      <c r="F850" t="s">
        <v>2238</v>
      </c>
    </row>
    <row r="851" spans="1:6" x14ac:dyDescent="0.55000000000000004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1778</v>
      </c>
      <c r="F851" t="s">
        <v>2238</v>
      </c>
    </row>
    <row r="852" spans="1:6" x14ac:dyDescent="0.55000000000000004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1778</v>
      </c>
      <c r="F852" t="s">
        <v>2238</v>
      </c>
    </row>
    <row r="853" spans="1:6" x14ac:dyDescent="0.55000000000000004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1778</v>
      </c>
      <c r="F853" t="s">
        <v>2238</v>
      </c>
    </row>
    <row r="854" spans="1:6" x14ac:dyDescent="0.55000000000000004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1778</v>
      </c>
      <c r="F854" t="s">
        <v>2238</v>
      </c>
    </row>
    <row r="855" spans="1:6" x14ac:dyDescent="0.55000000000000004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1778</v>
      </c>
      <c r="F855" t="s">
        <v>2238</v>
      </c>
    </row>
    <row r="856" spans="1:6" x14ac:dyDescent="0.55000000000000004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1778</v>
      </c>
      <c r="F856" t="s">
        <v>2238</v>
      </c>
    </row>
    <row r="857" spans="1:6" x14ac:dyDescent="0.55000000000000004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1778</v>
      </c>
      <c r="F857" t="s">
        <v>2238</v>
      </c>
    </row>
    <row r="858" spans="1:6" x14ac:dyDescent="0.55000000000000004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1778</v>
      </c>
      <c r="F858" t="s">
        <v>2238</v>
      </c>
    </row>
    <row r="859" spans="1:6" x14ac:dyDescent="0.55000000000000004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1778</v>
      </c>
      <c r="F859" t="s">
        <v>2238</v>
      </c>
    </row>
    <row r="860" spans="1:6" x14ac:dyDescent="0.55000000000000004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1778</v>
      </c>
      <c r="F860" t="s">
        <v>2238</v>
      </c>
    </row>
    <row r="861" spans="1:6" x14ac:dyDescent="0.55000000000000004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1778</v>
      </c>
      <c r="F861" t="s">
        <v>2238</v>
      </c>
    </row>
    <row r="862" spans="1:6" x14ac:dyDescent="0.55000000000000004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1778</v>
      </c>
      <c r="F862" t="s">
        <v>2238</v>
      </c>
    </row>
    <row r="863" spans="1:6" x14ac:dyDescent="0.55000000000000004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1778</v>
      </c>
      <c r="F863" t="s">
        <v>2238</v>
      </c>
    </row>
    <row r="864" spans="1:6" x14ac:dyDescent="0.55000000000000004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1778</v>
      </c>
      <c r="F864" t="s">
        <v>2238</v>
      </c>
    </row>
    <row r="865" spans="1:6" x14ac:dyDescent="0.55000000000000004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1778</v>
      </c>
      <c r="F865" t="s">
        <v>2238</v>
      </c>
    </row>
    <row r="866" spans="1:6" x14ac:dyDescent="0.55000000000000004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1778</v>
      </c>
      <c r="F866" t="s">
        <v>2238</v>
      </c>
    </row>
    <row r="867" spans="1:6" x14ac:dyDescent="0.55000000000000004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1778</v>
      </c>
      <c r="F867" t="s">
        <v>2238</v>
      </c>
    </row>
    <row r="868" spans="1:6" x14ac:dyDescent="0.55000000000000004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1778</v>
      </c>
      <c r="F868" t="s">
        <v>2238</v>
      </c>
    </row>
    <row r="869" spans="1:6" x14ac:dyDescent="0.55000000000000004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1778</v>
      </c>
      <c r="F869" t="s">
        <v>2238</v>
      </c>
    </row>
    <row r="870" spans="1:6" x14ac:dyDescent="0.55000000000000004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1778</v>
      </c>
      <c r="F870" t="s">
        <v>2238</v>
      </c>
    </row>
    <row r="871" spans="1:6" x14ac:dyDescent="0.55000000000000004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1778</v>
      </c>
      <c r="F871" t="s">
        <v>2238</v>
      </c>
    </row>
    <row r="872" spans="1:6" x14ac:dyDescent="0.55000000000000004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1778</v>
      </c>
      <c r="F872" t="s">
        <v>2238</v>
      </c>
    </row>
    <row r="873" spans="1:6" x14ac:dyDescent="0.55000000000000004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1778</v>
      </c>
      <c r="F873" t="s">
        <v>2238</v>
      </c>
    </row>
    <row r="874" spans="1:6" x14ac:dyDescent="0.55000000000000004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1778</v>
      </c>
      <c r="F874" t="s">
        <v>2238</v>
      </c>
    </row>
    <row r="875" spans="1:6" x14ac:dyDescent="0.55000000000000004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1778</v>
      </c>
      <c r="F875" t="s">
        <v>2238</v>
      </c>
    </row>
    <row r="876" spans="1:6" x14ac:dyDescent="0.55000000000000004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1778</v>
      </c>
      <c r="F876" t="s">
        <v>2238</v>
      </c>
    </row>
    <row r="877" spans="1:6" x14ac:dyDescent="0.55000000000000004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1778</v>
      </c>
      <c r="F877" t="s">
        <v>2238</v>
      </c>
    </row>
    <row r="878" spans="1:6" x14ac:dyDescent="0.55000000000000004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1778</v>
      </c>
      <c r="F878" t="s">
        <v>2238</v>
      </c>
    </row>
    <row r="879" spans="1:6" x14ac:dyDescent="0.55000000000000004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1778</v>
      </c>
      <c r="F879" t="s">
        <v>2238</v>
      </c>
    </row>
    <row r="880" spans="1:6" x14ac:dyDescent="0.55000000000000004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1778</v>
      </c>
      <c r="F880" t="s">
        <v>2238</v>
      </c>
    </row>
    <row r="881" spans="1:6" x14ac:dyDescent="0.55000000000000004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1778</v>
      </c>
      <c r="F881" t="s">
        <v>2238</v>
      </c>
    </row>
    <row r="882" spans="1:6" x14ac:dyDescent="0.55000000000000004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1778</v>
      </c>
      <c r="F882" t="s">
        <v>2238</v>
      </c>
    </row>
    <row r="883" spans="1:6" x14ac:dyDescent="0.55000000000000004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1778</v>
      </c>
      <c r="F883" t="s">
        <v>2238</v>
      </c>
    </row>
    <row r="884" spans="1:6" x14ac:dyDescent="0.55000000000000004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1778</v>
      </c>
      <c r="F884" t="s">
        <v>2238</v>
      </c>
    </row>
    <row r="885" spans="1:6" x14ac:dyDescent="0.55000000000000004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1778</v>
      </c>
      <c r="F885" t="s">
        <v>2238</v>
      </c>
    </row>
    <row r="886" spans="1:6" x14ac:dyDescent="0.55000000000000004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1778</v>
      </c>
      <c r="F886" t="s">
        <v>2238</v>
      </c>
    </row>
    <row r="887" spans="1:6" x14ac:dyDescent="0.55000000000000004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1778</v>
      </c>
      <c r="F887" t="s">
        <v>2238</v>
      </c>
    </row>
    <row r="888" spans="1:6" x14ac:dyDescent="0.55000000000000004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1778</v>
      </c>
      <c r="F888" t="s">
        <v>2238</v>
      </c>
    </row>
    <row r="889" spans="1:6" x14ac:dyDescent="0.55000000000000004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1778</v>
      </c>
      <c r="F889" t="s">
        <v>2238</v>
      </c>
    </row>
    <row r="890" spans="1:6" x14ac:dyDescent="0.55000000000000004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1778</v>
      </c>
      <c r="F890" t="s">
        <v>2238</v>
      </c>
    </row>
    <row r="891" spans="1:6" x14ac:dyDescent="0.55000000000000004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1778</v>
      </c>
      <c r="F891" t="s">
        <v>2238</v>
      </c>
    </row>
    <row r="892" spans="1:6" x14ac:dyDescent="0.55000000000000004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1778</v>
      </c>
      <c r="F892" t="s">
        <v>2238</v>
      </c>
    </row>
    <row r="893" spans="1:6" x14ac:dyDescent="0.55000000000000004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1778</v>
      </c>
      <c r="F893" t="s">
        <v>2238</v>
      </c>
    </row>
    <row r="894" spans="1:6" x14ac:dyDescent="0.55000000000000004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1778</v>
      </c>
      <c r="F894" t="s">
        <v>2238</v>
      </c>
    </row>
    <row r="895" spans="1:6" x14ac:dyDescent="0.55000000000000004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1778</v>
      </c>
      <c r="F895" t="s">
        <v>2238</v>
      </c>
    </row>
    <row r="896" spans="1:6" x14ac:dyDescent="0.55000000000000004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1778</v>
      </c>
      <c r="F896" t="s">
        <v>2238</v>
      </c>
    </row>
    <row r="897" spans="1:6" x14ac:dyDescent="0.55000000000000004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1778</v>
      </c>
      <c r="F897" t="s">
        <v>2238</v>
      </c>
    </row>
    <row r="898" spans="1:6" x14ac:dyDescent="0.55000000000000004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1778</v>
      </c>
      <c r="F898" t="s">
        <v>2238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1778</v>
      </c>
      <c r="F899" t="s">
        <v>2238</v>
      </c>
    </row>
    <row r="900" spans="1:6" x14ac:dyDescent="0.55000000000000004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1778</v>
      </c>
      <c r="F900" t="s">
        <v>2238</v>
      </c>
    </row>
    <row r="901" spans="1:6" x14ac:dyDescent="0.55000000000000004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1778</v>
      </c>
      <c r="F901" t="s">
        <v>2238</v>
      </c>
    </row>
    <row r="902" spans="1:6" x14ac:dyDescent="0.55000000000000004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1778</v>
      </c>
      <c r="F902" t="s">
        <v>2238</v>
      </c>
    </row>
    <row r="903" spans="1:6" x14ac:dyDescent="0.55000000000000004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1778</v>
      </c>
      <c r="F903" t="s">
        <v>2238</v>
      </c>
    </row>
    <row r="904" spans="1:6" x14ac:dyDescent="0.55000000000000004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1778</v>
      </c>
      <c r="F904" t="s">
        <v>2238</v>
      </c>
    </row>
    <row r="905" spans="1:6" x14ac:dyDescent="0.55000000000000004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1778</v>
      </c>
      <c r="F905" t="s">
        <v>2238</v>
      </c>
    </row>
    <row r="906" spans="1:6" x14ac:dyDescent="0.55000000000000004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1778</v>
      </c>
      <c r="F906" t="s">
        <v>2238</v>
      </c>
    </row>
    <row r="907" spans="1:6" x14ac:dyDescent="0.55000000000000004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1778</v>
      </c>
      <c r="F907" t="s">
        <v>2238</v>
      </c>
    </row>
    <row r="908" spans="1:6" x14ac:dyDescent="0.55000000000000004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1778</v>
      </c>
      <c r="F908" t="s">
        <v>2238</v>
      </c>
    </row>
    <row r="909" spans="1:6" x14ac:dyDescent="0.55000000000000004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1778</v>
      </c>
      <c r="F909" t="s">
        <v>2238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1778</v>
      </c>
      <c r="F910" t="s">
        <v>2238</v>
      </c>
    </row>
    <row r="911" spans="1:6" x14ac:dyDescent="0.55000000000000004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1780</v>
      </c>
      <c r="F911" t="s">
        <v>2239</v>
      </c>
    </row>
    <row r="912" spans="1:6" x14ac:dyDescent="0.55000000000000004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1780</v>
      </c>
      <c r="F912" t="s">
        <v>2239</v>
      </c>
    </row>
    <row r="913" spans="1:6" x14ac:dyDescent="0.55000000000000004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1780</v>
      </c>
      <c r="F913" t="s">
        <v>2239</v>
      </c>
    </row>
    <row r="914" spans="1:6" x14ac:dyDescent="0.55000000000000004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1780</v>
      </c>
      <c r="F914" t="s">
        <v>2239</v>
      </c>
    </row>
    <row r="915" spans="1:6" x14ac:dyDescent="0.55000000000000004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1780</v>
      </c>
      <c r="F915" t="s">
        <v>2239</v>
      </c>
    </row>
    <row r="916" spans="1:6" x14ac:dyDescent="0.55000000000000004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1780</v>
      </c>
      <c r="F916" t="s">
        <v>2239</v>
      </c>
    </row>
    <row r="917" spans="1:6" x14ac:dyDescent="0.55000000000000004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1780</v>
      </c>
      <c r="F917" t="s">
        <v>2239</v>
      </c>
    </row>
    <row r="918" spans="1:6" x14ac:dyDescent="0.55000000000000004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1780</v>
      </c>
      <c r="F918" t="s">
        <v>2239</v>
      </c>
    </row>
    <row r="919" spans="1:6" x14ac:dyDescent="0.55000000000000004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1780</v>
      </c>
      <c r="F919" t="s">
        <v>2239</v>
      </c>
    </row>
    <row r="920" spans="1:6" x14ac:dyDescent="0.55000000000000004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1780</v>
      </c>
      <c r="F920" t="s">
        <v>2239</v>
      </c>
    </row>
    <row r="921" spans="1:6" x14ac:dyDescent="0.55000000000000004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1780</v>
      </c>
      <c r="F921" t="s">
        <v>2239</v>
      </c>
    </row>
    <row r="922" spans="1:6" x14ac:dyDescent="0.55000000000000004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1780</v>
      </c>
      <c r="F922" t="s">
        <v>2239</v>
      </c>
    </row>
    <row r="923" spans="1:6" x14ac:dyDescent="0.55000000000000004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1780</v>
      </c>
      <c r="F923" t="s">
        <v>2239</v>
      </c>
    </row>
    <row r="924" spans="1:6" x14ac:dyDescent="0.55000000000000004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1780</v>
      </c>
      <c r="F924" t="s">
        <v>2239</v>
      </c>
    </row>
    <row r="925" spans="1:6" x14ac:dyDescent="0.55000000000000004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1780</v>
      </c>
      <c r="F925" t="s">
        <v>2239</v>
      </c>
    </row>
    <row r="926" spans="1:6" x14ac:dyDescent="0.55000000000000004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1780</v>
      </c>
      <c r="F926" t="s">
        <v>2239</v>
      </c>
    </row>
    <row r="927" spans="1:6" x14ac:dyDescent="0.55000000000000004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1780</v>
      </c>
      <c r="F927" t="s">
        <v>2239</v>
      </c>
    </row>
    <row r="928" spans="1:6" x14ac:dyDescent="0.55000000000000004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1780</v>
      </c>
      <c r="F928" t="s">
        <v>2239</v>
      </c>
    </row>
    <row r="929" spans="1:6" x14ac:dyDescent="0.55000000000000004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1780</v>
      </c>
      <c r="F929" t="s">
        <v>2239</v>
      </c>
    </row>
    <row r="930" spans="1:6" x14ac:dyDescent="0.55000000000000004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1780</v>
      </c>
      <c r="F930" t="s">
        <v>2239</v>
      </c>
    </row>
    <row r="931" spans="1:6" x14ac:dyDescent="0.55000000000000004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1780</v>
      </c>
      <c r="F931" t="s">
        <v>2239</v>
      </c>
    </row>
    <row r="932" spans="1:6" x14ac:dyDescent="0.55000000000000004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1780</v>
      </c>
      <c r="F932" t="s">
        <v>2239</v>
      </c>
    </row>
    <row r="933" spans="1:6" x14ac:dyDescent="0.55000000000000004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1780</v>
      </c>
      <c r="F933" t="s">
        <v>2239</v>
      </c>
    </row>
    <row r="934" spans="1:6" x14ac:dyDescent="0.55000000000000004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1780</v>
      </c>
      <c r="F934" t="s">
        <v>2239</v>
      </c>
    </row>
    <row r="935" spans="1:6" x14ac:dyDescent="0.55000000000000004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1780</v>
      </c>
      <c r="F935" t="s">
        <v>2239</v>
      </c>
    </row>
    <row r="936" spans="1:6" x14ac:dyDescent="0.55000000000000004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1780</v>
      </c>
      <c r="F936" t="s">
        <v>2239</v>
      </c>
    </row>
    <row r="937" spans="1:6" x14ac:dyDescent="0.55000000000000004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1780</v>
      </c>
      <c r="F937" t="s">
        <v>2239</v>
      </c>
    </row>
    <row r="938" spans="1:6" x14ac:dyDescent="0.55000000000000004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1780</v>
      </c>
      <c r="F938" t="s">
        <v>2239</v>
      </c>
    </row>
    <row r="939" spans="1:6" x14ac:dyDescent="0.55000000000000004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1780</v>
      </c>
      <c r="F939" t="s">
        <v>2239</v>
      </c>
    </row>
    <row r="940" spans="1:6" x14ac:dyDescent="0.55000000000000004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1780</v>
      </c>
      <c r="F940" t="s">
        <v>2239</v>
      </c>
    </row>
    <row r="941" spans="1:6" x14ac:dyDescent="0.55000000000000004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1780</v>
      </c>
      <c r="F941" t="s">
        <v>2239</v>
      </c>
    </row>
    <row r="942" spans="1:6" x14ac:dyDescent="0.55000000000000004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1780</v>
      </c>
      <c r="F942" t="s">
        <v>2239</v>
      </c>
    </row>
    <row r="943" spans="1:6" x14ac:dyDescent="0.55000000000000004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1780</v>
      </c>
      <c r="F943" t="s">
        <v>2239</v>
      </c>
    </row>
    <row r="944" spans="1:6" x14ac:dyDescent="0.55000000000000004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1780</v>
      </c>
      <c r="F944" t="s">
        <v>2239</v>
      </c>
    </row>
    <row r="945" spans="1:6" x14ac:dyDescent="0.55000000000000004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1780</v>
      </c>
      <c r="F945" t="s">
        <v>2239</v>
      </c>
    </row>
    <row r="946" spans="1:6" x14ac:dyDescent="0.55000000000000004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1780</v>
      </c>
      <c r="F946" t="s">
        <v>2239</v>
      </c>
    </row>
    <row r="947" spans="1:6" x14ac:dyDescent="0.55000000000000004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1780</v>
      </c>
      <c r="F947" t="s">
        <v>2239</v>
      </c>
    </row>
    <row r="948" spans="1:6" x14ac:dyDescent="0.55000000000000004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1780</v>
      </c>
      <c r="F948" t="s">
        <v>2239</v>
      </c>
    </row>
    <row r="949" spans="1:6" x14ac:dyDescent="0.55000000000000004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1780</v>
      </c>
      <c r="F949" t="s">
        <v>2239</v>
      </c>
    </row>
    <row r="950" spans="1:6" x14ac:dyDescent="0.55000000000000004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1780</v>
      </c>
      <c r="F950" t="s">
        <v>2239</v>
      </c>
    </row>
    <row r="951" spans="1:6" x14ac:dyDescent="0.55000000000000004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1780</v>
      </c>
      <c r="F951" t="s">
        <v>2239</v>
      </c>
    </row>
    <row r="952" spans="1:6" x14ac:dyDescent="0.55000000000000004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1780</v>
      </c>
      <c r="F952" t="s">
        <v>2239</v>
      </c>
    </row>
    <row r="953" spans="1:6" x14ac:dyDescent="0.55000000000000004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1780</v>
      </c>
      <c r="F953" t="s">
        <v>2239</v>
      </c>
    </row>
    <row r="954" spans="1:6" x14ac:dyDescent="0.55000000000000004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1780</v>
      </c>
      <c r="F954" t="s">
        <v>2239</v>
      </c>
    </row>
    <row r="955" spans="1:6" x14ac:dyDescent="0.55000000000000004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1780</v>
      </c>
      <c r="F955" t="s">
        <v>2239</v>
      </c>
    </row>
    <row r="956" spans="1:6" x14ac:dyDescent="0.55000000000000004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1780</v>
      </c>
      <c r="F956" t="s">
        <v>2239</v>
      </c>
    </row>
    <row r="957" spans="1:6" x14ac:dyDescent="0.55000000000000004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1780</v>
      </c>
      <c r="F957" t="s">
        <v>2239</v>
      </c>
    </row>
    <row r="958" spans="1:6" x14ac:dyDescent="0.55000000000000004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1780</v>
      </c>
      <c r="F958" t="s">
        <v>2239</v>
      </c>
    </row>
    <row r="959" spans="1:6" x14ac:dyDescent="0.55000000000000004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1780</v>
      </c>
      <c r="F959" t="s">
        <v>2239</v>
      </c>
    </row>
    <row r="960" spans="1:6" x14ac:dyDescent="0.55000000000000004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1780</v>
      </c>
      <c r="F960" t="s">
        <v>2239</v>
      </c>
    </row>
    <row r="961" spans="1:6" x14ac:dyDescent="0.55000000000000004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1780</v>
      </c>
      <c r="F961" t="s">
        <v>2239</v>
      </c>
    </row>
    <row r="962" spans="1:6" x14ac:dyDescent="0.55000000000000004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1780</v>
      </c>
      <c r="F962" t="s">
        <v>2239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1780</v>
      </c>
      <c r="F963" t="s">
        <v>2239</v>
      </c>
    </row>
    <row r="964" spans="1:6" x14ac:dyDescent="0.55000000000000004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1780</v>
      </c>
      <c r="F964" t="s">
        <v>2239</v>
      </c>
    </row>
    <row r="965" spans="1:6" x14ac:dyDescent="0.55000000000000004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1780</v>
      </c>
      <c r="F965" t="s">
        <v>2239</v>
      </c>
    </row>
    <row r="966" spans="1:6" x14ac:dyDescent="0.55000000000000004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1780</v>
      </c>
      <c r="F966" t="s">
        <v>2239</v>
      </c>
    </row>
    <row r="967" spans="1:6" x14ac:dyDescent="0.55000000000000004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1780</v>
      </c>
      <c r="F967" t="s">
        <v>2239</v>
      </c>
    </row>
    <row r="968" spans="1:6" x14ac:dyDescent="0.55000000000000004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1780</v>
      </c>
      <c r="F968" t="s">
        <v>2239</v>
      </c>
    </row>
    <row r="969" spans="1:6" x14ac:dyDescent="0.55000000000000004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1780</v>
      </c>
      <c r="F969" t="s">
        <v>2239</v>
      </c>
    </row>
    <row r="970" spans="1:6" x14ac:dyDescent="0.55000000000000004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1780</v>
      </c>
      <c r="F970" t="s">
        <v>2239</v>
      </c>
    </row>
    <row r="971" spans="1:6" x14ac:dyDescent="0.55000000000000004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1780</v>
      </c>
      <c r="F971" t="s">
        <v>2239</v>
      </c>
    </row>
    <row r="972" spans="1:6" x14ac:dyDescent="0.55000000000000004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1780</v>
      </c>
      <c r="F972" t="s">
        <v>2239</v>
      </c>
    </row>
    <row r="973" spans="1:6" x14ac:dyDescent="0.55000000000000004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1780</v>
      </c>
      <c r="F973" t="s">
        <v>2239</v>
      </c>
    </row>
    <row r="974" spans="1:6" x14ac:dyDescent="0.55000000000000004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1780</v>
      </c>
      <c r="F974" t="s">
        <v>2239</v>
      </c>
    </row>
    <row r="975" spans="1:6" x14ac:dyDescent="0.55000000000000004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1780</v>
      </c>
      <c r="F975" t="s">
        <v>2239</v>
      </c>
    </row>
    <row r="976" spans="1:6" x14ac:dyDescent="0.55000000000000004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1780</v>
      </c>
      <c r="F976" t="s">
        <v>2239</v>
      </c>
    </row>
    <row r="977" spans="1:6" x14ac:dyDescent="0.55000000000000004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1780</v>
      </c>
      <c r="F977" t="s">
        <v>2239</v>
      </c>
    </row>
    <row r="978" spans="1:6" x14ac:dyDescent="0.55000000000000004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1780</v>
      </c>
      <c r="F978" t="s">
        <v>2239</v>
      </c>
    </row>
    <row r="979" spans="1:6" x14ac:dyDescent="0.55000000000000004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1780</v>
      </c>
      <c r="F979" t="s">
        <v>2239</v>
      </c>
    </row>
    <row r="980" spans="1:6" x14ac:dyDescent="0.55000000000000004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1780</v>
      </c>
      <c r="F980" t="s">
        <v>2239</v>
      </c>
    </row>
    <row r="981" spans="1:6" x14ac:dyDescent="0.55000000000000004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1780</v>
      </c>
      <c r="F981" t="s">
        <v>2239</v>
      </c>
    </row>
    <row r="982" spans="1:6" x14ac:dyDescent="0.55000000000000004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1780</v>
      </c>
      <c r="F982" t="s">
        <v>2239</v>
      </c>
    </row>
    <row r="983" spans="1:6" x14ac:dyDescent="0.55000000000000004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1780</v>
      </c>
      <c r="F983" t="s">
        <v>2239</v>
      </c>
    </row>
    <row r="984" spans="1:6" x14ac:dyDescent="0.55000000000000004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1780</v>
      </c>
      <c r="F984" t="s">
        <v>2239</v>
      </c>
    </row>
    <row r="985" spans="1:6" x14ac:dyDescent="0.55000000000000004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1780</v>
      </c>
      <c r="F985" t="s">
        <v>2239</v>
      </c>
    </row>
    <row r="986" spans="1:6" x14ac:dyDescent="0.55000000000000004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1780</v>
      </c>
      <c r="F986" t="s">
        <v>2239</v>
      </c>
    </row>
    <row r="987" spans="1:6" x14ac:dyDescent="0.55000000000000004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1780</v>
      </c>
      <c r="F987" t="s">
        <v>2239</v>
      </c>
    </row>
    <row r="988" spans="1:6" x14ac:dyDescent="0.55000000000000004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1780</v>
      </c>
      <c r="F988" t="s">
        <v>2239</v>
      </c>
    </row>
    <row r="989" spans="1:6" x14ac:dyDescent="0.55000000000000004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1780</v>
      </c>
      <c r="F989" t="s">
        <v>2239</v>
      </c>
    </row>
    <row r="990" spans="1:6" x14ac:dyDescent="0.55000000000000004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1780</v>
      </c>
      <c r="F990" t="s">
        <v>2239</v>
      </c>
    </row>
    <row r="991" spans="1:6" x14ac:dyDescent="0.55000000000000004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1780</v>
      </c>
      <c r="F991" t="s">
        <v>2239</v>
      </c>
    </row>
    <row r="992" spans="1:6" x14ac:dyDescent="0.55000000000000004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1780</v>
      </c>
      <c r="F992" t="s">
        <v>2239</v>
      </c>
    </row>
    <row r="993" spans="1:6" x14ac:dyDescent="0.55000000000000004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1780</v>
      </c>
      <c r="F993" t="s">
        <v>2239</v>
      </c>
    </row>
    <row r="994" spans="1:6" x14ac:dyDescent="0.55000000000000004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1780</v>
      </c>
      <c r="F994" t="s">
        <v>2239</v>
      </c>
    </row>
    <row r="995" spans="1:6" x14ac:dyDescent="0.55000000000000004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1780</v>
      </c>
      <c r="F995" t="s">
        <v>2239</v>
      </c>
    </row>
    <row r="996" spans="1:6" x14ac:dyDescent="0.55000000000000004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1780</v>
      </c>
      <c r="F996" t="s">
        <v>2239</v>
      </c>
    </row>
    <row r="997" spans="1:6" x14ac:dyDescent="0.55000000000000004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1780</v>
      </c>
      <c r="F997" t="s">
        <v>2239</v>
      </c>
    </row>
    <row r="998" spans="1:6" x14ac:dyDescent="0.55000000000000004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1780</v>
      </c>
      <c r="F998" t="s">
        <v>2239</v>
      </c>
    </row>
    <row r="999" spans="1:6" x14ac:dyDescent="0.55000000000000004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1780</v>
      </c>
      <c r="F999" t="s">
        <v>2239</v>
      </c>
    </row>
    <row r="1000" spans="1:6" x14ac:dyDescent="0.55000000000000004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1780</v>
      </c>
      <c r="F1000" t="s">
        <v>2239</v>
      </c>
    </row>
    <row r="1001" spans="1:6" x14ac:dyDescent="0.55000000000000004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1780</v>
      </c>
      <c r="F1001" t="s">
        <v>2239</v>
      </c>
    </row>
    <row r="1002" spans="1:6" x14ac:dyDescent="0.55000000000000004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1780</v>
      </c>
      <c r="F1002" t="s">
        <v>2239</v>
      </c>
    </row>
    <row r="1003" spans="1:6" x14ac:dyDescent="0.55000000000000004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1780</v>
      </c>
      <c r="F1003" t="s">
        <v>2239</v>
      </c>
    </row>
    <row r="1004" spans="1:6" x14ac:dyDescent="0.55000000000000004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1780</v>
      </c>
      <c r="F1004" t="s">
        <v>2239</v>
      </c>
    </row>
    <row r="1005" spans="1:6" x14ac:dyDescent="0.55000000000000004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1780</v>
      </c>
      <c r="F1005" t="s">
        <v>2239</v>
      </c>
    </row>
    <row r="1006" spans="1:6" x14ac:dyDescent="0.55000000000000004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1780</v>
      </c>
      <c r="F1006" t="s">
        <v>2239</v>
      </c>
    </row>
    <row r="1007" spans="1:6" x14ac:dyDescent="0.55000000000000004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1780</v>
      </c>
      <c r="F1007" t="s">
        <v>2239</v>
      </c>
    </row>
    <row r="1008" spans="1:6" x14ac:dyDescent="0.55000000000000004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1780</v>
      </c>
      <c r="F1008" t="s">
        <v>2239</v>
      </c>
    </row>
    <row r="1009" spans="1:6" x14ac:dyDescent="0.55000000000000004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1780</v>
      </c>
      <c r="F1009" t="s">
        <v>2239</v>
      </c>
    </row>
    <row r="1010" spans="1:6" x14ac:dyDescent="0.55000000000000004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1780</v>
      </c>
      <c r="F1010" t="s">
        <v>2239</v>
      </c>
    </row>
    <row r="1011" spans="1:6" x14ac:dyDescent="0.55000000000000004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1780</v>
      </c>
      <c r="F1011" t="s">
        <v>2239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1782</v>
      </c>
      <c r="F1012" t="s">
        <v>2235</v>
      </c>
    </row>
    <row r="1013" spans="1:6" x14ac:dyDescent="0.55000000000000004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1782</v>
      </c>
      <c r="F1013" t="s">
        <v>2235</v>
      </c>
    </row>
    <row r="1014" spans="1:6" x14ac:dyDescent="0.55000000000000004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1782</v>
      </c>
      <c r="F1014" t="s">
        <v>2235</v>
      </c>
    </row>
    <row r="1015" spans="1:6" x14ac:dyDescent="0.55000000000000004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1782</v>
      </c>
      <c r="F1015" t="s">
        <v>2235</v>
      </c>
    </row>
    <row r="1016" spans="1:6" x14ac:dyDescent="0.55000000000000004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1782</v>
      </c>
      <c r="F1016" t="s">
        <v>2235</v>
      </c>
    </row>
    <row r="1017" spans="1:6" x14ac:dyDescent="0.55000000000000004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1782</v>
      </c>
      <c r="F1017" t="s">
        <v>2235</v>
      </c>
    </row>
    <row r="1018" spans="1:6" x14ac:dyDescent="0.55000000000000004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1782</v>
      </c>
      <c r="F1018" t="s">
        <v>2235</v>
      </c>
    </row>
    <row r="1019" spans="1:6" x14ac:dyDescent="0.55000000000000004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1782</v>
      </c>
      <c r="F1019" t="s">
        <v>2235</v>
      </c>
    </row>
    <row r="1020" spans="1:6" x14ac:dyDescent="0.55000000000000004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1782</v>
      </c>
      <c r="F1020" t="s">
        <v>2235</v>
      </c>
    </row>
    <row r="1021" spans="1:6" x14ac:dyDescent="0.55000000000000004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1782</v>
      </c>
      <c r="F1021" t="s">
        <v>2235</v>
      </c>
    </row>
    <row r="1022" spans="1:6" x14ac:dyDescent="0.55000000000000004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1782</v>
      </c>
      <c r="F1022" t="s">
        <v>2235</v>
      </c>
    </row>
    <row r="1023" spans="1:6" x14ac:dyDescent="0.55000000000000004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1782</v>
      </c>
      <c r="F1023" t="s">
        <v>2235</v>
      </c>
    </row>
    <row r="1024" spans="1:6" x14ac:dyDescent="0.55000000000000004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1782</v>
      </c>
      <c r="F1024" t="s">
        <v>2235</v>
      </c>
    </row>
    <row r="1025" spans="1:6" x14ac:dyDescent="0.55000000000000004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1782</v>
      </c>
      <c r="F1025" t="s">
        <v>2235</v>
      </c>
    </row>
    <row r="1026" spans="1:6" x14ac:dyDescent="0.55000000000000004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1782</v>
      </c>
      <c r="F1026" t="s">
        <v>2235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1782</v>
      </c>
      <c r="F1027" t="s">
        <v>2235</v>
      </c>
    </row>
    <row r="1028" spans="1:6" x14ac:dyDescent="0.55000000000000004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1782</v>
      </c>
      <c r="F1028" t="s">
        <v>2235</v>
      </c>
    </row>
    <row r="1029" spans="1:6" x14ac:dyDescent="0.55000000000000004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1782</v>
      </c>
      <c r="F1029" t="s">
        <v>2235</v>
      </c>
    </row>
    <row r="1030" spans="1:6" x14ac:dyDescent="0.55000000000000004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1782</v>
      </c>
      <c r="F1030" t="s">
        <v>2235</v>
      </c>
    </row>
    <row r="1031" spans="1:6" x14ac:dyDescent="0.55000000000000004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1782</v>
      </c>
      <c r="F1031" t="s">
        <v>2235</v>
      </c>
    </row>
    <row r="1032" spans="1:6" x14ac:dyDescent="0.55000000000000004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1782</v>
      </c>
      <c r="F1032" t="s">
        <v>2235</v>
      </c>
    </row>
    <row r="1033" spans="1:6" x14ac:dyDescent="0.55000000000000004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1782</v>
      </c>
      <c r="F1033" t="s">
        <v>2235</v>
      </c>
    </row>
    <row r="1034" spans="1:6" x14ac:dyDescent="0.55000000000000004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1782</v>
      </c>
      <c r="F1034" t="s">
        <v>2235</v>
      </c>
    </row>
    <row r="1035" spans="1:6" x14ac:dyDescent="0.55000000000000004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1782</v>
      </c>
      <c r="F1035" t="s">
        <v>2235</v>
      </c>
    </row>
    <row r="1036" spans="1:6" x14ac:dyDescent="0.55000000000000004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1782</v>
      </c>
      <c r="F1036" t="s">
        <v>2235</v>
      </c>
    </row>
    <row r="1037" spans="1:6" x14ac:dyDescent="0.55000000000000004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1782</v>
      </c>
      <c r="F1037" t="s">
        <v>2235</v>
      </c>
    </row>
    <row r="1038" spans="1:6" x14ac:dyDescent="0.55000000000000004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1782</v>
      </c>
      <c r="F1038" t="s">
        <v>2235</v>
      </c>
    </row>
    <row r="1039" spans="1:6" x14ac:dyDescent="0.55000000000000004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1782</v>
      </c>
      <c r="F1039" t="s">
        <v>2235</v>
      </c>
    </row>
    <row r="1040" spans="1:6" x14ac:dyDescent="0.55000000000000004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1782</v>
      </c>
      <c r="F1040" t="s">
        <v>2235</v>
      </c>
    </row>
    <row r="1041" spans="1:6" x14ac:dyDescent="0.55000000000000004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1782</v>
      </c>
      <c r="F1041" t="s">
        <v>2235</v>
      </c>
    </row>
    <row r="1042" spans="1:6" x14ac:dyDescent="0.55000000000000004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1782</v>
      </c>
      <c r="F1042" t="s">
        <v>2235</v>
      </c>
    </row>
    <row r="1043" spans="1:6" x14ac:dyDescent="0.55000000000000004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1782</v>
      </c>
      <c r="F1043" t="s">
        <v>2235</v>
      </c>
    </row>
    <row r="1044" spans="1:6" x14ac:dyDescent="0.55000000000000004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1782</v>
      </c>
      <c r="F1044" t="s">
        <v>2235</v>
      </c>
    </row>
    <row r="1045" spans="1:6" x14ac:dyDescent="0.55000000000000004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1782</v>
      </c>
      <c r="F1045" t="s">
        <v>2235</v>
      </c>
    </row>
    <row r="1046" spans="1:6" x14ac:dyDescent="0.55000000000000004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1782</v>
      </c>
      <c r="F1046" t="s">
        <v>2235</v>
      </c>
    </row>
    <row r="1047" spans="1:6" x14ac:dyDescent="0.55000000000000004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1782</v>
      </c>
      <c r="F1047" t="s">
        <v>2235</v>
      </c>
    </row>
    <row r="1048" spans="1:6" x14ac:dyDescent="0.55000000000000004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1782</v>
      </c>
      <c r="F1048" t="s">
        <v>2235</v>
      </c>
    </row>
    <row r="1049" spans="1:6" x14ac:dyDescent="0.55000000000000004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1782</v>
      </c>
      <c r="F1049" t="s">
        <v>2235</v>
      </c>
    </row>
    <row r="1050" spans="1:6" x14ac:dyDescent="0.55000000000000004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1782</v>
      </c>
      <c r="F1050" t="s">
        <v>2235</v>
      </c>
    </row>
    <row r="1051" spans="1:6" x14ac:dyDescent="0.55000000000000004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1782</v>
      </c>
      <c r="F1051" t="s">
        <v>2235</v>
      </c>
    </row>
    <row r="1052" spans="1:6" x14ac:dyDescent="0.55000000000000004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1782</v>
      </c>
      <c r="F1052" t="s">
        <v>2235</v>
      </c>
    </row>
    <row r="1053" spans="1:6" x14ac:dyDescent="0.55000000000000004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1782</v>
      </c>
      <c r="F1053" t="s">
        <v>2235</v>
      </c>
    </row>
    <row r="1054" spans="1:6" x14ac:dyDescent="0.55000000000000004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1782</v>
      </c>
      <c r="F1054" t="s">
        <v>2235</v>
      </c>
    </row>
    <row r="1055" spans="1:6" x14ac:dyDescent="0.55000000000000004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1782</v>
      </c>
      <c r="F1055" t="s">
        <v>2235</v>
      </c>
    </row>
    <row r="1056" spans="1:6" x14ac:dyDescent="0.55000000000000004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1782</v>
      </c>
      <c r="F1056" t="s">
        <v>2235</v>
      </c>
    </row>
    <row r="1057" spans="1:6" x14ac:dyDescent="0.55000000000000004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1782</v>
      </c>
      <c r="F1057" t="s">
        <v>2235</v>
      </c>
    </row>
    <row r="1058" spans="1:6" x14ac:dyDescent="0.55000000000000004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1782</v>
      </c>
      <c r="F1058" t="s">
        <v>2235</v>
      </c>
    </row>
    <row r="1059" spans="1:6" x14ac:dyDescent="0.55000000000000004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1782</v>
      </c>
      <c r="F1059" t="s">
        <v>2235</v>
      </c>
    </row>
    <row r="1060" spans="1:6" x14ac:dyDescent="0.55000000000000004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1782</v>
      </c>
      <c r="F1060" t="s">
        <v>2235</v>
      </c>
    </row>
    <row r="1061" spans="1:6" x14ac:dyDescent="0.55000000000000004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1782</v>
      </c>
      <c r="F1061" t="s">
        <v>2235</v>
      </c>
    </row>
    <row r="1062" spans="1:6" x14ac:dyDescent="0.55000000000000004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1782</v>
      </c>
      <c r="F1062" t="s">
        <v>2235</v>
      </c>
    </row>
    <row r="1063" spans="1:6" x14ac:dyDescent="0.55000000000000004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1782</v>
      </c>
      <c r="F1063" t="s">
        <v>2235</v>
      </c>
    </row>
    <row r="1064" spans="1:6" x14ac:dyDescent="0.55000000000000004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1782</v>
      </c>
      <c r="F1064" t="s">
        <v>2235</v>
      </c>
    </row>
    <row r="1065" spans="1:6" x14ac:dyDescent="0.55000000000000004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1782</v>
      </c>
      <c r="F1065" t="s">
        <v>2235</v>
      </c>
    </row>
    <row r="1066" spans="1:6" x14ac:dyDescent="0.55000000000000004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1782</v>
      </c>
      <c r="F1066" t="s">
        <v>2235</v>
      </c>
    </row>
    <row r="1067" spans="1:6" x14ac:dyDescent="0.55000000000000004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1782</v>
      </c>
      <c r="F1067" t="s">
        <v>2235</v>
      </c>
    </row>
    <row r="1068" spans="1:6" x14ac:dyDescent="0.55000000000000004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1782</v>
      </c>
      <c r="F1068" t="s">
        <v>2235</v>
      </c>
    </row>
    <row r="1069" spans="1:6" x14ac:dyDescent="0.55000000000000004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1782</v>
      </c>
      <c r="F1069" t="s">
        <v>2235</v>
      </c>
    </row>
    <row r="1070" spans="1:6" x14ac:dyDescent="0.55000000000000004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1782</v>
      </c>
      <c r="F1070" t="s">
        <v>2235</v>
      </c>
    </row>
    <row r="1071" spans="1:6" x14ac:dyDescent="0.55000000000000004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1782</v>
      </c>
      <c r="F1071" t="s">
        <v>2235</v>
      </c>
    </row>
    <row r="1072" spans="1:6" x14ac:dyDescent="0.55000000000000004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1782</v>
      </c>
      <c r="F1072" t="s">
        <v>2235</v>
      </c>
    </row>
    <row r="1073" spans="1:6" x14ac:dyDescent="0.55000000000000004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1782</v>
      </c>
      <c r="F1073" t="s">
        <v>2235</v>
      </c>
    </row>
    <row r="1074" spans="1:6" x14ac:dyDescent="0.55000000000000004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1782</v>
      </c>
      <c r="F1074" t="s">
        <v>2235</v>
      </c>
    </row>
    <row r="1075" spans="1:6" x14ac:dyDescent="0.55000000000000004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1782</v>
      </c>
      <c r="F1075" t="s">
        <v>2235</v>
      </c>
    </row>
    <row r="1076" spans="1:6" x14ac:dyDescent="0.55000000000000004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1782</v>
      </c>
      <c r="F1076" t="s">
        <v>2235</v>
      </c>
    </row>
    <row r="1077" spans="1:6" x14ac:dyDescent="0.55000000000000004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1782</v>
      </c>
      <c r="F1077" t="s">
        <v>2235</v>
      </c>
    </row>
    <row r="1078" spans="1:6" x14ac:dyDescent="0.55000000000000004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1782</v>
      </c>
      <c r="F1078" t="s">
        <v>2235</v>
      </c>
    </row>
    <row r="1079" spans="1:6" x14ac:dyDescent="0.55000000000000004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1782</v>
      </c>
      <c r="F1079" t="s">
        <v>2235</v>
      </c>
    </row>
    <row r="1080" spans="1:6" x14ac:dyDescent="0.55000000000000004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1782</v>
      </c>
      <c r="F1080" t="s">
        <v>2235</v>
      </c>
    </row>
    <row r="1081" spans="1:6" x14ac:dyDescent="0.55000000000000004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1782</v>
      </c>
      <c r="F1081" t="s">
        <v>2235</v>
      </c>
    </row>
    <row r="1082" spans="1:6" x14ac:dyDescent="0.55000000000000004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1782</v>
      </c>
      <c r="F1082" t="s">
        <v>2235</v>
      </c>
    </row>
    <row r="1083" spans="1:6" x14ac:dyDescent="0.55000000000000004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1782</v>
      </c>
      <c r="F1083" t="s">
        <v>2235</v>
      </c>
    </row>
    <row r="1084" spans="1:6" x14ac:dyDescent="0.55000000000000004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1782</v>
      </c>
      <c r="F1084" t="s">
        <v>2235</v>
      </c>
    </row>
    <row r="1085" spans="1:6" x14ac:dyDescent="0.55000000000000004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1782</v>
      </c>
      <c r="F1085" t="s">
        <v>2235</v>
      </c>
    </row>
    <row r="1086" spans="1:6" x14ac:dyDescent="0.55000000000000004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1782</v>
      </c>
      <c r="F1086" t="s">
        <v>2235</v>
      </c>
    </row>
    <row r="1087" spans="1:6" x14ac:dyDescent="0.55000000000000004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1782</v>
      </c>
      <c r="F1087" t="s">
        <v>2235</v>
      </c>
    </row>
    <row r="1088" spans="1:6" x14ac:dyDescent="0.55000000000000004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1782</v>
      </c>
      <c r="F1088" t="s">
        <v>2235</v>
      </c>
    </row>
    <row r="1089" spans="1:6" x14ac:dyDescent="0.55000000000000004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1782</v>
      </c>
      <c r="F1089" t="s">
        <v>2235</v>
      </c>
    </row>
    <row r="1090" spans="1:6" x14ac:dyDescent="0.55000000000000004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1782</v>
      </c>
      <c r="F1090" t="s">
        <v>2235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1782</v>
      </c>
      <c r="F1091" t="s">
        <v>2235</v>
      </c>
    </row>
    <row r="1092" spans="1:6" x14ac:dyDescent="0.55000000000000004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1782</v>
      </c>
      <c r="F1092" t="s">
        <v>2235</v>
      </c>
    </row>
    <row r="1093" spans="1:6" x14ac:dyDescent="0.55000000000000004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1782</v>
      </c>
      <c r="F1093" t="s">
        <v>2235</v>
      </c>
    </row>
    <row r="1094" spans="1:6" x14ac:dyDescent="0.55000000000000004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1782</v>
      </c>
      <c r="F1094" t="s">
        <v>2235</v>
      </c>
    </row>
    <row r="1095" spans="1:6" x14ac:dyDescent="0.55000000000000004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1782</v>
      </c>
      <c r="F1095" t="s">
        <v>2235</v>
      </c>
    </row>
    <row r="1096" spans="1:6" x14ac:dyDescent="0.55000000000000004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1782</v>
      </c>
      <c r="F1096" t="s">
        <v>2235</v>
      </c>
    </row>
    <row r="1097" spans="1:6" x14ac:dyDescent="0.55000000000000004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1782</v>
      </c>
      <c r="F1097" t="s">
        <v>2235</v>
      </c>
    </row>
    <row r="1098" spans="1:6" x14ac:dyDescent="0.55000000000000004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1782</v>
      </c>
      <c r="F1098" t="s">
        <v>2235</v>
      </c>
    </row>
    <row r="1099" spans="1:6" x14ac:dyDescent="0.55000000000000004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1782</v>
      </c>
      <c r="F1099" t="s">
        <v>2235</v>
      </c>
    </row>
    <row r="1100" spans="1:6" x14ac:dyDescent="0.55000000000000004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1782</v>
      </c>
      <c r="F1100" t="s">
        <v>2235</v>
      </c>
    </row>
    <row r="1101" spans="1:6" x14ac:dyDescent="0.55000000000000004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1782</v>
      </c>
      <c r="F1101" t="s">
        <v>2235</v>
      </c>
    </row>
    <row r="1102" spans="1:6" x14ac:dyDescent="0.55000000000000004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1782</v>
      </c>
      <c r="F1102" t="s">
        <v>2235</v>
      </c>
    </row>
    <row r="1103" spans="1:6" x14ac:dyDescent="0.55000000000000004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1782</v>
      </c>
      <c r="F1103" t="s">
        <v>2235</v>
      </c>
    </row>
    <row r="1104" spans="1:6" x14ac:dyDescent="0.55000000000000004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1782</v>
      </c>
      <c r="F1104" t="s">
        <v>2235</v>
      </c>
    </row>
    <row r="1105" spans="1:6" x14ac:dyDescent="0.55000000000000004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1782</v>
      </c>
      <c r="F1105" t="s">
        <v>2235</v>
      </c>
    </row>
    <row r="1106" spans="1:6" x14ac:dyDescent="0.55000000000000004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1782</v>
      </c>
      <c r="F1106" t="s">
        <v>2235</v>
      </c>
    </row>
    <row r="1107" spans="1:6" x14ac:dyDescent="0.55000000000000004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1782</v>
      </c>
      <c r="F1107" t="s">
        <v>2235</v>
      </c>
    </row>
    <row r="1108" spans="1:6" x14ac:dyDescent="0.55000000000000004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1782</v>
      </c>
      <c r="F1108" t="s">
        <v>2235</v>
      </c>
    </row>
    <row r="1109" spans="1:6" x14ac:dyDescent="0.55000000000000004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1782</v>
      </c>
      <c r="F1109" t="s">
        <v>2235</v>
      </c>
    </row>
    <row r="1110" spans="1:6" x14ac:dyDescent="0.55000000000000004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1782</v>
      </c>
      <c r="F1110" t="s">
        <v>2235</v>
      </c>
    </row>
    <row r="1111" spans="1:6" x14ac:dyDescent="0.55000000000000004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1782</v>
      </c>
      <c r="F1111" t="s">
        <v>2235</v>
      </c>
    </row>
    <row r="1112" spans="1:6" x14ac:dyDescent="0.55000000000000004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1782</v>
      </c>
      <c r="F1112" t="s">
        <v>2235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1783</v>
      </c>
      <c r="F1113" t="s">
        <v>2237</v>
      </c>
    </row>
    <row r="1114" spans="1:6" x14ac:dyDescent="0.55000000000000004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1783</v>
      </c>
      <c r="F1114" t="s">
        <v>2237</v>
      </c>
    </row>
    <row r="1115" spans="1:6" x14ac:dyDescent="0.55000000000000004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1783</v>
      </c>
      <c r="F1115" t="s">
        <v>2237</v>
      </c>
    </row>
    <row r="1116" spans="1:6" x14ac:dyDescent="0.55000000000000004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1783</v>
      </c>
      <c r="F1116" t="s">
        <v>2237</v>
      </c>
    </row>
    <row r="1117" spans="1:6" x14ac:dyDescent="0.55000000000000004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1783</v>
      </c>
      <c r="F1117" t="s">
        <v>2237</v>
      </c>
    </row>
    <row r="1118" spans="1:6" x14ac:dyDescent="0.55000000000000004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1783</v>
      </c>
      <c r="F1118" t="s">
        <v>2237</v>
      </c>
    </row>
    <row r="1119" spans="1:6" x14ac:dyDescent="0.55000000000000004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1783</v>
      </c>
      <c r="F1119" t="s">
        <v>2237</v>
      </c>
    </row>
    <row r="1120" spans="1:6" x14ac:dyDescent="0.55000000000000004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1783</v>
      </c>
      <c r="F1120" t="s">
        <v>2237</v>
      </c>
    </row>
    <row r="1121" spans="1:6" x14ac:dyDescent="0.55000000000000004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1783</v>
      </c>
      <c r="F1121" t="s">
        <v>2237</v>
      </c>
    </row>
    <row r="1122" spans="1:6" x14ac:dyDescent="0.55000000000000004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1783</v>
      </c>
      <c r="F1122" t="s">
        <v>2237</v>
      </c>
    </row>
    <row r="1123" spans="1:6" x14ac:dyDescent="0.55000000000000004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1783</v>
      </c>
      <c r="F1123" t="s">
        <v>2237</v>
      </c>
    </row>
    <row r="1124" spans="1:6" x14ac:dyDescent="0.55000000000000004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1783</v>
      </c>
      <c r="F1124" t="s">
        <v>2237</v>
      </c>
    </row>
    <row r="1125" spans="1:6" x14ac:dyDescent="0.55000000000000004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1783</v>
      </c>
      <c r="F1125" t="s">
        <v>2237</v>
      </c>
    </row>
    <row r="1126" spans="1:6" x14ac:dyDescent="0.55000000000000004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1783</v>
      </c>
      <c r="F1126" t="s">
        <v>2237</v>
      </c>
    </row>
    <row r="1127" spans="1:6" x14ac:dyDescent="0.55000000000000004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1783</v>
      </c>
      <c r="F1127" t="s">
        <v>2237</v>
      </c>
    </row>
    <row r="1128" spans="1:6" x14ac:dyDescent="0.55000000000000004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1783</v>
      </c>
      <c r="F1128" t="s">
        <v>2237</v>
      </c>
    </row>
    <row r="1129" spans="1:6" x14ac:dyDescent="0.55000000000000004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1783</v>
      </c>
      <c r="F1129" t="s">
        <v>2237</v>
      </c>
    </row>
    <row r="1130" spans="1:6" x14ac:dyDescent="0.55000000000000004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1783</v>
      </c>
      <c r="F1130" t="s">
        <v>2237</v>
      </c>
    </row>
    <row r="1131" spans="1:6" x14ac:dyDescent="0.55000000000000004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1783</v>
      </c>
      <c r="F1131" t="s">
        <v>2237</v>
      </c>
    </row>
    <row r="1132" spans="1:6" x14ac:dyDescent="0.55000000000000004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1783</v>
      </c>
      <c r="F1132" t="s">
        <v>2237</v>
      </c>
    </row>
    <row r="1133" spans="1:6" x14ac:dyDescent="0.55000000000000004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1783</v>
      </c>
      <c r="F1133" t="s">
        <v>2237</v>
      </c>
    </row>
    <row r="1134" spans="1:6" x14ac:dyDescent="0.55000000000000004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1783</v>
      </c>
      <c r="F1134" t="s">
        <v>2237</v>
      </c>
    </row>
    <row r="1135" spans="1:6" x14ac:dyDescent="0.55000000000000004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1783</v>
      </c>
      <c r="F1135" t="s">
        <v>2237</v>
      </c>
    </row>
    <row r="1136" spans="1:6" x14ac:dyDescent="0.55000000000000004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1783</v>
      </c>
      <c r="F1136" t="s">
        <v>2237</v>
      </c>
    </row>
    <row r="1137" spans="1:6" x14ac:dyDescent="0.55000000000000004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1783</v>
      </c>
      <c r="F1137" t="s">
        <v>2237</v>
      </c>
    </row>
    <row r="1138" spans="1:6" x14ac:dyDescent="0.55000000000000004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1783</v>
      </c>
      <c r="F1138" t="s">
        <v>2237</v>
      </c>
    </row>
    <row r="1139" spans="1:6" x14ac:dyDescent="0.55000000000000004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1783</v>
      </c>
      <c r="F1139" t="s">
        <v>2237</v>
      </c>
    </row>
    <row r="1140" spans="1:6" x14ac:dyDescent="0.55000000000000004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1783</v>
      </c>
      <c r="F1140" t="s">
        <v>2237</v>
      </c>
    </row>
    <row r="1141" spans="1:6" x14ac:dyDescent="0.55000000000000004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1783</v>
      </c>
      <c r="F1141" t="s">
        <v>2237</v>
      </c>
    </row>
    <row r="1142" spans="1:6" x14ac:dyDescent="0.55000000000000004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1783</v>
      </c>
      <c r="F1142" t="s">
        <v>2237</v>
      </c>
    </row>
    <row r="1143" spans="1:6" x14ac:dyDescent="0.55000000000000004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1783</v>
      </c>
      <c r="F1143" t="s">
        <v>2237</v>
      </c>
    </row>
    <row r="1144" spans="1:6" x14ac:dyDescent="0.55000000000000004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1783</v>
      </c>
      <c r="F1144" t="s">
        <v>2237</v>
      </c>
    </row>
    <row r="1145" spans="1:6" x14ac:dyDescent="0.55000000000000004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1783</v>
      </c>
      <c r="F1145" t="s">
        <v>2237</v>
      </c>
    </row>
    <row r="1146" spans="1:6" x14ac:dyDescent="0.55000000000000004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1783</v>
      </c>
      <c r="F1146" t="s">
        <v>2237</v>
      </c>
    </row>
    <row r="1147" spans="1:6" x14ac:dyDescent="0.55000000000000004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1783</v>
      </c>
      <c r="F1147" t="s">
        <v>2237</v>
      </c>
    </row>
    <row r="1148" spans="1:6" x14ac:dyDescent="0.55000000000000004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1783</v>
      </c>
      <c r="F1148" t="s">
        <v>2237</v>
      </c>
    </row>
    <row r="1149" spans="1:6" x14ac:dyDescent="0.55000000000000004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1783</v>
      </c>
      <c r="F1149" t="s">
        <v>2237</v>
      </c>
    </row>
    <row r="1150" spans="1:6" x14ac:dyDescent="0.55000000000000004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1783</v>
      </c>
      <c r="F1150" t="s">
        <v>2237</v>
      </c>
    </row>
    <row r="1151" spans="1:6" x14ac:dyDescent="0.55000000000000004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1783</v>
      </c>
      <c r="F1151" t="s">
        <v>2237</v>
      </c>
    </row>
    <row r="1152" spans="1:6" x14ac:dyDescent="0.55000000000000004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1783</v>
      </c>
      <c r="F1152" t="s">
        <v>2237</v>
      </c>
    </row>
    <row r="1153" spans="1:6" x14ac:dyDescent="0.55000000000000004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1783</v>
      </c>
      <c r="F1153" t="s">
        <v>2237</v>
      </c>
    </row>
    <row r="1154" spans="1:6" x14ac:dyDescent="0.55000000000000004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1783</v>
      </c>
      <c r="F1154" t="s">
        <v>2237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1783</v>
      </c>
      <c r="F1155" t="s">
        <v>2237</v>
      </c>
    </row>
    <row r="1156" spans="1:6" x14ac:dyDescent="0.55000000000000004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1783</v>
      </c>
      <c r="F1156" t="s">
        <v>2237</v>
      </c>
    </row>
    <row r="1157" spans="1:6" x14ac:dyDescent="0.55000000000000004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1783</v>
      </c>
      <c r="F1157" t="s">
        <v>2237</v>
      </c>
    </row>
    <row r="1158" spans="1:6" x14ac:dyDescent="0.55000000000000004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1783</v>
      </c>
      <c r="F1158" t="s">
        <v>2237</v>
      </c>
    </row>
    <row r="1159" spans="1:6" x14ac:dyDescent="0.55000000000000004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1783</v>
      </c>
      <c r="F1159" t="s">
        <v>2237</v>
      </c>
    </row>
    <row r="1160" spans="1:6" x14ac:dyDescent="0.55000000000000004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1783</v>
      </c>
      <c r="F1160" t="s">
        <v>2237</v>
      </c>
    </row>
    <row r="1161" spans="1:6" x14ac:dyDescent="0.55000000000000004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1783</v>
      </c>
      <c r="F1161" t="s">
        <v>2237</v>
      </c>
    </row>
    <row r="1162" spans="1:6" x14ac:dyDescent="0.55000000000000004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1783</v>
      </c>
      <c r="F1162" t="s">
        <v>2237</v>
      </c>
    </row>
    <row r="1163" spans="1:6" x14ac:dyDescent="0.55000000000000004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1783</v>
      </c>
      <c r="F1163" t="s">
        <v>2237</v>
      </c>
    </row>
    <row r="1164" spans="1:6" x14ac:dyDescent="0.55000000000000004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1783</v>
      </c>
      <c r="F1164" t="s">
        <v>2237</v>
      </c>
    </row>
    <row r="1165" spans="1:6" x14ac:dyDescent="0.55000000000000004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1783</v>
      </c>
      <c r="F1165" t="s">
        <v>2237</v>
      </c>
    </row>
    <row r="1166" spans="1:6" x14ac:dyDescent="0.55000000000000004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1783</v>
      </c>
      <c r="F1166" t="s">
        <v>2237</v>
      </c>
    </row>
    <row r="1167" spans="1:6" x14ac:dyDescent="0.55000000000000004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1783</v>
      </c>
      <c r="F1167" t="s">
        <v>2237</v>
      </c>
    </row>
    <row r="1168" spans="1:6" x14ac:dyDescent="0.55000000000000004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1783</v>
      </c>
      <c r="F1168" t="s">
        <v>2237</v>
      </c>
    </row>
    <row r="1169" spans="1:6" x14ac:dyDescent="0.55000000000000004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1783</v>
      </c>
      <c r="F1169" t="s">
        <v>2237</v>
      </c>
    </row>
    <row r="1170" spans="1:6" x14ac:dyDescent="0.55000000000000004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1783</v>
      </c>
      <c r="F1170" t="s">
        <v>2237</v>
      </c>
    </row>
    <row r="1171" spans="1:6" x14ac:dyDescent="0.55000000000000004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1783</v>
      </c>
      <c r="F1171" t="s">
        <v>2237</v>
      </c>
    </row>
    <row r="1172" spans="1:6" x14ac:dyDescent="0.55000000000000004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1783</v>
      </c>
      <c r="F1172" t="s">
        <v>2237</v>
      </c>
    </row>
    <row r="1173" spans="1:6" x14ac:dyDescent="0.55000000000000004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1783</v>
      </c>
      <c r="F1173" t="s">
        <v>2237</v>
      </c>
    </row>
    <row r="1174" spans="1:6" x14ac:dyDescent="0.55000000000000004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1783</v>
      </c>
      <c r="F1174" t="s">
        <v>2237</v>
      </c>
    </row>
    <row r="1175" spans="1:6" x14ac:dyDescent="0.55000000000000004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1783</v>
      </c>
      <c r="F1175" t="s">
        <v>2237</v>
      </c>
    </row>
    <row r="1176" spans="1:6" x14ac:dyDescent="0.55000000000000004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1783</v>
      </c>
      <c r="F1176" t="s">
        <v>2237</v>
      </c>
    </row>
    <row r="1177" spans="1:6" x14ac:dyDescent="0.55000000000000004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1783</v>
      </c>
      <c r="F1177" t="s">
        <v>2237</v>
      </c>
    </row>
    <row r="1178" spans="1:6" x14ac:dyDescent="0.55000000000000004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1783</v>
      </c>
      <c r="F1178" t="s">
        <v>2237</v>
      </c>
    </row>
    <row r="1179" spans="1:6" x14ac:dyDescent="0.55000000000000004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1783</v>
      </c>
      <c r="F1179" t="s">
        <v>2237</v>
      </c>
    </row>
    <row r="1180" spans="1:6" x14ac:dyDescent="0.55000000000000004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1783</v>
      </c>
      <c r="F1180" t="s">
        <v>2237</v>
      </c>
    </row>
    <row r="1181" spans="1:6" x14ac:dyDescent="0.55000000000000004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1783</v>
      </c>
      <c r="F1181" t="s">
        <v>2237</v>
      </c>
    </row>
    <row r="1182" spans="1:6" x14ac:dyDescent="0.55000000000000004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1783</v>
      </c>
      <c r="F1182" t="s">
        <v>2237</v>
      </c>
    </row>
    <row r="1183" spans="1:6" x14ac:dyDescent="0.55000000000000004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1783</v>
      </c>
      <c r="F1183" t="s">
        <v>2237</v>
      </c>
    </row>
    <row r="1184" spans="1:6" x14ac:dyDescent="0.55000000000000004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1783</v>
      </c>
      <c r="F1184" t="s">
        <v>2237</v>
      </c>
    </row>
    <row r="1185" spans="1:6" x14ac:dyDescent="0.55000000000000004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1783</v>
      </c>
      <c r="F1185" t="s">
        <v>2237</v>
      </c>
    </row>
    <row r="1186" spans="1:6" x14ac:dyDescent="0.55000000000000004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1783</v>
      </c>
      <c r="F1186" t="s">
        <v>2237</v>
      </c>
    </row>
    <row r="1187" spans="1:6" x14ac:dyDescent="0.55000000000000004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1783</v>
      </c>
      <c r="F1187" t="s">
        <v>2237</v>
      </c>
    </row>
    <row r="1188" spans="1:6" x14ac:dyDescent="0.55000000000000004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1783</v>
      </c>
      <c r="F1188" t="s">
        <v>2237</v>
      </c>
    </row>
    <row r="1189" spans="1:6" x14ac:dyDescent="0.55000000000000004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1783</v>
      </c>
      <c r="F1189" t="s">
        <v>2237</v>
      </c>
    </row>
    <row r="1190" spans="1:6" x14ac:dyDescent="0.55000000000000004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1783</v>
      </c>
      <c r="F1190" t="s">
        <v>2237</v>
      </c>
    </row>
    <row r="1191" spans="1:6" x14ac:dyDescent="0.55000000000000004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1783</v>
      </c>
      <c r="F1191" t="s">
        <v>2237</v>
      </c>
    </row>
    <row r="1192" spans="1:6" x14ac:dyDescent="0.55000000000000004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1783</v>
      </c>
      <c r="F1192" t="s">
        <v>2237</v>
      </c>
    </row>
    <row r="1193" spans="1:6" x14ac:dyDescent="0.55000000000000004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1783</v>
      </c>
      <c r="F1193" t="s">
        <v>2237</v>
      </c>
    </row>
    <row r="1194" spans="1:6" x14ac:dyDescent="0.55000000000000004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1783</v>
      </c>
      <c r="F1194" t="s">
        <v>2237</v>
      </c>
    </row>
    <row r="1195" spans="1:6" x14ac:dyDescent="0.55000000000000004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1783</v>
      </c>
      <c r="F1195" t="s">
        <v>2237</v>
      </c>
    </row>
    <row r="1196" spans="1:6" x14ac:dyDescent="0.55000000000000004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1783</v>
      </c>
      <c r="F1196" t="s">
        <v>2237</v>
      </c>
    </row>
    <row r="1197" spans="1:6" x14ac:dyDescent="0.55000000000000004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1783</v>
      </c>
      <c r="F1197" t="s">
        <v>2237</v>
      </c>
    </row>
    <row r="1198" spans="1:6" x14ac:dyDescent="0.55000000000000004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1783</v>
      </c>
      <c r="F1198" t="s">
        <v>2237</v>
      </c>
    </row>
    <row r="1199" spans="1:6" x14ac:dyDescent="0.55000000000000004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1783</v>
      </c>
      <c r="F1199" t="s">
        <v>2237</v>
      </c>
    </row>
    <row r="1200" spans="1:6" x14ac:dyDescent="0.55000000000000004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1783</v>
      </c>
      <c r="F1200" t="s">
        <v>2237</v>
      </c>
    </row>
    <row r="1201" spans="1:6" x14ac:dyDescent="0.55000000000000004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1783</v>
      </c>
      <c r="F1201" t="s">
        <v>2237</v>
      </c>
    </row>
    <row r="1202" spans="1:6" x14ac:dyDescent="0.55000000000000004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1783</v>
      </c>
      <c r="F1202" t="s">
        <v>2237</v>
      </c>
    </row>
    <row r="1203" spans="1:6" x14ac:dyDescent="0.55000000000000004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1783</v>
      </c>
      <c r="F1203" t="s">
        <v>2237</v>
      </c>
    </row>
    <row r="1204" spans="1:6" x14ac:dyDescent="0.55000000000000004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1783</v>
      </c>
      <c r="F1204" t="s">
        <v>2237</v>
      </c>
    </row>
    <row r="1205" spans="1:6" x14ac:dyDescent="0.55000000000000004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1783</v>
      </c>
      <c r="F1205" t="s">
        <v>2237</v>
      </c>
    </row>
    <row r="1206" spans="1:6" x14ac:dyDescent="0.55000000000000004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1783</v>
      </c>
      <c r="F1206" t="s">
        <v>2237</v>
      </c>
    </row>
    <row r="1207" spans="1:6" x14ac:dyDescent="0.55000000000000004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1783</v>
      </c>
      <c r="F1207" t="s">
        <v>2237</v>
      </c>
    </row>
    <row r="1208" spans="1:6" x14ac:dyDescent="0.55000000000000004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1783</v>
      </c>
      <c r="F1208" t="s">
        <v>2237</v>
      </c>
    </row>
    <row r="1209" spans="1:6" x14ac:dyDescent="0.55000000000000004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1783</v>
      </c>
      <c r="F1209" t="s">
        <v>2237</v>
      </c>
    </row>
    <row r="1210" spans="1:6" x14ac:dyDescent="0.55000000000000004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1783</v>
      </c>
      <c r="F1210" t="s">
        <v>2237</v>
      </c>
    </row>
    <row r="1211" spans="1:6" x14ac:dyDescent="0.55000000000000004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1783</v>
      </c>
      <c r="F1211" t="s">
        <v>2237</v>
      </c>
    </row>
    <row r="1212" spans="1:6" x14ac:dyDescent="0.55000000000000004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1783</v>
      </c>
      <c r="F1212" t="s">
        <v>2237</v>
      </c>
    </row>
    <row r="1213" spans="1:6" x14ac:dyDescent="0.55000000000000004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1783</v>
      </c>
      <c r="F1213" t="s">
        <v>2237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8.26171875" bestFit="1" customWidth="1"/>
    <col min="4" max="4" width="12.734375" bestFit="1" customWidth="1"/>
    <col min="5" max="8" width="5" bestFit="1" customWidth="1"/>
    <col min="9" max="9" width="11" customWidth="1"/>
    <col min="10" max="54" width="5" bestFit="1" customWidth="1"/>
    <col min="55" max="66" width="8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55000000000000004">
      <c r="A6" t="s">
        <v>617</v>
      </c>
      <c r="B6" t="s">
        <v>618</v>
      </c>
      <c r="C6" t="s">
        <v>615</v>
      </c>
      <c r="D6" t="s">
        <v>616</v>
      </c>
    </row>
    <row r="7" spans="1:65" x14ac:dyDescent="0.55000000000000004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55000000000000004">
      <c r="A8" t="s">
        <v>620</v>
      </c>
      <c r="B8" t="s">
        <v>621</v>
      </c>
      <c r="C8" t="s">
        <v>615</v>
      </c>
      <c r="D8" t="s">
        <v>616</v>
      </c>
    </row>
    <row r="9" spans="1:65" x14ac:dyDescent="0.55000000000000004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55000000000000004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55000000000000004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55000000000000004">
      <c r="A12" t="s">
        <v>626</v>
      </c>
      <c r="B12" t="s">
        <v>627</v>
      </c>
      <c r="C12" t="s">
        <v>615</v>
      </c>
      <c r="D12" t="s">
        <v>616</v>
      </c>
    </row>
    <row r="13" spans="1:65" x14ac:dyDescent="0.55000000000000004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55000000000000004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55000000000000004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55000000000000004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55000000000000004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55000000000000004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55000000000000004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55000000000000004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55000000000000004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55000000000000004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55000000000000004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55000000000000004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55000000000000004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55000000000000004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55000000000000004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55000000000000004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55000000000000004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55000000000000004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55000000000000004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55000000000000004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55000000000000004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55000000000000004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55000000000000004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55000000000000004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55000000000000004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55000000000000004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55000000000000004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55000000000000004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55000000000000004">
      <c r="A41" t="s">
        <v>660</v>
      </c>
      <c r="B41" t="s">
        <v>661</v>
      </c>
      <c r="C41" t="s">
        <v>615</v>
      </c>
      <c r="D41" t="s">
        <v>616</v>
      </c>
    </row>
    <row r="42" spans="1:64" x14ac:dyDescent="0.55000000000000004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55000000000000004">
      <c r="A43" t="s">
        <v>515</v>
      </c>
      <c r="B43" t="s">
        <v>663</v>
      </c>
      <c r="C43" t="s">
        <v>615</v>
      </c>
      <c r="D43" t="s">
        <v>616</v>
      </c>
    </row>
    <row r="44" spans="1:64" x14ac:dyDescent="0.55000000000000004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55000000000000004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55000000000000004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55000000000000004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55000000000000004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55000000000000004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55000000000000004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55000000000000004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55000000000000004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55000000000000004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55000000000000004">
      <c r="A54" t="s">
        <v>677</v>
      </c>
      <c r="B54" t="s">
        <v>678</v>
      </c>
      <c r="C54" t="s">
        <v>615</v>
      </c>
      <c r="D54" t="s">
        <v>616</v>
      </c>
    </row>
    <row r="55" spans="1:64" x14ac:dyDescent="0.55000000000000004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55000000000000004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55000000000000004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55000000000000004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55000000000000004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55000000000000004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55000000000000004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55000000000000004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55000000000000004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55000000000000004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55000000000000004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55000000000000004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55000000000000004">
      <c r="A67" t="s">
        <v>696</v>
      </c>
      <c r="B67" t="s">
        <v>697</v>
      </c>
      <c r="C67" t="s">
        <v>615</v>
      </c>
      <c r="D67" t="s">
        <v>616</v>
      </c>
    </row>
    <row r="68" spans="1:64" x14ac:dyDescent="0.55000000000000004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55000000000000004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55000000000000004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55000000000000004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55000000000000004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55000000000000004">
      <c r="A73" t="s">
        <v>707</v>
      </c>
      <c r="B73" t="s">
        <v>708</v>
      </c>
      <c r="C73" t="s">
        <v>615</v>
      </c>
      <c r="D73" t="s">
        <v>616</v>
      </c>
    </row>
    <row r="74" spans="1:64" x14ac:dyDescent="0.55000000000000004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55000000000000004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55000000000000004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55000000000000004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55000000000000004">
      <c r="A78" t="s">
        <v>712</v>
      </c>
      <c r="B78" t="s">
        <v>713</v>
      </c>
      <c r="C78" t="s">
        <v>615</v>
      </c>
      <c r="D78" t="s">
        <v>616</v>
      </c>
    </row>
    <row r="79" spans="1:64" x14ac:dyDescent="0.55000000000000004">
      <c r="A79" t="s">
        <v>714</v>
      </c>
      <c r="B79" t="s">
        <v>715</v>
      </c>
      <c r="C79" t="s">
        <v>615</v>
      </c>
      <c r="D79" t="s">
        <v>616</v>
      </c>
    </row>
    <row r="80" spans="1:64" x14ac:dyDescent="0.55000000000000004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55000000000000004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55000000000000004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55000000000000004">
      <c r="A83" t="s">
        <v>719</v>
      </c>
      <c r="B83" t="s">
        <v>720</v>
      </c>
      <c r="C83" t="s">
        <v>615</v>
      </c>
      <c r="D83" t="s">
        <v>616</v>
      </c>
    </row>
    <row r="84" spans="1:64" x14ac:dyDescent="0.55000000000000004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55000000000000004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55000000000000004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55000000000000004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55000000000000004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55000000000000004">
      <c r="A89" t="s">
        <v>727</v>
      </c>
      <c r="B89" t="s">
        <v>728</v>
      </c>
      <c r="C89" t="s">
        <v>615</v>
      </c>
      <c r="D89" t="s">
        <v>616</v>
      </c>
    </row>
    <row r="90" spans="1:64" x14ac:dyDescent="0.55000000000000004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55000000000000004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55000000000000004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55000000000000004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55000000000000004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55000000000000004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55000000000000004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55000000000000004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55000000000000004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55000000000000004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55000000000000004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55000000000000004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55000000000000004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55000000000000004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55000000000000004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55000000000000004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55000000000000004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55000000000000004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55000000000000004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55000000000000004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55000000000000004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55000000000000004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55000000000000004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55000000000000004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55000000000000004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55000000000000004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55000000000000004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55000000000000004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55000000000000004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55000000000000004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55000000000000004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55000000000000004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55000000000000004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55000000000000004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55000000000000004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55000000000000004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55000000000000004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55000000000000004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55000000000000004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55000000000000004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55000000000000004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55000000000000004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55000000000000004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55000000000000004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55000000000000004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55000000000000004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55000000000000004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55000000000000004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55000000000000004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55000000000000004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55000000000000004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55000000000000004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55000000000000004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55000000000000004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55000000000000004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55000000000000004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55000000000000004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55000000000000004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55000000000000004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55000000000000004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55000000000000004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55000000000000004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55000000000000004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55000000000000004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55000000000000004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55000000000000004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55000000000000004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55000000000000004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55000000000000004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55000000000000004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55000000000000004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55000000000000004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55000000000000004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55000000000000004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55000000000000004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55000000000000004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55000000000000004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55000000000000004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55000000000000004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55000000000000004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55000000000000004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55000000000000004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55000000000000004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55000000000000004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55000000000000004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55000000000000004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55000000000000004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55000000000000004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55000000000000004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55000000000000004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55000000000000004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55000000000000004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55000000000000004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55000000000000004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55000000000000004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55000000000000004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55000000000000004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55000000000000004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55000000000000004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55000000000000004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55000000000000004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55000000000000004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55000000000000004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55000000000000004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55000000000000004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55000000000000004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55000000000000004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55000000000000004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55000000000000004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55000000000000004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55000000000000004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55000000000000004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55000000000000004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55000000000000004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55000000000000004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55000000000000004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55000000000000004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55000000000000004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55000000000000004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55000000000000004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55000000000000004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55000000000000004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55000000000000004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55000000000000004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55000000000000004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55000000000000004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55000000000000004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55000000000000004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55000000000000004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55000000000000004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55000000000000004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55000000000000004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55000000000000004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55000000000000004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55000000000000004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55000000000000004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55000000000000004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55000000000000004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55000000000000004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55000000000000004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55000000000000004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55000000000000004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55000000000000004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55000000000000004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55000000000000004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55000000000000004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55000000000000004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55000000000000004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55000000000000004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55000000000000004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55000000000000004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55000000000000004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55000000000000004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55000000000000004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55000000000000004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55000000000000004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55000000000000004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55000000000000004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55000000000000004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55000000000000004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55000000000000004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55000000000000004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55000000000000004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55000000000000004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55000000000000004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55000000000000004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55000000000000004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55000000000000004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55000000000000004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55000000000000004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55000000000000004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55000000000000004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55000000000000004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55000000000000004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55000000000000004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55000000000000004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55000000000000004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55000000000000004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55000000000000004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55000000000000004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55000000000000004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55000000000000004">
      <c r="BM273" s="11" t="s">
        <v>981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129.45230835262726</v>
      </c>
    </row>
    <row r="276" spans="8:65" s="1" customFormat="1" x14ac:dyDescent="0.55000000000000004">
      <c r="H276">
        <v>2021</v>
      </c>
      <c r="I276" s="85">
        <f>I275*$BM$272</f>
        <v>119.69928669874062</v>
      </c>
    </row>
    <row r="277" spans="8:65" s="1" customFormat="1" x14ac:dyDescent="0.55000000000000004">
      <c r="H277">
        <v>2022</v>
      </c>
      <c r="I277" s="85">
        <f t="shared" ref="I277:I295" si="1">I276*$BM$272</f>
        <v>110.68106408082075</v>
      </c>
    </row>
    <row r="278" spans="8:65" s="1" customFormat="1" x14ac:dyDescent="0.55000000000000004">
      <c r="H278">
        <v>2023</v>
      </c>
      <c r="I278" s="85">
        <f t="shared" si="1"/>
        <v>102.34228025848073</v>
      </c>
    </row>
    <row r="279" spans="8:65" s="1" customFormat="1" x14ac:dyDescent="0.55000000000000004">
      <c r="H279">
        <v>2024</v>
      </c>
      <c r="I279" s="85">
        <f t="shared" si="1"/>
        <v>94.631745868084593</v>
      </c>
    </row>
    <row r="280" spans="8:65" s="1" customFormat="1" x14ac:dyDescent="0.55000000000000004">
      <c r="H280">
        <v>2025</v>
      </c>
      <c r="I280" s="85">
        <f t="shared" si="1"/>
        <v>87.502128186162466</v>
      </c>
    </row>
    <row r="281" spans="8:65" s="1" customFormat="1" x14ac:dyDescent="0.55000000000000004">
      <c r="H281">
        <v>2026</v>
      </c>
      <c r="I281" s="85">
        <f t="shared" si="1"/>
        <v>80.909660567615845</v>
      </c>
    </row>
    <row r="282" spans="8:65" s="1" customFormat="1" x14ac:dyDescent="0.55000000000000004">
      <c r="H282">
        <v>2027</v>
      </c>
      <c r="I282" s="85">
        <f t="shared" si="1"/>
        <v>74.813873775038658</v>
      </c>
    </row>
    <row r="283" spans="8:65" s="1" customFormat="1" x14ac:dyDescent="0.55000000000000004">
      <c r="H283">
        <v>2028</v>
      </c>
      <c r="I283" s="85">
        <f t="shared" si="1"/>
        <v>69.177347549863129</v>
      </c>
    </row>
    <row r="284" spans="8:65" s="1" customFormat="1" x14ac:dyDescent="0.55000000000000004">
      <c r="H284">
        <v>2029</v>
      </c>
      <c r="I284" s="85">
        <f t="shared" si="1"/>
        <v>63.965480900298175</v>
      </c>
    </row>
    <row r="285" spans="8:65" s="1" customFormat="1" x14ac:dyDescent="0.55000000000000004">
      <c r="H285">
        <v>2030</v>
      </c>
      <c r="I285" s="85">
        <f t="shared" si="1"/>
        <v>59.14627969592491</v>
      </c>
    </row>
    <row r="286" spans="8:65" s="1" customFormat="1" x14ac:dyDescent="0.55000000000000004">
      <c r="H286">
        <v>2031</v>
      </c>
      <c r="I286" s="85">
        <f t="shared" si="1"/>
        <v>54.690160265054338</v>
      </c>
    </row>
    <row r="287" spans="8:65" s="1" customFormat="1" x14ac:dyDescent="0.55000000000000004">
      <c r="H287">
        <v>2032</v>
      </c>
      <c r="I287" s="85">
        <f t="shared" si="1"/>
        <v>50.569767789188688</v>
      </c>
    </row>
    <row r="288" spans="8:65" s="1" customFormat="1" x14ac:dyDescent="0.55000000000000004">
      <c r="H288">
        <v>2033</v>
      </c>
      <c r="I288" s="85">
        <f t="shared" si="1"/>
        <v>46.759808379762937</v>
      </c>
      <c r="AG288" t="s">
        <v>2560</v>
      </c>
    </row>
    <row r="289" spans="3:54" s="1" customFormat="1" x14ac:dyDescent="0.55000000000000004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55000000000000004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2559</v>
      </c>
    </row>
    <row r="291" spans="3:54" s="1" customFormat="1" x14ac:dyDescent="0.55000000000000004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55000000000000004">
      <c r="H292">
        <v>2037</v>
      </c>
      <c r="I292" s="85">
        <f t="shared" si="1"/>
        <v>34.182181528818241</v>
      </c>
    </row>
    <row r="293" spans="3:54" s="1" customFormat="1" x14ac:dyDescent="0.55000000000000004">
      <c r="H293">
        <v>2038</v>
      </c>
      <c r="I293" s="85">
        <f t="shared" si="1"/>
        <v>31.606873595957559</v>
      </c>
    </row>
    <row r="294" spans="3:54" s="1" customFormat="1" x14ac:dyDescent="0.55000000000000004">
      <c r="H294">
        <v>2039</v>
      </c>
      <c r="I294" s="85">
        <f t="shared" si="1"/>
        <v>29.225591048617215</v>
      </c>
    </row>
    <row r="295" spans="3:54" s="1" customFormat="1" x14ac:dyDescent="0.55000000000000004">
      <c r="H295">
        <v>2040</v>
      </c>
      <c r="I295" s="85">
        <f t="shared" si="1"/>
        <v>27.023715887238417</v>
      </c>
    </row>
    <row r="296" spans="3:54" s="1" customFormat="1" x14ac:dyDescent="0.55000000000000004"/>
    <row r="297" spans="3:54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" bestFit="1" customWidth="1"/>
    <col min="4" max="4" width="14.26171875" bestFit="1" customWidth="1"/>
    <col min="5" max="8" width="5" bestFit="1" customWidth="1"/>
    <col min="9" max="9" width="10.7890625" customWidth="1"/>
    <col min="10" max="44" width="5" bestFit="1" customWidth="1"/>
    <col min="45" max="63" width="11.47265625" bestFit="1" customWidth="1"/>
    <col min="64" max="64" width="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983</v>
      </c>
      <c r="D5" t="s">
        <v>984</v>
      </c>
    </row>
    <row r="6" spans="1:65" x14ac:dyDescent="0.55000000000000004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55000000000000004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55000000000000004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55000000000000004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55000000000000004">
      <c r="A10" t="s">
        <v>526</v>
      </c>
      <c r="B10" t="s">
        <v>623</v>
      </c>
      <c r="C10" t="s">
        <v>983</v>
      </c>
      <c r="D10" t="s">
        <v>984</v>
      </c>
    </row>
    <row r="11" spans="1:65" x14ac:dyDescent="0.55000000000000004">
      <c r="A11" t="s">
        <v>624</v>
      </c>
      <c r="B11" t="s">
        <v>625</v>
      </c>
      <c r="C11" t="s">
        <v>983</v>
      </c>
      <c r="D11" t="s">
        <v>984</v>
      </c>
    </row>
    <row r="12" spans="1:65" x14ac:dyDescent="0.55000000000000004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55000000000000004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55000000000000004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55000000000000004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55000000000000004">
      <c r="A16" t="s">
        <v>631</v>
      </c>
      <c r="B16" t="s">
        <v>632</v>
      </c>
      <c r="C16" t="s">
        <v>983</v>
      </c>
      <c r="D16" t="s">
        <v>984</v>
      </c>
    </row>
    <row r="17" spans="1:63" x14ac:dyDescent="0.55000000000000004">
      <c r="A17" t="s">
        <v>468</v>
      </c>
      <c r="B17" t="s">
        <v>633</v>
      </c>
      <c r="C17" t="s">
        <v>983</v>
      </c>
      <c r="D17" t="s">
        <v>984</v>
      </c>
    </row>
    <row r="18" spans="1:63" x14ac:dyDescent="0.55000000000000004">
      <c r="A18" t="s">
        <v>496</v>
      </c>
      <c r="B18" t="s">
        <v>634</v>
      </c>
      <c r="C18" t="s">
        <v>983</v>
      </c>
      <c r="D18" t="s">
        <v>984</v>
      </c>
    </row>
    <row r="19" spans="1:63" x14ac:dyDescent="0.55000000000000004">
      <c r="A19" t="s">
        <v>538</v>
      </c>
      <c r="B19" t="s">
        <v>635</v>
      </c>
      <c r="C19" t="s">
        <v>983</v>
      </c>
      <c r="D19" t="s">
        <v>984</v>
      </c>
    </row>
    <row r="20" spans="1:63" x14ac:dyDescent="0.55000000000000004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55000000000000004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55000000000000004">
      <c r="A22" t="s">
        <v>539</v>
      </c>
      <c r="B22" t="s">
        <v>638</v>
      </c>
      <c r="C22" t="s">
        <v>983</v>
      </c>
      <c r="D22" t="s">
        <v>984</v>
      </c>
    </row>
    <row r="23" spans="1:63" x14ac:dyDescent="0.55000000000000004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55000000000000004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55000000000000004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55000000000000004">
      <c r="A26" t="s">
        <v>509</v>
      </c>
      <c r="B26" t="s">
        <v>642</v>
      </c>
      <c r="C26" t="s">
        <v>983</v>
      </c>
      <c r="D26" t="s">
        <v>984</v>
      </c>
    </row>
    <row r="27" spans="1:63" x14ac:dyDescent="0.55000000000000004">
      <c r="A27" t="s">
        <v>430</v>
      </c>
      <c r="B27" t="s">
        <v>643</v>
      </c>
      <c r="C27" t="s">
        <v>983</v>
      </c>
      <c r="D27" t="s">
        <v>984</v>
      </c>
    </row>
    <row r="28" spans="1:63" x14ac:dyDescent="0.55000000000000004">
      <c r="A28" t="s">
        <v>644</v>
      </c>
      <c r="B28" t="s">
        <v>645</v>
      </c>
      <c r="C28" t="s">
        <v>983</v>
      </c>
      <c r="D28" t="s">
        <v>984</v>
      </c>
    </row>
    <row r="29" spans="1:63" x14ac:dyDescent="0.55000000000000004">
      <c r="A29" t="s">
        <v>527</v>
      </c>
      <c r="B29" t="s">
        <v>646</v>
      </c>
      <c r="C29" t="s">
        <v>983</v>
      </c>
      <c r="D29" t="s">
        <v>984</v>
      </c>
    </row>
    <row r="30" spans="1:63" x14ac:dyDescent="0.55000000000000004">
      <c r="A30" t="s">
        <v>508</v>
      </c>
      <c r="B30" t="s">
        <v>647</v>
      </c>
      <c r="C30" t="s">
        <v>983</v>
      </c>
      <c r="D30" t="s">
        <v>984</v>
      </c>
    </row>
    <row r="31" spans="1:63" x14ac:dyDescent="0.55000000000000004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55000000000000004">
      <c r="A32" t="s">
        <v>649</v>
      </c>
      <c r="B32" t="s">
        <v>650</v>
      </c>
      <c r="C32" t="s">
        <v>983</v>
      </c>
      <c r="D32" t="s">
        <v>984</v>
      </c>
    </row>
    <row r="33" spans="1:63" x14ac:dyDescent="0.55000000000000004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55000000000000004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55000000000000004">
      <c r="A35" t="s">
        <v>470</v>
      </c>
      <c r="B35" t="s">
        <v>654</v>
      </c>
      <c r="C35" t="s">
        <v>983</v>
      </c>
      <c r="D35" t="s">
        <v>984</v>
      </c>
    </row>
    <row r="36" spans="1:63" x14ac:dyDescent="0.55000000000000004">
      <c r="A36" t="s">
        <v>459</v>
      </c>
      <c r="B36" t="s">
        <v>655</v>
      </c>
      <c r="C36" t="s">
        <v>983</v>
      </c>
      <c r="D36" t="s">
        <v>984</v>
      </c>
    </row>
    <row r="37" spans="1:63" x14ac:dyDescent="0.55000000000000004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55000000000000004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55000000000000004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55000000000000004">
      <c r="A40" t="s">
        <v>545</v>
      </c>
      <c r="B40" t="s">
        <v>659</v>
      </c>
      <c r="C40" t="s">
        <v>983</v>
      </c>
      <c r="D40" t="s">
        <v>984</v>
      </c>
    </row>
    <row r="41" spans="1:63" x14ac:dyDescent="0.55000000000000004">
      <c r="A41" t="s">
        <v>660</v>
      </c>
      <c r="B41" t="s">
        <v>661</v>
      </c>
      <c r="C41" t="s">
        <v>983</v>
      </c>
      <c r="D41" t="s">
        <v>984</v>
      </c>
    </row>
    <row r="42" spans="1:63" x14ac:dyDescent="0.55000000000000004">
      <c r="A42" t="s">
        <v>544</v>
      </c>
      <c r="B42" t="s">
        <v>662</v>
      </c>
      <c r="C42" t="s">
        <v>983</v>
      </c>
      <c r="D42" t="s">
        <v>984</v>
      </c>
    </row>
    <row r="43" spans="1:63" x14ac:dyDescent="0.55000000000000004">
      <c r="A43" t="s">
        <v>515</v>
      </c>
      <c r="B43" t="s">
        <v>663</v>
      </c>
      <c r="C43" t="s">
        <v>983</v>
      </c>
      <c r="D43" t="s">
        <v>984</v>
      </c>
    </row>
    <row r="44" spans="1:63" x14ac:dyDescent="0.55000000000000004">
      <c r="A44" t="s">
        <v>488</v>
      </c>
      <c r="B44" t="s">
        <v>664</v>
      </c>
      <c r="C44" t="s">
        <v>983</v>
      </c>
      <c r="D44" t="s">
        <v>984</v>
      </c>
    </row>
    <row r="45" spans="1:63" x14ac:dyDescent="0.55000000000000004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55000000000000004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55000000000000004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55000000000000004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55000000000000004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55000000000000004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55000000000000004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55000000000000004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55000000000000004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55000000000000004">
      <c r="A54" t="s">
        <v>677</v>
      </c>
      <c r="B54" t="s">
        <v>678</v>
      </c>
      <c r="C54" t="s">
        <v>983</v>
      </c>
      <c r="D54" t="s">
        <v>984</v>
      </c>
    </row>
    <row r="55" spans="1:63" x14ac:dyDescent="0.55000000000000004">
      <c r="A55" t="s">
        <v>471</v>
      </c>
      <c r="B55" t="s">
        <v>679</v>
      </c>
      <c r="C55" t="s">
        <v>983</v>
      </c>
      <c r="D55" t="s">
        <v>984</v>
      </c>
    </row>
    <row r="56" spans="1:63" x14ac:dyDescent="0.55000000000000004">
      <c r="A56" t="s">
        <v>680</v>
      </c>
      <c r="B56" t="s">
        <v>681</v>
      </c>
      <c r="C56" t="s">
        <v>983</v>
      </c>
      <c r="D56" t="s">
        <v>984</v>
      </c>
    </row>
    <row r="57" spans="1:63" x14ac:dyDescent="0.55000000000000004">
      <c r="A57" t="s">
        <v>682</v>
      </c>
      <c r="B57" t="s">
        <v>683</v>
      </c>
      <c r="C57" t="s">
        <v>983</v>
      </c>
      <c r="D57" t="s">
        <v>984</v>
      </c>
    </row>
    <row r="58" spans="1:63" x14ac:dyDescent="0.55000000000000004">
      <c r="A58" t="s">
        <v>431</v>
      </c>
      <c r="B58" t="s">
        <v>684</v>
      </c>
      <c r="C58" t="s">
        <v>983</v>
      </c>
      <c r="D58" t="s">
        <v>984</v>
      </c>
    </row>
    <row r="59" spans="1:63" x14ac:dyDescent="0.55000000000000004">
      <c r="A59" t="s">
        <v>685</v>
      </c>
      <c r="B59" t="s">
        <v>686</v>
      </c>
      <c r="C59" t="s">
        <v>983</v>
      </c>
      <c r="D59" t="s">
        <v>984</v>
      </c>
    </row>
    <row r="60" spans="1:63" x14ac:dyDescent="0.55000000000000004">
      <c r="A60" t="s">
        <v>541</v>
      </c>
      <c r="B60" t="s">
        <v>687</v>
      </c>
      <c r="C60" t="s">
        <v>983</v>
      </c>
      <c r="D60" t="s">
        <v>984</v>
      </c>
    </row>
    <row r="61" spans="1:63" x14ac:dyDescent="0.55000000000000004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55000000000000004">
      <c r="A62" t="s">
        <v>689</v>
      </c>
      <c r="B62" t="s">
        <v>690</v>
      </c>
      <c r="C62" t="s">
        <v>983</v>
      </c>
      <c r="D62" t="s">
        <v>984</v>
      </c>
    </row>
    <row r="63" spans="1:63" x14ac:dyDescent="0.55000000000000004">
      <c r="A63" t="s">
        <v>516</v>
      </c>
      <c r="B63" t="s">
        <v>691</v>
      </c>
      <c r="C63" t="s">
        <v>983</v>
      </c>
      <c r="D63" t="s">
        <v>984</v>
      </c>
    </row>
    <row r="64" spans="1:63" x14ac:dyDescent="0.55000000000000004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55000000000000004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55000000000000004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55000000000000004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55000000000000004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55000000000000004">
      <c r="A69" t="s">
        <v>700</v>
      </c>
      <c r="B69" t="s">
        <v>701</v>
      </c>
      <c r="C69" t="s">
        <v>983</v>
      </c>
      <c r="D69" t="s">
        <v>984</v>
      </c>
    </row>
    <row r="70" spans="1:63" x14ac:dyDescent="0.55000000000000004">
      <c r="A70" t="s">
        <v>702</v>
      </c>
      <c r="B70" t="s">
        <v>703</v>
      </c>
      <c r="C70" t="s">
        <v>983</v>
      </c>
      <c r="D70" t="s">
        <v>984</v>
      </c>
    </row>
    <row r="71" spans="1:63" x14ac:dyDescent="0.55000000000000004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55000000000000004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55000000000000004">
      <c r="A73" t="s">
        <v>707</v>
      </c>
      <c r="B73" t="s">
        <v>708</v>
      </c>
      <c r="C73" t="s">
        <v>983</v>
      </c>
      <c r="D73" t="s">
        <v>984</v>
      </c>
    </row>
    <row r="74" spans="1:63" x14ac:dyDescent="0.55000000000000004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55000000000000004">
      <c r="A75" t="s">
        <v>537</v>
      </c>
      <c r="B75" t="s">
        <v>710</v>
      </c>
      <c r="C75" t="s">
        <v>983</v>
      </c>
      <c r="D75" t="s">
        <v>984</v>
      </c>
    </row>
    <row r="76" spans="1:63" x14ac:dyDescent="0.55000000000000004">
      <c r="A76" t="s">
        <v>517</v>
      </c>
      <c r="B76" t="s">
        <v>711</v>
      </c>
      <c r="C76" t="s">
        <v>983</v>
      </c>
      <c r="D76" t="s">
        <v>984</v>
      </c>
    </row>
    <row r="77" spans="1:63" x14ac:dyDescent="0.55000000000000004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55000000000000004">
      <c r="A78" t="s">
        <v>712</v>
      </c>
      <c r="B78" t="s">
        <v>713</v>
      </c>
      <c r="C78" t="s">
        <v>983</v>
      </c>
      <c r="D78" t="s">
        <v>984</v>
      </c>
    </row>
    <row r="79" spans="1:63" x14ac:dyDescent="0.55000000000000004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55000000000000004">
      <c r="A80" t="s">
        <v>518</v>
      </c>
      <c r="B80" t="s">
        <v>716</v>
      </c>
      <c r="C80" t="s">
        <v>983</v>
      </c>
      <c r="D80" t="s">
        <v>984</v>
      </c>
    </row>
    <row r="81" spans="1:63" x14ac:dyDescent="0.55000000000000004">
      <c r="A81" t="s">
        <v>498</v>
      </c>
      <c r="B81" t="s">
        <v>717</v>
      </c>
      <c r="C81" t="s">
        <v>983</v>
      </c>
      <c r="D81" t="s">
        <v>984</v>
      </c>
    </row>
    <row r="82" spans="1:63" x14ac:dyDescent="0.55000000000000004">
      <c r="A82" t="s">
        <v>540</v>
      </c>
      <c r="B82" t="s">
        <v>718</v>
      </c>
      <c r="C82" t="s">
        <v>983</v>
      </c>
      <c r="D82" t="s">
        <v>984</v>
      </c>
    </row>
    <row r="83" spans="1:63" x14ac:dyDescent="0.55000000000000004">
      <c r="A83" t="s">
        <v>719</v>
      </c>
      <c r="B83" t="s">
        <v>720</v>
      </c>
      <c r="C83" t="s">
        <v>983</v>
      </c>
      <c r="D83" t="s">
        <v>984</v>
      </c>
    </row>
    <row r="84" spans="1:63" x14ac:dyDescent="0.55000000000000004">
      <c r="A84" t="s">
        <v>721</v>
      </c>
      <c r="B84" t="s">
        <v>722</v>
      </c>
      <c r="C84" t="s">
        <v>983</v>
      </c>
      <c r="D84" t="s">
        <v>984</v>
      </c>
    </row>
    <row r="85" spans="1:63" x14ac:dyDescent="0.55000000000000004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55000000000000004">
      <c r="A86" t="s">
        <v>525</v>
      </c>
      <c r="B86" t="s">
        <v>724</v>
      </c>
      <c r="C86" t="s">
        <v>983</v>
      </c>
      <c r="D86" t="s">
        <v>984</v>
      </c>
    </row>
    <row r="87" spans="1:63" x14ac:dyDescent="0.55000000000000004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55000000000000004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55000000000000004">
      <c r="A89" t="s">
        <v>727</v>
      </c>
      <c r="B89" t="s">
        <v>728</v>
      </c>
      <c r="C89" t="s">
        <v>983</v>
      </c>
      <c r="D89" t="s">
        <v>984</v>
      </c>
    </row>
    <row r="90" spans="1:63" x14ac:dyDescent="0.55000000000000004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55000000000000004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55000000000000004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55000000000000004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55000000000000004">
      <c r="A94" t="s">
        <v>529</v>
      </c>
      <c r="B94" t="s">
        <v>734</v>
      </c>
      <c r="C94" t="s">
        <v>983</v>
      </c>
      <c r="D94" t="s">
        <v>984</v>
      </c>
    </row>
    <row r="95" spans="1:63" x14ac:dyDescent="0.55000000000000004">
      <c r="A95" t="s">
        <v>473</v>
      </c>
      <c r="B95" t="s">
        <v>735</v>
      </c>
      <c r="C95" t="s">
        <v>983</v>
      </c>
      <c r="D95" t="s">
        <v>984</v>
      </c>
    </row>
    <row r="96" spans="1:63" x14ac:dyDescent="0.55000000000000004">
      <c r="A96" t="s">
        <v>736</v>
      </c>
      <c r="B96" t="s">
        <v>737</v>
      </c>
      <c r="C96" t="s">
        <v>983</v>
      </c>
      <c r="D96" t="s">
        <v>984</v>
      </c>
    </row>
    <row r="97" spans="1:63" x14ac:dyDescent="0.55000000000000004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55000000000000004">
      <c r="A98" t="s">
        <v>503</v>
      </c>
      <c r="B98" t="s">
        <v>739</v>
      </c>
      <c r="C98" t="s">
        <v>983</v>
      </c>
      <c r="D98" t="s">
        <v>984</v>
      </c>
    </row>
    <row r="99" spans="1:63" x14ac:dyDescent="0.55000000000000004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55000000000000004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55000000000000004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55000000000000004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55000000000000004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55000000000000004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55000000000000004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55000000000000004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55000000000000004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55000000000000004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55000000000000004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55000000000000004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55000000000000004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55000000000000004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55000000000000004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55000000000000004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55000000000000004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55000000000000004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55000000000000004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55000000000000004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55000000000000004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55000000000000004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55000000000000004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55000000000000004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55000000000000004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55000000000000004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55000000000000004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55000000000000004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55000000000000004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55000000000000004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55000000000000004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55000000000000004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55000000000000004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55000000000000004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55000000000000004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55000000000000004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55000000000000004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55000000000000004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55000000000000004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55000000000000004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55000000000000004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55000000000000004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55000000000000004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55000000000000004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55000000000000004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55000000000000004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55000000000000004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55000000000000004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55000000000000004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55000000000000004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55000000000000004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55000000000000004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55000000000000004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55000000000000004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55000000000000004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55000000000000004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55000000000000004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55000000000000004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55000000000000004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55000000000000004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55000000000000004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55000000000000004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55000000000000004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55000000000000004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55000000000000004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55000000000000004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55000000000000004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55000000000000004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55000000000000004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55000000000000004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55000000000000004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55000000000000004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55000000000000004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55000000000000004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55000000000000004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55000000000000004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55000000000000004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55000000000000004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55000000000000004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55000000000000004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55000000000000004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55000000000000004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55000000000000004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55000000000000004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55000000000000004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55000000000000004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55000000000000004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55000000000000004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55000000000000004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55000000000000004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55000000000000004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55000000000000004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55000000000000004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55000000000000004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55000000000000004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55000000000000004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55000000000000004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55000000000000004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55000000000000004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55000000000000004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55000000000000004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55000000000000004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55000000000000004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55000000000000004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55000000000000004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55000000000000004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55000000000000004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55000000000000004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55000000000000004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55000000000000004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55000000000000004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55000000000000004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55000000000000004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55000000000000004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55000000000000004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55000000000000004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55000000000000004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55000000000000004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55000000000000004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55000000000000004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55000000000000004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55000000000000004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55000000000000004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55000000000000004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55000000000000004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55000000000000004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55000000000000004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55000000000000004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55000000000000004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55000000000000004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55000000000000004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55000000000000004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55000000000000004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55000000000000004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55000000000000004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55000000000000004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55000000000000004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55000000000000004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55000000000000004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55000000000000004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55000000000000004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55000000000000004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55000000000000004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55000000000000004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55000000000000004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55000000000000004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55000000000000004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55000000000000004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55000000000000004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55000000000000004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55000000000000004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55000000000000004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55000000000000004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55000000000000004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55000000000000004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55000000000000004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55000000000000004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55000000000000004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55000000000000004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55000000000000004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55000000000000004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55000000000000004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55000000000000004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55000000000000004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55000000000000004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55000000000000004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55000000000000004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55000000000000004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55000000000000004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55000000000000004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55000000000000004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55000000000000004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55000000000000004">
      <c r="BM273" s="11" t="s">
        <v>985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BK77*$BM$272</f>
        <v>27.855993768682247</v>
      </c>
    </row>
    <row r="276" spans="8:65" s="1" customFormat="1" x14ac:dyDescent="0.55000000000000004">
      <c r="H276">
        <v>2021</v>
      </c>
      <c r="I276" s="85">
        <f>I275*$BM$272</f>
        <v>24.389678001331873</v>
      </c>
    </row>
    <row r="277" spans="8:65" s="1" customFormat="1" x14ac:dyDescent="0.55000000000000004">
      <c r="H277">
        <v>2022</v>
      </c>
      <c r="I277" s="85">
        <f t="shared" ref="I277:I295" si="1">I276*$BM$272</f>
        <v>21.354700103265859</v>
      </c>
    </row>
    <row r="278" spans="8:65" s="1" customFormat="1" x14ac:dyDescent="0.55000000000000004">
      <c r="H278">
        <v>2023</v>
      </c>
      <c r="I278" s="85">
        <f t="shared" si="1"/>
        <v>18.697385692239166</v>
      </c>
    </row>
    <row r="279" spans="8:65" s="1" customFormat="1" x14ac:dyDescent="0.55000000000000004">
      <c r="H279">
        <v>2024</v>
      </c>
      <c r="I279" s="85">
        <f t="shared" si="1"/>
        <v>16.370739464090406</v>
      </c>
    </row>
    <row r="280" spans="8:65" s="1" customFormat="1" x14ac:dyDescent="0.55000000000000004">
      <c r="H280">
        <v>2025</v>
      </c>
      <c r="I280" s="85">
        <f t="shared" si="1"/>
        <v>14.333614068429247</v>
      </c>
    </row>
    <row r="281" spans="8:65" s="1" customFormat="1" x14ac:dyDescent="0.55000000000000004">
      <c r="H281">
        <v>2026</v>
      </c>
      <c r="I281" s="85">
        <f t="shared" si="1"/>
        <v>12.54998240692411</v>
      </c>
    </row>
    <row r="282" spans="8:65" s="1" customFormat="1" x14ac:dyDescent="0.55000000000000004">
      <c r="H282">
        <v>2027</v>
      </c>
      <c r="I282" s="85">
        <f t="shared" si="1"/>
        <v>10.988300484594015</v>
      </c>
    </row>
    <row r="283" spans="8:65" s="1" customFormat="1" x14ac:dyDescent="0.55000000000000004">
      <c r="H283">
        <v>2028</v>
      </c>
      <c r="I283" s="85">
        <f t="shared" si="1"/>
        <v>9.6209495459621177</v>
      </c>
    </row>
    <row r="284" spans="8:65" s="1" customFormat="1" x14ac:dyDescent="0.55000000000000004">
      <c r="H284">
        <v>2029</v>
      </c>
      <c r="I284" s="85">
        <f t="shared" si="1"/>
        <v>8.4237476301021061</v>
      </c>
    </row>
    <row r="285" spans="8:65" s="1" customFormat="1" x14ac:dyDescent="0.55000000000000004">
      <c r="H285">
        <v>2030</v>
      </c>
      <c r="I285" s="85">
        <f t="shared" si="1"/>
        <v>7.3755219063000226</v>
      </c>
    </row>
    <row r="286" spans="8:65" s="1" customFormat="1" x14ac:dyDescent="0.55000000000000004">
      <c r="H286">
        <v>2031</v>
      </c>
      <c r="I286" s="85">
        <f t="shared" si="1"/>
        <v>6.4577342269751909</v>
      </c>
    </row>
    <row r="287" spans="8:65" s="1" customFormat="1" x14ac:dyDescent="0.55000000000000004">
      <c r="H287">
        <v>2032</v>
      </c>
      <c r="I287" s="85">
        <f t="shared" si="1"/>
        <v>5.6541532756652204</v>
      </c>
    </row>
    <row r="288" spans="8:65" s="1" customFormat="1" x14ac:dyDescent="0.55000000000000004">
      <c r="H288">
        <v>2033</v>
      </c>
      <c r="I288" s="85">
        <f t="shared" si="1"/>
        <v>4.9505675119259696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55000000000000004">
      <c r="H292">
        <v>2037</v>
      </c>
      <c r="I292" s="85">
        <f t="shared" si="1"/>
        <v>2.9094079934870769</v>
      </c>
    </row>
    <row r="293" spans="3:9" s="1" customFormat="1" x14ac:dyDescent="0.55000000000000004">
      <c r="H293">
        <v>2038</v>
      </c>
      <c r="I293" s="85">
        <f t="shared" si="1"/>
        <v>2.547370046278111</v>
      </c>
    </row>
    <row r="294" spans="3:9" s="1" customFormat="1" x14ac:dyDescent="0.55000000000000004">
      <c r="H294">
        <v>2039</v>
      </c>
      <c r="I294" s="85">
        <f t="shared" si="1"/>
        <v>2.2303830082275358</v>
      </c>
    </row>
    <row r="295" spans="3:9" s="1" customFormat="1" x14ac:dyDescent="0.55000000000000004">
      <c r="H295">
        <v>2040</v>
      </c>
      <c r="I295" s="85">
        <f t="shared" si="1"/>
        <v>1.9528408802083423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3.47265625" bestFit="1" customWidth="1"/>
    <col min="4" max="4" width="13.5234375" bestFit="1" customWidth="1"/>
    <col min="5" max="8" width="5" bestFit="1" customWidth="1"/>
    <col min="9" max="9" width="9.7890625" customWidth="1"/>
    <col min="10" max="34" width="5" bestFit="1" customWidth="1"/>
    <col min="35" max="64" width="11.47265625" bestFit="1" customWidth="1"/>
    <col min="65" max="65" width="9.261718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986</v>
      </c>
      <c r="D5" t="s">
        <v>987</v>
      </c>
    </row>
    <row r="6" spans="1:65" x14ac:dyDescent="0.55000000000000004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55000000000000004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55000000000000004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55000000000000004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55000000000000004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55000000000000004">
      <c r="A11" t="s">
        <v>624</v>
      </c>
      <c r="B11" t="s">
        <v>625</v>
      </c>
      <c r="C11" t="s">
        <v>986</v>
      </c>
      <c r="D11" t="s">
        <v>987</v>
      </c>
    </row>
    <row r="12" spans="1:65" x14ac:dyDescent="0.55000000000000004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55000000000000004">
      <c r="A13" t="s">
        <v>443</v>
      </c>
      <c r="B13" t="s">
        <v>628</v>
      </c>
      <c r="C13" t="s">
        <v>986</v>
      </c>
      <c r="D13" t="s">
        <v>987</v>
      </c>
    </row>
    <row r="14" spans="1:65" x14ac:dyDescent="0.55000000000000004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55000000000000004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55000000000000004">
      <c r="A16" t="s">
        <v>631</v>
      </c>
      <c r="B16" t="s">
        <v>632</v>
      </c>
      <c r="C16" t="s">
        <v>986</v>
      </c>
      <c r="D16" t="s">
        <v>987</v>
      </c>
    </row>
    <row r="17" spans="1:64" x14ac:dyDescent="0.55000000000000004">
      <c r="A17" t="s">
        <v>468</v>
      </c>
      <c r="B17" t="s">
        <v>633</v>
      </c>
      <c r="C17" t="s">
        <v>986</v>
      </c>
      <c r="D17" t="s">
        <v>987</v>
      </c>
    </row>
    <row r="18" spans="1:64" x14ac:dyDescent="0.55000000000000004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55000000000000004">
      <c r="A19" t="s">
        <v>538</v>
      </c>
      <c r="B19" t="s">
        <v>635</v>
      </c>
      <c r="C19" t="s">
        <v>986</v>
      </c>
      <c r="D19" t="s">
        <v>987</v>
      </c>
    </row>
    <row r="20" spans="1:64" x14ac:dyDescent="0.55000000000000004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55000000000000004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55000000000000004">
      <c r="A22" t="s">
        <v>539</v>
      </c>
      <c r="B22" t="s">
        <v>638</v>
      </c>
      <c r="C22" t="s">
        <v>986</v>
      </c>
      <c r="D22" t="s">
        <v>987</v>
      </c>
    </row>
    <row r="23" spans="1:64" x14ac:dyDescent="0.55000000000000004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55000000000000004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55000000000000004">
      <c r="A25" t="s">
        <v>449</v>
      </c>
      <c r="B25" t="s">
        <v>641</v>
      </c>
      <c r="C25" t="s">
        <v>986</v>
      </c>
      <c r="D25" t="s">
        <v>987</v>
      </c>
    </row>
    <row r="26" spans="1:64" x14ac:dyDescent="0.55000000000000004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55000000000000004">
      <c r="A27" t="s">
        <v>430</v>
      </c>
      <c r="B27" t="s">
        <v>643</v>
      </c>
      <c r="C27" t="s">
        <v>986</v>
      </c>
      <c r="D27" t="s">
        <v>987</v>
      </c>
    </row>
    <row r="28" spans="1:64" x14ac:dyDescent="0.55000000000000004">
      <c r="A28" t="s">
        <v>644</v>
      </c>
      <c r="B28" t="s">
        <v>645</v>
      </c>
      <c r="C28" t="s">
        <v>986</v>
      </c>
      <c r="D28" t="s">
        <v>987</v>
      </c>
    </row>
    <row r="29" spans="1:64" x14ac:dyDescent="0.55000000000000004">
      <c r="A29" t="s">
        <v>527</v>
      </c>
      <c r="B29" t="s">
        <v>646</v>
      </c>
      <c r="C29" t="s">
        <v>986</v>
      </c>
      <c r="D29" t="s">
        <v>987</v>
      </c>
    </row>
    <row r="30" spans="1:64" x14ac:dyDescent="0.55000000000000004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55000000000000004">
      <c r="A31" t="s">
        <v>478</v>
      </c>
      <c r="B31" t="s">
        <v>648</v>
      </c>
      <c r="C31" t="s">
        <v>986</v>
      </c>
      <c r="D31" t="s">
        <v>987</v>
      </c>
    </row>
    <row r="32" spans="1:64" x14ac:dyDescent="0.55000000000000004">
      <c r="A32" t="s">
        <v>649</v>
      </c>
      <c r="B32" t="s">
        <v>650</v>
      </c>
      <c r="C32" t="s">
        <v>986</v>
      </c>
      <c r="D32" t="s">
        <v>987</v>
      </c>
    </row>
    <row r="33" spans="1:64" x14ac:dyDescent="0.55000000000000004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55000000000000004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55000000000000004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55000000000000004">
      <c r="A36" t="s">
        <v>459</v>
      </c>
      <c r="B36" t="s">
        <v>655</v>
      </c>
      <c r="C36" t="s">
        <v>986</v>
      </c>
      <c r="D36" t="s">
        <v>987</v>
      </c>
    </row>
    <row r="37" spans="1:64" x14ac:dyDescent="0.55000000000000004">
      <c r="A37" t="s">
        <v>450</v>
      </c>
      <c r="B37" t="s">
        <v>656</v>
      </c>
      <c r="C37" t="s">
        <v>986</v>
      </c>
      <c r="D37" t="s">
        <v>987</v>
      </c>
    </row>
    <row r="38" spans="1:64" x14ac:dyDescent="0.55000000000000004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55000000000000004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55000000000000004">
      <c r="A40" t="s">
        <v>545</v>
      </c>
      <c r="B40" t="s">
        <v>659</v>
      </c>
      <c r="C40" t="s">
        <v>986</v>
      </c>
      <c r="D40" t="s">
        <v>987</v>
      </c>
    </row>
    <row r="41" spans="1:64" x14ac:dyDescent="0.55000000000000004">
      <c r="A41" t="s">
        <v>660</v>
      </c>
      <c r="B41" t="s">
        <v>661</v>
      </c>
      <c r="C41" t="s">
        <v>986</v>
      </c>
      <c r="D41" t="s">
        <v>987</v>
      </c>
    </row>
    <row r="42" spans="1:64" x14ac:dyDescent="0.55000000000000004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55000000000000004">
      <c r="A43" t="s">
        <v>515</v>
      </c>
      <c r="B43" t="s">
        <v>663</v>
      </c>
      <c r="C43" t="s">
        <v>986</v>
      </c>
      <c r="D43" t="s">
        <v>987</v>
      </c>
    </row>
    <row r="44" spans="1:64" x14ac:dyDescent="0.55000000000000004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55000000000000004">
      <c r="A45" t="s">
        <v>456</v>
      </c>
      <c r="B45" t="s">
        <v>665</v>
      </c>
      <c r="C45" t="s">
        <v>986</v>
      </c>
      <c r="D45" t="s">
        <v>987</v>
      </c>
    </row>
    <row r="46" spans="1:64" x14ac:dyDescent="0.55000000000000004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55000000000000004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55000000000000004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55000000000000004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55000000000000004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55000000000000004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55000000000000004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55000000000000004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55000000000000004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55000000000000004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55000000000000004">
      <c r="A56" t="s">
        <v>680</v>
      </c>
      <c r="B56" t="s">
        <v>681</v>
      </c>
      <c r="C56" t="s">
        <v>986</v>
      </c>
      <c r="D56" t="s">
        <v>987</v>
      </c>
    </row>
    <row r="57" spans="1:64" x14ac:dyDescent="0.55000000000000004">
      <c r="A57" t="s">
        <v>682</v>
      </c>
      <c r="B57" t="s">
        <v>683</v>
      </c>
      <c r="C57" t="s">
        <v>986</v>
      </c>
      <c r="D57" t="s">
        <v>987</v>
      </c>
    </row>
    <row r="58" spans="1:64" x14ac:dyDescent="0.55000000000000004">
      <c r="A58" t="s">
        <v>431</v>
      </c>
      <c r="B58" t="s">
        <v>684</v>
      </c>
      <c r="C58" t="s">
        <v>986</v>
      </c>
      <c r="D58" t="s">
        <v>987</v>
      </c>
    </row>
    <row r="59" spans="1:64" x14ac:dyDescent="0.55000000000000004">
      <c r="A59" t="s">
        <v>685</v>
      </c>
      <c r="B59" t="s">
        <v>686</v>
      </c>
      <c r="C59" t="s">
        <v>986</v>
      </c>
      <c r="D59" t="s">
        <v>987</v>
      </c>
    </row>
    <row r="60" spans="1:64" x14ac:dyDescent="0.55000000000000004">
      <c r="A60" t="s">
        <v>541</v>
      </c>
      <c r="B60" t="s">
        <v>687</v>
      </c>
      <c r="C60" t="s">
        <v>986</v>
      </c>
      <c r="D60" t="s">
        <v>987</v>
      </c>
    </row>
    <row r="61" spans="1:64" x14ac:dyDescent="0.55000000000000004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55000000000000004">
      <c r="A62" t="s">
        <v>689</v>
      </c>
      <c r="B62" t="s">
        <v>690</v>
      </c>
      <c r="C62" t="s">
        <v>986</v>
      </c>
      <c r="D62" t="s">
        <v>987</v>
      </c>
    </row>
    <row r="63" spans="1:64" x14ac:dyDescent="0.55000000000000004">
      <c r="A63" t="s">
        <v>516</v>
      </c>
      <c r="B63" t="s">
        <v>691</v>
      </c>
      <c r="C63" t="s">
        <v>986</v>
      </c>
      <c r="D63" t="s">
        <v>987</v>
      </c>
    </row>
    <row r="64" spans="1:64" x14ac:dyDescent="0.55000000000000004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55000000000000004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55000000000000004">
      <c r="A66" t="s">
        <v>694</v>
      </c>
      <c r="B66" t="s">
        <v>695</v>
      </c>
      <c r="C66" t="s">
        <v>986</v>
      </c>
      <c r="D66" t="s">
        <v>987</v>
      </c>
    </row>
    <row r="67" spans="1:64" x14ac:dyDescent="0.55000000000000004">
      <c r="A67" t="s">
        <v>696</v>
      </c>
      <c r="B67" t="s">
        <v>697</v>
      </c>
      <c r="C67" t="s">
        <v>986</v>
      </c>
      <c r="D67" t="s">
        <v>987</v>
      </c>
    </row>
    <row r="68" spans="1:64" x14ac:dyDescent="0.55000000000000004">
      <c r="A68" t="s">
        <v>698</v>
      </c>
      <c r="B68" t="s">
        <v>699</v>
      </c>
      <c r="C68" t="s">
        <v>986</v>
      </c>
      <c r="D68" t="s">
        <v>987</v>
      </c>
    </row>
    <row r="69" spans="1:64" x14ac:dyDescent="0.55000000000000004">
      <c r="A69" t="s">
        <v>700</v>
      </c>
      <c r="B69" t="s">
        <v>701</v>
      </c>
      <c r="C69" t="s">
        <v>986</v>
      </c>
      <c r="D69" t="s">
        <v>987</v>
      </c>
    </row>
    <row r="70" spans="1:64" x14ac:dyDescent="0.55000000000000004">
      <c r="A70" t="s">
        <v>702</v>
      </c>
      <c r="B70" t="s">
        <v>703</v>
      </c>
      <c r="C70" t="s">
        <v>986</v>
      </c>
      <c r="D70" t="s">
        <v>987</v>
      </c>
    </row>
    <row r="71" spans="1:64" x14ac:dyDescent="0.55000000000000004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55000000000000004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55000000000000004">
      <c r="A73" t="s">
        <v>707</v>
      </c>
      <c r="B73" t="s">
        <v>708</v>
      </c>
      <c r="C73" t="s">
        <v>986</v>
      </c>
      <c r="D73" t="s">
        <v>987</v>
      </c>
    </row>
    <row r="74" spans="1:64" x14ac:dyDescent="0.55000000000000004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55000000000000004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55000000000000004">
      <c r="A76" t="s">
        <v>517</v>
      </c>
      <c r="B76" t="s">
        <v>711</v>
      </c>
      <c r="C76" t="s">
        <v>986</v>
      </c>
      <c r="D76" t="s">
        <v>987</v>
      </c>
    </row>
    <row r="77" spans="1:64" x14ac:dyDescent="0.55000000000000004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55000000000000004">
      <c r="A78" t="s">
        <v>712</v>
      </c>
      <c r="B78" t="s">
        <v>713</v>
      </c>
      <c r="C78" t="s">
        <v>986</v>
      </c>
      <c r="D78" t="s">
        <v>987</v>
      </c>
    </row>
    <row r="79" spans="1:64" x14ac:dyDescent="0.55000000000000004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55000000000000004">
      <c r="A80" t="s">
        <v>518</v>
      </c>
      <c r="B80" t="s">
        <v>716</v>
      </c>
      <c r="C80" t="s">
        <v>986</v>
      </c>
      <c r="D80" t="s">
        <v>987</v>
      </c>
    </row>
    <row r="81" spans="1:64" x14ac:dyDescent="0.55000000000000004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55000000000000004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55000000000000004">
      <c r="A83" t="s">
        <v>719</v>
      </c>
      <c r="B83" t="s">
        <v>720</v>
      </c>
      <c r="C83" t="s">
        <v>986</v>
      </c>
      <c r="D83" t="s">
        <v>987</v>
      </c>
    </row>
    <row r="84" spans="1:64" x14ac:dyDescent="0.55000000000000004">
      <c r="A84" t="s">
        <v>721</v>
      </c>
      <c r="B84" t="s">
        <v>722</v>
      </c>
      <c r="C84" t="s">
        <v>986</v>
      </c>
      <c r="D84" t="s">
        <v>987</v>
      </c>
    </row>
    <row r="85" spans="1:64" x14ac:dyDescent="0.55000000000000004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55000000000000004">
      <c r="A86" t="s">
        <v>525</v>
      </c>
      <c r="B86" t="s">
        <v>724</v>
      </c>
      <c r="C86" t="s">
        <v>986</v>
      </c>
      <c r="D86" t="s">
        <v>987</v>
      </c>
    </row>
    <row r="87" spans="1:64" x14ac:dyDescent="0.55000000000000004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55000000000000004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55000000000000004">
      <c r="A89" t="s">
        <v>727</v>
      </c>
      <c r="B89" t="s">
        <v>728</v>
      </c>
      <c r="C89" t="s">
        <v>986</v>
      </c>
      <c r="D89" t="s">
        <v>987</v>
      </c>
    </row>
    <row r="90" spans="1:64" x14ac:dyDescent="0.55000000000000004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55000000000000004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55000000000000004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55000000000000004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55000000000000004">
      <c r="A94" t="s">
        <v>529</v>
      </c>
      <c r="B94" t="s">
        <v>734</v>
      </c>
      <c r="C94" t="s">
        <v>986</v>
      </c>
      <c r="D94" t="s">
        <v>987</v>
      </c>
    </row>
    <row r="95" spans="1:64" x14ac:dyDescent="0.55000000000000004">
      <c r="A95" t="s">
        <v>473</v>
      </c>
      <c r="B95" t="s">
        <v>735</v>
      </c>
      <c r="C95" t="s">
        <v>986</v>
      </c>
      <c r="D95" t="s">
        <v>987</v>
      </c>
    </row>
    <row r="96" spans="1:64" x14ac:dyDescent="0.55000000000000004">
      <c r="A96" t="s">
        <v>736</v>
      </c>
      <c r="B96" t="s">
        <v>737</v>
      </c>
      <c r="C96" t="s">
        <v>986</v>
      </c>
      <c r="D96" t="s">
        <v>987</v>
      </c>
    </row>
    <row r="97" spans="1:64" x14ac:dyDescent="0.55000000000000004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55000000000000004">
      <c r="A98" t="s">
        <v>503</v>
      </c>
      <c r="B98" t="s">
        <v>739</v>
      </c>
      <c r="C98" t="s">
        <v>986</v>
      </c>
      <c r="D98" t="s">
        <v>987</v>
      </c>
    </row>
    <row r="99" spans="1:64" x14ac:dyDescent="0.55000000000000004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55000000000000004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55000000000000004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55000000000000004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55000000000000004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55000000000000004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55000000000000004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55000000000000004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55000000000000004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55000000000000004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55000000000000004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55000000000000004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55000000000000004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55000000000000004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55000000000000004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55000000000000004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55000000000000004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55000000000000004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55000000000000004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55000000000000004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55000000000000004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55000000000000004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55000000000000004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55000000000000004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55000000000000004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55000000000000004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55000000000000004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55000000000000004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55000000000000004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55000000000000004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55000000000000004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55000000000000004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55000000000000004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55000000000000004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55000000000000004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55000000000000004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55000000000000004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55000000000000004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55000000000000004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55000000000000004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55000000000000004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55000000000000004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55000000000000004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55000000000000004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55000000000000004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55000000000000004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55000000000000004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55000000000000004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55000000000000004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55000000000000004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55000000000000004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55000000000000004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55000000000000004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55000000000000004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55000000000000004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55000000000000004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55000000000000004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55000000000000004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55000000000000004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55000000000000004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55000000000000004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55000000000000004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55000000000000004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55000000000000004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55000000000000004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55000000000000004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55000000000000004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55000000000000004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55000000000000004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55000000000000004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55000000000000004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55000000000000004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55000000000000004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55000000000000004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55000000000000004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55000000000000004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55000000000000004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55000000000000004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55000000000000004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55000000000000004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55000000000000004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55000000000000004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55000000000000004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55000000000000004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55000000000000004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55000000000000004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55000000000000004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55000000000000004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55000000000000004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55000000000000004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55000000000000004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55000000000000004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55000000000000004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55000000000000004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55000000000000004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55000000000000004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55000000000000004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55000000000000004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55000000000000004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55000000000000004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55000000000000004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55000000000000004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55000000000000004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55000000000000004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55000000000000004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55000000000000004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55000000000000004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55000000000000004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55000000000000004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55000000000000004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55000000000000004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55000000000000004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55000000000000004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55000000000000004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55000000000000004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55000000000000004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55000000000000004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55000000000000004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55000000000000004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55000000000000004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55000000000000004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55000000000000004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55000000000000004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55000000000000004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55000000000000004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55000000000000004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55000000000000004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55000000000000004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55000000000000004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55000000000000004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55000000000000004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55000000000000004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55000000000000004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55000000000000004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55000000000000004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55000000000000004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55000000000000004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55000000000000004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55000000000000004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55000000000000004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55000000000000004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55000000000000004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55000000000000004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55000000000000004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55000000000000004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55000000000000004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55000000000000004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55000000000000004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55000000000000004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55000000000000004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55000000000000004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55000000000000004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55000000000000004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55000000000000004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55000000000000004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55000000000000004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55000000000000004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55000000000000004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55000000000000004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55000000000000004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55000000000000004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55000000000000004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55000000000000004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55000000000000004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55000000000000004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55000000000000004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55000000000000004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55000000000000004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55000000000000004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55000000000000004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55000000000000004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55000000000000004">
      <c r="BM273" s="11" t="s">
        <v>988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0.86196653346653362</v>
      </c>
    </row>
    <row r="276" spans="8:65" s="1" customFormat="1" x14ac:dyDescent="0.55000000000000004">
      <c r="H276">
        <v>2021</v>
      </c>
      <c r="I276" s="85">
        <f>I275*$BM$272</f>
        <v>0.82554033868479204</v>
      </c>
    </row>
    <row r="277" spans="8:65" s="1" customFormat="1" x14ac:dyDescent="0.55000000000000004">
      <c r="H277">
        <v>2022</v>
      </c>
      <c r="I277" s="85">
        <f t="shared" ref="I277:I295" si="1">I276*$BM$272</f>
        <v>0.79065349330324253</v>
      </c>
    </row>
    <row r="278" spans="8:65" s="1" customFormat="1" x14ac:dyDescent="0.55000000000000004">
      <c r="H278">
        <v>2023</v>
      </c>
      <c r="I278" s="85">
        <f t="shared" si="1"/>
        <v>0.75724094532866792</v>
      </c>
    </row>
    <row r="279" spans="8:65" s="1" customFormat="1" x14ac:dyDescent="0.55000000000000004">
      <c r="H279">
        <v>2024</v>
      </c>
      <c r="I279" s="85">
        <f t="shared" si="1"/>
        <v>0.72524039182652533</v>
      </c>
    </row>
    <row r="280" spans="8:65" s="1" customFormat="1" x14ac:dyDescent="0.55000000000000004">
      <c r="H280">
        <v>2025</v>
      </c>
      <c r="I280" s="85">
        <f t="shared" si="1"/>
        <v>0.69459216274735625</v>
      </c>
    </row>
    <row r="281" spans="8:65" s="1" customFormat="1" x14ac:dyDescent="0.55000000000000004">
      <c r="H281">
        <v>2026</v>
      </c>
      <c r="I281" s="85">
        <f t="shared" si="1"/>
        <v>0.66523910966262334</v>
      </c>
    </row>
    <row r="282" spans="8:65" s="1" customFormat="1" x14ac:dyDescent="0.55000000000000004">
      <c r="H282">
        <v>2027</v>
      </c>
      <c r="I282" s="85">
        <f t="shared" si="1"/>
        <v>0.63712649920250519</v>
      </c>
    </row>
    <row r="283" spans="8:65" s="1" customFormat="1" x14ac:dyDescent="0.55000000000000004">
      <c r="H283">
        <v>2028</v>
      </c>
      <c r="I283" s="85">
        <f t="shared" si="1"/>
        <v>0.61020191099694621</v>
      </c>
    </row>
    <row r="284" spans="8:65" s="1" customFormat="1" x14ac:dyDescent="0.55000000000000004">
      <c r="H284">
        <v>2029</v>
      </c>
      <c r="I284" s="85">
        <f t="shared" si="1"/>
        <v>0.58441513992965777</v>
      </c>
    </row>
    <row r="285" spans="8:65" s="1" customFormat="1" x14ac:dyDescent="0.55000000000000004">
      <c r="H285">
        <v>2030</v>
      </c>
      <c r="I285" s="85">
        <f t="shared" si="1"/>
        <v>0.55971810252280696</v>
      </c>
    </row>
    <row r="286" spans="8:65" s="1" customFormat="1" x14ac:dyDescent="0.55000000000000004">
      <c r="H286">
        <v>2031</v>
      </c>
      <c r="I286" s="85">
        <f t="shared" si="1"/>
        <v>0.53606474727783304</v>
      </c>
    </row>
    <row r="287" spans="8:65" s="1" customFormat="1" x14ac:dyDescent="0.55000000000000004">
      <c r="H287">
        <v>2032</v>
      </c>
      <c r="I287" s="85">
        <f t="shared" si="1"/>
        <v>0.51341096880520798</v>
      </c>
    </row>
    <row r="288" spans="8:65" s="1" customFormat="1" x14ac:dyDescent="0.55000000000000004">
      <c r="H288">
        <v>2033</v>
      </c>
      <c r="I288" s="85">
        <f t="shared" si="1"/>
        <v>0.49171452558302192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55000000000000004">
      <c r="H292">
        <v>2037</v>
      </c>
      <c r="I292" s="85">
        <f t="shared" si="1"/>
        <v>0.41371819131591658</v>
      </c>
    </row>
    <row r="293" spans="3:9" s="1" customFormat="1" x14ac:dyDescent="0.55000000000000004">
      <c r="H293">
        <v>2038</v>
      </c>
      <c r="I293" s="85">
        <f t="shared" si="1"/>
        <v>0.39623470577847197</v>
      </c>
    </row>
    <row r="294" spans="3:9" s="1" customFormat="1" x14ac:dyDescent="0.55000000000000004">
      <c r="H294">
        <v>2039</v>
      </c>
      <c r="I294" s="85">
        <f t="shared" si="1"/>
        <v>0.37949006197666818</v>
      </c>
    </row>
    <row r="295" spans="3:9" s="1" customFormat="1" x14ac:dyDescent="0.55000000000000004">
      <c r="H295">
        <v>2040</v>
      </c>
      <c r="I295" s="85">
        <f t="shared" si="1"/>
        <v>0.3634530368966985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60.47265625" bestFit="1" customWidth="1"/>
    <col min="4" max="4" width="13.47265625" bestFit="1" customWidth="1"/>
    <col min="5" max="8" width="5" bestFit="1" customWidth="1"/>
    <col min="9" max="9" width="25.7890625" bestFit="1" customWidth="1"/>
    <col min="10" max="12" width="5" bestFit="1" customWidth="1"/>
    <col min="13" max="13" width="16.5234375" customWidth="1"/>
    <col min="14" max="34" width="5" bestFit="1" customWidth="1"/>
    <col min="35" max="55" width="11.47265625" bestFit="1" customWidth="1"/>
    <col min="56" max="56" width="11.47265625" customWidth="1"/>
    <col min="57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989</v>
      </c>
      <c r="D5" t="s">
        <v>990</v>
      </c>
    </row>
    <row r="6" spans="1:65" x14ac:dyDescent="0.55000000000000004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55000000000000004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55000000000000004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55000000000000004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55000000000000004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55000000000000004">
      <c r="A11" t="s">
        <v>624</v>
      </c>
      <c r="B11" t="s">
        <v>625</v>
      </c>
      <c r="C11" t="s">
        <v>989</v>
      </c>
      <c r="D11" t="s">
        <v>990</v>
      </c>
    </row>
    <row r="12" spans="1:65" x14ac:dyDescent="0.55000000000000004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55000000000000004">
      <c r="A13" t="s">
        <v>443</v>
      </c>
      <c r="B13" t="s">
        <v>628</v>
      </c>
      <c r="C13" t="s">
        <v>989</v>
      </c>
      <c r="D13" t="s">
        <v>990</v>
      </c>
    </row>
    <row r="14" spans="1:65" x14ac:dyDescent="0.55000000000000004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55000000000000004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55000000000000004">
      <c r="A16" t="s">
        <v>631</v>
      </c>
      <c r="B16" t="s">
        <v>632</v>
      </c>
      <c r="C16" t="s">
        <v>989</v>
      </c>
      <c r="D16" t="s">
        <v>990</v>
      </c>
    </row>
    <row r="17" spans="1:64" x14ac:dyDescent="0.55000000000000004">
      <c r="A17" t="s">
        <v>468</v>
      </c>
      <c r="B17" t="s">
        <v>633</v>
      </c>
      <c r="C17" t="s">
        <v>989</v>
      </c>
      <c r="D17" t="s">
        <v>990</v>
      </c>
    </row>
    <row r="18" spans="1:64" x14ac:dyDescent="0.55000000000000004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55000000000000004">
      <c r="A19" t="s">
        <v>538</v>
      </c>
      <c r="B19" t="s">
        <v>635</v>
      </c>
      <c r="C19" t="s">
        <v>989</v>
      </c>
      <c r="D19" t="s">
        <v>990</v>
      </c>
    </row>
    <row r="20" spans="1:64" x14ac:dyDescent="0.55000000000000004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55000000000000004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55000000000000004">
      <c r="A22" t="s">
        <v>539</v>
      </c>
      <c r="B22" t="s">
        <v>638</v>
      </c>
      <c r="C22" t="s">
        <v>989</v>
      </c>
      <c r="D22" t="s">
        <v>990</v>
      </c>
    </row>
    <row r="23" spans="1:64" x14ac:dyDescent="0.55000000000000004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55000000000000004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55000000000000004">
      <c r="A25" t="s">
        <v>449</v>
      </c>
      <c r="B25" t="s">
        <v>641</v>
      </c>
      <c r="C25" t="s">
        <v>989</v>
      </c>
      <c r="D25" t="s">
        <v>990</v>
      </c>
    </row>
    <row r="26" spans="1:64" x14ac:dyDescent="0.55000000000000004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55000000000000004">
      <c r="A27" t="s">
        <v>430</v>
      </c>
      <c r="B27" t="s">
        <v>643</v>
      </c>
      <c r="C27" t="s">
        <v>989</v>
      </c>
      <c r="D27" t="s">
        <v>990</v>
      </c>
    </row>
    <row r="28" spans="1:64" x14ac:dyDescent="0.55000000000000004">
      <c r="A28" t="s">
        <v>644</v>
      </c>
      <c r="B28" t="s">
        <v>645</v>
      </c>
      <c r="C28" t="s">
        <v>989</v>
      </c>
      <c r="D28" t="s">
        <v>990</v>
      </c>
    </row>
    <row r="29" spans="1:64" x14ac:dyDescent="0.55000000000000004">
      <c r="A29" t="s">
        <v>527</v>
      </c>
      <c r="B29" t="s">
        <v>646</v>
      </c>
      <c r="C29" t="s">
        <v>989</v>
      </c>
      <c r="D29" t="s">
        <v>990</v>
      </c>
    </row>
    <row r="30" spans="1:64" x14ac:dyDescent="0.55000000000000004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55000000000000004">
      <c r="A31" t="s">
        <v>478</v>
      </c>
      <c r="B31" t="s">
        <v>648</v>
      </c>
      <c r="C31" t="s">
        <v>989</v>
      </c>
      <c r="D31" t="s">
        <v>990</v>
      </c>
    </row>
    <row r="32" spans="1:64" x14ac:dyDescent="0.55000000000000004">
      <c r="A32" t="s">
        <v>649</v>
      </c>
      <c r="B32" t="s">
        <v>650</v>
      </c>
      <c r="C32" t="s">
        <v>989</v>
      </c>
      <c r="D32" t="s">
        <v>990</v>
      </c>
    </row>
    <row r="33" spans="1:64" x14ac:dyDescent="0.55000000000000004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55000000000000004">
      <c r="A34" t="s">
        <v>487</v>
      </c>
      <c r="B34" t="s">
        <v>653</v>
      </c>
      <c r="C34" t="s">
        <v>989</v>
      </c>
      <c r="D34" t="s">
        <v>990</v>
      </c>
    </row>
    <row r="35" spans="1:64" x14ac:dyDescent="0.55000000000000004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55000000000000004">
      <c r="A36" t="s">
        <v>459</v>
      </c>
      <c r="B36" t="s">
        <v>655</v>
      </c>
      <c r="C36" t="s">
        <v>989</v>
      </c>
      <c r="D36" t="s">
        <v>990</v>
      </c>
    </row>
    <row r="37" spans="1:64" x14ac:dyDescent="0.55000000000000004">
      <c r="A37" t="s">
        <v>450</v>
      </c>
      <c r="B37" t="s">
        <v>656</v>
      </c>
      <c r="C37" t="s">
        <v>989</v>
      </c>
      <c r="D37" t="s">
        <v>990</v>
      </c>
    </row>
    <row r="38" spans="1:64" x14ac:dyDescent="0.55000000000000004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55000000000000004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55000000000000004">
      <c r="A40" t="s">
        <v>545</v>
      </c>
      <c r="B40" t="s">
        <v>659</v>
      </c>
      <c r="C40" t="s">
        <v>989</v>
      </c>
      <c r="D40" t="s">
        <v>990</v>
      </c>
    </row>
    <row r="41" spans="1:64" x14ac:dyDescent="0.55000000000000004">
      <c r="A41" t="s">
        <v>660</v>
      </c>
      <c r="B41" t="s">
        <v>661</v>
      </c>
      <c r="C41" t="s">
        <v>989</v>
      </c>
      <c r="D41" t="s">
        <v>990</v>
      </c>
    </row>
    <row r="42" spans="1:64" x14ac:dyDescent="0.55000000000000004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55000000000000004">
      <c r="A43" t="s">
        <v>515</v>
      </c>
      <c r="B43" t="s">
        <v>663</v>
      </c>
      <c r="C43" t="s">
        <v>989</v>
      </c>
      <c r="D43" t="s">
        <v>990</v>
      </c>
    </row>
    <row r="44" spans="1:64" x14ac:dyDescent="0.55000000000000004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55000000000000004">
      <c r="A45" t="s">
        <v>456</v>
      </c>
      <c r="B45" t="s">
        <v>665</v>
      </c>
      <c r="C45" t="s">
        <v>989</v>
      </c>
      <c r="D45" t="s">
        <v>990</v>
      </c>
    </row>
    <row r="46" spans="1:64" x14ac:dyDescent="0.55000000000000004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55000000000000004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55000000000000004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55000000000000004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55000000000000004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55000000000000004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55000000000000004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55000000000000004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55000000000000004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55000000000000004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55000000000000004">
      <c r="A56" t="s">
        <v>680</v>
      </c>
      <c r="B56" t="s">
        <v>681</v>
      </c>
      <c r="C56" t="s">
        <v>989</v>
      </c>
      <c r="D56" t="s">
        <v>990</v>
      </c>
    </row>
    <row r="57" spans="1:64" x14ac:dyDescent="0.55000000000000004">
      <c r="A57" t="s">
        <v>682</v>
      </c>
      <c r="B57" t="s">
        <v>683</v>
      </c>
      <c r="C57" t="s">
        <v>989</v>
      </c>
      <c r="D57" t="s">
        <v>990</v>
      </c>
    </row>
    <row r="58" spans="1:64" x14ac:dyDescent="0.55000000000000004">
      <c r="A58" t="s">
        <v>431</v>
      </c>
      <c r="B58" t="s">
        <v>684</v>
      </c>
      <c r="C58" t="s">
        <v>989</v>
      </c>
      <c r="D58" t="s">
        <v>990</v>
      </c>
    </row>
    <row r="59" spans="1:64" x14ac:dyDescent="0.55000000000000004">
      <c r="A59" t="s">
        <v>685</v>
      </c>
      <c r="B59" t="s">
        <v>686</v>
      </c>
      <c r="C59" t="s">
        <v>989</v>
      </c>
      <c r="D59" t="s">
        <v>990</v>
      </c>
    </row>
    <row r="60" spans="1:64" x14ac:dyDescent="0.55000000000000004">
      <c r="A60" t="s">
        <v>541</v>
      </c>
      <c r="B60" t="s">
        <v>687</v>
      </c>
      <c r="C60" t="s">
        <v>989</v>
      </c>
      <c r="D60" t="s">
        <v>990</v>
      </c>
    </row>
    <row r="61" spans="1:64" x14ac:dyDescent="0.55000000000000004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55000000000000004">
      <c r="A62" t="s">
        <v>689</v>
      </c>
      <c r="B62" t="s">
        <v>690</v>
      </c>
      <c r="C62" t="s">
        <v>989</v>
      </c>
      <c r="D62" t="s">
        <v>990</v>
      </c>
    </row>
    <row r="63" spans="1:64" x14ac:dyDescent="0.55000000000000004">
      <c r="A63" t="s">
        <v>516</v>
      </c>
      <c r="B63" t="s">
        <v>691</v>
      </c>
      <c r="C63" t="s">
        <v>989</v>
      </c>
      <c r="D63" t="s">
        <v>990</v>
      </c>
    </row>
    <row r="64" spans="1:64" x14ac:dyDescent="0.55000000000000004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55000000000000004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55000000000000004">
      <c r="A66" t="s">
        <v>694</v>
      </c>
      <c r="B66" t="s">
        <v>695</v>
      </c>
      <c r="C66" t="s">
        <v>989</v>
      </c>
      <c r="D66" t="s">
        <v>990</v>
      </c>
    </row>
    <row r="67" spans="1:64" x14ac:dyDescent="0.55000000000000004">
      <c r="A67" t="s">
        <v>696</v>
      </c>
      <c r="B67" t="s">
        <v>697</v>
      </c>
      <c r="C67" t="s">
        <v>989</v>
      </c>
      <c r="D67" t="s">
        <v>990</v>
      </c>
    </row>
    <row r="68" spans="1:64" x14ac:dyDescent="0.55000000000000004">
      <c r="A68" t="s">
        <v>698</v>
      </c>
      <c r="B68" t="s">
        <v>699</v>
      </c>
      <c r="C68" t="s">
        <v>989</v>
      </c>
      <c r="D68" t="s">
        <v>990</v>
      </c>
    </row>
    <row r="69" spans="1:64" x14ac:dyDescent="0.55000000000000004">
      <c r="A69" t="s">
        <v>700</v>
      </c>
      <c r="B69" t="s">
        <v>701</v>
      </c>
      <c r="C69" t="s">
        <v>989</v>
      </c>
      <c r="D69" t="s">
        <v>990</v>
      </c>
    </row>
    <row r="70" spans="1:64" x14ac:dyDescent="0.55000000000000004">
      <c r="A70" t="s">
        <v>702</v>
      </c>
      <c r="B70" t="s">
        <v>703</v>
      </c>
      <c r="C70" t="s">
        <v>989</v>
      </c>
      <c r="D70" t="s">
        <v>990</v>
      </c>
    </row>
    <row r="71" spans="1:64" x14ac:dyDescent="0.55000000000000004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55000000000000004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55000000000000004">
      <c r="A73" t="s">
        <v>707</v>
      </c>
      <c r="B73" t="s">
        <v>708</v>
      </c>
      <c r="C73" t="s">
        <v>989</v>
      </c>
      <c r="D73" t="s">
        <v>990</v>
      </c>
    </row>
    <row r="74" spans="1:64" x14ac:dyDescent="0.55000000000000004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55000000000000004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55000000000000004">
      <c r="A76" t="s">
        <v>517</v>
      </c>
      <c r="B76" t="s">
        <v>711</v>
      </c>
      <c r="C76" t="s">
        <v>989</v>
      </c>
      <c r="D76" t="s">
        <v>990</v>
      </c>
    </row>
    <row r="77" spans="1:64" x14ac:dyDescent="0.55000000000000004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55000000000000004">
      <c r="A78" t="s">
        <v>712</v>
      </c>
      <c r="B78" t="s">
        <v>713</v>
      </c>
      <c r="C78" t="s">
        <v>989</v>
      </c>
      <c r="D78" t="s">
        <v>990</v>
      </c>
    </row>
    <row r="79" spans="1:64" x14ac:dyDescent="0.55000000000000004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55000000000000004">
      <c r="A80" t="s">
        <v>518</v>
      </c>
      <c r="B80" t="s">
        <v>716</v>
      </c>
      <c r="C80" t="s">
        <v>989</v>
      </c>
      <c r="D80" t="s">
        <v>990</v>
      </c>
    </row>
    <row r="81" spans="1:64" x14ac:dyDescent="0.55000000000000004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55000000000000004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55000000000000004">
      <c r="A83" t="s">
        <v>719</v>
      </c>
      <c r="B83" t="s">
        <v>720</v>
      </c>
      <c r="C83" t="s">
        <v>989</v>
      </c>
      <c r="D83" t="s">
        <v>990</v>
      </c>
    </row>
    <row r="84" spans="1:64" x14ac:dyDescent="0.55000000000000004">
      <c r="A84" t="s">
        <v>721</v>
      </c>
      <c r="B84" t="s">
        <v>722</v>
      </c>
      <c r="C84" t="s">
        <v>989</v>
      </c>
      <c r="D84" t="s">
        <v>990</v>
      </c>
    </row>
    <row r="85" spans="1:64" x14ac:dyDescent="0.55000000000000004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55000000000000004">
      <c r="A86" t="s">
        <v>525</v>
      </c>
      <c r="B86" t="s">
        <v>724</v>
      </c>
      <c r="C86" t="s">
        <v>989</v>
      </c>
      <c r="D86" t="s">
        <v>990</v>
      </c>
    </row>
    <row r="87" spans="1:64" x14ac:dyDescent="0.55000000000000004">
      <c r="A87" t="s">
        <v>432</v>
      </c>
      <c r="B87" t="s">
        <v>725</v>
      </c>
      <c r="C87" t="s">
        <v>989</v>
      </c>
      <c r="D87" t="s">
        <v>990</v>
      </c>
    </row>
    <row r="88" spans="1:64" x14ac:dyDescent="0.55000000000000004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55000000000000004">
      <c r="A89" t="s">
        <v>727</v>
      </c>
      <c r="B89" t="s">
        <v>728</v>
      </c>
      <c r="C89" t="s">
        <v>989</v>
      </c>
      <c r="D89" t="s">
        <v>990</v>
      </c>
    </row>
    <row r="90" spans="1:64" x14ac:dyDescent="0.55000000000000004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55000000000000004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55000000000000004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55000000000000004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55000000000000004">
      <c r="A94" t="s">
        <v>529</v>
      </c>
      <c r="B94" t="s">
        <v>734</v>
      </c>
      <c r="C94" t="s">
        <v>989</v>
      </c>
      <c r="D94" t="s">
        <v>990</v>
      </c>
    </row>
    <row r="95" spans="1:64" x14ac:dyDescent="0.55000000000000004">
      <c r="A95" t="s">
        <v>473</v>
      </c>
      <c r="B95" t="s">
        <v>735</v>
      </c>
      <c r="C95" t="s">
        <v>989</v>
      </c>
      <c r="D95" t="s">
        <v>990</v>
      </c>
    </row>
    <row r="96" spans="1:64" x14ac:dyDescent="0.55000000000000004">
      <c r="A96" t="s">
        <v>736</v>
      </c>
      <c r="B96" t="s">
        <v>737</v>
      </c>
      <c r="C96" t="s">
        <v>989</v>
      </c>
      <c r="D96" t="s">
        <v>990</v>
      </c>
    </row>
    <row r="97" spans="1:64" x14ac:dyDescent="0.55000000000000004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55000000000000004">
      <c r="A98" t="s">
        <v>503</v>
      </c>
      <c r="B98" t="s">
        <v>739</v>
      </c>
      <c r="C98" t="s">
        <v>989</v>
      </c>
      <c r="D98" t="s">
        <v>990</v>
      </c>
    </row>
    <row r="99" spans="1:64" x14ac:dyDescent="0.55000000000000004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55000000000000004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55000000000000004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55000000000000004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55000000000000004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55000000000000004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55000000000000004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55000000000000004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55000000000000004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55000000000000004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55000000000000004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55000000000000004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55000000000000004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55000000000000004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55000000000000004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55000000000000004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55000000000000004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55000000000000004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55000000000000004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55000000000000004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55000000000000004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55000000000000004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55000000000000004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55000000000000004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55000000000000004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55000000000000004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55000000000000004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55000000000000004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55000000000000004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55000000000000004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55000000000000004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55000000000000004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55000000000000004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55000000000000004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55000000000000004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55000000000000004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55000000000000004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55000000000000004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55000000000000004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55000000000000004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55000000000000004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55000000000000004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55000000000000004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55000000000000004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55000000000000004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55000000000000004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55000000000000004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55000000000000004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55000000000000004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55000000000000004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55000000000000004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55000000000000004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55000000000000004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55000000000000004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55000000000000004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55000000000000004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55000000000000004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55000000000000004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55000000000000004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55000000000000004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55000000000000004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55000000000000004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55000000000000004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55000000000000004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55000000000000004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55000000000000004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55000000000000004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55000000000000004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55000000000000004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55000000000000004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55000000000000004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55000000000000004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55000000000000004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55000000000000004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55000000000000004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55000000000000004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55000000000000004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55000000000000004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55000000000000004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55000000000000004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55000000000000004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55000000000000004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55000000000000004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55000000000000004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55000000000000004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55000000000000004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55000000000000004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55000000000000004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55000000000000004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55000000000000004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55000000000000004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55000000000000004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55000000000000004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55000000000000004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55000000000000004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55000000000000004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55000000000000004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55000000000000004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55000000000000004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55000000000000004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55000000000000004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55000000000000004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55000000000000004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55000000000000004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55000000000000004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55000000000000004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55000000000000004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55000000000000004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55000000000000004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55000000000000004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55000000000000004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55000000000000004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55000000000000004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55000000000000004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55000000000000004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55000000000000004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55000000000000004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55000000000000004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55000000000000004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55000000000000004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55000000000000004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55000000000000004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55000000000000004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55000000000000004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55000000000000004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55000000000000004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55000000000000004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55000000000000004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55000000000000004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55000000000000004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55000000000000004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55000000000000004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55000000000000004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55000000000000004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55000000000000004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55000000000000004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55000000000000004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55000000000000004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55000000000000004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55000000000000004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55000000000000004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55000000000000004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55000000000000004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55000000000000004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55000000000000004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55000000000000004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55000000000000004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55000000000000004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55000000000000004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55000000000000004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55000000000000004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55000000000000004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55000000000000004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55000000000000004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55000000000000004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55000000000000004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55000000000000004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55000000000000004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55000000000000004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55000000000000004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55000000000000004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55000000000000004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55000000000000004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55000000000000004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55000000000000004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55000000000000004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55000000000000004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55000000000000004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55000000000000004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55000000000000004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55000000000000004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55000000000000004"/>
    <row r="272" spans="1:65" s="1" customFormat="1" x14ac:dyDescent="0.55000000000000004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55000000000000004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55000000000000004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55000000000000004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55000000000000004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55000000000000004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55000000000000004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55000000000000004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55000000000000004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55000000000000004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55000000000000004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55000000000000004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55000000000000004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55000000000000004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55000000000000004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55000000000000004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55000000000000004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55000000000000004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55000000000000004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55000000000000004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55000000000000004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55000000000000004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55000000000000004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55000000000000004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5.47265625" bestFit="1" customWidth="1"/>
    <col min="4" max="4" width="13.789062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55000000000000004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55000000000000004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55000000000000004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55000000000000004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55000000000000004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55000000000000004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55000000000000004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55000000000000004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55000000000000004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55000000000000004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55000000000000004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55000000000000004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55000000000000004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55000000000000004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55000000000000004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55000000000000004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55000000000000004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55000000000000004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55000000000000004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55000000000000004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55000000000000004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55000000000000004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55000000000000004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55000000000000004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55000000000000004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55000000000000004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55000000000000004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55000000000000004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55000000000000004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55000000000000004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55000000000000004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55000000000000004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55000000000000004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55000000000000004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55000000000000004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55000000000000004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55000000000000004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55000000000000004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55000000000000004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55000000000000004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55000000000000004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55000000000000004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55000000000000004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55000000000000004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55000000000000004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55000000000000004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55000000000000004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55000000000000004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55000000000000004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55000000000000004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55000000000000004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55000000000000004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55000000000000004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55000000000000004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55000000000000004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55000000000000004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55000000000000004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55000000000000004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55000000000000004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55000000000000004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55000000000000004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55000000000000004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55000000000000004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55000000000000004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55000000000000004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55000000000000004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55000000000000004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55000000000000004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55000000000000004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55000000000000004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55000000000000004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55000000000000004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55000000000000004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55000000000000004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55000000000000004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55000000000000004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55000000000000004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55000000000000004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55000000000000004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55000000000000004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55000000000000004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55000000000000004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55000000000000004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55000000000000004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55000000000000004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55000000000000004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55000000000000004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55000000000000004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55000000000000004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55000000000000004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55000000000000004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55000000000000004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55000000000000004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55000000000000004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55000000000000004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55000000000000004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55000000000000004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55000000000000004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55000000000000004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55000000000000004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55000000000000004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55000000000000004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55000000000000004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55000000000000004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55000000000000004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55000000000000004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55000000000000004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55000000000000004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55000000000000004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55000000000000004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55000000000000004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55000000000000004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55000000000000004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55000000000000004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55000000000000004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55000000000000004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55000000000000004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55000000000000004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55000000000000004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55000000000000004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55000000000000004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55000000000000004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55000000000000004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55000000000000004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55000000000000004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55000000000000004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55000000000000004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55000000000000004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55000000000000004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55000000000000004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55000000000000004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55000000000000004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55000000000000004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55000000000000004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55000000000000004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55000000000000004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55000000000000004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55000000000000004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55000000000000004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55000000000000004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55000000000000004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55000000000000004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55000000000000004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55000000000000004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55000000000000004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55000000000000004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55000000000000004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55000000000000004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55000000000000004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55000000000000004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55000000000000004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55000000000000004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55000000000000004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55000000000000004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55000000000000004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55000000000000004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55000000000000004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55000000000000004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55000000000000004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55000000000000004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55000000000000004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55000000000000004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55000000000000004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55000000000000004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55000000000000004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55000000000000004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55000000000000004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55000000000000004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55000000000000004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55000000000000004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55000000000000004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55000000000000004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55000000000000004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55000000000000004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55000000000000004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55000000000000004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55000000000000004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55000000000000004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55000000000000004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55000000000000004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55000000000000004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55000000000000004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55000000000000004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55000000000000004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55000000000000004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55000000000000004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55000000000000004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55000000000000004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55000000000000004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55000000000000004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55000000000000004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55000000000000004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55000000000000004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55000000000000004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55000000000000004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55000000000000004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55000000000000004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55000000000000004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55000000000000004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55000000000000004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55000000000000004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55000000000000004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55000000000000004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55000000000000004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55000000000000004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55000000000000004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55000000000000004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55000000000000004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55000000000000004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55000000000000004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55000000000000004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55000000000000004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55000000000000004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55000000000000004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55000000000000004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55000000000000004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55000000000000004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55000000000000004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55000000000000004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55000000000000004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55000000000000004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55000000000000004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55000000000000004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55000000000000004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55000000000000004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55000000000000004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55000000000000004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55000000000000004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55000000000000004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55000000000000004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55000000000000004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55000000000000004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55000000000000004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55000000000000004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55000000000000004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55000000000000004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55000000000000004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55000000000000004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55000000000000004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55000000000000004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55000000000000004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55000000000000004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55000000000000004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55000000000000004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55000000000000004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55000000000000004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55000000000000004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55000000000000004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55000000000000004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55000000000000004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55000000000000004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55000000000000004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55000000000000004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55000000000000004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55000000000000004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55000000000000004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55000000000000004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55000000000000004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55000000000000004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55000000000000004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55000000000000004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55000000000000004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55000000000000004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55000000000000004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55000000000000004">
      <c r="H276">
        <v>2021</v>
      </c>
      <c r="I276" s="85">
        <f>I275*$BM$272</f>
        <v>33.853234800648842</v>
      </c>
    </row>
    <row r="277" spans="8:65" s="1" customFormat="1" x14ac:dyDescent="0.55000000000000004">
      <c r="H277">
        <v>2022</v>
      </c>
      <c r="I277" s="85">
        <f t="shared" ref="I277:I295" si="1">I276*$BM$272</f>
        <v>32.602719530967882</v>
      </c>
    </row>
    <row r="278" spans="8:65" s="1" customFormat="1" x14ac:dyDescent="0.55000000000000004">
      <c r="H278">
        <v>2023</v>
      </c>
      <c r="I278" s="85">
        <f t="shared" si="1"/>
        <v>31.398397437475666</v>
      </c>
    </row>
    <row r="279" spans="8:65" s="1" customFormat="1" x14ac:dyDescent="0.55000000000000004">
      <c r="H279">
        <v>2024</v>
      </c>
      <c r="I279" s="85">
        <f t="shared" si="1"/>
        <v>30.23856217593303</v>
      </c>
    </row>
    <row r="280" spans="8:65" s="1" customFormat="1" x14ac:dyDescent="0.55000000000000004">
      <c r="H280">
        <v>2025</v>
      </c>
      <c r="I280" s="85">
        <f t="shared" si="1"/>
        <v>29.121570433286429</v>
      </c>
    </row>
    <row r="281" spans="8:65" s="1" customFormat="1" x14ac:dyDescent="0.55000000000000004">
      <c r="H281">
        <v>2026</v>
      </c>
      <c r="I281" s="85">
        <f t="shared" si="1"/>
        <v>28.045839599339175</v>
      </c>
    </row>
    <row r="282" spans="8:65" s="1" customFormat="1" x14ac:dyDescent="0.55000000000000004">
      <c r="H282">
        <v>2027</v>
      </c>
      <c r="I282" s="85">
        <f t="shared" si="1"/>
        <v>27.009845524429551</v>
      </c>
    </row>
    <row r="283" spans="8:65" s="1" customFormat="1" x14ac:dyDescent="0.55000000000000004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55000000000000004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55000000000000004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55000000000000004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55000000000000004">
      <c r="H287">
        <v>2032</v>
      </c>
      <c r="I287" s="85">
        <f t="shared" si="1"/>
        <v>22.376408034323553</v>
      </c>
    </row>
    <row r="288" spans="8:65" s="1" customFormat="1" x14ac:dyDescent="0.55000000000000004">
      <c r="H288">
        <v>2033</v>
      </c>
      <c r="I288" s="85">
        <f t="shared" si="1"/>
        <v>21.549838872105799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55000000000000004">
      <c r="H292">
        <v>2037</v>
      </c>
      <c r="I292" s="85">
        <f t="shared" si="1"/>
        <v>18.537819332053157</v>
      </c>
    </row>
    <row r="293" spans="3:9" s="1" customFormat="1" x14ac:dyDescent="0.55000000000000004">
      <c r="H293">
        <v>2038</v>
      </c>
      <c r="I293" s="85">
        <f t="shared" si="1"/>
        <v>17.853045003164652</v>
      </c>
    </row>
    <row r="294" spans="3:9" s="1" customFormat="1" x14ac:dyDescent="0.55000000000000004">
      <c r="H294">
        <v>2039</v>
      </c>
      <c r="I294" s="85">
        <f t="shared" si="1"/>
        <v>17.193565768219258</v>
      </c>
    </row>
    <row r="295" spans="3:9" s="1" customFormat="1" x14ac:dyDescent="0.55000000000000004">
      <c r="H295">
        <v>2040</v>
      </c>
      <c r="I295" s="85">
        <f t="shared" si="1"/>
        <v>16.558447243799549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37.15625" bestFit="1" customWidth="1"/>
    <col min="4" max="4" width="12.73437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12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55000000000000004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55000000000000004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55000000000000004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55000000000000004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55000000000000004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55000000000000004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55000000000000004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55000000000000004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55000000000000004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55000000000000004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55000000000000004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55000000000000004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55000000000000004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55000000000000004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55000000000000004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55000000000000004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55000000000000004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55000000000000004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55000000000000004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55000000000000004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55000000000000004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55000000000000004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55000000000000004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55000000000000004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55000000000000004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55000000000000004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55000000000000004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55000000000000004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55000000000000004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55000000000000004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55000000000000004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55000000000000004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55000000000000004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55000000000000004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55000000000000004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55000000000000004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55000000000000004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55000000000000004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55000000000000004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55000000000000004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55000000000000004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55000000000000004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55000000000000004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55000000000000004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55000000000000004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55000000000000004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55000000000000004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55000000000000004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55000000000000004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55000000000000004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55000000000000004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55000000000000004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55000000000000004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55000000000000004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55000000000000004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55000000000000004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55000000000000004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55000000000000004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55000000000000004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55000000000000004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55000000000000004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55000000000000004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55000000000000004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55000000000000004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55000000000000004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55000000000000004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55000000000000004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55000000000000004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55000000000000004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55000000000000004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55000000000000004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55000000000000004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55000000000000004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55000000000000004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55000000000000004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55000000000000004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55000000000000004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55000000000000004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55000000000000004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55000000000000004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55000000000000004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55000000000000004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55000000000000004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55000000000000004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55000000000000004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55000000000000004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55000000000000004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55000000000000004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55000000000000004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55000000000000004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55000000000000004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55000000000000004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55000000000000004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55000000000000004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55000000000000004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55000000000000004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55000000000000004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55000000000000004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55000000000000004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55000000000000004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55000000000000004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55000000000000004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55000000000000004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55000000000000004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55000000000000004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55000000000000004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55000000000000004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55000000000000004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55000000000000004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55000000000000004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55000000000000004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55000000000000004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55000000000000004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55000000000000004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55000000000000004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55000000000000004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55000000000000004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55000000000000004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55000000000000004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55000000000000004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55000000000000004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55000000000000004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55000000000000004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55000000000000004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55000000000000004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55000000000000004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55000000000000004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55000000000000004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55000000000000004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55000000000000004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55000000000000004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55000000000000004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55000000000000004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55000000000000004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55000000000000004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55000000000000004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55000000000000004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55000000000000004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55000000000000004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55000000000000004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55000000000000004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55000000000000004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55000000000000004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55000000000000004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55000000000000004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55000000000000004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55000000000000004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55000000000000004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55000000000000004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55000000000000004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55000000000000004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55000000000000004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55000000000000004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55000000000000004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55000000000000004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55000000000000004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55000000000000004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55000000000000004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55000000000000004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55000000000000004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55000000000000004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55000000000000004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55000000000000004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55000000000000004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55000000000000004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55000000000000004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55000000000000004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55000000000000004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55000000000000004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55000000000000004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55000000000000004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55000000000000004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55000000000000004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55000000000000004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55000000000000004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55000000000000004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55000000000000004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55000000000000004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55000000000000004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55000000000000004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55000000000000004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55000000000000004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55000000000000004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55000000000000004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55000000000000004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55000000000000004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55000000000000004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55000000000000004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55000000000000004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55000000000000004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55000000000000004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55000000000000004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55000000000000004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55000000000000004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55000000000000004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55000000000000004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55000000000000004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55000000000000004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55000000000000004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55000000000000004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55000000000000004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55000000000000004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55000000000000004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55000000000000004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55000000000000004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55000000000000004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55000000000000004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55000000000000004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55000000000000004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55000000000000004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55000000000000004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55000000000000004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55000000000000004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55000000000000004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55000000000000004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55000000000000004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55000000000000004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55000000000000004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55000000000000004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55000000000000004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55000000000000004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55000000000000004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55000000000000004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55000000000000004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55000000000000004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55000000000000004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55000000000000004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55000000000000004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55000000000000004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55000000000000004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55000000000000004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55000000000000004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55000000000000004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55000000000000004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55000000000000004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55000000000000004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55000000000000004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55000000000000004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55000000000000004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55000000000000004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55000000000000004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55000000000000004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55000000000000004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55000000000000004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55000000000000004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55000000000000004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55000000000000004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55000000000000004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55000000000000004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55000000000000004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55000000000000004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55000000000000004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55000000000000004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55000000000000004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55000000000000004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55000000000000004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55000000000000004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55000000000000004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55000000000000004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55000000000000004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55000000000000004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55000000000000004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55000000000000004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55000000000000004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55000000000000004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48.408474576271196</v>
      </c>
    </row>
    <row r="276" spans="8:65" s="1" customFormat="1" x14ac:dyDescent="0.55000000000000004">
      <c r="H276">
        <v>2021</v>
      </c>
      <c r="I276" s="85">
        <f>I275*$BM$272</f>
        <v>46.220520923106399</v>
      </c>
    </row>
    <row r="277" spans="8:65" s="1" customFormat="1" x14ac:dyDescent="0.55000000000000004">
      <c r="H277">
        <v>2022</v>
      </c>
      <c r="I277" s="85">
        <f t="shared" ref="I277:I295" si="1">I276*$BM$272</f>
        <v>44.131457830536625</v>
      </c>
    </row>
    <row r="278" spans="8:65" s="1" customFormat="1" x14ac:dyDescent="0.55000000000000004">
      <c r="H278">
        <v>2023</v>
      </c>
      <c r="I278" s="85">
        <f t="shared" si="1"/>
        <v>42.136815668704465</v>
      </c>
    </row>
    <row r="279" spans="8:65" s="1" customFormat="1" x14ac:dyDescent="0.55000000000000004">
      <c r="H279">
        <v>2024</v>
      </c>
      <c r="I279" s="85">
        <f t="shared" si="1"/>
        <v>40.232326824921216</v>
      </c>
    </row>
    <row r="280" spans="8:65" s="1" customFormat="1" x14ac:dyDescent="0.55000000000000004">
      <c r="H280">
        <v>2025</v>
      </c>
      <c r="I280" s="85">
        <f t="shared" si="1"/>
        <v>38.413916572947379</v>
      </c>
    </row>
    <row r="281" spans="8:65" s="1" customFormat="1" x14ac:dyDescent="0.55000000000000004">
      <c r="H281">
        <v>2026</v>
      </c>
      <c r="I281" s="85">
        <f t="shared" si="1"/>
        <v>36.677694354961062</v>
      </c>
    </row>
    <row r="282" spans="8:65" s="1" customFormat="1" x14ac:dyDescent="0.55000000000000004">
      <c r="H282">
        <v>2027</v>
      </c>
      <c r="I282" s="85">
        <f t="shared" si="1"/>
        <v>35.019945457561697</v>
      </c>
    </row>
    <row r="283" spans="8:65" s="1" customFormat="1" x14ac:dyDescent="0.55000000000000004">
      <c r="H283">
        <v>2028</v>
      </c>
      <c r="I283" s="85">
        <f t="shared" si="1"/>
        <v>33.437123063999586</v>
      </c>
    </row>
    <row r="284" spans="8:65" s="1" customFormat="1" x14ac:dyDescent="0.55000000000000004">
      <c r="H284">
        <v>2029</v>
      </c>
      <c r="I284" s="85">
        <f t="shared" si="1"/>
        <v>31.925840665626726</v>
      </c>
    </row>
    <row r="285" spans="8:65" s="1" customFormat="1" x14ac:dyDescent="0.55000000000000004">
      <c r="H285">
        <v>2030</v>
      </c>
      <c r="I285" s="85">
        <f t="shared" si="1"/>
        <v>30.482864816332867</v>
      </c>
    </row>
    <row r="286" spans="8:65" s="1" customFormat="1" x14ac:dyDescent="0.55000000000000004">
      <c r="H286">
        <v>2031</v>
      </c>
      <c r="I286" s="85">
        <f t="shared" si="1"/>
        <v>29.105108214464718</v>
      </c>
    </row>
    <row r="287" spans="8:65" s="1" customFormat="1" x14ac:dyDescent="0.55000000000000004">
      <c r="H287">
        <v>2032</v>
      </c>
      <c r="I287" s="85">
        <f t="shared" si="1"/>
        <v>27.789623097426766</v>
      </c>
    </row>
    <row r="288" spans="8:65" s="1" customFormat="1" x14ac:dyDescent="0.55000000000000004">
      <c r="H288">
        <v>2033</v>
      </c>
      <c r="I288" s="85">
        <f t="shared" si="1"/>
        <v>26.533594934831207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55000000000000004">
      <c r="H292">
        <v>2037</v>
      </c>
      <c r="I292" s="85">
        <f t="shared" si="1"/>
        <v>22.052094650829442</v>
      </c>
    </row>
    <row r="293" spans="3:9" s="1" customFormat="1" x14ac:dyDescent="0.55000000000000004">
      <c r="H293">
        <v>2038</v>
      </c>
      <c r="I293" s="85">
        <f t="shared" si="1"/>
        <v>21.055389807854102</v>
      </c>
    </row>
    <row r="294" spans="3:9" s="1" customFormat="1" x14ac:dyDescent="0.55000000000000004">
      <c r="H294">
        <v>2039</v>
      </c>
      <c r="I294" s="85">
        <f t="shared" si="1"/>
        <v>20.103733771340924</v>
      </c>
    </row>
    <row r="295" spans="3:9" s="1" customFormat="1" x14ac:dyDescent="0.55000000000000004">
      <c r="H295">
        <v>2040</v>
      </c>
      <c r="I295" s="85">
        <f t="shared" si="1"/>
        <v>19.195090437043032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55000000000000004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55000000000000004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55000000000000004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55000000000000004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55000000000000004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55000000000000004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55000000000000004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55000000000000004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55000000000000004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55000000000000004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55000000000000004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55000000000000004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55000000000000004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55000000000000004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55000000000000004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55000000000000004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55000000000000004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55000000000000004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55000000000000004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55000000000000004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55000000000000004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55000000000000004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55000000000000004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55000000000000004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55000000000000004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55000000000000004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55000000000000004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55000000000000004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55000000000000004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55000000000000004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55000000000000004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55000000000000004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55000000000000004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55000000000000004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55000000000000004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55000000000000004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55000000000000004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55000000000000004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55000000000000004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55000000000000004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55000000000000004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55000000000000004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55000000000000004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55000000000000004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55000000000000004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55000000000000004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55000000000000004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55000000000000004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55000000000000004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55000000000000004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55000000000000004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55000000000000004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55000000000000004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55000000000000004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55000000000000004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55000000000000004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55000000000000004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55000000000000004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55000000000000004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55000000000000004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55000000000000004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55000000000000004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55000000000000004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55000000000000004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55000000000000004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55000000000000004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55000000000000004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55000000000000004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55000000000000004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55000000000000004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55000000000000004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55000000000000004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55000000000000004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55000000000000004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55000000000000004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55000000000000004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55000000000000004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55000000000000004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55000000000000004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55000000000000004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55000000000000004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55000000000000004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55000000000000004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55000000000000004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55000000000000004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55000000000000004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55000000000000004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55000000000000004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55000000000000004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55000000000000004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55000000000000004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55000000000000004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55000000000000004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55000000000000004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55000000000000004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55000000000000004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55000000000000004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55000000000000004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55000000000000004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55000000000000004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55000000000000004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55000000000000004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55000000000000004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55000000000000004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55000000000000004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55000000000000004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55000000000000004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55000000000000004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55000000000000004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55000000000000004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55000000000000004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55000000000000004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55000000000000004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55000000000000004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55000000000000004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55000000000000004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55000000000000004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55000000000000004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55000000000000004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55000000000000004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55000000000000004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55000000000000004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55000000000000004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55000000000000004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55000000000000004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55000000000000004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55000000000000004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55000000000000004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55000000000000004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55000000000000004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55000000000000004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55000000000000004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55000000000000004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55000000000000004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55000000000000004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55000000000000004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55000000000000004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55000000000000004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55000000000000004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55000000000000004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55000000000000004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55000000000000004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55000000000000004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55000000000000004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55000000000000004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55000000000000004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55000000000000004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55000000000000004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55000000000000004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55000000000000004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55000000000000004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55000000000000004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55000000000000004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55000000000000004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55000000000000004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55000000000000004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55000000000000004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55000000000000004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55000000000000004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55000000000000004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55000000000000004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55000000000000004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55000000000000004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55000000000000004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55000000000000004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55000000000000004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55000000000000004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55000000000000004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55000000000000004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55000000000000004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55000000000000004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55000000000000004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55000000000000004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55000000000000004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55000000000000004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55000000000000004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55000000000000004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55000000000000004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55000000000000004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55000000000000004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55000000000000004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55000000000000004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55000000000000004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55000000000000004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55000000000000004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55000000000000004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55000000000000004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55000000000000004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55000000000000004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55000000000000004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55000000000000004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55000000000000004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55000000000000004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55000000000000004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55000000000000004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55000000000000004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55000000000000004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55000000000000004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55000000000000004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55000000000000004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55000000000000004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55000000000000004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55000000000000004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55000000000000004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55000000000000004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55000000000000004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55000000000000004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55000000000000004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55000000000000004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55000000000000004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55000000000000004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55000000000000004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55000000000000004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55000000000000004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55000000000000004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55000000000000004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55000000000000004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55000000000000004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55000000000000004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55000000000000004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55000000000000004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55000000000000004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55000000000000004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55000000000000004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55000000000000004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55000000000000004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55000000000000004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55000000000000004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55000000000000004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55000000000000004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55000000000000004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55000000000000004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55000000000000004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55000000000000004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55000000000000004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55000000000000004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55000000000000004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55000000000000004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55000000000000004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55000000000000004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55000000000000004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55000000000000004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55000000000000004">
      <c r="BM273" s="11" t="s">
        <v>996</v>
      </c>
    </row>
    <row r="274" spans="1:65" s="1" customFormat="1" x14ac:dyDescent="0.55000000000000004">
      <c r="I274" s="1" t="s">
        <v>982</v>
      </c>
    </row>
    <row r="275" spans="1:65" s="1" customFormat="1" x14ac:dyDescent="0.55000000000000004">
      <c r="H275">
        <v>2020</v>
      </c>
      <c r="I275" s="85">
        <f>BL77*$BM$272</f>
        <v>5.6145161290322587</v>
      </c>
    </row>
    <row r="276" spans="1:65" s="1" customFormat="1" x14ac:dyDescent="0.55000000000000004">
      <c r="H276">
        <v>2021</v>
      </c>
      <c r="I276" s="85">
        <f>I275*$BM$272</f>
        <v>5.3428459937565043</v>
      </c>
    </row>
    <row r="277" spans="1:65" s="1" customFormat="1" x14ac:dyDescent="0.55000000000000004">
      <c r="H277">
        <v>2022</v>
      </c>
      <c r="I277" s="85">
        <f t="shared" ref="I277:I295" si="1">I276*$BM$272</f>
        <v>5.0843211876069958</v>
      </c>
    </row>
    <row r="278" spans="1:65" s="1" customFormat="1" x14ac:dyDescent="0.55000000000000004">
      <c r="H278">
        <v>2023</v>
      </c>
      <c r="I278" s="85">
        <f t="shared" si="1"/>
        <v>4.8383056462711735</v>
      </c>
    </row>
    <row r="279" spans="1:65" s="1" customFormat="1" x14ac:dyDescent="0.55000000000000004">
      <c r="H279">
        <v>2024</v>
      </c>
      <c r="I279" s="85">
        <f t="shared" si="1"/>
        <v>4.6041940827419232</v>
      </c>
    </row>
    <row r="280" spans="1:65" s="1" customFormat="1" x14ac:dyDescent="0.55000000000000004">
      <c r="H280">
        <v>2025</v>
      </c>
      <c r="I280" s="85">
        <f t="shared" si="1"/>
        <v>4.3814104980931203</v>
      </c>
    </row>
    <row r="281" spans="1:65" s="1" customFormat="1" x14ac:dyDescent="0.55000000000000004">
      <c r="H281">
        <v>2026</v>
      </c>
      <c r="I281" s="85">
        <f t="shared" si="1"/>
        <v>4.169406764314421</v>
      </c>
    </row>
    <row r="282" spans="1:65" s="1" customFormat="1" x14ac:dyDescent="0.55000000000000004">
      <c r="H282">
        <v>2027</v>
      </c>
      <c r="I282" s="85">
        <f t="shared" si="1"/>
        <v>3.9676612757185623</v>
      </c>
    </row>
    <row r="283" spans="1:65" s="1" customFormat="1" x14ac:dyDescent="0.55000000000000004">
      <c r="H283">
        <v>2028</v>
      </c>
      <c r="I283" s="85">
        <f t="shared" si="1"/>
        <v>3.7756776656031481</v>
      </c>
    </row>
    <row r="284" spans="1:65" s="1" customFormat="1" x14ac:dyDescent="0.55000000000000004">
      <c r="H284">
        <v>2029</v>
      </c>
      <c r="I284" s="85">
        <f t="shared" si="1"/>
        <v>3.5929835850094474</v>
      </c>
    </row>
    <row r="285" spans="1:65" s="1" customFormat="1" x14ac:dyDescent="0.55000000000000004">
      <c r="H285">
        <v>2030</v>
      </c>
      <c r="I285" s="85">
        <f t="shared" si="1"/>
        <v>3.4191295405735067</v>
      </c>
    </row>
    <row r="286" spans="1:65" s="1" customFormat="1" x14ac:dyDescent="0.55000000000000004">
      <c r="H286">
        <v>2031</v>
      </c>
      <c r="I286" s="85">
        <f t="shared" si="1"/>
        <v>3.2536877886102729</v>
      </c>
    </row>
    <row r="287" spans="1:65" s="1" customFormat="1" x14ac:dyDescent="0.55000000000000004">
      <c r="H287">
        <v>2032</v>
      </c>
      <c r="I287" s="85">
        <f t="shared" si="1"/>
        <v>3.0962512827097761</v>
      </c>
    </row>
    <row r="288" spans="1:65" s="1" customFormat="1" x14ac:dyDescent="0.55000000000000004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55000000000000004">
      <c r="H292">
        <v>2037</v>
      </c>
      <c r="I292" s="85">
        <f t="shared" si="1"/>
        <v>2.4162274295821087</v>
      </c>
    </row>
    <row r="293" spans="3:9" s="1" customFormat="1" x14ac:dyDescent="0.55000000000000004">
      <c r="H293">
        <v>2038</v>
      </c>
      <c r="I293" s="85">
        <f t="shared" si="1"/>
        <v>2.2993131991184583</v>
      </c>
    </row>
    <row r="294" spans="3:9" s="1" customFormat="1" x14ac:dyDescent="0.55000000000000004">
      <c r="H294">
        <v>2039</v>
      </c>
      <c r="I294" s="85">
        <f t="shared" si="1"/>
        <v>2.1880561088385329</v>
      </c>
    </row>
    <row r="295" spans="3:9" s="1" customFormat="1" x14ac:dyDescent="0.55000000000000004">
      <c r="H295">
        <v>2040</v>
      </c>
      <c r="I295" s="85">
        <f t="shared" si="1"/>
        <v>2.0821824261527975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pageSetup orientation="portrait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55000000000000004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55000000000000004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55000000000000004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55000000000000004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55000000000000004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55000000000000004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55000000000000004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55000000000000004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55000000000000004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55000000000000004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55000000000000004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55000000000000004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55000000000000004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55000000000000004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55000000000000004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55000000000000004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55000000000000004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55000000000000004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55000000000000004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55000000000000004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55000000000000004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55000000000000004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55000000000000004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55000000000000004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55000000000000004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55000000000000004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55000000000000004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55000000000000004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55000000000000004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55000000000000004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55000000000000004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55000000000000004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55000000000000004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55000000000000004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55000000000000004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55000000000000004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55000000000000004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55000000000000004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55000000000000004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55000000000000004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55000000000000004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55000000000000004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55000000000000004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55000000000000004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55000000000000004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55000000000000004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55000000000000004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55000000000000004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55000000000000004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55000000000000004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55000000000000004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55000000000000004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55000000000000004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55000000000000004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55000000000000004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55000000000000004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55000000000000004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55000000000000004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55000000000000004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55000000000000004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55000000000000004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55000000000000004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55000000000000004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55000000000000004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55000000000000004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55000000000000004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55000000000000004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55000000000000004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55000000000000004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55000000000000004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55000000000000004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55000000000000004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55000000000000004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55000000000000004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55000000000000004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55000000000000004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55000000000000004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55000000000000004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55000000000000004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55000000000000004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55000000000000004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55000000000000004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55000000000000004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55000000000000004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55000000000000004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55000000000000004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55000000000000004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55000000000000004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55000000000000004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55000000000000004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55000000000000004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55000000000000004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55000000000000004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55000000000000004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55000000000000004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55000000000000004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55000000000000004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55000000000000004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55000000000000004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55000000000000004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55000000000000004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55000000000000004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55000000000000004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55000000000000004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55000000000000004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55000000000000004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55000000000000004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55000000000000004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55000000000000004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55000000000000004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55000000000000004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55000000000000004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55000000000000004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55000000000000004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55000000000000004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55000000000000004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55000000000000004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55000000000000004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55000000000000004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55000000000000004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55000000000000004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55000000000000004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55000000000000004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55000000000000004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55000000000000004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55000000000000004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55000000000000004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55000000000000004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55000000000000004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55000000000000004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55000000000000004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55000000000000004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55000000000000004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55000000000000004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55000000000000004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55000000000000004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55000000000000004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55000000000000004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55000000000000004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55000000000000004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55000000000000004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55000000000000004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55000000000000004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55000000000000004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55000000000000004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55000000000000004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55000000000000004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55000000000000004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55000000000000004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55000000000000004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55000000000000004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55000000000000004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55000000000000004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55000000000000004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55000000000000004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55000000000000004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55000000000000004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55000000000000004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55000000000000004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55000000000000004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55000000000000004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55000000000000004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55000000000000004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55000000000000004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55000000000000004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55000000000000004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55000000000000004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55000000000000004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55000000000000004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55000000000000004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55000000000000004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55000000000000004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55000000000000004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55000000000000004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55000000000000004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55000000000000004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55000000000000004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55000000000000004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55000000000000004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55000000000000004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55000000000000004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55000000000000004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55000000000000004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55000000000000004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55000000000000004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55000000000000004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55000000000000004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55000000000000004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55000000000000004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55000000000000004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55000000000000004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55000000000000004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55000000000000004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55000000000000004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55000000000000004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55000000000000004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55000000000000004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55000000000000004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55000000000000004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55000000000000004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55000000000000004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55000000000000004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55000000000000004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55000000000000004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55000000000000004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55000000000000004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55000000000000004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55000000000000004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55000000000000004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55000000000000004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55000000000000004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55000000000000004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55000000000000004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55000000000000004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55000000000000004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55000000000000004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55000000000000004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55000000000000004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55000000000000004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55000000000000004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55000000000000004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55000000000000004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55000000000000004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55000000000000004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55000000000000004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55000000000000004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55000000000000004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55000000000000004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55000000000000004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55000000000000004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55000000000000004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55000000000000004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55000000000000004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55000000000000004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55000000000000004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55000000000000004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55000000000000004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55000000000000004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55000000000000004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55000000000000004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55000000000000004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55000000000000004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4.6152022792022791</v>
      </c>
    </row>
    <row r="276" spans="8:65" s="1" customFormat="1" x14ac:dyDescent="0.55000000000000004">
      <c r="H276">
        <v>2021</v>
      </c>
      <c r="I276" s="85">
        <f>I275*$BM$272</f>
        <v>4.4375191829070655</v>
      </c>
    </row>
    <row r="277" spans="8:65" s="1" customFormat="1" x14ac:dyDescent="0.55000000000000004">
      <c r="H277">
        <v>2022</v>
      </c>
      <c r="I277" s="85">
        <f t="shared" ref="I277:I295" si="1">I276*$BM$272</f>
        <v>4.2666768014492762</v>
      </c>
    </row>
    <row r="278" spans="8:65" s="1" customFormat="1" x14ac:dyDescent="0.55000000000000004">
      <c r="H278">
        <v>2023</v>
      </c>
      <c r="I278" s="85">
        <f t="shared" si="1"/>
        <v>4.1024117705558734</v>
      </c>
    </row>
    <row r="279" spans="8:65" s="1" customFormat="1" x14ac:dyDescent="0.55000000000000004">
      <c r="H279">
        <v>2024</v>
      </c>
      <c r="I279" s="85">
        <f t="shared" si="1"/>
        <v>3.9444708653532761</v>
      </c>
    </row>
    <row r="280" spans="8:65" s="1" customFormat="1" x14ac:dyDescent="0.55000000000000004">
      <c r="H280">
        <v>2025</v>
      </c>
      <c r="I280" s="85">
        <f t="shared" si="1"/>
        <v>3.7926106100052972</v>
      </c>
    </row>
    <row r="281" spans="8:65" s="1" customFormat="1" x14ac:dyDescent="0.55000000000000004">
      <c r="H281">
        <v>2026</v>
      </c>
      <c r="I281" s="85">
        <f t="shared" si="1"/>
        <v>3.6465969023798324</v>
      </c>
    </row>
    <row r="282" spans="8:65" s="1" customFormat="1" x14ac:dyDescent="0.55000000000000004">
      <c r="H282">
        <v>2027</v>
      </c>
      <c r="I282" s="85">
        <f t="shared" si="1"/>
        <v>3.5062046531657027</v>
      </c>
    </row>
    <row r="283" spans="8:65" s="1" customFormat="1" x14ac:dyDescent="0.55000000000000004">
      <c r="H283">
        <v>2028</v>
      </c>
      <c r="I283" s="85">
        <f t="shared" si="1"/>
        <v>3.3712174388833307</v>
      </c>
    </row>
    <row r="284" spans="8:65" s="1" customFormat="1" x14ac:dyDescent="0.55000000000000004">
      <c r="H284">
        <v>2029</v>
      </c>
      <c r="I284" s="85">
        <f t="shared" si="1"/>
        <v>3.241427168254337</v>
      </c>
    </row>
    <row r="285" spans="8:65" s="1" customFormat="1" x14ac:dyDescent="0.55000000000000004">
      <c r="H285">
        <v>2030</v>
      </c>
      <c r="I285" s="85">
        <f t="shared" si="1"/>
        <v>3.1166337614157511</v>
      </c>
    </row>
    <row r="286" spans="8:65" s="1" customFormat="1" x14ac:dyDescent="0.55000000000000004">
      <c r="H286">
        <v>2031</v>
      </c>
      <c r="I286" s="85">
        <f t="shared" si="1"/>
        <v>2.9966448414843225</v>
      </c>
    </row>
    <row r="287" spans="8:65" s="1" customFormat="1" x14ac:dyDescent="0.55000000000000004">
      <c r="H287">
        <v>2032</v>
      </c>
      <c r="I287" s="85">
        <f t="shared" si="1"/>
        <v>2.8812754379954582</v>
      </c>
    </row>
    <row r="288" spans="8:65" s="1" customFormat="1" x14ac:dyDescent="0.55000000000000004">
      <c r="H288">
        <v>2033</v>
      </c>
      <c r="I288" s="85">
        <f t="shared" si="1"/>
        <v>2.7703477017596216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55000000000000004">
      <c r="H292">
        <v>2037</v>
      </c>
      <c r="I292" s="85">
        <f t="shared" si="1"/>
        <v>2.367730629214809</v>
      </c>
    </row>
    <row r="293" spans="3:9" s="1" customFormat="1" x14ac:dyDescent="0.55000000000000004">
      <c r="H293">
        <v>2038</v>
      </c>
      <c r="I293" s="85">
        <f t="shared" si="1"/>
        <v>2.2765741242685902</v>
      </c>
    </row>
    <row r="294" spans="3:9" s="1" customFormat="1" x14ac:dyDescent="0.55000000000000004">
      <c r="H294">
        <v>2039</v>
      </c>
      <c r="I294" s="85">
        <f t="shared" si="1"/>
        <v>2.1889271014786105</v>
      </c>
    </row>
    <row r="295" spans="3:9" s="1" customFormat="1" x14ac:dyDescent="0.55000000000000004">
      <c r="H295">
        <v>2040</v>
      </c>
      <c r="I295" s="85">
        <f t="shared" si="1"/>
        <v>2.1046544474482753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8.15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1004</v>
      </c>
      <c r="D5" t="s">
        <v>1005</v>
      </c>
    </row>
    <row r="6" spans="1:65" x14ac:dyDescent="0.55000000000000004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55000000000000004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55000000000000004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55000000000000004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55000000000000004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55000000000000004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55000000000000004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55000000000000004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55000000000000004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55000000000000004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55000000000000004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55000000000000004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55000000000000004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55000000000000004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55000000000000004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55000000000000004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55000000000000004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55000000000000004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55000000000000004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55000000000000004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55000000000000004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55000000000000004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55000000000000004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55000000000000004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55000000000000004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55000000000000004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55000000000000004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55000000000000004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55000000000000004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55000000000000004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55000000000000004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55000000000000004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55000000000000004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55000000000000004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55000000000000004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55000000000000004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55000000000000004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55000000000000004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55000000000000004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55000000000000004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55000000000000004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55000000000000004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55000000000000004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55000000000000004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55000000000000004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55000000000000004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55000000000000004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55000000000000004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55000000000000004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55000000000000004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55000000000000004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55000000000000004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55000000000000004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55000000000000004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55000000000000004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55000000000000004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55000000000000004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55000000000000004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55000000000000004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55000000000000004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55000000000000004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55000000000000004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55000000000000004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55000000000000004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55000000000000004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55000000000000004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55000000000000004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55000000000000004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55000000000000004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55000000000000004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55000000000000004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55000000000000004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55000000000000004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55000000000000004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55000000000000004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55000000000000004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55000000000000004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55000000000000004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55000000000000004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55000000000000004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55000000000000004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55000000000000004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55000000000000004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55000000000000004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55000000000000004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55000000000000004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55000000000000004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55000000000000004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55000000000000004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55000000000000004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55000000000000004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55000000000000004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55000000000000004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55000000000000004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55000000000000004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55000000000000004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55000000000000004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55000000000000004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55000000000000004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55000000000000004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55000000000000004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55000000000000004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55000000000000004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55000000000000004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55000000000000004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55000000000000004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55000000000000004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55000000000000004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55000000000000004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55000000000000004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55000000000000004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55000000000000004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55000000000000004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55000000000000004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55000000000000004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55000000000000004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55000000000000004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55000000000000004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55000000000000004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55000000000000004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55000000000000004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55000000000000004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55000000000000004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55000000000000004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55000000000000004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55000000000000004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55000000000000004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55000000000000004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55000000000000004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55000000000000004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55000000000000004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55000000000000004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55000000000000004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55000000000000004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55000000000000004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55000000000000004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55000000000000004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55000000000000004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55000000000000004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55000000000000004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55000000000000004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55000000000000004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55000000000000004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55000000000000004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55000000000000004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55000000000000004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55000000000000004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55000000000000004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55000000000000004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55000000000000004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55000000000000004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55000000000000004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55000000000000004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55000000000000004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55000000000000004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55000000000000004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55000000000000004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55000000000000004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55000000000000004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55000000000000004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55000000000000004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55000000000000004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55000000000000004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55000000000000004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55000000000000004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55000000000000004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55000000000000004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55000000000000004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55000000000000004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55000000000000004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55000000000000004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55000000000000004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55000000000000004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55000000000000004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55000000000000004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55000000000000004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55000000000000004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55000000000000004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55000000000000004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55000000000000004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55000000000000004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55000000000000004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55000000000000004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55000000000000004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55000000000000004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55000000000000004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55000000000000004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55000000000000004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55000000000000004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55000000000000004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55000000000000004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55000000000000004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55000000000000004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55000000000000004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55000000000000004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55000000000000004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55000000000000004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55000000000000004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55000000000000004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55000000000000004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55000000000000004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55000000000000004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55000000000000004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55000000000000004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55000000000000004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55000000000000004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55000000000000004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55000000000000004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55000000000000004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55000000000000004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55000000000000004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55000000000000004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55000000000000004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55000000000000004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55000000000000004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55000000000000004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55000000000000004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55000000000000004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55000000000000004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55000000000000004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55000000000000004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55000000000000004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55000000000000004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55000000000000004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55000000000000004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55000000000000004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55000000000000004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55000000000000004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55000000000000004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55000000000000004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55000000000000004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55000000000000004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55000000000000004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55000000000000004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55000000000000004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55000000000000004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55000000000000004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55000000000000004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55000000000000004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55000000000000004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55000000000000004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55000000000000004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55000000000000004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55000000000000004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55000000000000004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55000000000000004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55000000000000004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55000000000000004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55000000000000004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55000000000000004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55000000000000004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55000000000000004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55000000000000004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55000000000000004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55000000000000004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55000000000000004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55000000000000004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55000000000000004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55000000000000004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55000000000000004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55000000000000004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7.7207035615679338</v>
      </c>
    </row>
    <row r="276" spans="8:65" s="1" customFormat="1" x14ac:dyDescent="0.55000000000000004">
      <c r="H276">
        <v>2021</v>
      </c>
      <c r="I276" s="85">
        <f>I275*$BM$272</f>
        <v>7.4511579357009721</v>
      </c>
    </row>
    <row r="277" spans="8:65" s="1" customFormat="1" x14ac:dyDescent="0.55000000000000004">
      <c r="H277">
        <v>2022</v>
      </c>
      <c r="I277" s="85">
        <f t="shared" ref="I277:I295" si="1">I276*$BM$272</f>
        <v>7.1910227014964585</v>
      </c>
    </row>
    <row r="278" spans="8:65" s="1" customFormat="1" x14ac:dyDescent="0.55000000000000004">
      <c r="H278">
        <v>2023</v>
      </c>
      <c r="I278" s="85">
        <f t="shared" si="1"/>
        <v>6.9399693228449468</v>
      </c>
    </row>
    <row r="279" spans="8:65" s="1" customFormat="1" x14ac:dyDescent="0.55000000000000004">
      <c r="H279">
        <v>2024</v>
      </c>
      <c r="I279" s="85">
        <f t="shared" si="1"/>
        <v>6.6976807335076476</v>
      </c>
    </row>
    <row r="280" spans="8:65" s="1" customFormat="1" x14ac:dyDescent="0.55000000000000004">
      <c r="H280">
        <v>2025</v>
      </c>
      <c r="I280" s="85">
        <f t="shared" si="1"/>
        <v>6.4638509366796786</v>
      </c>
    </row>
    <row r="281" spans="8:65" s="1" customFormat="1" x14ac:dyDescent="0.55000000000000004">
      <c r="H281">
        <v>2026</v>
      </c>
      <c r="I281" s="85">
        <f t="shared" si="1"/>
        <v>6.2381846185333778</v>
      </c>
    </row>
    <row r="282" spans="8:65" s="1" customFormat="1" x14ac:dyDescent="0.55000000000000004">
      <c r="H282">
        <v>2027</v>
      </c>
      <c r="I282" s="85">
        <f t="shared" si="1"/>
        <v>6.0203967752536194</v>
      </c>
    </row>
    <row r="283" spans="8:65" s="1" customFormat="1" x14ac:dyDescent="0.55000000000000004">
      <c r="H283">
        <v>2028</v>
      </c>
      <c r="I283" s="85">
        <f t="shared" si="1"/>
        <v>5.8102123530940899</v>
      </c>
    </row>
    <row r="284" spans="8:65" s="1" customFormat="1" x14ac:dyDescent="0.55000000000000004">
      <c r="H284">
        <v>2029</v>
      </c>
      <c r="I284" s="85">
        <f t="shared" si="1"/>
        <v>5.6073659009999428</v>
      </c>
    </row>
    <row r="285" spans="8:65" s="1" customFormat="1" x14ac:dyDescent="0.55000000000000004">
      <c r="H285">
        <v>2030</v>
      </c>
      <c r="I285" s="85">
        <f t="shared" si="1"/>
        <v>5.4116012353581056</v>
      </c>
    </row>
    <row r="286" spans="8:65" s="1" customFormat="1" x14ac:dyDescent="0.55000000000000004">
      <c r="H286">
        <v>2031</v>
      </c>
      <c r="I286" s="85">
        <f t="shared" si="1"/>
        <v>5.2226711164518447</v>
      </c>
    </row>
    <row r="287" spans="8:65" s="1" customFormat="1" x14ac:dyDescent="0.55000000000000004">
      <c r="H287">
        <v>2032</v>
      </c>
      <c r="I287" s="85">
        <f t="shared" si="1"/>
        <v>5.0403369362109665</v>
      </c>
    </row>
    <row r="288" spans="8:65" s="1" customFormat="1" x14ac:dyDescent="0.55000000000000004">
      <c r="H288">
        <v>2033</v>
      </c>
      <c r="I288" s="85">
        <f t="shared" si="1"/>
        <v>4.8643684168633019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55000000000000004">
      <c r="H292">
        <v>2037</v>
      </c>
      <c r="I292" s="85">
        <f t="shared" si="1"/>
        <v>4.2198209485058946</v>
      </c>
    </row>
    <row r="293" spans="3:9" s="1" customFormat="1" x14ac:dyDescent="0.55000000000000004">
      <c r="H293">
        <v>2038</v>
      </c>
      <c r="I293" s="85">
        <f t="shared" si="1"/>
        <v>4.072498328288555</v>
      </c>
    </row>
    <row r="294" spans="3:9" s="1" customFormat="1" x14ac:dyDescent="0.55000000000000004">
      <c r="H294">
        <v>2039</v>
      </c>
      <c r="I294" s="85">
        <f t="shared" si="1"/>
        <v>3.9303190434621129</v>
      </c>
    </row>
    <row r="295" spans="3:9" s="1" customFormat="1" x14ac:dyDescent="0.55000000000000004">
      <c r="H295">
        <v>2040</v>
      </c>
      <c r="I295" s="85">
        <f t="shared" si="1"/>
        <v>3.7931035296195263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50.734375" bestFit="1" customWidth="1"/>
    <col min="4" max="4" width="12.734375" bestFit="1" customWidth="1"/>
    <col min="5" max="8" width="5" bestFit="1" customWidth="1"/>
    <col min="9" max="9" width="9.15625" bestFit="1" customWidth="1"/>
    <col min="10" max="34" width="5" bestFit="1" customWidth="1"/>
    <col min="35" max="64" width="11.47265625" bestFit="1" customWidth="1"/>
    <col min="65" max="65" width="13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1006</v>
      </c>
      <c r="D5" t="s">
        <v>1007</v>
      </c>
    </row>
    <row r="6" spans="1:65" x14ac:dyDescent="0.55000000000000004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55000000000000004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55000000000000004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55000000000000004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55000000000000004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55000000000000004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55000000000000004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55000000000000004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55000000000000004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55000000000000004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55000000000000004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55000000000000004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55000000000000004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55000000000000004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55000000000000004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55000000000000004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55000000000000004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55000000000000004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55000000000000004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55000000000000004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55000000000000004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55000000000000004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55000000000000004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55000000000000004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55000000000000004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55000000000000004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55000000000000004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55000000000000004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55000000000000004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55000000000000004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55000000000000004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55000000000000004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55000000000000004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55000000000000004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55000000000000004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55000000000000004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55000000000000004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55000000000000004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55000000000000004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55000000000000004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55000000000000004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55000000000000004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55000000000000004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55000000000000004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55000000000000004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55000000000000004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55000000000000004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55000000000000004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55000000000000004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55000000000000004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55000000000000004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55000000000000004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55000000000000004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55000000000000004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55000000000000004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55000000000000004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55000000000000004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55000000000000004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55000000000000004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55000000000000004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55000000000000004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55000000000000004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55000000000000004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55000000000000004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55000000000000004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55000000000000004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55000000000000004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55000000000000004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55000000000000004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55000000000000004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55000000000000004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55000000000000004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55000000000000004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55000000000000004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55000000000000004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55000000000000004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55000000000000004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55000000000000004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55000000000000004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55000000000000004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55000000000000004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55000000000000004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55000000000000004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55000000000000004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55000000000000004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55000000000000004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55000000000000004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55000000000000004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55000000000000004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55000000000000004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55000000000000004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55000000000000004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55000000000000004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55000000000000004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55000000000000004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55000000000000004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55000000000000004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55000000000000004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55000000000000004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55000000000000004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55000000000000004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55000000000000004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55000000000000004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55000000000000004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55000000000000004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55000000000000004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55000000000000004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55000000000000004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55000000000000004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55000000000000004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55000000000000004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55000000000000004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55000000000000004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55000000000000004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55000000000000004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55000000000000004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55000000000000004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55000000000000004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55000000000000004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55000000000000004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55000000000000004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55000000000000004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55000000000000004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55000000000000004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55000000000000004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55000000000000004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55000000000000004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55000000000000004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55000000000000004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55000000000000004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55000000000000004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55000000000000004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55000000000000004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55000000000000004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55000000000000004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55000000000000004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55000000000000004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55000000000000004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55000000000000004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55000000000000004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55000000000000004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55000000000000004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55000000000000004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55000000000000004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55000000000000004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55000000000000004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55000000000000004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55000000000000004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55000000000000004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55000000000000004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55000000000000004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55000000000000004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55000000000000004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55000000000000004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55000000000000004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55000000000000004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55000000000000004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55000000000000004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55000000000000004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55000000000000004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55000000000000004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55000000000000004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55000000000000004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55000000000000004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55000000000000004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55000000000000004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55000000000000004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55000000000000004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55000000000000004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55000000000000004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55000000000000004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55000000000000004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55000000000000004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55000000000000004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55000000000000004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55000000000000004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55000000000000004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55000000000000004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55000000000000004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55000000000000004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55000000000000004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55000000000000004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55000000000000004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55000000000000004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55000000000000004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55000000000000004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55000000000000004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55000000000000004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55000000000000004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55000000000000004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55000000000000004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55000000000000004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55000000000000004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55000000000000004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55000000000000004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55000000000000004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55000000000000004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55000000000000004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55000000000000004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55000000000000004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55000000000000004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55000000000000004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55000000000000004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55000000000000004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55000000000000004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55000000000000004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55000000000000004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55000000000000004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55000000000000004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55000000000000004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55000000000000004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55000000000000004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55000000000000004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55000000000000004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55000000000000004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55000000000000004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55000000000000004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55000000000000004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55000000000000004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55000000000000004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55000000000000004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55000000000000004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55000000000000004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55000000000000004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55000000000000004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55000000000000004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55000000000000004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55000000000000004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55000000000000004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55000000000000004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55000000000000004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55000000000000004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55000000000000004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55000000000000004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55000000000000004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55000000000000004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55000000000000004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55000000000000004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55000000000000004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55000000000000004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55000000000000004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55000000000000004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55000000000000004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55000000000000004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55000000000000004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55000000000000004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55000000000000004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55000000000000004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55000000000000004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55000000000000004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55000000000000004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55000000000000004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55000000000000004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55000000000000004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55000000000000004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55000000000000004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55000000000000004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55000000000000004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55000000000000004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55000000000000004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55000000000000004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55000000000000004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55000000000000004">
      <c r="BM273" s="11" t="s">
        <v>1008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8.5011494252873554</v>
      </c>
    </row>
    <row r="276" spans="8:65" s="1" customFormat="1" x14ac:dyDescent="0.55000000000000004">
      <c r="H276">
        <v>2021</v>
      </c>
      <c r="I276" s="85">
        <f>I275*$BM$272</f>
        <v>8.403435064077156</v>
      </c>
    </row>
    <row r="277" spans="8:65" s="1" customFormat="1" x14ac:dyDescent="0.55000000000000004">
      <c r="H277">
        <v>2022</v>
      </c>
      <c r="I277" s="85">
        <f t="shared" ref="I277:I295" si="1">I276*$BM$272</f>
        <v>8.3068438564440861</v>
      </c>
    </row>
    <row r="278" spans="8:65" s="1" customFormat="1" x14ac:dyDescent="0.55000000000000004">
      <c r="H278">
        <v>2023</v>
      </c>
      <c r="I278" s="85">
        <f t="shared" si="1"/>
        <v>8.2113628925769131</v>
      </c>
    </row>
    <row r="279" spans="8:65" s="1" customFormat="1" x14ac:dyDescent="0.55000000000000004">
      <c r="H279">
        <v>2024</v>
      </c>
      <c r="I279" s="85">
        <f t="shared" si="1"/>
        <v>8.1169794110530411</v>
      </c>
    </row>
    <row r="280" spans="8:65" s="1" customFormat="1" x14ac:dyDescent="0.55000000000000004">
      <c r="H280">
        <v>2025</v>
      </c>
      <c r="I280" s="85">
        <f t="shared" si="1"/>
        <v>8.0236807971328918</v>
      </c>
    </row>
    <row r="281" spans="8:65" s="1" customFormat="1" x14ac:dyDescent="0.55000000000000004">
      <c r="H281">
        <v>2026</v>
      </c>
      <c r="I281" s="85">
        <f t="shared" si="1"/>
        <v>7.9314545810738935</v>
      </c>
    </row>
    <row r="282" spans="8:65" s="1" customFormat="1" x14ac:dyDescent="0.55000000000000004">
      <c r="H282">
        <v>2027</v>
      </c>
      <c r="I282" s="85">
        <f t="shared" si="1"/>
        <v>7.8402884364638492</v>
      </c>
    </row>
    <row r="283" spans="8:65" s="1" customFormat="1" x14ac:dyDescent="0.55000000000000004">
      <c r="H283">
        <v>2028</v>
      </c>
      <c r="I283" s="85">
        <f t="shared" si="1"/>
        <v>7.7501701785734607</v>
      </c>
    </row>
    <row r="284" spans="8:65" s="1" customFormat="1" x14ac:dyDescent="0.55000000000000004">
      <c r="H284">
        <v>2029</v>
      </c>
      <c r="I284" s="85">
        <f t="shared" si="1"/>
        <v>7.6610877627277887</v>
      </c>
    </row>
    <row r="285" spans="8:65" s="1" customFormat="1" x14ac:dyDescent="0.55000000000000004">
      <c r="H285">
        <v>2030</v>
      </c>
      <c r="I285" s="85">
        <f t="shared" si="1"/>
        <v>7.5730292826964352</v>
      </c>
    </row>
    <row r="286" spans="8:65" s="1" customFormat="1" x14ac:dyDescent="0.55000000000000004">
      <c r="H286">
        <v>2031</v>
      </c>
      <c r="I286" s="85">
        <f t="shared" si="1"/>
        <v>7.4859829691022233</v>
      </c>
    </row>
    <row r="287" spans="8:65" s="1" customFormat="1" x14ac:dyDescent="0.55000000000000004">
      <c r="H287">
        <v>2032</v>
      </c>
      <c r="I287" s="85">
        <f t="shared" si="1"/>
        <v>7.3999371878481748</v>
      </c>
    </row>
    <row r="288" spans="8:65" s="1" customFormat="1" x14ac:dyDescent="0.55000000000000004">
      <c r="H288">
        <v>2033</v>
      </c>
      <c r="I288" s="85">
        <f t="shared" si="1"/>
        <v>7.3148804385625636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55000000000000004">
      <c r="H292">
        <v>2037</v>
      </c>
      <c r="I292" s="85">
        <f t="shared" si="1"/>
        <v>6.9843183484708566</v>
      </c>
    </row>
    <row r="293" spans="3:9" s="1" customFormat="1" x14ac:dyDescent="0.55000000000000004">
      <c r="H293">
        <v>2038</v>
      </c>
      <c r="I293" s="85">
        <f t="shared" si="1"/>
        <v>6.9040388272240651</v>
      </c>
    </row>
    <row r="294" spans="3:9" s="1" customFormat="1" x14ac:dyDescent="0.55000000000000004">
      <c r="H294">
        <v>2039</v>
      </c>
      <c r="I294" s="85">
        <f t="shared" si="1"/>
        <v>6.8246820590950534</v>
      </c>
    </row>
    <row r="295" spans="3:9" s="1" customFormat="1" x14ac:dyDescent="0.55000000000000004">
      <c r="H295">
        <v>2040</v>
      </c>
      <c r="I295" s="85">
        <f t="shared" si="1"/>
        <v>6.7462374377261449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4.47265625" bestFit="1" customWidth="1"/>
    <col min="4" max="4" width="14.5234375" bestFit="1" customWidth="1"/>
    <col min="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55000000000000004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55000000000000004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55000000000000004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55000000000000004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55000000000000004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55000000000000004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55000000000000004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55000000000000004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55000000000000004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55000000000000004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55000000000000004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55000000000000004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55000000000000004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55000000000000004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55000000000000004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55000000000000004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55000000000000004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55000000000000004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55000000000000004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55000000000000004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55000000000000004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55000000000000004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55000000000000004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55000000000000004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55000000000000004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55000000000000004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55000000000000004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55000000000000004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55000000000000004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55000000000000004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55000000000000004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55000000000000004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55000000000000004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55000000000000004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55000000000000004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55000000000000004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55000000000000004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55000000000000004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55000000000000004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55000000000000004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55000000000000004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55000000000000004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55000000000000004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55000000000000004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55000000000000004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55000000000000004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55000000000000004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55000000000000004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55000000000000004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55000000000000004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55000000000000004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55000000000000004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55000000000000004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55000000000000004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55000000000000004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55000000000000004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55000000000000004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55000000000000004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55000000000000004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55000000000000004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55000000000000004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55000000000000004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55000000000000004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55000000000000004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55000000000000004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55000000000000004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55000000000000004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55000000000000004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55000000000000004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55000000000000004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55000000000000004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55000000000000004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55000000000000004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55000000000000004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55000000000000004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55000000000000004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55000000000000004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55000000000000004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55000000000000004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55000000000000004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55000000000000004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55000000000000004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55000000000000004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55000000000000004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55000000000000004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55000000000000004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55000000000000004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55000000000000004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55000000000000004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55000000000000004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55000000000000004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55000000000000004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55000000000000004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55000000000000004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55000000000000004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55000000000000004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55000000000000004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55000000000000004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55000000000000004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55000000000000004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55000000000000004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55000000000000004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55000000000000004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55000000000000004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55000000000000004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55000000000000004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55000000000000004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55000000000000004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55000000000000004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55000000000000004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55000000000000004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55000000000000004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55000000000000004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55000000000000004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55000000000000004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55000000000000004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55000000000000004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55000000000000004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55000000000000004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55000000000000004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55000000000000004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55000000000000004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55000000000000004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55000000000000004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55000000000000004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55000000000000004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55000000000000004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55000000000000004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55000000000000004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55000000000000004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55000000000000004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55000000000000004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55000000000000004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55000000000000004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55000000000000004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55000000000000004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55000000000000004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55000000000000004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55000000000000004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55000000000000004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55000000000000004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55000000000000004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55000000000000004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55000000000000004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55000000000000004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55000000000000004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55000000000000004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55000000000000004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55000000000000004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55000000000000004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55000000000000004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55000000000000004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55000000000000004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55000000000000004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55000000000000004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55000000000000004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55000000000000004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55000000000000004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55000000000000004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55000000000000004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55000000000000004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55000000000000004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55000000000000004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55000000000000004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55000000000000004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55000000000000004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55000000000000004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55000000000000004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55000000000000004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55000000000000004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55000000000000004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55000000000000004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55000000000000004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55000000000000004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55000000000000004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55000000000000004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55000000000000004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55000000000000004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55000000000000004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55000000000000004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55000000000000004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55000000000000004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55000000000000004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55000000000000004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55000000000000004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55000000000000004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55000000000000004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55000000000000004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55000000000000004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55000000000000004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55000000000000004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55000000000000004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55000000000000004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55000000000000004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55000000000000004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55000000000000004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55000000000000004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55000000000000004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55000000000000004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55000000000000004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55000000000000004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55000000000000004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55000000000000004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55000000000000004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55000000000000004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55000000000000004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55000000000000004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55000000000000004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55000000000000004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55000000000000004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55000000000000004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55000000000000004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55000000000000004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55000000000000004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55000000000000004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55000000000000004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55000000000000004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55000000000000004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55000000000000004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55000000000000004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55000000000000004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55000000000000004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55000000000000004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55000000000000004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55000000000000004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55000000000000004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55000000000000004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55000000000000004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55000000000000004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55000000000000004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55000000000000004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55000000000000004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55000000000000004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55000000000000004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55000000000000004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55000000000000004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55000000000000004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55000000000000004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55000000000000004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55000000000000004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55000000000000004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55000000000000004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55000000000000004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55000000000000004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55000000000000004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55000000000000004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55000000000000004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55000000000000004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55000000000000004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55000000000000004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55000000000000004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55000000000000004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55000000000000004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55000000000000004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55000000000000004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55000000000000004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55000000000000004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55000000000000004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55000000000000004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55000000000000004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55000000000000004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55000000000000004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55000000000000004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55000000000000004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55000000000000004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55000000000000004">
      <c r="BM273" s="11" t="s">
        <v>1102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177.49377387123394</v>
      </c>
    </row>
    <row r="276" spans="8:65" s="1" customFormat="1" x14ac:dyDescent="0.55000000000000004">
      <c r="H276">
        <v>2021</v>
      </c>
      <c r="I276" s="85">
        <f>I275*$BM$272</f>
        <v>173.95743704129566</v>
      </c>
    </row>
    <row r="277" spans="8:65" s="1" customFormat="1" x14ac:dyDescent="0.55000000000000004">
      <c r="H277">
        <v>2022</v>
      </c>
      <c r="I277" s="85">
        <f t="shared" ref="I277:I295" si="1">I276*$BM$272</f>
        <v>170.49155720769039</v>
      </c>
    </row>
    <row r="278" spans="8:65" s="1" customFormat="1" x14ac:dyDescent="0.55000000000000004">
      <c r="H278">
        <v>2023</v>
      </c>
      <c r="I278" s="85">
        <f t="shared" si="1"/>
        <v>167.09473060472189</v>
      </c>
    </row>
    <row r="279" spans="8:65" s="1" customFormat="1" x14ac:dyDescent="0.55000000000000004">
      <c r="H279">
        <v>2024</v>
      </c>
      <c r="I279" s="85">
        <f t="shared" si="1"/>
        <v>163.76558143493313</v>
      </c>
    </row>
    <row r="280" spans="8:65" s="1" customFormat="1" x14ac:dyDescent="0.55000000000000004">
      <c r="H280">
        <v>2025</v>
      </c>
      <c r="I280" s="85">
        <f t="shared" si="1"/>
        <v>160.50276131187488</v>
      </c>
    </row>
    <row r="281" spans="8:65" s="1" customFormat="1" x14ac:dyDescent="0.55000000000000004">
      <c r="H281">
        <v>2026</v>
      </c>
      <c r="I281" s="85">
        <f t="shared" si="1"/>
        <v>157.30494871397642</v>
      </c>
    </row>
    <row r="282" spans="8:65" s="1" customFormat="1" x14ac:dyDescent="0.55000000000000004">
      <c r="H282">
        <v>2027</v>
      </c>
      <c r="I282" s="85">
        <f t="shared" si="1"/>
        <v>154.17084844929698</v>
      </c>
    </row>
    <row r="283" spans="8:65" s="1" customFormat="1" x14ac:dyDescent="0.55000000000000004">
      <c r="H283">
        <v>2028</v>
      </c>
      <c r="I283" s="85">
        <f t="shared" si="1"/>
        <v>151.09919113094165</v>
      </c>
    </row>
    <row r="284" spans="8:65" s="1" customFormat="1" x14ac:dyDescent="0.55000000000000004">
      <c r="H284">
        <v>2029</v>
      </c>
      <c r="I284" s="85">
        <f t="shared" si="1"/>
        <v>148.08873266292869</v>
      </c>
    </row>
    <row r="285" spans="8:65" s="1" customFormat="1" x14ac:dyDescent="0.55000000000000004">
      <c r="H285">
        <v>2030</v>
      </c>
      <c r="I285" s="85">
        <f t="shared" si="1"/>
        <v>145.13825373630044</v>
      </c>
    </row>
    <row r="286" spans="8:65" s="1" customFormat="1" x14ac:dyDescent="0.55000000000000004">
      <c r="H286">
        <v>2031</v>
      </c>
      <c r="I286" s="85">
        <f t="shared" si="1"/>
        <v>142.24655933527342</v>
      </c>
    </row>
    <row r="287" spans="8:65" s="1" customFormat="1" x14ac:dyDescent="0.55000000000000004">
      <c r="H287">
        <v>2032</v>
      </c>
      <c r="I287" s="85">
        <f t="shared" si="1"/>
        <v>139.4124782532279</v>
      </c>
    </row>
    <row r="288" spans="8:65" s="1" customFormat="1" x14ac:dyDescent="0.55000000000000004">
      <c r="H288">
        <v>2033</v>
      </c>
      <c r="I288" s="85">
        <f t="shared" si="1"/>
        <v>136.63486261834078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55000000000000004">
      <c r="H292">
        <v>2037</v>
      </c>
      <c r="I292" s="85">
        <f t="shared" si="1"/>
        <v>126.0668880543828</v>
      </c>
    </row>
    <row r="293" spans="3:9" s="1" customFormat="1" x14ac:dyDescent="0.55000000000000004">
      <c r="H293">
        <v>2038</v>
      </c>
      <c r="I293" s="85">
        <f t="shared" si="1"/>
        <v>123.55516626528025</v>
      </c>
    </row>
    <row r="294" spans="3:9" s="1" customFormat="1" x14ac:dyDescent="0.55000000000000004">
      <c r="H294">
        <v>2039</v>
      </c>
      <c r="I294" s="85">
        <f t="shared" si="1"/>
        <v>121.0934873259951</v>
      </c>
    </row>
    <row r="295" spans="3:9" s="1" customFormat="1" x14ac:dyDescent="0.55000000000000004">
      <c r="H295">
        <v>2040</v>
      </c>
      <c r="I295" s="85">
        <f t="shared" si="1"/>
        <v>118.68085419663674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4" x14ac:dyDescent="0.55000000000000004"/>
  <cols>
    <col min="1" max="1" width="44.15625" bestFit="1" customWidth="1"/>
    <col min="2" max="2" width="25.5234375" bestFit="1" customWidth="1"/>
    <col min="3" max="3" width="41.15625" bestFit="1" customWidth="1"/>
    <col min="4" max="4" width="15.5234375" bestFit="1" customWidth="1"/>
    <col min="5" max="64" width="11.47265625" bestFit="1" customWidth="1"/>
    <col min="65" max="65" width="10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55000000000000004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55000000000000004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55000000000000004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55000000000000004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55000000000000004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55000000000000004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55000000000000004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55000000000000004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55000000000000004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55000000000000004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55000000000000004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55000000000000004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55000000000000004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55000000000000004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55000000000000004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55000000000000004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55000000000000004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55000000000000004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55000000000000004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55000000000000004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55000000000000004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55000000000000004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55000000000000004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55000000000000004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55000000000000004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55000000000000004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55000000000000004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55000000000000004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55000000000000004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55000000000000004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55000000000000004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55000000000000004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55000000000000004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55000000000000004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55000000000000004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55000000000000004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55000000000000004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55000000000000004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55000000000000004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55000000000000004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55000000000000004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55000000000000004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55000000000000004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55000000000000004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55000000000000004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55000000000000004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55000000000000004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55000000000000004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55000000000000004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55000000000000004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55000000000000004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55000000000000004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55000000000000004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55000000000000004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55000000000000004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55000000000000004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55000000000000004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55000000000000004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55000000000000004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55000000000000004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55000000000000004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55000000000000004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55000000000000004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55000000000000004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55000000000000004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55000000000000004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55000000000000004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55000000000000004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55000000000000004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55000000000000004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55000000000000004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55000000000000004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55000000000000004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55000000000000004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55000000000000004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55000000000000004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55000000000000004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55000000000000004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55000000000000004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55000000000000004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55000000000000004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55000000000000004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55000000000000004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55000000000000004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55000000000000004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55000000000000004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55000000000000004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55000000000000004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55000000000000004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55000000000000004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55000000000000004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55000000000000004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55000000000000004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55000000000000004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55000000000000004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55000000000000004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55000000000000004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55000000000000004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55000000000000004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55000000000000004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55000000000000004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55000000000000004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55000000000000004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55000000000000004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55000000000000004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55000000000000004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55000000000000004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55000000000000004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55000000000000004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55000000000000004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55000000000000004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55000000000000004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55000000000000004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55000000000000004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55000000000000004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55000000000000004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55000000000000004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55000000000000004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55000000000000004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55000000000000004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55000000000000004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55000000000000004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55000000000000004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55000000000000004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55000000000000004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55000000000000004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55000000000000004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55000000000000004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55000000000000004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55000000000000004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55000000000000004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55000000000000004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55000000000000004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55000000000000004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55000000000000004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55000000000000004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55000000000000004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55000000000000004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55000000000000004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55000000000000004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55000000000000004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55000000000000004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55000000000000004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55000000000000004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55000000000000004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55000000000000004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55000000000000004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55000000000000004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55000000000000004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55000000000000004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55000000000000004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55000000000000004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55000000000000004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55000000000000004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55000000000000004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55000000000000004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55000000000000004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55000000000000004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55000000000000004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55000000000000004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55000000000000004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55000000000000004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55000000000000004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55000000000000004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55000000000000004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55000000000000004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55000000000000004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55000000000000004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55000000000000004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55000000000000004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55000000000000004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55000000000000004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55000000000000004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55000000000000004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55000000000000004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55000000000000004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55000000000000004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55000000000000004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55000000000000004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55000000000000004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55000000000000004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55000000000000004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55000000000000004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55000000000000004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55000000000000004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55000000000000004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55000000000000004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55000000000000004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55000000000000004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55000000000000004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55000000000000004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55000000000000004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55000000000000004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55000000000000004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55000000000000004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55000000000000004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55000000000000004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55000000000000004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55000000000000004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55000000000000004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55000000000000004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55000000000000004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55000000000000004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55000000000000004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55000000000000004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55000000000000004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55000000000000004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55000000000000004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55000000000000004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55000000000000004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55000000000000004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55000000000000004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55000000000000004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55000000000000004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55000000000000004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55000000000000004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55000000000000004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55000000000000004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55000000000000004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55000000000000004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55000000000000004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55000000000000004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55000000000000004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55000000000000004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55000000000000004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55000000000000004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55000000000000004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55000000000000004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55000000000000004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55000000000000004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55000000000000004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55000000000000004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55000000000000004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55000000000000004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55000000000000004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55000000000000004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55000000000000004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55000000000000004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55000000000000004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55000000000000004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55000000000000004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55000000000000004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55000000000000004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55000000000000004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55000000000000004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55000000000000004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55000000000000004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55000000000000004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55000000000000004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55000000000000004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55000000000000004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55000000000000004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55000000000000004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55000000000000004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55000000000000004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55000000000000004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55000000000000004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55000000000000004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55000000000000004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55000000000000004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55000000000000004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55000000000000004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55000000000000004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55000000000000004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55000000000000004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55000000000000004">
      <c r="BM273" s="11" t="s">
        <v>1011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229.62535887096067</v>
      </c>
    </row>
    <row r="276" spans="8:65" s="1" customFormat="1" x14ac:dyDescent="0.55000000000000004">
      <c r="H276">
        <v>2021</v>
      </c>
      <c r="I276" s="85">
        <f>I275*$BM$272</f>
        <v>226.13751275531047</v>
      </c>
    </row>
    <row r="277" spans="8:65" s="1" customFormat="1" x14ac:dyDescent="0.55000000000000004">
      <c r="H277">
        <v>2022</v>
      </c>
      <c r="I277" s="85">
        <f t="shared" ref="I277:I295" si="1">I276*$BM$272</f>
        <v>222.70264454500256</v>
      </c>
    </row>
    <row r="278" spans="8:65" s="1" customFormat="1" x14ac:dyDescent="0.55000000000000004">
      <c r="H278">
        <v>2023</v>
      </c>
      <c r="I278" s="85">
        <f t="shared" si="1"/>
        <v>219.31994954328101</v>
      </c>
    </row>
    <row r="279" spans="8:65" s="1" customFormat="1" x14ac:dyDescent="0.55000000000000004">
      <c r="H279">
        <v>2024</v>
      </c>
      <c r="I279" s="85">
        <f t="shared" si="1"/>
        <v>215.98863527616209</v>
      </c>
    </row>
    <row r="280" spans="8:65" s="1" customFormat="1" x14ac:dyDescent="0.55000000000000004">
      <c r="H280">
        <v>2025</v>
      </c>
      <c r="I280" s="85">
        <f t="shared" si="1"/>
        <v>212.70792130677907</v>
      </c>
    </row>
    <row r="281" spans="8:65" s="1" customFormat="1" x14ac:dyDescent="0.55000000000000004">
      <c r="H281">
        <v>2026</v>
      </c>
      <c r="I281" s="85">
        <f t="shared" si="1"/>
        <v>209.4770390525469</v>
      </c>
    </row>
    <row r="282" spans="8:65" s="1" customFormat="1" x14ac:dyDescent="0.55000000000000004">
      <c r="H282">
        <v>2027</v>
      </c>
      <c r="I282" s="85">
        <f t="shared" si="1"/>
        <v>206.29523160510416</v>
      </c>
    </row>
    <row r="283" spans="8:65" s="1" customFormat="1" x14ac:dyDescent="0.55000000000000004">
      <c r="H283">
        <v>2028</v>
      </c>
      <c r="I283" s="85">
        <f t="shared" si="1"/>
        <v>203.16175355298986</v>
      </c>
    </row>
    <row r="284" spans="8:65" s="1" customFormat="1" x14ac:dyDescent="0.55000000000000004">
      <c r="H284">
        <v>2029</v>
      </c>
      <c r="I284" s="85">
        <f t="shared" si="1"/>
        <v>200.0758708070137</v>
      </c>
    </row>
    <row r="285" spans="8:65" s="1" customFormat="1" x14ac:dyDescent="0.55000000000000004">
      <c r="H285">
        <v>2030</v>
      </c>
      <c r="I285" s="85">
        <f t="shared" si="1"/>
        <v>197.0368604282788</v>
      </c>
    </row>
    <row r="286" spans="8:65" s="1" customFormat="1" x14ac:dyDescent="0.55000000000000004">
      <c r="H286">
        <v>2031</v>
      </c>
      <c r="I286" s="85">
        <f t="shared" si="1"/>
        <v>194.04401045881667</v>
      </c>
    </row>
    <row r="287" spans="8:65" s="1" customFormat="1" x14ac:dyDescent="0.55000000000000004">
      <c r="H287">
        <v>2032</v>
      </c>
      <c r="I287" s="85">
        <f t="shared" si="1"/>
        <v>191.09661975479472</v>
      </c>
    </row>
    <row r="288" spans="8:65" s="1" customFormat="1" x14ac:dyDescent="0.55000000000000004">
      <c r="H288">
        <v>2033</v>
      </c>
      <c r="I288" s="85">
        <f t="shared" si="1"/>
        <v>188.19399782225722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55000000000000004">
      <c r="H292">
        <v>2037</v>
      </c>
      <c r="I292" s="85">
        <f t="shared" si="1"/>
        <v>177.01775168323897</v>
      </c>
    </row>
    <row r="293" spans="3:9" s="1" customFormat="1" x14ac:dyDescent="0.55000000000000004">
      <c r="H293">
        <v>2038</v>
      </c>
      <c r="I293" s="85">
        <f t="shared" si="1"/>
        <v>174.32897775754867</v>
      </c>
    </row>
    <row r="294" spans="3:9" s="1" customFormat="1" x14ac:dyDescent="0.55000000000000004">
      <c r="H294">
        <v>2039</v>
      </c>
      <c r="I294" s="85">
        <f t="shared" si="1"/>
        <v>171.68104439815596</v>
      </c>
    </row>
    <row r="295" spans="3:9" s="1" customFormat="1" x14ac:dyDescent="0.55000000000000004">
      <c r="H295">
        <v>2040</v>
      </c>
      <c r="I295" s="85">
        <f t="shared" si="1"/>
        <v>169.07333126586477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4"/>
  <cols>
    <col min="1" max="1" width="5.734375" style="205" customWidth="1"/>
    <col min="2" max="2" width="21.734375" style="205" customWidth="1"/>
    <col min="3" max="3" width="45" style="205" customWidth="1"/>
    <col min="4" max="4" width="6.47265625" style="205" customWidth="1"/>
    <col min="5" max="5" width="7.15625" style="205" customWidth="1"/>
    <col min="6" max="6" width="14.47265625" style="205" customWidth="1"/>
    <col min="7" max="7" width="7.15625" style="205" customWidth="1"/>
    <col min="8" max="8" width="11.5234375" style="205" customWidth="1"/>
    <col min="9" max="29" width="8.5234375" style="205" customWidth="1"/>
    <col min="30" max="16384" width="8" style="205"/>
  </cols>
  <sheetData>
    <row r="1" spans="1:29" ht="11.4" x14ac:dyDescent="0.4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4" x14ac:dyDescent="0.4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4" x14ac:dyDescent="0.4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4" x14ac:dyDescent="0.4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5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2.3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2.3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4" x14ac:dyDescent="0.4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3" x14ac:dyDescent="0.4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2.3" x14ac:dyDescent="0.4">
      <c r="A10" s="275" t="s">
        <v>2428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4" x14ac:dyDescent="0.4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4" x14ac:dyDescent="0.4">
      <c r="A12" s="283" t="s">
        <v>2430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4" x14ac:dyDescent="0.4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4" x14ac:dyDescent="0.4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4" x14ac:dyDescent="0.4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4" x14ac:dyDescent="0.4">
      <c r="A16" s="206"/>
      <c r="B16" s="206"/>
      <c r="C16" s="206"/>
      <c r="D16" s="206"/>
      <c r="E16" s="206"/>
      <c r="F16" s="206"/>
      <c r="G16" s="206"/>
      <c r="H16" s="206"/>
      <c r="I16" s="207" t="s">
        <v>2433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200000000000003" x14ac:dyDescent="0.4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4" x14ac:dyDescent="0.4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4" x14ac:dyDescent="0.4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4" x14ac:dyDescent="0.4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4" x14ac:dyDescent="0.4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4" x14ac:dyDescent="0.4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4" x14ac:dyDescent="0.4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4" x14ac:dyDescent="0.4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4" x14ac:dyDescent="0.4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4" x14ac:dyDescent="0.4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4" x14ac:dyDescent="0.4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4" x14ac:dyDescent="0.4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4" x14ac:dyDescent="0.4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4" x14ac:dyDescent="0.4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4" x14ac:dyDescent="0.4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4" x14ac:dyDescent="0.4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4" x14ac:dyDescent="0.4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4" x14ac:dyDescent="0.4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4" x14ac:dyDescent="0.4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4" x14ac:dyDescent="0.4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4" x14ac:dyDescent="0.4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4" x14ac:dyDescent="0.4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4" x14ac:dyDescent="0.4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4" x14ac:dyDescent="0.4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4" x14ac:dyDescent="0.4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4" x14ac:dyDescent="0.4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4" x14ac:dyDescent="0.4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4" x14ac:dyDescent="0.4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4" x14ac:dyDescent="0.4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4" x14ac:dyDescent="0.4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4" x14ac:dyDescent="0.4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4" x14ac:dyDescent="0.4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4" x14ac:dyDescent="0.4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4" x14ac:dyDescent="0.4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4" x14ac:dyDescent="0.4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4" x14ac:dyDescent="0.4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4" x14ac:dyDescent="0.4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4" x14ac:dyDescent="0.4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4" x14ac:dyDescent="0.4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4" x14ac:dyDescent="0.4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4" x14ac:dyDescent="0.4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4" x14ac:dyDescent="0.4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4" x14ac:dyDescent="0.4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4" x14ac:dyDescent="0.4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4" x14ac:dyDescent="0.4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4" x14ac:dyDescent="0.4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4" x14ac:dyDescent="0.4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4" x14ac:dyDescent="0.4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4" x14ac:dyDescent="0.4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4" x14ac:dyDescent="0.4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4" x14ac:dyDescent="0.4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4" x14ac:dyDescent="0.4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4" x14ac:dyDescent="0.4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4" x14ac:dyDescent="0.4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4" x14ac:dyDescent="0.4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4" x14ac:dyDescent="0.4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4" x14ac:dyDescent="0.4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4" x14ac:dyDescent="0.4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4" x14ac:dyDescent="0.4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4" x14ac:dyDescent="0.4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4" x14ac:dyDescent="0.4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4" x14ac:dyDescent="0.4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4" x14ac:dyDescent="0.4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4" x14ac:dyDescent="0.4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4" x14ac:dyDescent="0.4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4" x14ac:dyDescent="0.4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4" x14ac:dyDescent="0.4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4" x14ac:dyDescent="0.4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4" x14ac:dyDescent="0.4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4" x14ac:dyDescent="0.4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4" x14ac:dyDescent="0.4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4" x14ac:dyDescent="0.4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4" x14ac:dyDescent="0.4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4" x14ac:dyDescent="0.4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4" x14ac:dyDescent="0.4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4" x14ac:dyDescent="0.4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2.8" x14ac:dyDescent="0.4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2.8" x14ac:dyDescent="0.4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2.8" x14ac:dyDescent="0.4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2.8" x14ac:dyDescent="0.4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2.8" x14ac:dyDescent="0.4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2.8" x14ac:dyDescent="0.4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2.8" x14ac:dyDescent="0.4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2.8" x14ac:dyDescent="0.4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2.8" x14ac:dyDescent="0.4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2.8" x14ac:dyDescent="0.4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2.8" x14ac:dyDescent="0.4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2.8" x14ac:dyDescent="0.4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2.8" x14ac:dyDescent="0.4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2.8" x14ac:dyDescent="0.4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2.8" x14ac:dyDescent="0.4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4" x14ac:dyDescent="0.4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4" x14ac:dyDescent="0.4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4" x14ac:dyDescent="0.4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4" x14ac:dyDescent="0.4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4" x14ac:dyDescent="0.4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4" x14ac:dyDescent="0.4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4" x14ac:dyDescent="0.4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4" x14ac:dyDescent="0.4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4" x14ac:dyDescent="0.4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4" x14ac:dyDescent="0.4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4" x14ac:dyDescent="0.4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4" x14ac:dyDescent="0.4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4" x14ac:dyDescent="0.4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4" x14ac:dyDescent="0.4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4" x14ac:dyDescent="0.4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4" x14ac:dyDescent="0.4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4" x14ac:dyDescent="0.4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4" x14ac:dyDescent="0.4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4" x14ac:dyDescent="0.4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4" x14ac:dyDescent="0.4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4" x14ac:dyDescent="0.4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4" x14ac:dyDescent="0.4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4" x14ac:dyDescent="0.4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4" x14ac:dyDescent="0.4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4" x14ac:dyDescent="0.4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4" x14ac:dyDescent="0.4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4" x14ac:dyDescent="0.4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4" x14ac:dyDescent="0.4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4" x14ac:dyDescent="0.4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4" x14ac:dyDescent="0.4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4" x14ac:dyDescent="0.4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4" x14ac:dyDescent="0.4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4" x14ac:dyDescent="0.4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4" x14ac:dyDescent="0.4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4" x14ac:dyDescent="0.4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4" x14ac:dyDescent="0.4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4" x14ac:dyDescent="0.4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4" x14ac:dyDescent="0.4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4" x14ac:dyDescent="0.4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4" x14ac:dyDescent="0.4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4" x14ac:dyDescent="0.4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4" x14ac:dyDescent="0.4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4" x14ac:dyDescent="0.4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4" x14ac:dyDescent="0.4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4" x14ac:dyDescent="0.4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4" x14ac:dyDescent="0.4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4" x14ac:dyDescent="0.4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4" x14ac:dyDescent="0.4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4" x14ac:dyDescent="0.4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4" x14ac:dyDescent="0.4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4" x14ac:dyDescent="0.4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4" x14ac:dyDescent="0.4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4" x14ac:dyDescent="0.4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4" x14ac:dyDescent="0.4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4" x14ac:dyDescent="0.4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4" x14ac:dyDescent="0.4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4" x14ac:dyDescent="0.4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4" x14ac:dyDescent="0.4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4" x14ac:dyDescent="0.4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4" x14ac:dyDescent="0.4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4" x14ac:dyDescent="0.4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4" x14ac:dyDescent="0.4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4" x14ac:dyDescent="0.4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4" x14ac:dyDescent="0.4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4" x14ac:dyDescent="0.4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4" x14ac:dyDescent="0.4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4" x14ac:dyDescent="0.4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4" x14ac:dyDescent="0.4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4" x14ac:dyDescent="0.4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4" x14ac:dyDescent="0.4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4" x14ac:dyDescent="0.4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4" x14ac:dyDescent="0.4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4" x14ac:dyDescent="0.4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4" x14ac:dyDescent="0.4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4" x14ac:dyDescent="0.4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4" x14ac:dyDescent="0.4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4" x14ac:dyDescent="0.4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4" x14ac:dyDescent="0.4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4" x14ac:dyDescent="0.4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4" x14ac:dyDescent="0.4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4" x14ac:dyDescent="0.4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4" x14ac:dyDescent="0.4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4" x14ac:dyDescent="0.4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4" x14ac:dyDescent="0.4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4" x14ac:dyDescent="0.4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4" x14ac:dyDescent="0.4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4" x14ac:dyDescent="0.4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4" x14ac:dyDescent="0.4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4" x14ac:dyDescent="0.4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4" x14ac:dyDescent="0.4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4" x14ac:dyDescent="0.4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4" x14ac:dyDescent="0.4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4" x14ac:dyDescent="0.4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4" x14ac:dyDescent="0.4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4" x14ac:dyDescent="0.4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4" x14ac:dyDescent="0.4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4" x14ac:dyDescent="0.4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4" x14ac:dyDescent="0.4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4" x14ac:dyDescent="0.4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4" x14ac:dyDescent="0.4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4" x14ac:dyDescent="0.4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4" x14ac:dyDescent="0.4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4" x14ac:dyDescent="0.4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4" x14ac:dyDescent="0.4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4" x14ac:dyDescent="0.4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4" x14ac:dyDescent="0.4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4" x14ac:dyDescent="0.4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4" x14ac:dyDescent="0.4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4" x14ac:dyDescent="0.4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4" x14ac:dyDescent="0.4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4" x14ac:dyDescent="0.4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4" x14ac:dyDescent="0.4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4" x14ac:dyDescent="0.4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4" x14ac:dyDescent="0.4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4" x14ac:dyDescent="0.4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4" x14ac:dyDescent="0.4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4" x14ac:dyDescent="0.4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4" x14ac:dyDescent="0.4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4" x14ac:dyDescent="0.4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4" x14ac:dyDescent="0.4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4" x14ac:dyDescent="0.4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4" x14ac:dyDescent="0.4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4" x14ac:dyDescent="0.4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4" x14ac:dyDescent="0.4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4" x14ac:dyDescent="0.4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4" x14ac:dyDescent="0.4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4" x14ac:dyDescent="0.4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4" x14ac:dyDescent="0.4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4" x14ac:dyDescent="0.4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4" x14ac:dyDescent="0.4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4" x14ac:dyDescent="0.4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4" x14ac:dyDescent="0.4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4" x14ac:dyDescent="0.4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4" x14ac:dyDescent="0.4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4" x14ac:dyDescent="0.4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4" x14ac:dyDescent="0.4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4" x14ac:dyDescent="0.4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4" x14ac:dyDescent="0.4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4" x14ac:dyDescent="0.4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4" x14ac:dyDescent="0.4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4" x14ac:dyDescent="0.4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4" x14ac:dyDescent="0.4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4" x14ac:dyDescent="0.4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4" x14ac:dyDescent="0.4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4" x14ac:dyDescent="0.4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4" x14ac:dyDescent="0.4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4" x14ac:dyDescent="0.4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4" x14ac:dyDescent="0.4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4" x14ac:dyDescent="0.4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4" x14ac:dyDescent="0.4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4" x14ac:dyDescent="0.4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4" x14ac:dyDescent="0.4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4" x14ac:dyDescent="0.4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4" x14ac:dyDescent="0.4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4" x14ac:dyDescent="0.4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4" x14ac:dyDescent="0.4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4" x14ac:dyDescent="0.4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4" x14ac:dyDescent="0.4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4" x14ac:dyDescent="0.4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4" x14ac:dyDescent="0.4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4" x14ac:dyDescent="0.4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4" x14ac:dyDescent="0.4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4" x14ac:dyDescent="0.4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4" x14ac:dyDescent="0.4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4" x14ac:dyDescent="0.4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4" x14ac:dyDescent="0.4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4" x14ac:dyDescent="0.4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4" x14ac:dyDescent="0.4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4" x14ac:dyDescent="0.4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4" x14ac:dyDescent="0.4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4" x14ac:dyDescent="0.4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4" x14ac:dyDescent="0.4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4" x14ac:dyDescent="0.4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4" x14ac:dyDescent="0.4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4" x14ac:dyDescent="0.4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4" x14ac:dyDescent="0.4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4" x14ac:dyDescent="0.4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4" x14ac:dyDescent="0.4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4" x14ac:dyDescent="0.4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4" x14ac:dyDescent="0.4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4" x14ac:dyDescent="0.4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4" x14ac:dyDescent="0.4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4" x14ac:dyDescent="0.4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4" x14ac:dyDescent="0.4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4" x14ac:dyDescent="0.4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4" x14ac:dyDescent="0.4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4" x14ac:dyDescent="0.4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4" x14ac:dyDescent="0.4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4" x14ac:dyDescent="0.4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4" x14ac:dyDescent="0.4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4" x14ac:dyDescent="0.4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4" x14ac:dyDescent="0.4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4" x14ac:dyDescent="0.4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4" x14ac:dyDescent="0.4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4" x14ac:dyDescent="0.4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4" x14ac:dyDescent="0.4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4" x14ac:dyDescent="0.4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4" x14ac:dyDescent="0.4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4" x14ac:dyDescent="0.4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4" x14ac:dyDescent="0.4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4" x14ac:dyDescent="0.4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4" x14ac:dyDescent="0.4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4" x14ac:dyDescent="0.4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4" x14ac:dyDescent="0.4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4" x14ac:dyDescent="0.4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4" x14ac:dyDescent="0.4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4" x14ac:dyDescent="0.4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4" x14ac:dyDescent="0.4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4" x14ac:dyDescent="0.4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4" x14ac:dyDescent="0.4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4" x14ac:dyDescent="0.4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4" x14ac:dyDescent="0.4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4" x14ac:dyDescent="0.4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4" x14ac:dyDescent="0.4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4" x14ac:dyDescent="0.4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4" x14ac:dyDescent="0.4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4" x14ac:dyDescent="0.4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4" x14ac:dyDescent="0.4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4" x14ac:dyDescent="0.4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4" x14ac:dyDescent="0.4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4" x14ac:dyDescent="0.4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4" x14ac:dyDescent="0.4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4" x14ac:dyDescent="0.4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4" x14ac:dyDescent="0.4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4" x14ac:dyDescent="0.4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4" x14ac:dyDescent="0.4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4" x14ac:dyDescent="0.4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4" x14ac:dyDescent="0.4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4" x14ac:dyDescent="0.4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4" x14ac:dyDescent="0.4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4" x14ac:dyDescent="0.4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4" x14ac:dyDescent="0.4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4" x14ac:dyDescent="0.4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4" x14ac:dyDescent="0.4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4" x14ac:dyDescent="0.4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4" x14ac:dyDescent="0.4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4" x14ac:dyDescent="0.4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4" x14ac:dyDescent="0.4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4" x14ac:dyDescent="0.4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4" x14ac:dyDescent="0.4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4" x14ac:dyDescent="0.4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4" x14ac:dyDescent="0.4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4" x14ac:dyDescent="0.4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4" x14ac:dyDescent="0.4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4" x14ac:dyDescent="0.4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4" x14ac:dyDescent="0.4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4" x14ac:dyDescent="0.4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4" x14ac:dyDescent="0.4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4" x14ac:dyDescent="0.4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4" x14ac:dyDescent="0.4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4" x14ac:dyDescent="0.4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4" x14ac:dyDescent="0.4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4" x14ac:dyDescent="0.4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4" x14ac:dyDescent="0.4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4" x14ac:dyDescent="0.4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4" x14ac:dyDescent="0.4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4" x14ac:dyDescent="0.4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4" x14ac:dyDescent="0.4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4" x14ac:dyDescent="0.4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4" x14ac:dyDescent="0.4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4" x14ac:dyDescent="0.4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4" x14ac:dyDescent="0.4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4" x14ac:dyDescent="0.4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4" x14ac:dyDescent="0.4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4" x14ac:dyDescent="0.4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4" x14ac:dyDescent="0.4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4" x14ac:dyDescent="0.4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4" x14ac:dyDescent="0.4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4" x14ac:dyDescent="0.4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4" x14ac:dyDescent="0.4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4" x14ac:dyDescent="0.4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4" x14ac:dyDescent="0.4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4" x14ac:dyDescent="0.4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4" x14ac:dyDescent="0.4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4" x14ac:dyDescent="0.4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4" x14ac:dyDescent="0.4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4" x14ac:dyDescent="0.4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4" x14ac:dyDescent="0.4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4" x14ac:dyDescent="0.4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4" x14ac:dyDescent="0.4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4" x14ac:dyDescent="0.4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4" x14ac:dyDescent="0.4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4" x14ac:dyDescent="0.4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4" x14ac:dyDescent="0.4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4" x14ac:dyDescent="0.4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4" x14ac:dyDescent="0.4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4" x14ac:dyDescent="0.4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4" x14ac:dyDescent="0.4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4" x14ac:dyDescent="0.4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4" x14ac:dyDescent="0.4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4" x14ac:dyDescent="0.4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4" x14ac:dyDescent="0.4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4" x14ac:dyDescent="0.4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4" x14ac:dyDescent="0.4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4" x14ac:dyDescent="0.4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4" x14ac:dyDescent="0.4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4" x14ac:dyDescent="0.4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4" x14ac:dyDescent="0.4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4" x14ac:dyDescent="0.4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4" x14ac:dyDescent="0.4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4" x14ac:dyDescent="0.4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4" x14ac:dyDescent="0.4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4" x14ac:dyDescent="0.4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4" x14ac:dyDescent="0.4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4" x14ac:dyDescent="0.4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4" x14ac:dyDescent="0.4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4" x14ac:dyDescent="0.4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4" x14ac:dyDescent="0.4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4" x14ac:dyDescent="0.4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4" x14ac:dyDescent="0.4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4" x14ac:dyDescent="0.4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4" x14ac:dyDescent="0.4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4" x14ac:dyDescent="0.4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4" x14ac:dyDescent="0.4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4" x14ac:dyDescent="0.4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4" x14ac:dyDescent="0.4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4" x14ac:dyDescent="0.4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4" x14ac:dyDescent="0.4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4" x14ac:dyDescent="0.4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4" x14ac:dyDescent="0.4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4" x14ac:dyDescent="0.4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4" x14ac:dyDescent="0.4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4" x14ac:dyDescent="0.4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4" x14ac:dyDescent="0.4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4" x14ac:dyDescent="0.4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4" x14ac:dyDescent="0.4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4" x14ac:dyDescent="0.4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4" x14ac:dyDescent="0.4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4" x14ac:dyDescent="0.4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4" x14ac:dyDescent="0.4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4" x14ac:dyDescent="0.4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4" x14ac:dyDescent="0.4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4" x14ac:dyDescent="0.4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4" x14ac:dyDescent="0.4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4" x14ac:dyDescent="0.4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4" x14ac:dyDescent="0.4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4" x14ac:dyDescent="0.4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4" x14ac:dyDescent="0.4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4" x14ac:dyDescent="0.4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4" x14ac:dyDescent="0.4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4" x14ac:dyDescent="0.4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4" x14ac:dyDescent="0.4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4" x14ac:dyDescent="0.4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4" x14ac:dyDescent="0.4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4" x14ac:dyDescent="0.4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4" x14ac:dyDescent="0.4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4" x14ac:dyDescent="0.4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4" x14ac:dyDescent="0.4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4" x14ac:dyDescent="0.4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4" x14ac:dyDescent="0.4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4" x14ac:dyDescent="0.4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4" x14ac:dyDescent="0.4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4" x14ac:dyDescent="0.4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4" x14ac:dyDescent="0.4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4" x14ac:dyDescent="0.4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4" x14ac:dyDescent="0.4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4" x14ac:dyDescent="0.4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4" x14ac:dyDescent="0.4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4" x14ac:dyDescent="0.4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4" x14ac:dyDescent="0.4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4" x14ac:dyDescent="0.4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4" x14ac:dyDescent="0.4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4" x14ac:dyDescent="0.4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4" x14ac:dyDescent="0.4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4" x14ac:dyDescent="0.4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4" x14ac:dyDescent="0.4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4" x14ac:dyDescent="0.4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4" x14ac:dyDescent="0.4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4" x14ac:dyDescent="0.4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4" x14ac:dyDescent="0.4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4" x14ac:dyDescent="0.4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4" x14ac:dyDescent="0.4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4" x14ac:dyDescent="0.4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4" x14ac:dyDescent="0.4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4" x14ac:dyDescent="0.4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4" x14ac:dyDescent="0.4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4" x14ac:dyDescent="0.4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4" x14ac:dyDescent="0.4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4" x14ac:dyDescent="0.4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4" x14ac:dyDescent="0.4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4" x14ac:dyDescent="0.4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4" x14ac:dyDescent="0.4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4" x14ac:dyDescent="0.4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4" x14ac:dyDescent="0.4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4" x14ac:dyDescent="0.4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4" x14ac:dyDescent="0.4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4" x14ac:dyDescent="0.4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4" x14ac:dyDescent="0.4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4" x14ac:dyDescent="0.4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4" x14ac:dyDescent="0.4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4" x14ac:dyDescent="0.4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4" x14ac:dyDescent="0.4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4" x14ac:dyDescent="0.4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4" x14ac:dyDescent="0.4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4" x14ac:dyDescent="0.4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4" x14ac:dyDescent="0.4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4" x14ac:dyDescent="0.4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4" x14ac:dyDescent="0.4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4" x14ac:dyDescent="0.4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4" x14ac:dyDescent="0.4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4" x14ac:dyDescent="0.4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4" x14ac:dyDescent="0.4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4" x14ac:dyDescent="0.4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4" x14ac:dyDescent="0.4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4" x14ac:dyDescent="0.4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4" x14ac:dyDescent="0.4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4" x14ac:dyDescent="0.4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4" x14ac:dyDescent="0.4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4" x14ac:dyDescent="0.4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4" x14ac:dyDescent="0.4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4" x14ac:dyDescent="0.4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4" x14ac:dyDescent="0.4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4" x14ac:dyDescent="0.4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4" x14ac:dyDescent="0.4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4" x14ac:dyDescent="0.4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4" x14ac:dyDescent="0.4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4" x14ac:dyDescent="0.4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4" x14ac:dyDescent="0.4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4" x14ac:dyDescent="0.4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4" x14ac:dyDescent="0.4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4" x14ac:dyDescent="0.4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4" x14ac:dyDescent="0.4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4" x14ac:dyDescent="0.4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4" x14ac:dyDescent="0.4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4" x14ac:dyDescent="0.4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4" x14ac:dyDescent="0.4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4" x14ac:dyDescent="0.4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4" x14ac:dyDescent="0.4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4" x14ac:dyDescent="0.4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4" x14ac:dyDescent="0.4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4" x14ac:dyDescent="0.4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4" x14ac:dyDescent="0.4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4" x14ac:dyDescent="0.4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4" x14ac:dyDescent="0.4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4" x14ac:dyDescent="0.4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4" x14ac:dyDescent="0.4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4" x14ac:dyDescent="0.4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4" x14ac:dyDescent="0.4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4" x14ac:dyDescent="0.4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4" x14ac:dyDescent="0.4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4" x14ac:dyDescent="0.4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4" x14ac:dyDescent="0.4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4" x14ac:dyDescent="0.4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4" x14ac:dyDescent="0.4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4" x14ac:dyDescent="0.4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4" x14ac:dyDescent="0.4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4" x14ac:dyDescent="0.4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4" x14ac:dyDescent="0.4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4" x14ac:dyDescent="0.4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4" x14ac:dyDescent="0.4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4" x14ac:dyDescent="0.4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4" x14ac:dyDescent="0.4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4" x14ac:dyDescent="0.4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4" x14ac:dyDescent="0.4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4" x14ac:dyDescent="0.4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4" x14ac:dyDescent="0.4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4" x14ac:dyDescent="0.4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4" x14ac:dyDescent="0.4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4" x14ac:dyDescent="0.4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4" x14ac:dyDescent="0.4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4" x14ac:dyDescent="0.4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4" x14ac:dyDescent="0.4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4" x14ac:dyDescent="0.4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4" x14ac:dyDescent="0.4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4" x14ac:dyDescent="0.4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4" x14ac:dyDescent="0.4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4" x14ac:dyDescent="0.4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4" x14ac:dyDescent="0.4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4" x14ac:dyDescent="0.4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4" x14ac:dyDescent="0.4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4" x14ac:dyDescent="0.4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4" x14ac:dyDescent="0.4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4" x14ac:dyDescent="0.4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4" x14ac:dyDescent="0.4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4" x14ac:dyDescent="0.4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4" x14ac:dyDescent="0.4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4" x14ac:dyDescent="0.4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4" x14ac:dyDescent="0.4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4" x14ac:dyDescent="0.4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4" x14ac:dyDescent="0.4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4" x14ac:dyDescent="0.4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4" x14ac:dyDescent="0.4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4" x14ac:dyDescent="0.4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4" x14ac:dyDescent="0.4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4" x14ac:dyDescent="0.4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4" x14ac:dyDescent="0.4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4" x14ac:dyDescent="0.4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4" x14ac:dyDescent="0.4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4" x14ac:dyDescent="0.4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4" x14ac:dyDescent="0.4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4" x14ac:dyDescent="0.4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4" x14ac:dyDescent="0.4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4" x14ac:dyDescent="0.4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4" x14ac:dyDescent="0.4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4" x14ac:dyDescent="0.4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4" x14ac:dyDescent="0.4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4" x14ac:dyDescent="0.4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4" x14ac:dyDescent="0.4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4" x14ac:dyDescent="0.4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4" x14ac:dyDescent="0.4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4" x14ac:dyDescent="0.4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4" x14ac:dyDescent="0.4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4" x14ac:dyDescent="0.4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4" x14ac:dyDescent="0.4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4" x14ac:dyDescent="0.4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4" x14ac:dyDescent="0.4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4" x14ac:dyDescent="0.4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4" x14ac:dyDescent="0.4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4" x14ac:dyDescent="0.4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4" x14ac:dyDescent="0.4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4" x14ac:dyDescent="0.4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4" x14ac:dyDescent="0.4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4" x14ac:dyDescent="0.4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4" x14ac:dyDescent="0.4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4" x14ac:dyDescent="0.4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4" x14ac:dyDescent="0.4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4" x14ac:dyDescent="0.4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4" x14ac:dyDescent="0.4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4" x14ac:dyDescent="0.4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4" x14ac:dyDescent="0.4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4" x14ac:dyDescent="0.4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4" x14ac:dyDescent="0.4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4" x14ac:dyDescent="0.4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4" x14ac:dyDescent="0.4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4" x14ac:dyDescent="0.4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4" x14ac:dyDescent="0.4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4" x14ac:dyDescent="0.4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4" x14ac:dyDescent="0.4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4" x14ac:dyDescent="0.4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4" x14ac:dyDescent="0.4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4" x14ac:dyDescent="0.4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4" x14ac:dyDescent="0.4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4" x14ac:dyDescent="0.4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4" x14ac:dyDescent="0.4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4" x14ac:dyDescent="0.4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4" x14ac:dyDescent="0.4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4" x14ac:dyDescent="0.4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4" x14ac:dyDescent="0.4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4" x14ac:dyDescent="0.4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4" x14ac:dyDescent="0.4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4" x14ac:dyDescent="0.4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4" x14ac:dyDescent="0.4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4" x14ac:dyDescent="0.4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4" x14ac:dyDescent="0.4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4" x14ac:dyDescent="0.4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4" x14ac:dyDescent="0.4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4" x14ac:dyDescent="0.4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4" x14ac:dyDescent="0.4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4" x14ac:dyDescent="0.4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4" x14ac:dyDescent="0.4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4" x14ac:dyDescent="0.4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4" x14ac:dyDescent="0.4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4" x14ac:dyDescent="0.4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4" x14ac:dyDescent="0.4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4" x14ac:dyDescent="0.4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4" x14ac:dyDescent="0.4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4" x14ac:dyDescent="0.4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4" x14ac:dyDescent="0.4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4" x14ac:dyDescent="0.4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4" x14ac:dyDescent="0.4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4" x14ac:dyDescent="0.4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4" x14ac:dyDescent="0.4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4" x14ac:dyDescent="0.4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4" x14ac:dyDescent="0.4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4" x14ac:dyDescent="0.4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4" x14ac:dyDescent="0.4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4" x14ac:dyDescent="0.4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4" x14ac:dyDescent="0.4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4" x14ac:dyDescent="0.4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4" x14ac:dyDescent="0.4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4" x14ac:dyDescent="0.4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4" x14ac:dyDescent="0.4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4" x14ac:dyDescent="0.4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4" x14ac:dyDescent="0.4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4" x14ac:dyDescent="0.4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4" x14ac:dyDescent="0.4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4" x14ac:dyDescent="0.4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4" x14ac:dyDescent="0.4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4" x14ac:dyDescent="0.4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4" x14ac:dyDescent="0.4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4" x14ac:dyDescent="0.4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4" x14ac:dyDescent="0.4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4" x14ac:dyDescent="0.4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4" x14ac:dyDescent="0.4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4" x14ac:dyDescent="0.4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4" x14ac:dyDescent="0.4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4" x14ac:dyDescent="0.4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4" x14ac:dyDescent="0.4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4" x14ac:dyDescent="0.4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4" x14ac:dyDescent="0.4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4" x14ac:dyDescent="0.4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4" x14ac:dyDescent="0.4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4" x14ac:dyDescent="0.4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4" x14ac:dyDescent="0.4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4" x14ac:dyDescent="0.4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4" x14ac:dyDescent="0.4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4" x14ac:dyDescent="0.4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4" x14ac:dyDescent="0.4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4" x14ac:dyDescent="0.4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4" x14ac:dyDescent="0.4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4" x14ac:dyDescent="0.4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4" x14ac:dyDescent="0.4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4" x14ac:dyDescent="0.4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4" x14ac:dyDescent="0.4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4" x14ac:dyDescent="0.4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4" x14ac:dyDescent="0.4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4" x14ac:dyDescent="0.4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4" x14ac:dyDescent="0.4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4" x14ac:dyDescent="0.4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4" x14ac:dyDescent="0.4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4" x14ac:dyDescent="0.4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4" x14ac:dyDescent="0.4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4" x14ac:dyDescent="0.4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4" x14ac:dyDescent="0.4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4" x14ac:dyDescent="0.4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4" x14ac:dyDescent="0.4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4" x14ac:dyDescent="0.4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4" x14ac:dyDescent="0.4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4" x14ac:dyDescent="0.4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4" x14ac:dyDescent="0.4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4" x14ac:dyDescent="0.4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4" x14ac:dyDescent="0.4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4" x14ac:dyDescent="0.4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4" x14ac:dyDescent="0.4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4" x14ac:dyDescent="0.4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4" x14ac:dyDescent="0.4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4" x14ac:dyDescent="0.4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4" x14ac:dyDescent="0.4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4" x14ac:dyDescent="0.4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4" x14ac:dyDescent="0.4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4" x14ac:dyDescent="0.4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4" x14ac:dyDescent="0.4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4" x14ac:dyDescent="0.4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4" x14ac:dyDescent="0.4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4" x14ac:dyDescent="0.4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4" x14ac:dyDescent="0.4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4" x14ac:dyDescent="0.4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4" x14ac:dyDescent="0.4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4" x14ac:dyDescent="0.4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4" x14ac:dyDescent="0.4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4" x14ac:dyDescent="0.4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4" x14ac:dyDescent="0.4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4" x14ac:dyDescent="0.4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4" x14ac:dyDescent="0.4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4" x14ac:dyDescent="0.4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4" x14ac:dyDescent="0.4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4" x14ac:dyDescent="0.4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4" x14ac:dyDescent="0.4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4" x14ac:dyDescent="0.4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4" x14ac:dyDescent="0.4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4" x14ac:dyDescent="0.4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4" x14ac:dyDescent="0.4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4" x14ac:dyDescent="0.4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4" x14ac:dyDescent="0.4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4" x14ac:dyDescent="0.4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4" x14ac:dyDescent="0.4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4" x14ac:dyDescent="0.4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4" x14ac:dyDescent="0.4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4" x14ac:dyDescent="0.4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4" x14ac:dyDescent="0.4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4" x14ac:dyDescent="0.4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4" x14ac:dyDescent="0.4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4" x14ac:dyDescent="0.4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4" x14ac:dyDescent="0.4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4" x14ac:dyDescent="0.4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4" x14ac:dyDescent="0.4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4" x14ac:dyDescent="0.4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4" x14ac:dyDescent="0.4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4" x14ac:dyDescent="0.4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4" x14ac:dyDescent="0.4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4" x14ac:dyDescent="0.4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4" x14ac:dyDescent="0.4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4" x14ac:dyDescent="0.4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4" x14ac:dyDescent="0.4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4" x14ac:dyDescent="0.4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4" x14ac:dyDescent="0.4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4" x14ac:dyDescent="0.4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4" x14ac:dyDescent="0.4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4" x14ac:dyDescent="0.4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4" x14ac:dyDescent="0.4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4" x14ac:dyDescent="0.4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4" x14ac:dyDescent="0.4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4" x14ac:dyDescent="0.4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4" x14ac:dyDescent="0.4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4" x14ac:dyDescent="0.4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4" x14ac:dyDescent="0.4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4" x14ac:dyDescent="0.4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4" x14ac:dyDescent="0.4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4" x14ac:dyDescent="0.4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4" x14ac:dyDescent="0.4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4" x14ac:dyDescent="0.4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4" x14ac:dyDescent="0.4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4" x14ac:dyDescent="0.4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4" x14ac:dyDescent="0.4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4" x14ac:dyDescent="0.4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4" x14ac:dyDescent="0.4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4" x14ac:dyDescent="0.4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4" x14ac:dyDescent="0.4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4" x14ac:dyDescent="0.4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4" x14ac:dyDescent="0.4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4" x14ac:dyDescent="0.4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4" x14ac:dyDescent="0.4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4" x14ac:dyDescent="0.4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4" x14ac:dyDescent="0.4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4" x14ac:dyDescent="0.4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4" x14ac:dyDescent="0.4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4" x14ac:dyDescent="0.4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4" x14ac:dyDescent="0.4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4" x14ac:dyDescent="0.4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4" x14ac:dyDescent="0.4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4" x14ac:dyDescent="0.4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4" x14ac:dyDescent="0.4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4" x14ac:dyDescent="0.4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4" x14ac:dyDescent="0.4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4" x14ac:dyDescent="0.4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4" x14ac:dyDescent="0.4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4" x14ac:dyDescent="0.4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4" x14ac:dyDescent="0.4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4" x14ac:dyDescent="0.4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4" x14ac:dyDescent="0.4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4" x14ac:dyDescent="0.4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4" x14ac:dyDescent="0.4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4" x14ac:dyDescent="0.4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4" x14ac:dyDescent="0.4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4" x14ac:dyDescent="0.4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4" x14ac:dyDescent="0.4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4" x14ac:dyDescent="0.4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4" x14ac:dyDescent="0.4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4" x14ac:dyDescent="0.4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4" x14ac:dyDescent="0.4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4" x14ac:dyDescent="0.4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4" x14ac:dyDescent="0.4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4" x14ac:dyDescent="0.4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4" x14ac:dyDescent="0.4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4" x14ac:dyDescent="0.4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4" x14ac:dyDescent="0.4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4" x14ac:dyDescent="0.4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4" x14ac:dyDescent="0.4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4" x14ac:dyDescent="0.4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4" x14ac:dyDescent="0.4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4" x14ac:dyDescent="0.4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4" x14ac:dyDescent="0.4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4" x14ac:dyDescent="0.4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4" x14ac:dyDescent="0.4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4" x14ac:dyDescent="0.4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4" x14ac:dyDescent="0.4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4" x14ac:dyDescent="0.4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4" x14ac:dyDescent="0.4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4" x14ac:dyDescent="0.4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4" x14ac:dyDescent="0.4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4" x14ac:dyDescent="0.4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4" x14ac:dyDescent="0.4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4" x14ac:dyDescent="0.4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4" x14ac:dyDescent="0.4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4" x14ac:dyDescent="0.4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4" x14ac:dyDescent="0.4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4" x14ac:dyDescent="0.4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4" x14ac:dyDescent="0.4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4" x14ac:dyDescent="0.4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4" x14ac:dyDescent="0.4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4" x14ac:dyDescent="0.4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4" x14ac:dyDescent="0.4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4" x14ac:dyDescent="0.4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4" x14ac:dyDescent="0.4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4" x14ac:dyDescent="0.4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4" x14ac:dyDescent="0.4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4" x14ac:dyDescent="0.4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4" x14ac:dyDescent="0.4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4" x14ac:dyDescent="0.4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4" x14ac:dyDescent="0.4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4" x14ac:dyDescent="0.4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4" x14ac:dyDescent="0.4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4" x14ac:dyDescent="0.4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4" x14ac:dyDescent="0.4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4" x14ac:dyDescent="0.4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4" x14ac:dyDescent="0.4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4" x14ac:dyDescent="0.4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4" x14ac:dyDescent="0.4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4" x14ac:dyDescent="0.4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4" x14ac:dyDescent="0.4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4" x14ac:dyDescent="0.4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4" x14ac:dyDescent="0.4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4" x14ac:dyDescent="0.4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4" x14ac:dyDescent="0.4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4" x14ac:dyDescent="0.4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4" x14ac:dyDescent="0.4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4" x14ac:dyDescent="0.4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4" x14ac:dyDescent="0.4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4" x14ac:dyDescent="0.4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4" x14ac:dyDescent="0.4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4" x14ac:dyDescent="0.4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4" x14ac:dyDescent="0.4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4" x14ac:dyDescent="0.4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4" x14ac:dyDescent="0.4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4" x14ac:dyDescent="0.4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4" x14ac:dyDescent="0.4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4" x14ac:dyDescent="0.4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4" x14ac:dyDescent="0.4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4" x14ac:dyDescent="0.4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4" x14ac:dyDescent="0.4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4" x14ac:dyDescent="0.4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4" x14ac:dyDescent="0.4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4" x14ac:dyDescent="0.4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4" x14ac:dyDescent="0.4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4" x14ac:dyDescent="0.4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4" x14ac:dyDescent="0.4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4" x14ac:dyDescent="0.4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4" x14ac:dyDescent="0.4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4" x14ac:dyDescent="0.4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4" x14ac:dyDescent="0.4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4" x14ac:dyDescent="0.4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4" x14ac:dyDescent="0.4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4" x14ac:dyDescent="0.4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4" x14ac:dyDescent="0.4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4" x14ac:dyDescent="0.4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4" x14ac:dyDescent="0.4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4" x14ac:dyDescent="0.4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4" x14ac:dyDescent="0.4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4" x14ac:dyDescent="0.4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4" x14ac:dyDescent="0.4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4" x14ac:dyDescent="0.4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4" x14ac:dyDescent="0.4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4" x14ac:dyDescent="0.4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4" x14ac:dyDescent="0.4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4" x14ac:dyDescent="0.4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4" x14ac:dyDescent="0.4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4" x14ac:dyDescent="0.4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4" x14ac:dyDescent="0.4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4" x14ac:dyDescent="0.4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4" x14ac:dyDescent="0.4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4" x14ac:dyDescent="0.4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4" x14ac:dyDescent="0.4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4" x14ac:dyDescent="0.4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4" x14ac:dyDescent="0.4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4" x14ac:dyDescent="0.4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4" x14ac:dyDescent="0.4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4" x14ac:dyDescent="0.4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4" x14ac:dyDescent="0.4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4" x14ac:dyDescent="0.4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4" x14ac:dyDescent="0.4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4" x14ac:dyDescent="0.4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4" x14ac:dyDescent="0.4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4" x14ac:dyDescent="0.4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4" x14ac:dyDescent="0.4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4" x14ac:dyDescent="0.4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4" x14ac:dyDescent="0.4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4" x14ac:dyDescent="0.4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4" x14ac:dyDescent="0.4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4" x14ac:dyDescent="0.4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4" x14ac:dyDescent="0.4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4" x14ac:dyDescent="0.4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4" x14ac:dyDescent="0.4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4" x14ac:dyDescent="0.4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4" x14ac:dyDescent="0.4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4" x14ac:dyDescent="0.4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4" x14ac:dyDescent="0.4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4" x14ac:dyDescent="0.4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4" x14ac:dyDescent="0.4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4" x14ac:dyDescent="0.4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4" x14ac:dyDescent="0.4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4" x14ac:dyDescent="0.4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4" x14ac:dyDescent="0.4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4" x14ac:dyDescent="0.4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4" x14ac:dyDescent="0.4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4" x14ac:dyDescent="0.4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4" x14ac:dyDescent="0.4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4" x14ac:dyDescent="0.4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4" x14ac:dyDescent="0.4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4" x14ac:dyDescent="0.4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4" x14ac:dyDescent="0.4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4" x14ac:dyDescent="0.4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4" x14ac:dyDescent="0.4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4" x14ac:dyDescent="0.4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4" x14ac:dyDescent="0.4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4" x14ac:dyDescent="0.4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4" x14ac:dyDescent="0.4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4" x14ac:dyDescent="0.4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4" x14ac:dyDescent="0.4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4" x14ac:dyDescent="0.4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4" x14ac:dyDescent="0.4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4" x14ac:dyDescent="0.4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4" x14ac:dyDescent="0.4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4" x14ac:dyDescent="0.4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4" x14ac:dyDescent="0.4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4" x14ac:dyDescent="0.4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4" x14ac:dyDescent="0.4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4" x14ac:dyDescent="0.4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4" x14ac:dyDescent="0.4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4" x14ac:dyDescent="0.4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4" x14ac:dyDescent="0.4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4" x14ac:dyDescent="0.4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4" x14ac:dyDescent="0.4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4" x14ac:dyDescent="0.4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4" x14ac:dyDescent="0.4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4" x14ac:dyDescent="0.4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4" x14ac:dyDescent="0.4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4" x14ac:dyDescent="0.4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4" x14ac:dyDescent="0.4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4" x14ac:dyDescent="0.4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4" x14ac:dyDescent="0.4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4" x14ac:dyDescent="0.4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4" x14ac:dyDescent="0.4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4" x14ac:dyDescent="0.4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4" x14ac:dyDescent="0.4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4" x14ac:dyDescent="0.4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4" x14ac:dyDescent="0.4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4" x14ac:dyDescent="0.4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4" x14ac:dyDescent="0.4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4" x14ac:dyDescent="0.4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4" x14ac:dyDescent="0.4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4" x14ac:dyDescent="0.4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4" x14ac:dyDescent="0.4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4" x14ac:dyDescent="0.4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4" x14ac:dyDescent="0.4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4" x14ac:dyDescent="0.4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4" x14ac:dyDescent="0.4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4" x14ac:dyDescent="0.4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4" x14ac:dyDescent="0.4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4" x14ac:dyDescent="0.4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4" x14ac:dyDescent="0.4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4" x14ac:dyDescent="0.4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4" x14ac:dyDescent="0.4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4" x14ac:dyDescent="0.4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4" x14ac:dyDescent="0.4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4" x14ac:dyDescent="0.4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4" x14ac:dyDescent="0.4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4" x14ac:dyDescent="0.4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4" x14ac:dyDescent="0.4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4" x14ac:dyDescent="0.4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4" x14ac:dyDescent="0.4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4" x14ac:dyDescent="0.4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4" x14ac:dyDescent="0.4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4" x14ac:dyDescent="0.4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4" x14ac:dyDescent="0.4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4" x14ac:dyDescent="0.4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4" x14ac:dyDescent="0.4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4" x14ac:dyDescent="0.4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4" x14ac:dyDescent="0.4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4" x14ac:dyDescent="0.4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4" x14ac:dyDescent="0.4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4" x14ac:dyDescent="0.4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4" x14ac:dyDescent="0.4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4" x14ac:dyDescent="0.4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4" x14ac:dyDescent="0.4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4" x14ac:dyDescent="0.4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4" x14ac:dyDescent="0.4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4" x14ac:dyDescent="0.4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4" x14ac:dyDescent="0.4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4" x14ac:dyDescent="0.4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4" x14ac:dyDescent="0.4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4" x14ac:dyDescent="0.4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4" x14ac:dyDescent="0.4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4" x14ac:dyDescent="0.4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4" x14ac:dyDescent="0.4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4" x14ac:dyDescent="0.4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4" x14ac:dyDescent="0.4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4" x14ac:dyDescent="0.4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4" x14ac:dyDescent="0.4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4" x14ac:dyDescent="0.4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4" x14ac:dyDescent="0.4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4" x14ac:dyDescent="0.4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4" x14ac:dyDescent="0.4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4" x14ac:dyDescent="0.4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4" x14ac:dyDescent="0.4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4" x14ac:dyDescent="0.4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4" x14ac:dyDescent="0.4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4" x14ac:dyDescent="0.4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4" x14ac:dyDescent="0.4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4" x14ac:dyDescent="0.4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4" x14ac:dyDescent="0.4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4" x14ac:dyDescent="0.4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4" x14ac:dyDescent="0.4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4" x14ac:dyDescent="0.4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4" x14ac:dyDescent="0.4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4" x14ac:dyDescent="0.4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4" x14ac:dyDescent="0.4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4" x14ac:dyDescent="0.4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4" x14ac:dyDescent="0.4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4" x14ac:dyDescent="0.4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4" x14ac:dyDescent="0.4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4" x14ac:dyDescent="0.4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4" x14ac:dyDescent="0.4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4" x14ac:dyDescent="0.4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4" x14ac:dyDescent="0.4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4" x14ac:dyDescent="0.4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4" x14ac:dyDescent="0.4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4" x14ac:dyDescent="0.4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4" x14ac:dyDescent="0.4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4" x14ac:dyDescent="0.4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4" x14ac:dyDescent="0.4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4" x14ac:dyDescent="0.4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4" x14ac:dyDescent="0.4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4" x14ac:dyDescent="0.4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4" x14ac:dyDescent="0.4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4" x14ac:dyDescent="0.4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4" x14ac:dyDescent="0.4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4" x14ac:dyDescent="0.4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4" x14ac:dyDescent="0.4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4" x14ac:dyDescent="0.4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4" x14ac:dyDescent="0.4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4" x14ac:dyDescent="0.4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4" x14ac:dyDescent="0.4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4" x14ac:dyDescent="0.4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4" x14ac:dyDescent="0.4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4" x14ac:dyDescent="0.4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4" x14ac:dyDescent="0.4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4" x14ac:dyDescent="0.4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4" x14ac:dyDescent="0.4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4" x14ac:dyDescent="0.4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4" x14ac:dyDescent="0.4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4" x14ac:dyDescent="0.4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4" x14ac:dyDescent="0.4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4" x14ac:dyDescent="0.4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4" x14ac:dyDescent="0.4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4" x14ac:dyDescent="0.4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4" x14ac:dyDescent="0.4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4" x14ac:dyDescent="0.4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4" x14ac:dyDescent="0.4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4" x14ac:dyDescent="0.4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4" x14ac:dyDescent="0.4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4" x14ac:dyDescent="0.4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4" x14ac:dyDescent="0.4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4" x14ac:dyDescent="0.4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4" x14ac:dyDescent="0.4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4" x14ac:dyDescent="0.4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4" x14ac:dyDescent="0.4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4" x14ac:dyDescent="0.4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4" x14ac:dyDescent="0.4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4" x14ac:dyDescent="0.4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4" x14ac:dyDescent="0.4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4" x14ac:dyDescent="0.4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4" x14ac:dyDescent="0.4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4" x14ac:dyDescent="0.4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4" x14ac:dyDescent="0.4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4" x14ac:dyDescent="0.4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4" x14ac:dyDescent="0.4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4" x14ac:dyDescent="0.4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4" x14ac:dyDescent="0.4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4" x14ac:dyDescent="0.4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4" x14ac:dyDescent="0.4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4" x14ac:dyDescent="0.4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4" x14ac:dyDescent="0.4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4" x14ac:dyDescent="0.4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4" x14ac:dyDescent="0.4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4" x14ac:dyDescent="0.4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4" x14ac:dyDescent="0.4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4" x14ac:dyDescent="0.4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4" x14ac:dyDescent="0.4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4" x14ac:dyDescent="0.4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4" x14ac:dyDescent="0.4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4" x14ac:dyDescent="0.4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4" x14ac:dyDescent="0.4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4" x14ac:dyDescent="0.4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4" x14ac:dyDescent="0.4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4" x14ac:dyDescent="0.4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4" x14ac:dyDescent="0.4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4" x14ac:dyDescent="0.4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4" x14ac:dyDescent="0.4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4" x14ac:dyDescent="0.4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4" x14ac:dyDescent="0.4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4" x14ac:dyDescent="0.4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4" x14ac:dyDescent="0.4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4" x14ac:dyDescent="0.4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4" x14ac:dyDescent="0.4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4" x14ac:dyDescent="0.4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4" x14ac:dyDescent="0.4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4" x14ac:dyDescent="0.4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4" x14ac:dyDescent="0.4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4" x14ac:dyDescent="0.4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4" x14ac:dyDescent="0.4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4" x14ac:dyDescent="0.4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4" x14ac:dyDescent="0.4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4" x14ac:dyDescent="0.4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4" x14ac:dyDescent="0.4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4" x14ac:dyDescent="0.4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4" x14ac:dyDescent="0.4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4" x14ac:dyDescent="0.4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4" x14ac:dyDescent="0.4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4" x14ac:dyDescent="0.4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4" x14ac:dyDescent="0.4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4" x14ac:dyDescent="0.4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4" x14ac:dyDescent="0.4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4" x14ac:dyDescent="0.4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4" x14ac:dyDescent="0.4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4" x14ac:dyDescent="0.4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4" x14ac:dyDescent="0.4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4" x14ac:dyDescent="0.4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4" x14ac:dyDescent="0.4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4" x14ac:dyDescent="0.4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4" x14ac:dyDescent="0.4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4" x14ac:dyDescent="0.4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4" x14ac:dyDescent="0.4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4" x14ac:dyDescent="0.4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4" x14ac:dyDescent="0.4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4" x14ac:dyDescent="0.4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4" x14ac:dyDescent="0.4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4" x14ac:dyDescent="0.4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4" x14ac:dyDescent="0.4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4" x14ac:dyDescent="0.4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4" x14ac:dyDescent="0.4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4" x14ac:dyDescent="0.4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4" x14ac:dyDescent="0.4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4" x14ac:dyDescent="0.4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4" x14ac:dyDescent="0.4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4" x14ac:dyDescent="0.4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4" x14ac:dyDescent="0.4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4" x14ac:dyDescent="0.4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4" x14ac:dyDescent="0.4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4" x14ac:dyDescent="0.4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4" x14ac:dyDescent="0.4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4" x14ac:dyDescent="0.4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4" x14ac:dyDescent="0.4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4" x14ac:dyDescent="0.4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4" x14ac:dyDescent="0.4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4" x14ac:dyDescent="0.4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4" x14ac:dyDescent="0.4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4" x14ac:dyDescent="0.4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4" x14ac:dyDescent="0.4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4" x14ac:dyDescent="0.4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4" x14ac:dyDescent="0.4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4" x14ac:dyDescent="0.4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4" x14ac:dyDescent="0.4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4" x14ac:dyDescent="0.4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4" x14ac:dyDescent="0.4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4" x14ac:dyDescent="0.4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4" x14ac:dyDescent="0.4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4" x14ac:dyDescent="0.4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4" x14ac:dyDescent="0.4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4" x14ac:dyDescent="0.4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4" x14ac:dyDescent="0.4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4" x14ac:dyDescent="0.4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4" x14ac:dyDescent="0.4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4" x14ac:dyDescent="0.4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4" x14ac:dyDescent="0.4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4" x14ac:dyDescent="0.4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4" x14ac:dyDescent="0.4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4" x14ac:dyDescent="0.4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4" x14ac:dyDescent="0.4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4" x14ac:dyDescent="0.4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4" x14ac:dyDescent="0.4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4" x14ac:dyDescent="0.4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4" x14ac:dyDescent="0.4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4" x14ac:dyDescent="0.4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4" x14ac:dyDescent="0.4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4" x14ac:dyDescent="0.4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4" x14ac:dyDescent="0.4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4" x14ac:dyDescent="0.4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4" x14ac:dyDescent="0.4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4" x14ac:dyDescent="0.4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4" x14ac:dyDescent="0.4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4" x14ac:dyDescent="0.4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4" x14ac:dyDescent="0.4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4" x14ac:dyDescent="0.4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4" x14ac:dyDescent="0.4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4" x14ac:dyDescent="0.4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4" x14ac:dyDescent="0.4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4" x14ac:dyDescent="0.4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4" x14ac:dyDescent="0.4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4" x14ac:dyDescent="0.4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4" x14ac:dyDescent="0.4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4" x14ac:dyDescent="0.4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4" x14ac:dyDescent="0.4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4" x14ac:dyDescent="0.4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4" x14ac:dyDescent="0.4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4" x14ac:dyDescent="0.4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4" x14ac:dyDescent="0.4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4" x14ac:dyDescent="0.4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4" x14ac:dyDescent="0.4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4" x14ac:dyDescent="0.4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4" x14ac:dyDescent="0.4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4" x14ac:dyDescent="0.4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4" x14ac:dyDescent="0.4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4" x14ac:dyDescent="0.4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4" x14ac:dyDescent="0.4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4" x14ac:dyDescent="0.4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4" x14ac:dyDescent="0.4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4" x14ac:dyDescent="0.4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4" x14ac:dyDescent="0.4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4" x14ac:dyDescent="0.4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4" x14ac:dyDescent="0.4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4" x14ac:dyDescent="0.4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4" x14ac:dyDescent="0.4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4" x14ac:dyDescent="0.4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4" x14ac:dyDescent="0.4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4" x14ac:dyDescent="0.4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4" x14ac:dyDescent="0.4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4" x14ac:dyDescent="0.4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4" x14ac:dyDescent="0.4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4" x14ac:dyDescent="0.4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4" x14ac:dyDescent="0.4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4" x14ac:dyDescent="0.4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4" x14ac:dyDescent="0.4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4" x14ac:dyDescent="0.4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4" x14ac:dyDescent="0.4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4" x14ac:dyDescent="0.4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4" x14ac:dyDescent="0.4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4" x14ac:dyDescent="0.4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4" x14ac:dyDescent="0.4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4" x14ac:dyDescent="0.4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4" x14ac:dyDescent="0.4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4" x14ac:dyDescent="0.4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4" x14ac:dyDescent="0.4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4" x14ac:dyDescent="0.4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4" x14ac:dyDescent="0.4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4" x14ac:dyDescent="0.4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4" x14ac:dyDescent="0.4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4" x14ac:dyDescent="0.4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4" x14ac:dyDescent="0.4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4" x14ac:dyDescent="0.4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4" x14ac:dyDescent="0.4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4" x14ac:dyDescent="0.4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4" x14ac:dyDescent="0.4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4" x14ac:dyDescent="0.4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4" x14ac:dyDescent="0.4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4" x14ac:dyDescent="0.4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4" x14ac:dyDescent="0.4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4" x14ac:dyDescent="0.4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4" x14ac:dyDescent="0.4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4" x14ac:dyDescent="0.4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4" x14ac:dyDescent="0.4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4" x14ac:dyDescent="0.4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4" x14ac:dyDescent="0.4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4" x14ac:dyDescent="0.4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4" x14ac:dyDescent="0.4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4" x14ac:dyDescent="0.4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4" x14ac:dyDescent="0.4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4" x14ac:dyDescent="0.4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4" x14ac:dyDescent="0.4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4" x14ac:dyDescent="0.4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4" x14ac:dyDescent="0.4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4" x14ac:dyDescent="0.4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4" x14ac:dyDescent="0.4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4" x14ac:dyDescent="0.4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4" x14ac:dyDescent="0.4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4" x14ac:dyDescent="0.4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4" x14ac:dyDescent="0.4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4" x14ac:dyDescent="0.4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4" x14ac:dyDescent="0.4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4" x14ac:dyDescent="0.4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4" x14ac:dyDescent="0.4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4" x14ac:dyDescent="0.4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4" x14ac:dyDescent="0.4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4" x14ac:dyDescent="0.4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4" x14ac:dyDescent="0.4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4" x14ac:dyDescent="0.4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4" x14ac:dyDescent="0.4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4" x14ac:dyDescent="0.4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4" x14ac:dyDescent="0.4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4" x14ac:dyDescent="0.4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4" x14ac:dyDescent="0.4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4" x14ac:dyDescent="0.4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4" x14ac:dyDescent="0.4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4" x14ac:dyDescent="0.4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4" x14ac:dyDescent="0.4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4" x14ac:dyDescent="0.4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4" x14ac:dyDescent="0.4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4" x14ac:dyDescent="0.4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4" x14ac:dyDescent="0.4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4" x14ac:dyDescent="0.4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4" x14ac:dyDescent="0.4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4" x14ac:dyDescent="0.4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4" x14ac:dyDescent="0.4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4" x14ac:dyDescent="0.4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4" x14ac:dyDescent="0.4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4" x14ac:dyDescent="0.4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4" x14ac:dyDescent="0.4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4" x14ac:dyDescent="0.4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4" x14ac:dyDescent="0.4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4" x14ac:dyDescent="0.4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4" x14ac:dyDescent="0.4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4" x14ac:dyDescent="0.4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4" x14ac:dyDescent="0.4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4" x14ac:dyDescent="0.4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4" x14ac:dyDescent="0.4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4" x14ac:dyDescent="0.4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4" x14ac:dyDescent="0.4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4" x14ac:dyDescent="0.4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4" x14ac:dyDescent="0.4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4" x14ac:dyDescent="0.4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4" x14ac:dyDescent="0.4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4" x14ac:dyDescent="0.4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4" x14ac:dyDescent="0.4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4" x14ac:dyDescent="0.4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4" x14ac:dyDescent="0.4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4" x14ac:dyDescent="0.4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4" x14ac:dyDescent="0.4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4" x14ac:dyDescent="0.4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4" x14ac:dyDescent="0.4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4" x14ac:dyDescent="0.4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4" x14ac:dyDescent="0.4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4" x14ac:dyDescent="0.4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4" x14ac:dyDescent="0.4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4" x14ac:dyDescent="0.4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4" x14ac:dyDescent="0.4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4" x14ac:dyDescent="0.4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4" x14ac:dyDescent="0.4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4" x14ac:dyDescent="0.4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4" x14ac:dyDescent="0.4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4" x14ac:dyDescent="0.4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4" x14ac:dyDescent="0.4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4" x14ac:dyDescent="0.4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4" x14ac:dyDescent="0.4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4" x14ac:dyDescent="0.4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4" x14ac:dyDescent="0.4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4" x14ac:dyDescent="0.4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4" x14ac:dyDescent="0.4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4" x14ac:dyDescent="0.4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4" x14ac:dyDescent="0.4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4" x14ac:dyDescent="0.4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4" x14ac:dyDescent="0.4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4" x14ac:dyDescent="0.4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4" x14ac:dyDescent="0.4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4" x14ac:dyDescent="0.4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4" x14ac:dyDescent="0.4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4" x14ac:dyDescent="0.4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4" x14ac:dyDescent="0.4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4" x14ac:dyDescent="0.4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4" x14ac:dyDescent="0.4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4" x14ac:dyDescent="0.4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4" x14ac:dyDescent="0.4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4" x14ac:dyDescent="0.4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4" x14ac:dyDescent="0.4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4" x14ac:dyDescent="0.4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4" x14ac:dyDescent="0.4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4" x14ac:dyDescent="0.4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4" x14ac:dyDescent="0.4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4" x14ac:dyDescent="0.4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4" x14ac:dyDescent="0.4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4" x14ac:dyDescent="0.4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4" x14ac:dyDescent="0.4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4" x14ac:dyDescent="0.4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4" x14ac:dyDescent="0.4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4" x14ac:dyDescent="0.4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4" x14ac:dyDescent="0.4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4" x14ac:dyDescent="0.4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4" x14ac:dyDescent="0.4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4" x14ac:dyDescent="0.4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4" x14ac:dyDescent="0.4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4" x14ac:dyDescent="0.4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4" x14ac:dyDescent="0.4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4" x14ac:dyDescent="0.4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4" x14ac:dyDescent="0.4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4" x14ac:dyDescent="0.4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4" x14ac:dyDescent="0.4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4" x14ac:dyDescent="0.4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4" x14ac:dyDescent="0.4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4" x14ac:dyDescent="0.4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4" x14ac:dyDescent="0.4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4" x14ac:dyDescent="0.4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4" x14ac:dyDescent="0.4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4" x14ac:dyDescent="0.4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4" x14ac:dyDescent="0.4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4" x14ac:dyDescent="0.4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4" x14ac:dyDescent="0.4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4" x14ac:dyDescent="0.4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4" x14ac:dyDescent="0.4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4" x14ac:dyDescent="0.4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4" x14ac:dyDescent="0.4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4" x14ac:dyDescent="0.4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4" x14ac:dyDescent="0.4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4" x14ac:dyDescent="0.4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4" x14ac:dyDescent="0.4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4" x14ac:dyDescent="0.4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4" x14ac:dyDescent="0.4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4" x14ac:dyDescent="0.4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4" x14ac:dyDescent="0.4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4" x14ac:dyDescent="0.4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4" x14ac:dyDescent="0.4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4" x14ac:dyDescent="0.4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4" x14ac:dyDescent="0.4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4" x14ac:dyDescent="0.4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4" x14ac:dyDescent="0.4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4" x14ac:dyDescent="0.4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4" x14ac:dyDescent="0.4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4" x14ac:dyDescent="0.4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4" x14ac:dyDescent="0.4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4" x14ac:dyDescent="0.4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4" x14ac:dyDescent="0.4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4" x14ac:dyDescent="0.4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4" x14ac:dyDescent="0.4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4" x14ac:dyDescent="0.4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4" x14ac:dyDescent="0.4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4" x14ac:dyDescent="0.4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4" x14ac:dyDescent="0.4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4" x14ac:dyDescent="0.4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4" x14ac:dyDescent="0.4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4" x14ac:dyDescent="0.4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4" x14ac:dyDescent="0.4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4" x14ac:dyDescent="0.4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4" x14ac:dyDescent="0.4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4" x14ac:dyDescent="0.4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4" x14ac:dyDescent="0.4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4" x14ac:dyDescent="0.4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4" x14ac:dyDescent="0.4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4" x14ac:dyDescent="0.4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4" x14ac:dyDescent="0.4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4" x14ac:dyDescent="0.4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4" x14ac:dyDescent="0.4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4" x14ac:dyDescent="0.4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4" x14ac:dyDescent="0.4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4" x14ac:dyDescent="0.4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4" x14ac:dyDescent="0.4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4" x14ac:dyDescent="0.4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4" x14ac:dyDescent="0.4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4" x14ac:dyDescent="0.4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4" x14ac:dyDescent="0.4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4" x14ac:dyDescent="0.4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4" x14ac:dyDescent="0.4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4" x14ac:dyDescent="0.4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4" x14ac:dyDescent="0.4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4" x14ac:dyDescent="0.4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4" x14ac:dyDescent="0.4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4" x14ac:dyDescent="0.4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4" x14ac:dyDescent="0.4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4" x14ac:dyDescent="0.4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4" x14ac:dyDescent="0.4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4" x14ac:dyDescent="0.4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4" x14ac:dyDescent="0.4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4" x14ac:dyDescent="0.4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4" x14ac:dyDescent="0.4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4" x14ac:dyDescent="0.4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4" x14ac:dyDescent="0.4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4" x14ac:dyDescent="0.4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4" x14ac:dyDescent="0.4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4" x14ac:dyDescent="0.4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4" x14ac:dyDescent="0.4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4" x14ac:dyDescent="0.4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4" x14ac:dyDescent="0.4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4" x14ac:dyDescent="0.4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4" x14ac:dyDescent="0.4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4" x14ac:dyDescent="0.4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4" x14ac:dyDescent="0.4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4" x14ac:dyDescent="0.4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4" x14ac:dyDescent="0.4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4" x14ac:dyDescent="0.4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4" x14ac:dyDescent="0.4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4" x14ac:dyDescent="0.4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4" x14ac:dyDescent="0.4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4" x14ac:dyDescent="0.4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4" x14ac:dyDescent="0.4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4" x14ac:dyDescent="0.4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4" x14ac:dyDescent="0.4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4" x14ac:dyDescent="0.4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4" x14ac:dyDescent="0.4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4" x14ac:dyDescent="0.4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4" x14ac:dyDescent="0.4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4" x14ac:dyDescent="0.4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4" x14ac:dyDescent="0.4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4" x14ac:dyDescent="0.4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4" x14ac:dyDescent="0.4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4" x14ac:dyDescent="0.4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4" x14ac:dyDescent="0.4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4" x14ac:dyDescent="0.4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4" x14ac:dyDescent="0.4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4" x14ac:dyDescent="0.4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4" x14ac:dyDescent="0.4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4" x14ac:dyDescent="0.4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4" x14ac:dyDescent="0.4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4" x14ac:dyDescent="0.4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4" x14ac:dyDescent="0.4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4" x14ac:dyDescent="0.4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4" x14ac:dyDescent="0.4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4" x14ac:dyDescent="0.4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4" x14ac:dyDescent="0.4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4" x14ac:dyDescent="0.4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4" x14ac:dyDescent="0.4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4" x14ac:dyDescent="0.4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4" x14ac:dyDescent="0.4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4" x14ac:dyDescent="0.4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4" x14ac:dyDescent="0.4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4" x14ac:dyDescent="0.4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4" x14ac:dyDescent="0.4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4" x14ac:dyDescent="0.4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4" x14ac:dyDescent="0.4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4" x14ac:dyDescent="0.4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4" x14ac:dyDescent="0.4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4" x14ac:dyDescent="0.4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4" x14ac:dyDescent="0.4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4" x14ac:dyDescent="0.4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4" x14ac:dyDescent="0.4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4" x14ac:dyDescent="0.4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4" x14ac:dyDescent="0.4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4" x14ac:dyDescent="0.4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4" x14ac:dyDescent="0.4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4" x14ac:dyDescent="0.4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4" x14ac:dyDescent="0.4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4" x14ac:dyDescent="0.4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4" x14ac:dyDescent="0.4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4" x14ac:dyDescent="0.4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4" x14ac:dyDescent="0.4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4" x14ac:dyDescent="0.4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4" x14ac:dyDescent="0.4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4" x14ac:dyDescent="0.4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4" x14ac:dyDescent="0.4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4" x14ac:dyDescent="0.4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4" x14ac:dyDescent="0.4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4" x14ac:dyDescent="0.4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4" x14ac:dyDescent="0.4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4" x14ac:dyDescent="0.4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4" x14ac:dyDescent="0.4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4" x14ac:dyDescent="0.4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4" x14ac:dyDescent="0.4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4" x14ac:dyDescent="0.4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4" x14ac:dyDescent="0.4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4" x14ac:dyDescent="0.4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4" x14ac:dyDescent="0.4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4" x14ac:dyDescent="0.4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4" x14ac:dyDescent="0.4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4" x14ac:dyDescent="0.4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4" x14ac:dyDescent="0.4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4" x14ac:dyDescent="0.4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4" x14ac:dyDescent="0.4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4" x14ac:dyDescent="0.4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4" x14ac:dyDescent="0.4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4" x14ac:dyDescent="0.4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4" x14ac:dyDescent="0.4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4" x14ac:dyDescent="0.4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4" x14ac:dyDescent="0.4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4" x14ac:dyDescent="0.4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4" x14ac:dyDescent="0.4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4" x14ac:dyDescent="0.4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4" x14ac:dyDescent="0.4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4" x14ac:dyDescent="0.4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4" x14ac:dyDescent="0.4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4" x14ac:dyDescent="0.4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4" x14ac:dyDescent="0.4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4" x14ac:dyDescent="0.4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4" x14ac:dyDescent="0.4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4" x14ac:dyDescent="0.4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4" x14ac:dyDescent="0.4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4" x14ac:dyDescent="0.4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4" x14ac:dyDescent="0.4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4" x14ac:dyDescent="0.4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4" x14ac:dyDescent="0.4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4" x14ac:dyDescent="0.4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4" x14ac:dyDescent="0.4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4" x14ac:dyDescent="0.4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4" x14ac:dyDescent="0.4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4" x14ac:dyDescent="0.4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4" x14ac:dyDescent="0.4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4" x14ac:dyDescent="0.4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4" x14ac:dyDescent="0.4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4" x14ac:dyDescent="0.4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4" x14ac:dyDescent="0.4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4" x14ac:dyDescent="0.4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4" x14ac:dyDescent="0.4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4" x14ac:dyDescent="0.4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4" x14ac:dyDescent="0.4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4" x14ac:dyDescent="0.4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4" x14ac:dyDescent="0.4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4" x14ac:dyDescent="0.4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4" x14ac:dyDescent="0.4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4" x14ac:dyDescent="0.4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4" x14ac:dyDescent="0.4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4" x14ac:dyDescent="0.4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4" x14ac:dyDescent="0.4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4" x14ac:dyDescent="0.4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4" x14ac:dyDescent="0.4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4" x14ac:dyDescent="0.4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4" x14ac:dyDescent="0.4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4" x14ac:dyDescent="0.4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4" x14ac:dyDescent="0.4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4" x14ac:dyDescent="0.4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4" x14ac:dyDescent="0.4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4" x14ac:dyDescent="0.4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4" x14ac:dyDescent="0.4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4" x14ac:dyDescent="0.4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4" x14ac:dyDescent="0.4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4" x14ac:dyDescent="0.4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4" x14ac:dyDescent="0.4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4" x14ac:dyDescent="0.4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4" x14ac:dyDescent="0.4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4" x14ac:dyDescent="0.4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4" x14ac:dyDescent="0.4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4" x14ac:dyDescent="0.4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4" x14ac:dyDescent="0.4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4" x14ac:dyDescent="0.4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4" x14ac:dyDescent="0.4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4" x14ac:dyDescent="0.4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4" x14ac:dyDescent="0.4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4" x14ac:dyDescent="0.4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4" x14ac:dyDescent="0.4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4" x14ac:dyDescent="0.4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4" x14ac:dyDescent="0.4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4" x14ac:dyDescent="0.4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4" x14ac:dyDescent="0.4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4" x14ac:dyDescent="0.4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4" x14ac:dyDescent="0.4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4" x14ac:dyDescent="0.4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4" x14ac:dyDescent="0.4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4" x14ac:dyDescent="0.4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4" x14ac:dyDescent="0.4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4" x14ac:dyDescent="0.4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4" x14ac:dyDescent="0.4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4" x14ac:dyDescent="0.4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4" x14ac:dyDescent="0.4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4" x14ac:dyDescent="0.4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4" x14ac:dyDescent="0.4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4" x14ac:dyDescent="0.4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4" x14ac:dyDescent="0.4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4" x14ac:dyDescent="0.4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4" x14ac:dyDescent="0.4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4" x14ac:dyDescent="0.4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4" x14ac:dyDescent="0.4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4" x14ac:dyDescent="0.4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4" x14ac:dyDescent="0.4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4" x14ac:dyDescent="0.4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4" x14ac:dyDescent="0.4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4" x14ac:dyDescent="0.4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4" x14ac:dyDescent="0.4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4" x14ac:dyDescent="0.4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4" x14ac:dyDescent="0.4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4" x14ac:dyDescent="0.4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4" x14ac:dyDescent="0.4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4" x14ac:dyDescent="0.4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4" x14ac:dyDescent="0.4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4" x14ac:dyDescent="0.4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4" x14ac:dyDescent="0.4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4" x14ac:dyDescent="0.4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4" x14ac:dyDescent="0.4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4" x14ac:dyDescent="0.4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4" x14ac:dyDescent="0.4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4" x14ac:dyDescent="0.4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4" x14ac:dyDescent="0.4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4" x14ac:dyDescent="0.4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4" x14ac:dyDescent="0.4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4" x14ac:dyDescent="0.4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4" x14ac:dyDescent="0.4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4" x14ac:dyDescent="0.4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4" x14ac:dyDescent="0.4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4" x14ac:dyDescent="0.4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4" x14ac:dyDescent="0.4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4" x14ac:dyDescent="0.4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4" x14ac:dyDescent="0.4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4" x14ac:dyDescent="0.4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4" x14ac:dyDescent="0.4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4" x14ac:dyDescent="0.4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4" x14ac:dyDescent="0.4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4" x14ac:dyDescent="0.4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4" x14ac:dyDescent="0.4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4" x14ac:dyDescent="0.4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4" x14ac:dyDescent="0.4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4" x14ac:dyDescent="0.4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4" x14ac:dyDescent="0.4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4" x14ac:dyDescent="0.4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4" x14ac:dyDescent="0.4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4" x14ac:dyDescent="0.4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4" x14ac:dyDescent="0.4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4" x14ac:dyDescent="0.4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4" x14ac:dyDescent="0.4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4" x14ac:dyDescent="0.4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4" x14ac:dyDescent="0.4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4" x14ac:dyDescent="0.4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4" x14ac:dyDescent="0.4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4" x14ac:dyDescent="0.4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4" x14ac:dyDescent="0.4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4" x14ac:dyDescent="0.4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4" x14ac:dyDescent="0.4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4" x14ac:dyDescent="0.4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4" x14ac:dyDescent="0.4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4" x14ac:dyDescent="0.4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4" x14ac:dyDescent="0.4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4" x14ac:dyDescent="0.4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4" x14ac:dyDescent="0.4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4" x14ac:dyDescent="0.4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4" x14ac:dyDescent="0.4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4" x14ac:dyDescent="0.4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4" x14ac:dyDescent="0.4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4" x14ac:dyDescent="0.4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4" x14ac:dyDescent="0.4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4" x14ac:dyDescent="0.4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4" x14ac:dyDescent="0.4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4" x14ac:dyDescent="0.4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4" x14ac:dyDescent="0.4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4" x14ac:dyDescent="0.4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4" x14ac:dyDescent="0.4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4" x14ac:dyDescent="0.4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4" x14ac:dyDescent="0.4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4" x14ac:dyDescent="0.4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4" x14ac:dyDescent="0.4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4" x14ac:dyDescent="0.4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4" x14ac:dyDescent="0.4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4" x14ac:dyDescent="0.4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4" x14ac:dyDescent="0.4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4" x14ac:dyDescent="0.4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4" x14ac:dyDescent="0.4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4" x14ac:dyDescent="0.4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4" x14ac:dyDescent="0.4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4" x14ac:dyDescent="0.4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4" x14ac:dyDescent="0.4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4" x14ac:dyDescent="0.4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4" x14ac:dyDescent="0.4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4" x14ac:dyDescent="0.4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4" x14ac:dyDescent="0.4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4" x14ac:dyDescent="0.4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4" x14ac:dyDescent="0.4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4" x14ac:dyDescent="0.4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4" x14ac:dyDescent="0.4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4" x14ac:dyDescent="0.4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4" x14ac:dyDescent="0.4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4" x14ac:dyDescent="0.4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4" x14ac:dyDescent="0.4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4" x14ac:dyDescent="0.4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4" x14ac:dyDescent="0.4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4" x14ac:dyDescent="0.4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4" x14ac:dyDescent="0.4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4" x14ac:dyDescent="0.4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4" x14ac:dyDescent="0.4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4" x14ac:dyDescent="0.4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4" x14ac:dyDescent="0.4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4" x14ac:dyDescent="0.4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4" x14ac:dyDescent="0.4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4" x14ac:dyDescent="0.4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4" x14ac:dyDescent="0.4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4" x14ac:dyDescent="0.4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4" x14ac:dyDescent="0.4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4" x14ac:dyDescent="0.4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4" x14ac:dyDescent="0.4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4" x14ac:dyDescent="0.4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4" x14ac:dyDescent="0.4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4" x14ac:dyDescent="0.4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4" x14ac:dyDescent="0.4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4" x14ac:dyDescent="0.4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4" x14ac:dyDescent="0.4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4" x14ac:dyDescent="0.4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4" x14ac:dyDescent="0.4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4" x14ac:dyDescent="0.4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4" x14ac:dyDescent="0.4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4" x14ac:dyDescent="0.4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4" x14ac:dyDescent="0.4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4" x14ac:dyDescent="0.4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4" x14ac:dyDescent="0.4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4" x14ac:dyDescent="0.4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4" x14ac:dyDescent="0.4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4" x14ac:dyDescent="0.4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4" x14ac:dyDescent="0.4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4" x14ac:dyDescent="0.4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4" x14ac:dyDescent="0.4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4" x14ac:dyDescent="0.4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4" x14ac:dyDescent="0.4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4" x14ac:dyDescent="0.4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4" x14ac:dyDescent="0.4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4" x14ac:dyDescent="0.4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4" x14ac:dyDescent="0.4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4" x14ac:dyDescent="0.4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4" x14ac:dyDescent="0.4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4" x14ac:dyDescent="0.4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4" x14ac:dyDescent="0.4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4" x14ac:dyDescent="0.4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4" x14ac:dyDescent="0.4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4" x14ac:dyDescent="0.4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4" x14ac:dyDescent="0.4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4" x14ac:dyDescent="0.4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4" x14ac:dyDescent="0.4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4" x14ac:dyDescent="0.4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4" x14ac:dyDescent="0.4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4" x14ac:dyDescent="0.4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4" x14ac:dyDescent="0.4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4" x14ac:dyDescent="0.4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4" x14ac:dyDescent="0.4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4" x14ac:dyDescent="0.4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4" x14ac:dyDescent="0.4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4" x14ac:dyDescent="0.4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4" x14ac:dyDescent="0.4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4" x14ac:dyDescent="0.4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4" x14ac:dyDescent="0.4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4" x14ac:dyDescent="0.4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4" x14ac:dyDescent="0.4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4" x14ac:dyDescent="0.4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4" x14ac:dyDescent="0.4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4" x14ac:dyDescent="0.4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4" x14ac:dyDescent="0.4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4" x14ac:dyDescent="0.4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4" x14ac:dyDescent="0.4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4" x14ac:dyDescent="0.4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4" x14ac:dyDescent="0.4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4" x14ac:dyDescent="0.4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4" x14ac:dyDescent="0.4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4" x14ac:dyDescent="0.4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4" x14ac:dyDescent="0.4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4" x14ac:dyDescent="0.4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4" x14ac:dyDescent="0.4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4" x14ac:dyDescent="0.4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4" x14ac:dyDescent="0.4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4" x14ac:dyDescent="0.4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4" x14ac:dyDescent="0.4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4" x14ac:dyDescent="0.4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4" x14ac:dyDescent="0.4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4" x14ac:dyDescent="0.4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4" x14ac:dyDescent="0.4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4" x14ac:dyDescent="0.4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4" x14ac:dyDescent="0.4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4" x14ac:dyDescent="0.4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4" x14ac:dyDescent="0.4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4" x14ac:dyDescent="0.4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4" x14ac:dyDescent="0.4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4" x14ac:dyDescent="0.4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4" x14ac:dyDescent="0.4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4" x14ac:dyDescent="0.4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4" x14ac:dyDescent="0.4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4" x14ac:dyDescent="0.4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4" x14ac:dyDescent="0.4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4" x14ac:dyDescent="0.4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4" x14ac:dyDescent="0.4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4" x14ac:dyDescent="0.4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4" x14ac:dyDescent="0.4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4" x14ac:dyDescent="0.4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4" x14ac:dyDescent="0.4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4" x14ac:dyDescent="0.4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4" x14ac:dyDescent="0.4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4" x14ac:dyDescent="0.4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4" x14ac:dyDescent="0.4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4" x14ac:dyDescent="0.4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4" x14ac:dyDescent="0.4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4" x14ac:dyDescent="0.4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4" x14ac:dyDescent="0.4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4" x14ac:dyDescent="0.4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4" x14ac:dyDescent="0.4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4" x14ac:dyDescent="0.4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4" x14ac:dyDescent="0.4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4" x14ac:dyDescent="0.4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4" x14ac:dyDescent="0.4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4" x14ac:dyDescent="0.4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4" x14ac:dyDescent="0.4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4" x14ac:dyDescent="0.4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4" x14ac:dyDescent="0.4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4" x14ac:dyDescent="0.4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4" x14ac:dyDescent="0.4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4" x14ac:dyDescent="0.4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4" x14ac:dyDescent="0.4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4" x14ac:dyDescent="0.4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4" x14ac:dyDescent="0.4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4" x14ac:dyDescent="0.4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4" x14ac:dyDescent="0.4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4" x14ac:dyDescent="0.4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4" x14ac:dyDescent="0.4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4" x14ac:dyDescent="0.4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4" x14ac:dyDescent="0.4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4" x14ac:dyDescent="0.4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4" x14ac:dyDescent="0.4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4" x14ac:dyDescent="0.4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4" x14ac:dyDescent="0.4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4" x14ac:dyDescent="0.4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4" x14ac:dyDescent="0.4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4" x14ac:dyDescent="0.4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4" x14ac:dyDescent="0.4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4" x14ac:dyDescent="0.4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4" x14ac:dyDescent="0.4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4" x14ac:dyDescent="0.4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4" x14ac:dyDescent="0.4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4" x14ac:dyDescent="0.4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4" x14ac:dyDescent="0.4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4" x14ac:dyDescent="0.4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4" x14ac:dyDescent="0.4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4" x14ac:dyDescent="0.4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4" x14ac:dyDescent="0.4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4" x14ac:dyDescent="0.4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4" x14ac:dyDescent="0.4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4" x14ac:dyDescent="0.4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4" x14ac:dyDescent="0.4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4" x14ac:dyDescent="0.4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4" x14ac:dyDescent="0.4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4" x14ac:dyDescent="0.4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4" x14ac:dyDescent="0.4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4" x14ac:dyDescent="0.4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4" x14ac:dyDescent="0.4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4" x14ac:dyDescent="0.4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4" x14ac:dyDescent="0.4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4" x14ac:dyDescent="0.4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4" x14ac:dyDescent="0.4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4" x14ac:dyDescent="0.4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4" x14ac:dyDescent="0.4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4" x14ac:dyDescent="0.4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4" x14ac:dyDescent="0.4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4" x14ac:dyDescent="0.4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4" x14ac:dyDescent="0.4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4" x14ac:dyDescent="0.4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4" x14ac:dyDescent="0.4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4" x14ac:dyDescent="0.4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4" x14ac:dyDescent="0.4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4" x14ac:dyDescent="0.4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4" x14ac:dyDescent="0.4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4" x14ac:dyDescent="0.4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4" x14ac:dyDescent="0.4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4" x14ac:dyDescent="0.4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4" x14ac:dyDescent="0.4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4" x14ac:dyDescent="0.4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4" x14ac:dyDescent="0.4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4" x14ac:dyDescent="0.4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4" x14ac:dyDescent="0.4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4" x14ac:dyDescent="0.4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4" x14ac:dyDescent="0.4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4" x14ac:dyDescent="0.4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4" x14ac:dyDescent="0.4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4" x14ac:dyDescent="0.4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4" x14ac:dyDescent="0.4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4" x14ac:dyDescent="0.4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4" x14ac:dyDescent="0.4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4" x14ac:dyDescent="0.4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4" x14ac:dyDescent="0.4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4" x14ac:dyDescent="0.4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4" x14ac:dyDescent="0.4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4" x14ac:dyDescent="0.4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4" x14ac:dyDescent="0.4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4" x14ac:dyDescent="0.4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4" x14ac:dyDescent="0.4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4" x14ac:dyDescent="0.4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4" x14ac:dyDescent="0.4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4" x14ac:dyDescent="0.4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4" x14ac:dyDescent="0.4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4" x14ac:dyDescent="0.4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4" x14ac:dyDescent="0.4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4" x14ac:dyDescent="0.4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4" x14ac:dyDescent="0.4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4" x14ac:dyDescent="0.4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4" x14ac:dyDescent="0.4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4" x14ac:dyDescent="0.4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4" x14ac:dyDescent="0.4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4" x14ac:dyDescent="0.4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4" x14ac:dyDescent="0.4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4" x14ac:dyDescent="0.4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4" x14ac:dyDescent="0.4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4" x14ac:dyDescent="0.4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4" x14ac:dyDescent="0.4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4" x14ac:dyDescent="0.4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4" x14ac:dyDescent="0.4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4" x14ac:dyDescent="0.4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4" x14ac:dyDescent="0.4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4" x14ac:dyDescent="0.4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4" x14ac:dyDescent="0.4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4" x14ac:dyDescent="0.4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4" x14ac:dyDescent="0.4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4" x14ac:dyDescent="0.4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4" x14ac:dyDescent="0.4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4" x14ac:dyDescent="0.4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4" x14ac:dyDescent="0.4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4" x14ac:dyDescent="0.4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4" x14ac:dyDescent="0.4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4" x14ac:dyDescent="0.4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4" x14ac:dyDescent="0.4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4" x14ac:dyDescent="0.4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4" x14ac:dyDescent="0.4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4" x14ac:dyDescent="0.4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4" x14ac:dyDescent="0.4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4" x14ac:dyDescent="0.4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4" x14ac:dyDescent="0.4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4" x14ac:dyDescent="0.4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4" x14ac:dyDescent="0.4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4" x14ac:dyDescent="0.4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4" x14ac:dyDescent="0.4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4" x14ac:dyDescent="0.4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4" x14ac:dyDescent="0.4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4" x14ac:dyDescent="0.4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4" x14ac:dyDescent="0.4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4" x14ac:dyDescent="0.4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4" x14ac:dyDescent="0.4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4" x14ac:dyDescent="0.4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4" x14ac:dyDescent="0.4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4" x14ac:dyDescent="0.4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4" x14ac:dyDescent="0.4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4" x14ac:dyDescent="0.4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4" x14ac:dyDescent="0.4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4" x14ac:dyDescent="0.4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4" x14ac:dyDescent="0.4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4" x14ac:dyDescent="0.4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4" x14ac:dyDescent="0.4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4" x14ac:dyDescent="0.4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4" x14ac:dyDescent="0.4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4" x14ac:dyDescent="0.4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4" x14ac:dyDescent="0.4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4" x14ac:dyDescent="0.4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4" x14ac:dyDescent="0.4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4" x14ac:dyDescent="0.4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4" x14ac:dyDescent="0.4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4" x14ac:dyDescent="0.4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4" x14ac:dyDescent="0.4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4" x14ac:dyDescent="0.4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4" x14ac:dyDescent="0.4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4" x14ac:dyDescent="0.4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4" x14ac:dyDescent="0.4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4" x14ac:dyDescent="0.4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4" x14ac:dyDescent="0.4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4" x14ac:dyDescent="0.4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4" x14ac:dyDescent="0.4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4" x14ac:dyDescent="0.4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4" x14ac:dyDescent="0.4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4" x14ac:dyDescent="0.4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4" x14ac:dyDescent="0.4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4" x14ac:dyDescent="0.4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4" x14ac:dyDescent="0.4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4" x14ac:dyDescent="0.4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4" x14ac:dyDescent="0.4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4" x14ac:dyDescent="0.4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4" x14ac:dyDescent="0.4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4" x14ac:dyDescent="0.4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4" x14ac:dyDescent="0.4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4" x14ac:dyDescent="0.4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4" x14ac:dyDescent="0.4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4" x14ac:dyDescent="0.4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4" x14ac:dyDescent="0.4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4" x14ac:dyDescent="0.4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4" x14ac:dyDescent="0.4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4" x14ac:dyDescent="0.4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4" x14ac:dyDescent="0.4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4" x14ac:dyDescent="0.4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4" x14ac:dyDescent="0.4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4" x14ac:dyDescent="0.4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4" x14ac:dyDescent="0.4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4" x14ac:dyDescent="0.4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4" x14ac:dyDescent="0.4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4" x14ac:dyDescent="0.4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4" x14ac:dyDescent="0.4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4" x14ac:dyDescent="0.4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4" x14ac:dyDescent="0.4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4" x14ac:dyDescent="0.4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4" x14ac:dyDescent="0.4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4" x14ac:dyDescent="0.4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4" x14ac:dyDescent="0.4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4" x14ac:dyDescent="0.4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4" x14ac:dyDescent="0.4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4" x14ac:dyDescent="0.4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4" x14ac:dyDescent="0.4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4" x14ac:dyDescent="0.4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4" x14ac:dyDescent="0.4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4" x14ac:dyDescent="0.4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4" x14ac:dyDescent="0.4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4" x14ac:dyDescent="0.4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4" x14ac:dyDescent="0.4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4" x14ac:dyDescent="0.4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4" x14ac:dyDescent="0.4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4" x14ac:dyDescent="0.4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4" x14ac:dyDescent="0.4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4" x14ac:dyDescent="0.4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4" x14ac:dyDescent="0.4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4" x14ac:dyDescent="0.4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4" x14ac:dyDescent="0.4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4" x14ac:dyDescent="0.4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4" x14ac:dyDescent="0.4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4" x14ac:dyDescent="0.4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4" x14ac:dyDescent="0.4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4" x14ac:dyDescent="0.4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4" x14ac:dyDescent="0.4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4" x14ac:dyDescent="0.4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4" x14ac:dyDescent="0.4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4" x14ac:dyDescent="0.4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4" x14ac:dyDescent="0.4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4" x14ac:dyDescent="0.4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4" x14ac:dyDescent="0.4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4" x14ac:dyDescent="0.4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4" x14ac:dyDescent="0.4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4" x14ac:dyDescent="0.4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4" x14ac:dyDescent="0.4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4" x14ac:dyDescent="0.4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4" x14ac:dyDescent="0.4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4" x14ac:dyDescent="0.4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4" x14ac:dyDescent="0.4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4" x14ac:dyDescent="0.4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4" x14ac:dyDescent="0.4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4" x14ac:dyDescent="0.4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4" x14ac:dyDescent="0.4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4" x14ac:dyDescent="0.4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4" x14ac:dyDescent="0.4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4" x14ac:dyDescent="0.4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4" x14ac:dyDescent="0.4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4" x14ac:dyDescent="0.4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4" x14ac:dyDescent="0.4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4" x14ac:dyDescent="0.4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4" x14ac:dyDescent="0.4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4" x14ac:dyDescent="0.4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4" x14ac:dyDescent="0.4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4" x14ac:dyDescent="0.4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4" x14ac:dyDescent="0.4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4" x14ac:dyDescent="0.4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4" x14ac:dyDescent="0.4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4" x14ac:dyDescent="0.4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4" x14ac:dyDescent="0.4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4" x14ac:dyDescent="0.4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4" x14ac:dyDescent="0.4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4" x14ac:dyDescent="0.4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4" x14ac:dyDescent="0.4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4" x14ac:dyDescent="0.4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4" x14ac:dyDescent="0.4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4" x14ac:dyDescent="0.4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4" x14ac:dyDescent="0.4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4" x14ac:dyDescent="0.4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4" x14ac:dyDescent="0.4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4" x14ac:dyDescent="0.4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4" x14ac:dyDescent="0.4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4" x14ac:dyDescent="0.4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4" x14ac:dyDescent="0.4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4" x14ac:dyDescent="0.4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4" x14ac:dyDescent="0.4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4" x14ac:dyDescent="0.4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4" x14ac:dyDescent="0.4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4" x14ac:dyDescent="0.4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4" x14ac:dyDescent="0.4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4" x14ac:dyDescent="0.4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4" x14ac:dyDescent="0.4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4" x14ac:dyDescent="0.4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4" x14ac:dyDescent="0.4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4" x14ac:dyDescent="0.4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4" x14ac:dyDescent="0.4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4" x14ac:dyDescent="0.4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4" x14ac:dyDescent="0.4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4" x14ac:dyDescent="0.4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4" x14ac:dyDescent="0.4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4" x14ac:dyDescent="0.4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4" x14ac:dyDescent="0.4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4" x14ac:dyDescent="0.4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4" x14ac:dyDescent="0.4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4" x14ac:dyDescent="0.4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4" x14ac:dyDescent="0.4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4" x14ac:dyDescent="0.4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4" x14ac:dyDescent="0.4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4" x14ac:dyDescent="0.4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4" x14ac:dyDescent="0.4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4" x14ac:dyDescent="0.4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4" x14ac:dyDescent="0.4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4" x14ac:dyDescent="0.4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4" x14ac:dyDescent="0.4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4" x14ac:dyDescent="0.4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4" x14ac:dyDescent="0.4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4" x14ac:dyDescent="0.4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4" x14ac:dyDescent="0.4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4" x14ac:dyDescent="0.4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4" x14ac:dyDescent="0.4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4" x14ac:dyDescent="0.4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4" x14ac:dyDescent="0.4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4" x14ac:dyDescent="0.4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4" x14ac:dyDescent="0.4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4" x14ac:dyDescent="0.4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4" x14ac:dyDescent="0.4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4" x14ac:dyDescent="0.4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4" x14ac:dyDescent="0.4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4" x14ac:dyDescent="0.4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4" x14ac:dyDescent="0.4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4" x14ac:dyDescent="0.4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4" x14ac:dyDescent="0.4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4" x14ac:dyDescent="0.4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4" x14ac:dyDescent="0.4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4" x14ac:dyDescent="0.4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4" x14ac:dyDescent="0.4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4" x14ac:dyDescent="0.4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4" x14ac:dyDescent="0.4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4" x14ac:dyDescent="0.4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4" x14ac:dyDescent="0.4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4" x14ac:dyDescent="0.4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4" x14ac:dyDescent="0.4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4" x14ac:dyDescent="0.4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4" x14ac:dyDescent="0.4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4" x14ac:dyDescent="0.4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4" x14ac:dyDescent="0.4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4" x14ac:dyDescent="0.4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4" x14ac:dyDescent="0.4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4" x14ac:dyDescent="0.4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4" x14ac:dyDescent="0.4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4" x14ac:dyDescent="0.4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4" x14ac:dyDescent="0.4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4" x14ac:dyDescent="0.4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4" x14ac:dyDescent="0.4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4" x14ac:dyDescent="0.4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4" x14ac:dyDescent="0.4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4" x14ac:dyDescent="0.4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4" x14ac:dyDescent="0.4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4" x14ac:dyDescent="0.4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4" x14ac:dyDescent="0.4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4" x14ac:dyDescent="0.4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4" x14ac:dyDescent="0.4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4" x14ac:dyDescent="0.4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4" x14ac:dyDescent="0.4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4" x14ac:dyDescent="0.4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4" x14ac:dyDescent="0.4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4" x14ac:dyDescent="0.4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4" x14ac:dyDescent="0.4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4" x14ac:dyDescent="0.4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4" x14ac:dyDescent="0.4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4" x14ac:dyDescent="0.4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4" x14ac:dyDescent="0.4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4" x14ac:dyDescent="0.4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4" x14ac:dyDescent="0.4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4" x14ac:dyDescent="0.4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4" x14ac:dyDescent="0.4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4" x14ac:dyDescent="0.4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4" x14ac:dyDescent="0.4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4" x14ac:dyDescent="0.4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4" x14ac:dyDescent="0.4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4" x14ac:dyDescent="0.4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4" x14ac:dyDescent="0.4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4" x14ac:dyDescent="0.4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4" x14ac:dyDescent="0.4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4" x14ac:dyDescent="0.4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4" x14ac:dyDescent="0.4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4" x14ac:dyDescent="0.4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4" x14ac:dyDescent="0.4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4" x14ac:dyDescent="0.4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4" x14ac:dyDescent="0.4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4" x14ac:dyDescent="0.4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4" x14ac:dyDescent="0.4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4" x14ac:dyDescent="0.4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4" x14ac:dyDescent="0.4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4" x14ac:dyDescent="0.4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4" x14ac:dyDescent="0.4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4" x14ac:dyDescent="0.4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4" x14ac:dyDescent="0.4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4" x14ac:dyDescent="0.4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4" x14ac:dyDescent="0.4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4" x14ac:dyDescent="0.4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4" x14ac:dyDescent="0.4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4" x14ac:dyDescent="0.4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4" x14ac:dyDescent="0.4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4" x14ac:dyDescent="0.4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4" x14ac:dyDescent="0.4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4" x14ac:dyDescent="0.4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4" x14ac:dyDescent="0.4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4" x14ac:dyDescent="0.4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4" x14ac:dyDescent="0.4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4" x14ac:dyDescent="0.4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4" x14ac:dyDescent="0.4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4" x14ac:dyDescent="0.4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4" x14ac:dyDescent="0.4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4" x14ac:dyDescent="0.4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4" x14ac:dyDescent="0.4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4" x14ac:dyDescent="0.4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4" x14ac:dyDescent="0.4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4" x14ac:dyDescent="0.4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4" x14ac:dyDescent="0.4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4" x14ac:dyDescent="0.4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4" x14ac:dyDescent="0.4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4" x14ac:dyDescent="0.4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4" x14ac:dyDescent="0.4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4" x14ac:dyDescent="0.4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4" x14ac:dyDescent="0.4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4" x14ac:dyDescent="0.4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4" x14ac:dyDescent="0.4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4" x14ac:dyDescent="0.4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4" x14ac:dyDescent="0.4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4" x14ac:dyDescent="0.4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4" x14ac:dyDescent="0.4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4" x14ac:dyDescent="0.4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4" x14ac:dyDescent="0.4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4" x14ac:dyDescent="0.4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4" x14ac:dyDescent="0.4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4" x14ac:dyDescent="0.4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4" x14ac:dyDescent="0.4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4" x14ac:dyDescent="0.4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4" x14ac:dyDescent="0.4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4" x14ac:dyDescent="0.4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4" x14ac:dyDescent="0.4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4" x14ac:dyDescent="0.4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4" x14ac:dyDescent="0.4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4" x14ac:dyDescent="0.4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4" x14ac:dyDescent="0.4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4" x14ac:dyDescent="0.4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4" x14ac:dyDescent="0.4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4" x14ac:dyDescent="0.4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4" x14ac:dyDescent="0.4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4" x14ac:dyDescent="0.4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4" x14ac:dyDescent="0.4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4" x14ac:dyDescent="0.4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4" x14ac:dyDescent="0.4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4" x14ac:dyDescent="0.4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4" x14ac:dyDescent="0.4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4" x14ac:dyDescent="0.4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4" x14ac:dyDescent="0.4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4" x14ac:dyDescent="0.4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4" x14ac:dyDescent="0.4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4" x14ac:dyDescent="0.4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4" x14ac:dyDescent="0.4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4" x14ac:dyDescent="0.4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4" x14ac:dyDescent="0.4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4" x14ac:dyDescent="0.4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4" x14ac:dyDescent="0.4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4" x14ac:dyDescent="0.4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4" x14ac:dyDescent="0.4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4" x14ac:dyDescent="0.4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4" x14ac:dyDescent="0.4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4" x14ac:dyDescent="0.4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4" x14ac:dyDescent="0.4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4" x14ac:dyDescent="0.4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4" x14ac:dyDescent="0.4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4" x14ac:dyDescent="0.4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4" x14ac:dyDescent="0.4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4" x14ac:dyDescent="0.4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4" x14ac:dyDescent="0.4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4" x14ac:dyDescent="0.4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4" x14ac:dyDescent="0.4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4" x14ac:dyDescent="0.4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4" x14ac:dyDescent="0.4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4" x14ac:dyDescent="0.4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4" x14ac:dyDescent="0.4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4" x14ac:dyDescent="0.4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4" x14ac:dyDescent="0.4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4" x14ac:dyDescent="0.4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4" x14ac:dyDescent="0.4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4" x14ac:dyDescent="0.4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4" x14ac:dyDescent="0.4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4" x14ac:dyDescent="0.4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4" x14ac:dyDescent="0.4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4" x14ac:dyDescent="0.4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4" x14ac:dyDescent="0.4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4" x14ac:dyDescent="0.4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4" x14ac:dyDescent="0.4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4" x14ac:dyDescent="0.4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4" x14ac:dyDescent="0.4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4" x14ac:dyDescent="0.4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4" x14ac:dyDescent="0.4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4" x14ac:dyDescent="0.4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4" x14ac:dyDescent="0.4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4" x14ac:dyDescent="0.4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4" x14ac:dyDescent="0.4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4" x14ac:dyDescent="0.4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4" x14ac:dyDescent="0.4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4" x14ac:dyDescent="0.4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4" x14ac:dyDescent="0.4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4" x14ac:dyDescent="0.4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4" x14ac:dyDescent="0.4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4" x14ac:dyDescent="0.4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4" x14ac:dyDescent="0.4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4" x14ac:dyDescent="0.4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4" x14ac:dyDescent="0.4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4" x14ac:dyDescent="0.4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4" x14ac:dyDescent="0.4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4" x14ac:dyDescent="0.4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4" x14ac:dyDescent="0.4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4" x14ac:dyDescent="0.4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4" x14ac:dyDescent="0.4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4" x14ac:dyDescent="0.4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4" x14ac:dyDescent="0.4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4" x14ac:dyDescent="0.4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4" x14ac:dyDescent="0.4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4" x14ac:dyDescent="0.4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4" x14ac:dyDescent="0.4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4" x14ac:dyDescent="0.4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4" x14ac:dyDescent="0.4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4" x14ac:dyDescent="0.4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4" x14ac:dyDescent="0.4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4" x14ac:dyDescent="0.4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4" x14ac:dyDescent="0.4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4" x14ac:dyDescent="0.4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4" x14ac:dyDescent="0.4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4" x14ac:dyDescent="0.4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4" x14ac:dyDescent="0.4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4" x14ac:dyDescent="0.4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4" x14ac:dyDescent="0.4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4" x14ac:dyDescent="0.4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4" x14ac:dyDescent="0.4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4" x14ac:dyDescent="0.4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4" x14ac:dyDescent="0.4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4" x14ac:dyDescent="0.4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4" x14ac:dyDescent="0.4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4" x14ac:dyDescent="0.4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4" x14ac:dyDescent="0.4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4" x14ac:dyDescent="0.4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4" x14ac:dyDescent="0.4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4" x14ac:dyDescent="0.4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4" x14ac:dyDescent="0.4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4" x14ac:dyDescent="0.4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4" x14ac:dyDescent="0.4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4" x14ac:dyDescent="0.4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4" x14ac:dyDescent="0.4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4" x14ac:dyDescent="0.4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4" x14ac:dyDescent="0.4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4" x14ac:dyDescent="0.4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4" x14ac:dyDescent="0.4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4" x14ac:dyDescent="0.4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4" x14ac:dyDescent="0.4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4" x14ac:dyDescent="0.4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4" x14ac:dyDescent="0.4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4" x14ac:dyDescent="0.4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4" x14ac:dyDescent="0.4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4" x14ac:dyDescent="0.4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4" x14ac:dyDescent="0.4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4" x14ac:dyDescent="0.4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4" x14ac:dyDescent="0.4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4" x14ac:dyDescent="0.4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4" x14ac:dyDescent="0.4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4" x14ac:dyDescent="0.4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4" x14ac:dyDescent="0.4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4" x14ac:dyDescent="0.4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4" x14ac:dyDescent="0.4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4" x14ac:dyDescent="0.4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4" x14ac:dyDescent="0.4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4" x14ac:dyDescent="0.4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4" x14ac:dyDescent="0.4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4" x14ac:dyDescent="0.4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4" x14ac:dyDescent="0.4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4" x14ac:dyDescent="0.4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4" x14ac:dyDescent="0.4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4" x14ac:dyDescent="0.4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4" x14ac:dyDescent="0.4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4" x14ac:dyDescent="0.4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4" x14ac:dyDescent="0.4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4" x14ac:dyDescent="0.4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4" x14ac:dyDescent="0.4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4" x14ac:dyDescent="0.4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4" x14ac:dyDescent="0.4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4" x14ac:dyDescent="0.4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4" x14ac:dyDescent="0.4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4" x14ac:dyDescent="0.4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4" x14ac:dyDescent="0.4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4" x14ac:dyDescent="0.4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4" x14ac:dyDescent="0.4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4" x14ac:dyDescent="0.4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4" x14ac:dyDescent="0.4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4" x14ac:dyDescent="0.4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4" x14ac:dyDescent="0.4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4" x14ac:dyDescent="0.4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4" x14ac:dyDescent="0.4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4" x14ac:dyDescent="0.4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4" x14ac:dyDescent="0.4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4" x14ac:dyDescent="0.4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4" x14ac:dyDescent="0.4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4" x14ac:dyDescent="0.4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4" x14ac:dyDescent="0.4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4" x14ac:dyDescent="0.4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4" x14ac:dyDescent="0.4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4" x14ac:dyDescent="0.4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4" x14ac:dyDescent="0.4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4" x14ac:dyDescent="0.4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4" x14ac:dyDescent="0.4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4" x14ac:dyDescent="0.4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4" x14ac:dyDescent="0.4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4" x14ac:dyDescent="0.4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4" x14ac:dyDescent="0.4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4" x14ac:dyDescent="0.4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4" x14ac:dyDescent="0.4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4" x14ac:dyDescent="0.4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4" x14ac:dyDescent="0.4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4" x14ac:dyDescent="0.4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4" x14ac:dyDescent="0.4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4" x14ac:dyDescent="0.4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4" x14ac:dyDescent="0.4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4" x14ac:dyDescent="0.4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4" x14ac:dyDescent="0.4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4" x14ac:dyDescent="0.4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4" x14ac:dyDescent="0.4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4" x14ac:dyDescent="0.4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4" x14ac:dyDescent="0.4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4" x14ac:dyDescent="0.4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4" x14ac:dyDescent="0.4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4" x14ac:dyDescent="0.4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4" x14ac:dyDescent="0.4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4" x14ac:dyDescent="0.4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4" x14ac:dyDescent="0.4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4" x14ac:dyDescent="0.4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4" x14ac:dyDescent="0.4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4" x14ac:dyDescent="0.4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4" x14ac:dyDescent="0.4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4" x14ac:dyDescent="0.4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4" x14ac:dyDescent="0.4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4" x14ac:dyDescent="0.4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4" x14ac:dyDescent="0.4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4" x14ac:dyDescent="0.4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4" x14ac:dyDescent="0.4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4" x14ac:dyDescent="0.4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4" x14ac:dyDescent="0.4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4" x14ac:dyDescent="0.4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4" x14ac:dyDescent="0.4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4" x14ac:dyDescent="0.4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4" x14ac:dyDescent="0.4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4" x14ac:dyDescent="0.4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4" x14ac:dyDescent="0.4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4" x14ac:dyDescent="0.4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4" x14ac:dyDescent="0.4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4" x14ac:dyDescent="0.4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4" x14ac:dyDescent="0.4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4" x14ac:dyDescent="0.4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4" x14ac:dyDescent="0.4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4" x14ac:dyDescent="0.4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4" x14ac:dyDescent="0.4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4" x14ac:dyDescent="0.4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4" x14ac:dyDescent="0.4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4" x14ac:dyDescent="0.4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4" x14ac:dyDescent="0.4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4" x14ac:dyDescent="0.4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4" x14ac:dyDescent="0.4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4" x14ac:dyDescent="0.4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4" x14ac:dyDescent="0.4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4" x14ac:dyDescent="0.4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4" x14ac:dyDescent="0.4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4" x14ac:dyDescent="0.4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4" x14ac:dyDescent="0.4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4" x14ac:dyDescent="0.4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4" x14ac:dyDescent="0.4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4" x14ac:dyDescent="0.4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4" x14ac:dyDescent="0.4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4" x14ac:dyDescent="0.4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4" x14ac:dyDescent="0.4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4" x14ac:dyDescent="0.4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4" x14ac:dyDescent="0.4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4" x14ac:dyDescent="0.4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4" x14ac:dyDescent="0.4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4" x14ac:dyDescent="0.4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4" x14ac:dyDescent="0.4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4" x14ac:dyDescent="0.4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4" x14ac:dyDescent="0.4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4" x14ac:dyDescent="0.4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4" x14ac:dyDescent="0.4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4" x14ac:dyDescent="0.4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4" x14ac:dyDescent="0.4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4" x14ac:dyDescent="0.4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4" x14ac:dyDescent="0.4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4" x14ac:dyDescent="0.4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4" x14ac:dyDescent="0.4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4" x14ac:dyDescent="0.4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4" x14ac:dyDescent="0.4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4" x14ac:dyDescent="0.4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4" x14ac:dyDescent="0.4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4" x14ac:dyDescent="0.4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4" x14ac:dyDescent="0.4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4" x14ac:dyDescent="0.4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4" x14ac:dyDescent="0.4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4" x14ac:dyDescent="0.4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4" x14ac:dyDescent="0.4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4" x14ac:dyDescent="0.4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4" x14ac:dyDescent="0.4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4" x14ac:dyDescent="0.4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4" x14ac:dyDescent="0.4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4" x14ac:dyDescent="0.4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4" x14ac:dyDescent="0.4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4" x14ac:dyDescent="0.4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4" x14ac:dyDescent="0.4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4" x14ac:dyDescent="0.4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4" x14ac:dyDescent="0.4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4" x14ac:dyDescent="0.4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4" x14ac:dyDescent="0.4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4" x14ac:dyDescent="0.4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4" x14ac:dyDescent="0.4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4" x14ac:dyDescent="0.4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4" x14ac:dyDescent="0.4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4" x14ac:dyDescent="0.4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4" x14ac:dyDescent="0.4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4" x14ac:dyDescent="0.4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4" x14ac:dyDescent="0.4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4" x14ac:dyDescent="0.4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4" x14ac:dyDescent="0.4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4" x14ac:dyDescent="0.4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4" x14ac:dyDescent="0.4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4" x14ac:dyDescent="0.4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4" x14ac:dyDescent="0.4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4" x14ac:dyDescent="0.4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4" x14ac:dyDescent="0.4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4" x14ac:dyDescent="0.4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4" x14ac:dyDescent="0.4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4" x14ac:dyDescent="0.4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4" x14ac:dyDescent="0.4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4" x14ac:dyDescent="0.4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4" x14ac:dyDescent="0.4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4" x14ac:dyDescent="0.4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4" x14ac:dyDescent="0.4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4" x14ac:dyDescent="0.4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4" x14ac:dyDescent="0.4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4" x14ac:dyDescent="0.4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4" x14ac:dyDescent="0.4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4" x14ac:dyDescent="0.4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4" x14ac:dyDescent="0.4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4" x14ac:dyDescent="0.4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4" x14ac:dyDescent="0.4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4" x14ac:dyDescent="0.4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4" x14ac:dyDescent="0.4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4" x14ac:dyDescent="0.4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4" x14ac:dyDescent="0.4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4" x14ac:dyDescent="0.4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4" x14ac:dyDescent="0.4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4" x14ac:dyDescent="0.4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4" x14ac:dyDescent="0.4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4" x14ac:dyDescent="0.4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4" x14ac:dyDescent="0.4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4" x14ac:dyDescent="0.4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4" x14ac:dyDescent="0.4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4" x14ac:dyDescent="0.4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4" x14ac:dyDescent="0.4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4" x14ac:dyDescent="0.4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4" x14ac:dyDescent="0.4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4" x14ac:dyDescent="0.4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4" x14ac:dyDescent="0.4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4" x14ac:dyDescent="0.4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4" x14ac:dyDescent="0.4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4" x14ac:dyDescent="0.4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4" x14ac:dyDescent="0.4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4" x14ac:dyDescent="0.4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4" x14ac:dyDescent="0.4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4" x14ac:dyDescent="0.4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4" x14ac:dyDescent="0.4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4" x14ac:dyDescent="0.4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4" x14ac:dyDescent="0.4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4" x14ac:dyDescent="0.4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4" x14ac:dyDescent="0.4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4" x14ac:dyDescent="0.4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4" x14ac:dyDescent="0.4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4" x14ac:dyDescent="0.4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4" x14ac:dyDescent="0.4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4" x14ac:dyDescent="0.4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4" x14ac:dyDescent="0.4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4" x14ac:dyDescent="0.4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4" x14ac:dyDescent="0.4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4" x14ac:dyDescent="0.4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4" x14ac:dyDescent="0.4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4" x14ac:dyDescent="0.4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4" x14ac:dyDescent="0.4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4" x14ac:dyDescent="0.4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4" x14ac:dyDescent="0.4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4" x14ac:dyDescent="0.4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4" x14ac:dyDescent="0.4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4" x14ac:dyDescent="0.4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4" x14ac:dyDescent="0.4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4" x14ac:dyDescent="0.4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4" x14ac:dyDescent="0.4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4" x14ac:dyDescent="0.4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4" x14ac:dyDescent="0.4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4" x14ac:dyDescent="0.4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4" x14ac:dyDescent="0.4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4" x14ac:dyDescent="0.4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4" x14ac:dyDescent="0.4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4" x14ac:dyDescent="0.4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4" x14ac:dyDescent="0.4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4" x14ac:dyDescent="0.4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4" x14ac:dyDescent="0.4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4" x14ac:dyDescent="0.4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4" x14ac:dyDescent="0.4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4" x14ac:dyDescent="0.4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4" x14ac:dyDescent="0.4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4" x14ac:dyDescent="0.4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4" x14ac:dyDescent="0.4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4" x14ac:dyDescent="0.4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4" x14ac:dyDescent="0.4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4" x14ac:dyDescent="0.4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4" x14ac:dyDescent="0.4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4" x14ac:dyDescent="0.4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4" x14ac:dyDescent="0.4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4" x14ac:dyDescent="0.4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4" x14ac:dyDescent="0.4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4" x14ac:dyDescent="0.4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4" x14ac:dyDescent="0.4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4" x14ac:dyDescent="0.4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4" x14ac:dyDescent="0.4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4" x14ac:dyDescent="0.4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4" x14ac:dyDescent="0.4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4" x14ac:dyDescent="0.4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4" x14ac:dyDescent="0.4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4" x14ac:dyDescent="0.4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4" x14ac:dyDescent="0.4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4" x14ac:dyDescent="0.4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4" x14ac:dyDescent="0.4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4" x14ac:dyDescent="0.4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4" x14ac:dyDescent="0.4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4" x14ac:dyDescent="0.4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4" x14ac:dyDescent="0.4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4" x14ac:dyDescent="0.4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4" x14ac:dyDescent="0.4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4" x14ac:dyDescent="0.4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4" x14ac:dyDescent="0.4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4" x14ac:dyDescent="0.4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4" x14ac:dyDescent="0.4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4" x14ac:dyDescent="0.4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4" x14ac:dyDescent="0.4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4" x14ac:dyDescent="0.4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4" x14ac:dyDescent="0.4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4" x14ac:dyDescent="0.4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4" x14ac:dyDescent="0.4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4" x14ac:dyDescent="0.4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4" x14ac:dyDescent="0.4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4" x14ac:dyDescent="0.4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4" x14ac:dyDescent="0.4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4" x14ac:dyDescent="0.4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4" x14ac:dyDescent="0.4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4" x14ac:dyDescent="0.4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4" x14ac:dyDescent="0.4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4" x14ac:dyDescent="0.4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4" x14ac:dyDescent="0.4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4" x14ac:dyDescent="0.4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4" x14ac:dyDescent="0.4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4" x14ac:dyDescent="0.4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4" x14ac:dyDescent="0.4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4" x14ac:dyDescent="0.4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4" x14ac:dyDescent="0.4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4" x14ac:dyDescent="0.4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4" x14ac:dyDescent="0.4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4" x14ac:dyDescent="0.4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4" x14ac:dyDescent="0.4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4" x14ac:dyDescent="0.4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4" x14ac:dyDescent="0.4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4" x14ac:dyDescent="0.4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4" x14ac:dyDescent="0.4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4" x14ac:dyDescent="0.4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4" x14ac:dyDescent="0.4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4" x14ac:dyDescent="0.4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4" x14ac:dyDescent="0.4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4" x14ac:dyDescent="0.4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4" x14ac:dyDescent="0.4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4" x14ac:dyDescent="0.4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4" x14ac:dyDescent="0.4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4" x14ac:dyDescent="0.4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4" x14ac:dyDescent="0.4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4" x14ac:dyDescent="0.4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4" x14ac:dyDescent="0.4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4" x14ac:dyDescent="0.4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4" x14ac:dyDescent="0.4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4" x14ac:dyDescent="0.4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4" x14ac:dyDescent="0.4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4" x14ac:dyDescent="0.4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4" x14ac:dyDescent="0.4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4" x14ac:dyDescent="0.4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4" x14ac:dyDescent="0.4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4" x14ac:dyDescent="0.4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4" x14ac:dyDescent="0.4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4" x14ac:dyDescent="0.4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4" x14ac:dyDescent="0.4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4" x14ac:dyDescent="0.4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4" x14ac:dyDescent="0.4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4" x14ac:dyDescent="0.4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4" x14ac:dyDescent="0.4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4" x14ac:dyDescent="0.4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4" x14ac:dyDescent="0.4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4" x14ac:dyDescent="0.4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4" x14ac:dyDescent="0.4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4" x14ac:dyDescent="0.4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4" x14ac:dyDescent="0.4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4" x14ac:dyDescent="0.4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4" x14ac:dyDescent="0.4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4" x14ac:dyDescent="0.4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4" x14ac:dyDescent="0.4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4" x14ac:dyDescent="0.4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4" x14ac:dyDescent="0.4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4" x14ac:dyDescent="0.4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4" x14ac:dyDescent="0.4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4" x14ac:dyDescent="0.4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4" x14ac:dyDescent="0.4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4" x14ac:dyDescent="0.4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4" x14ac:dyDescent="0.4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4" x14ac:dyDescent="0.4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4" x14ac:dyDescent="0.4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4" x14ac:dyDescent="0.4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4" x14ac:dyDescent="0.4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4" x14ac:dyDescent="0.4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4" x14ac:dyDescent="0.4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4" x14ac:dyDescent="0.4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4" x14ac:dyDescent="0.4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4" x14ac:dyDescent="0.4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4" x14ac:dyDescent="0.4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4" x14ac:dyDescent="0.4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4" x14ac:dyDescent="0.4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4" x14ac:dyDescent="0.4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4" x14ac:dyDescent="0.4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4" x14ac:dyDescent="0.4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4" x14ac:dyDescent="0.4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4" x14ac:dyDescent="0.4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4" x14ac:dyDescent="0.4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4" x14ac:dyDescent="0.4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4" x14ac:dyDescent="0.4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4" x14ac:dyDescent="0.4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4" x14ac:dyDescent="0.4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4" x14ac:dyDescent="0.4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4" x14ac:dyDescent="0.4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4" x14ac:dyDescent="0.4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4" x14ac:dyDescent="0.4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4" x14ac:dyDescent="0.4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4" x14ac:dyDescent="0.4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4" x14ac:dyDescent="0.4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4" x14ac:dyDescent="0.4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4" x14ac:dyDescent="0.4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4" x14ac:dyDescent="0.4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4" x14ac:dyDescent="0.4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4" x14ac:dyDescent="0.4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4" x14ac:dyDescent="0.4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4" x14ac:dyDescent="0.4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4" x14ac:dyDescent="0.4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4" x14ac:dyDescent="0.4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4" x14ac:dyDescent="0.4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4" x14ac:dyDescent="0.4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4" x14ac:dyDescent="0.4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4" x14ac:dyDescent="0.4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4" x14ac:dyDescent="0.4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4" x14ac:dyDescent="0.4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4" x14ac:dyDescent="0.4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2.8" x14ac:dyDescent="0.4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2.8" x14ac:dyDescent="0.4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2.8" x14ac:dyDescent="0.4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2.8" x14ac:dyDescent="0.4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2.8" x14ac:dyDescent="0.4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2.8" x14ac:dyDescent="0.4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2.8" x14ac:dyDescent="0.4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2.8" x14ac:dyDescent="0.4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2.8" x14ac:dyDescent="0.4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2.8" x14ac:dyDescent="0.4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2.8" x14ac:dyDescent="0.4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2.8" x14ac:dyDescent="0.4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2.8" x14ac:dyDescent="0.4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2.8" x14ac:dyDescent="0.4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2.8" x14ac:dyDescent="0.4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4" x14ac:dyDescent="0.4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4" x14ac:dyDescent="0.4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4" x14ac:dyDescent="0.4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4" x14ac:dyDescent="0.4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4" x14ac:dyDescent="0.4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4" x14ac:dyDescent="0.4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4" x14ac:dyDescent="0.4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4" x14ac:dyDescent="0.4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4" x14ac:dyDescent="0.4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4" x14ac:dyDescent="0.4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4" x14ac:dyDescent="0.4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4" x14ac:dyDescent="0.4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4" x14ac:dyDescent="0.4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4" x14ac:dyDescent="0.4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4" x14ac:dyDescent="0.4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4" x14ac:dyDescent="0.4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4" x14ac:dyDescent="0.4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4" x14ac:dyDescent="0.4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4" x14ac:dyDescent="0.4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4" x14ac:dyDescent="0.4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4" x14ac:dyDescent="0.4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4" x14ac:dyDescent="0.4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4" x14ac:dyDescent="0.4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4" x14ac:dyDescent="0.4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4" x14ac:dyDescent="0.4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4" x14ac:dyDescent="0.4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4" x14ac:dyDescent="0.4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4" x14ac:dyDescent="0.4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4" x14ac:dyDescent="0.4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4" x14ac:dyDescent="0.4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4" x14ac:dyDescent="0.4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4" x14ac:dyDescent="0.4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4" x14ac:dyDescent="0.4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4" x14ac:dyDescent="0.4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4" x14ac:dyDescent="0.4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4" x14ac:dyDescent="0.4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4" x14ac:dyDescent="0.4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4" x14ac:dyDescent="0.4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4" x14ac:dyDescent="0.4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4" x14ac:dyDescent="0.4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4" x14ac:dyDescent="0.4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4" x14ac:dyDescent="0.4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4" x14ac:dyDescent="0.4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4" x14ac:dyDescent="0.4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4" x14ac:dyDescent="0.4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4" x14ac:dyDescent="0.4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4" x14ac:dyDescent="0.4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4" x14ac:dyDescent="0.4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4" x14ac:dyDescent="0.4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4" x14ac:dyDescent="0.4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4" x14ac:dyDescent="0.4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4" x14ac:dyDescent="0.4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4" x14ac:dyDescent="0.4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4" x14ac:dyDescent="0.4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4" x14ac:dyDescent="0.4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4" x14ac:dyDescent="0.4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4" x14ac:dyDescent="0.4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4" x14ac:dyDescent="0.4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4" x14ac:dyDescent="0.4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4" x14ac:dyDescent="0.4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4" x14ac:dyDescent="0.4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4" x14ac:dyDescent="0.4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4" x14ac:dyDescent="0.4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4" x14ac:dyDescent="0.4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4" x14ac:dyDescent="0.4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4" x14ac:dyDescent="0.4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4" x14ac:dyDescent="0.4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4" x14ac:dyDescent="0.4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4" x14ac:dyDescent="0.4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4" x14ac:dyDescent="0.4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4" x14ac:dyDescent="0.4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4" x14ac:dyDescent="0.4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4" x14ac:dyDescent="0.4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4" x14ac:dyDescent="0.4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4" x14ac:dyDescent="0.4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4" x14ac:dyDescent="0.4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4" x14ac:dyDescent="0.4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4" x14ac:dyDescent="0.4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4" x14ac:dyDescent="0.4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4" x14ac:dyDescent="0.4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4" x14ac:dyDescent="0.4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4" x14ac:dyDescent="0.4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4" x14ac:dyDescent="0.4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4" x14ac:dyDescent="0.4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4" x14ac:dyDescent="0.4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4" x14ac:dyDescent="0.4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4" x14ac:dyDescent="0.4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4" x14ac:dyDescent="0.4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4" x14ac:dyDescent="0.4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4" x14ac:dyDescent="0.4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4" x14ac:dyDescent="0.4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4" x14ac:dyDescent="0.4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4" x14ac:dyDescent="0.4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4" x14ac:dyDescent="0.4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4" x14ac:dyDescent="0.4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4" x14ac:dyDescent="0.4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4" x14ac:dyDescent="0.4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4" x14ac:dyDescent="0.4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4" x14ac:dyDescent="0.4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4" x14ac:dyDescent="0.4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4" x14ac:dyDescent="0.4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4" x14ac:dyDescent="0.4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4" x14ac:dyDescent="0.4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4" x14ac:dyDescent="0.4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4" x14ac:dyDescent="0.4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4" x14ac:dyDescent="0.4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4" x14ac:dyDescent="0.4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4" x14ac:dyDescent="0.4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4" x14ac:dyDescent="0.4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4" x14ac:dyDescent="0.4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4" x14ac:dyDescent="0.4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4" x14ac:dyDescent="0.4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4" x14ac:dyDescent="0.4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4" x14ac:dyDescent="0.4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4" x14ac:dyDescent="0.4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4" x14ac:dyDescent="0.4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4" x14ac:dyDescent="0.4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4" x14ac:dyDescent="0.4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4" x14ac:dyDescent="0.4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4" x14ac:dyDescent="0.4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4" x14ac:dyDescent="0.4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4" x14ac:dyDescent="0.4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4" x14ac:dyDescent="0.4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4" x14ac:dyDescent="0.4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4" x14ac:dyDescent="0.4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4" x14ac:dyDescent="0.4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4" x14ac:dyDescent="0.4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4" x14ac:dyDescent="0.4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4" x14ac:dyDescent="0.4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4" x14ac:dyDescent="0.4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4" x14ac:dyDescent="0.4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4" x14ac:dyDescent="0.4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4" x14ac:dyDescent="0.4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4" x14ac:dyDescent="0.4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4" x14ac:dyDescent="0.4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4" x14ac:dyDescent="0.4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4" x14ac:dyDescent="0.4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4" x14ac:dyDescent="0.4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4" x14ac:dyDescent="0.4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4" x14ac:dyDescent="0.4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4" x14ac:dyDescent="0.4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4" x14ac:dyDescent="0.4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4" x14ac:dyDescent="0.4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4" x14ac:dyDescent="0.4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4" x14ac:dyDescent="0.4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4" x14ac:dyDescent="0.4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4" x14ac:dyDescent="0.4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4" x14ac:dyDescent="0.4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4" x14ac:dyDescent="0.4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4" x14ac:dyDescent="0.4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4" x14ac:dyDescent="0.4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4" x14ac:dyDescent="0.4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4" x14ac:dyDescent="0.4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4" x14ac:dyDescent="0.4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4" x14ac:dyDescent="0.4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4" x14ac:dyDescent="0.4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4" x14ac:dyDescent="0.4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4" x14ac:dyDescent="0.4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4" x14ac:dyDescent="0.4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4" x14ac:dyDescent="0.4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4" x14ac:dyDescent="0.4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4" x14ac:dyDescent="0.4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4" x14ac:dyDescent="0.4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4" x14ac:dyDescent="0.4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4" x14ac:dyDescent="0.4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4" x14ac:dyDescent="0.4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4" x14ac:dyDescent="0.4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4" x14ac:dyDescent="0.4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4" x14ac:dyDescent="0.4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4" x14ac:dyDescent="0.4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4" x14ac:dyDescent="0.4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4" x14ac:dyDescent="0.4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4" x14ac:dyDescent="0.4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4" x14ac:dyDescent="0.4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4" x14ac:dyDescent="0.4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4" x14ac:dyDescent="0.4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4" x14ac:dyDescent="0.4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4" x14ac:dyDescent="0.4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4" x14ac:dyDescent="0.4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4" x14ac:dyDescent="0.4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4" x14ac:dyDescent="0.4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4" x14ac:dyDescent="0.4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4" x14ac:dyDescent="0.4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4" x14ac:dyDescent="0.4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4" x14ac:dyDescent="0.4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4" x14ac:dyDescent="0.4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4" x14ac:dyDescent="0.4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4" x14ac:dyDescent="0.4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4" x14ac:dyDescent="0.4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4" x14ac:dyDescent="0.4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4" x14ac:dyDescent="0.4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4" x14ac:dyDescent="0.4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4" x14ac:dyDescent="0.4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4" x14ac:dyDescent="0.4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4" x14ac:dyDescent="0.4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4" x14ac:dyDescent="0.4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4" x14ac:dyDescent="0.4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4" x14ac:dyDescent="0.4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4" x14ac:dyDescent="0.4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4" x14ac:dyDescent="0.4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4" x14ac:dyDescent="0.4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4" x14ac:dyDescent="0.4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4" x14ac:dyDescent="0.4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4" x14ac:dyDescent="0.4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4" x14ac:dyDescent="0.4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4" x14ac:dyDescent="0.4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4" x14ac:dyDescent="0.4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4" x14ac:dyDescent="0.4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4" x14ac:dyDescent="0.4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4" x14ac:dyDescent="0.4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4" x14ac:dyDescent="0.4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4" x14ac:dyDescent="0.4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4" x14ac:dyDescent="0.4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4" x14ac:dyDescent="0.4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4" x14ac:dyDescent="0.4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4" x14ac:dyDescent="0.4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4" x14ac:dyDescent="0.4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4" x14ac:dyDescent="0.4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4" x14ac:dyDescent="0.4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4" x14ac:dyDescent="0.4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4" x14ac:dyDescent="0.4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4" x14ac:dyDescent="0.4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4" x14ac:dyDescent="0.4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4" x14ac:dyDescent="0.4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4" x14ac:dyDescent="0.4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4" x14ac:dyDescent="0.4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4" x14ac:dyDescent="0.4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4" x14ac:dyDescent="0.4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4" x14ac:dyDescent="0.4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4" x14ac:dyDescent="0.4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4" x14ac:dyDescent="0.4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4" x14ac:dyDescent="0.4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4" x14ac:dyDescent="0.4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4" x14ac:dyDescent="0.4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4" x14ac:dyDescent="0.4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4" x14ac:dyDescent="0.4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4" x14ac:dyDescent="0.4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4" x14ac:dyDescent="0.4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4" x14ac:dyDescent="0.4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4" x14ac:dyDescent="0.4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4" x14ac:dyDescent="0.4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4" x14ac:dyDescent="0.4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4" x14ac:dyDescent="0.4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4" x14ac:dyDescent="0.4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4" x14ac:dyDescent="0.4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4" x14ac:dyDescent="0.4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4" x14ac:dyDescent="0.4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4" x14ac:dyDescent="0.4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4" x14ac:dyDescent="0.4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4" x14ac:dyDescent="0.4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4" x14ac:dyDescent="0.4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4" x14ac:dyDescent="0.4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4" x14ac:dyDescent="0.4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4" x14ac:dyDescent="0.4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4" x14ac:dyDescent="0.4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4" x14ac:dyDescent="0.4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4" x14ac:dyDescent="0.4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4" x14ac:dyDescent="0.4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4" x14ac:dyDescent="0.4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4" x14ac:dyDescent="0.4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4" x14ac:dyDescent="0.4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4" x14ac:dyDescent="0.4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4" x14ac:dyDescent="0.4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4" x14ac:dyDescent="0.4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4" x14ac:dyDescent="0.4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4" x14ac:dyDescent="0.4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4" x14ac:dyDescent="0.4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4" x14ac:dyDescent="0.4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4" x14ac:dyDescent="0.4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4" x14ac:dyDescent="0.4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4" x14ac:dyDescent="0.4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4" x14ac:dyDescent="0.4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4" x14ac:dyDescent="0.4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4" x14ac:dyDescent="0.4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4" x14ac:dyDescent="0.4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4" x14ac:dyDescent="0.4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4" x14ac:dyDescent="0.4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4" x14ac:dyDescent="0.4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4" x14ac:dyDescent="0.4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4" x14ac:dyDescent="0.4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4" x14ac:dyDescent="0.4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4" x14ac:dyDescent="0.4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4" x14ac:dyDescent="0.4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4" x14ac:dyDescent="0.4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4" x14ac:dyDescent="0.4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4" x14ac:dyDescent="0.4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4" x14ac:dyDescent="0.4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4" x14ac:dyDescent="0.4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4" x14ac:dyDescent="0.4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4" x14ac:dyDescent="0.4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4" x14ac:dyDescent="0.4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4" x14ac:dyDescent="0.4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4" x14ac:dyDescent="0.4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4" x14ac:dyDescent="0.4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4" x14ac:dyDescent="0.4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4" x14ac:dyDescent="0.4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4" x14ac:dyDescent="0.4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4" x14ac:dyDescent="0.4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4" x14ac:dyDescent="0.4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4" x14ac:dyDescent="0.4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4" x14ac:dyDescent="0.4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4" x14ac:dyDescent="0.4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4" x14ac:dyDescent="0.4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4" x14ac:dyDescent="0.4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4" x14ac:dyDescent="0.4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4" x14ac:dyDescent="0.4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4" x14ac:dyDescent="0.4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4" x14ac:dyDescent="0.4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4" x14ac:dyDescent="0.4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4" x14ac:dyDescent="0.4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4" x14ac:dyDescent="0.4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4" x14ac:dyDescent="0.4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4" x14ac:dyDescent="0.4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4" x14ac:dyDescent="0.4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4" x14ac:dyDescent="0.4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4" x14ac:dyDescent="0.4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4" x14ac:dyDescent="0.4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4" x14ac:dyDescent="0.4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4" x14ac:dyDescent="0.4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4" x14ac:dyDescent="0.4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4" x14ac:dyDescent="0.4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4" x14ac:dyDescent="0.4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4" x14ac:dyDescent="0.4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4" x14ac:dyDescent="0.4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4" x14ac:dyDescent="0.4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4" x14ac:dyDescent="0.4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4" x14ac:dyDescent="0.4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4" x14ac:dyDescent="0.4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4" x14ac:dyDescent="0.4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4" x14ac:dyDescent="0.4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4" x14ac:dyDescent="0.4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4" x14ac:dyDescent="0.4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4" x14ac:dyDescent="0.4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4" x14ac:dyDescent="0.4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4" x14ac:dyDescent="0.4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4" x14ac:dyDescent="0.4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4" x14ac:dyDescent="0.4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4" x14ac:dyDescent="0.4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4" x14ac:dyDescent="0.4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4" x14ac:dyDescent="0.4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4" x14ac:dyDescent="0.4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4" x14ac:dyDescent="0.4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4" x14ac:dyDescent="0.4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4" x14ac:dyDescent="0.4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4" x14ac:dyDescent="0.4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4" x14ac:dyDescent="0.4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4" x14ac:dyDescent="0.4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4" x14ac:dyDescent="0.4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4" x14ac:dyDescent="0.4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4" x14ac:dyDescent="0.4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4" x14ac:dyDescent="0.4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4" x14ac:dyDescent="0.4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4" x14ac:dyDescent="0.4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4" x14ac:dyDescent="0.4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4" x14ac:dyDescent="0.4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4" x14ac:dyDescent="0.4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4" x14ac:dyDescent="0.4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4" x14ac:dyDescent="0.4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4" x14ac:dyDescent="0.4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4" x14ac:dyDescent="0.4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4" x14ac:dyDescent="0.4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4" x14ac:dyDescent="0.4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4" x14ac:dyDescent="0.4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4" x14ac:dyDescent="0.4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4" x14ac:dyDescent="0.4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4" x14ac:dyDescent="0.4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4" x14ac:dyDescent="0.4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4" x14ac:dyDescent="0.4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4" x14ac:dyDescent="0.4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4" x14ac:dyDescent="0.4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4" x14ac:dyDescent="0.4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4" x14ac:dyDescent="0.4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4" x14ac:dyDescent="0.4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4" x14ac:dyDescent="0.4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4" x14ac:dyDescent="0.4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4" x14ac:dyDescent="0.4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4" x14ac:dyDescent="0.4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4" x14ac:dyDescent="0.4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4" x14ac:dyDescent="0.4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4" x14ac:dyDescent="0.4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4" x14ac:dyDescent="0.4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4" x14ac:dyDescent="0.4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4" x14ac:dyDescent="0.4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4" x14ac:dyDescent="0.4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4" x14ac:dyDescent="0.4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4" x14ac:dyDescent="0.4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4" x14ac:dyDescent="0.4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4" x14ac:dyDescent="0.4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4" x14ac:dyDescent="0.4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4" x14ac:dyDescent="0.4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4" x14ac:dyDescent="0.4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4" x14ac:dyDescent="0.4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4" x14ac:dyDescent="0.4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4" x14ac:dyDescent="0.4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4" x14ac:dyDescent="0.4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4" x14ac:dyDescent="0.4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4" x14ac:dyDescent="0.4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4" x14ac:dyDescent="0.4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4" x14ac:dyDescent="0.4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4" x14ac:dyDescent="0.4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4" x14ac:dyDescent="0.4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4" x14ac:dyDescent="0.4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4" x14ac:dyDescent="0.4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4" x14ac:dyDescent="0.4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4" x14ac:dyDescent="0.4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4" x14ac:dyDescent="0.4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4" x14ac:dyDescent="0.4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4" x14ac:dyDescent="0.4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4" x14ac:dyDescent="0.4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4" x14ac:dyDescent="0.4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4" x14ac:dyDescent="0.4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4" x14ac:dyDescent="0.4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4" x14ac:dyDescent="0.4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4" x14ac:dyDescent="0.4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4" x14ac:dyDescent="0.4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4" x14ac:dyDescent="0.4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4" x14ac:dyDescent="0.4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4" x14ac:dyDescent="0.4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4" x14ac:dyDescent="0.4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4" x14ac:dyDescent="0.4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4" x14ac:dyDescent="0.4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4" x14ac:dyDescent="0.4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4" x14ac:dyDescent="0.4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4" x14ac:dyDescent="0.4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4" x14ac:dyDescent="0.4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4" x14ac:dyDescent="0.4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4" x14ac:dyDescent="0.4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4" x14ac:dyDescent="0.4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4" x14ac:dyDescent="0.4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4" x14ac:dyDescent="0.4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4" x14ac:dyDescent="0.4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4" x14ac:dyDescent="0.4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4" x14ac:dyDescent="0.4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4" x14ac:dyDescent="0.4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4" x14ac:dyDescent="0.4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4" x14ac:dyDescent="0.4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4" x14ac:dyDescent="0.4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4" x14ac:dyDescent="0.4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4" x14ac:dyDescent="0.4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4" x14ac:dyDescent="0.4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4" x14ac:dyDescent="0.4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4" x14ac:dyDescent="0.4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4" x14ac:dyDescent="0.4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4" x14ac:dyDescent="0.4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4" x14ac:dyDescent="0.4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4" x14ac:dyDescent="0.4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4" x14ac:dyDescent="0.4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4" x14ac:dyDescent="0.4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4" x14ac:dyDescent="0.4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4" x14ac:dyDescent="0.4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4" x14ac:dyDescent="0.4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4" x14ac:dyDescent="0.4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4" x14ac:dyDescent="0.4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4" x14ac:dyDescent="0.4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4" x14ac:dyDescent="0.4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4" x14ac:dyDescent="0.4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4" x14ac:dyDescent="0.4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4" x14ac:dyDescent="0.4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4" x14ac:dyDescent="0.4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4" x14ac:dyDescent="0.4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4" x14ac:dyDescent="0.4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4" x14ac:dyDescent="0.4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4" x14ac:dyDescent="0.4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4" x14ac:dyDescent="0.4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4" x14ac:dyDescent="0.4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4" x14ac:dyDescent="0.4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4" x14ac:dyDescent="0.4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4" x14ac:dyDescent="0.4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4" x14ac:dyDescent="0.4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4" x14ac:dyDescent="0.4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4" x14ac:dyDescent="0.4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4" x14ac:dyDescent="0.4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4" x14ac:dyDescent="0.4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4" x14ac:dyDescent="0.4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4" x14ac:dyDescent="0.4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4" x14ac:dyDescent="0.4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4" x14ac:dyDescent="0.4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4" x14ac:dyDescent="0.4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4" x14ac:dyDescent="0.4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4" x14ac:dyDescent="0.4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4" x14ac:dyDescent="0.4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4" x14ac:dyDescent="0.4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4" x14ac:dyDescent="0.4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4" x14ac:dyDescent="0.4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4" x14ac:dyDescent="0.4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4" x14ac:dyDescent="0.4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4" x14ac:dyDescent="0.4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4" x14ac:dyDescent="0.4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4" x14ac:dyDescent="0.4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4" x14ac:dyDescent="0.4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4" x14ac:dyDescent="0.4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4" x14ac:dyDescent="0.4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4" x14ac:dyDescent="0.4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4" x14ac:dyDescent="0.4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4" x14ac:dyDescent="0.4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4" x14ac:dyDescent="0.4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4" x14ac:dyDescent="0.4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4" x14ac:dyDescent="0.4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4" x14ac:dyDescent="0.4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4" x14ac:dyDescent="0.4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4" x14ac:dyDescent="0.4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4" x14ac:dyDescent="0.4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4" x14ac:dyDescent="0.4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4" x14ac:dyDescent="0.4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4" x14ac:dyDescent="0.4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4" x14ac:dyDescent="0.4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4" x14ac:dyDescent="0.4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4" x14ac:dyDescent="0.4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4" x14ac:dyDescent="0.4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4" x14ac:dyDescent="0.4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4" x14ac:dyDescent="0.4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4" x14ac:dyDescent="0.4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4" x14ac:dyDescent="0.4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4" x14ac:dyDescent="0.4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4" x14ac:dyDescent="0.4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4" x14ac:dyDescent="0.4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4" x14ac:dyDescent="0.4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4" x14ac:dyDescent="0.4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4" x14ac:dyDescent="0.4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4" x14ac:dyDescent="0.4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4" x14ac:dyDescent="0.4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4" x14ac:dyDescent="0.4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4" x14ac:dyDescent="0.4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4" x14ac:dyDescent="0.4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4" x14ac:dyDescent="0.4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4" x14ac:dyDescent="0.4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4" x14ac:dyDescent="0.4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4" x14ac:dyDescent="0.4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4" x14ac:dyDescent="0.4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4" x14ac:dyDescent="0.4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4" x14ac:dyDescent="0.4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4" x14ac:dyDescent="0.4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4" x14ac:dyDescent="0.4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4" x14ac:dyDescent="0.4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4" x14ac:dyDescent="0.4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4" x14ac:dyDescent="0.4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4" x14ac:dyDescent="0.4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4" x14ac:dyDescent="0.4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4" x14ac:dyDescent="0.4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4" x14ac:dyDescent="0.4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4" x14ac:dyDescent="0.4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4" x14ac:dyDescent="0.4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4" x14ac:dyDescent="0.4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4" x14ac:dyDescent="0.4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4" x14ac:dyDescent="0.4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4" x14ac:dyDescent="0.4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4" x14ac:dyDescent="0.4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4" x14ac:dyDescent="0.4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4" x14ac:dyDescent="0.4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4" x14ac:dyDescent="0.4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4" x14ac:dyDescent="0.4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4" x14ac:dyDescent="0.4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4" x14ac:dyDescent="0.4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4" x14ac:dyDescent="0.4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4" x14ac:dyDescent="0.4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4" x14ac:dyDescent="0.4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4" x14ac:dyDescent="0.4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4" x14ac:dyDescent="0.4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4" x14ac:dyDescent="0.4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4" x14ac:dyDescent="0.4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4" x14ac:dyDescent="0.4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4" x14ac:dyDescent="0.4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4" x14ac:dyDescent="0.4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4" x14ac:dyDescent="0.4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4" x14ac:dyDescent="0.4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4" x14ac:dyDescent="0.4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4" x14ac:dyDescent="0.4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4" x14ac:dyDescent="0.4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4" x14ac:dyDescent="0.4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4" x14ac:dyDescent="0.4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4" x14ac:dyDescent="0.4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4" x14ac:dyDescent="0.4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4" x14ac:dyDescent="0.4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4" x14ac:dyDescent="0.4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4" x14ac:dyDescent="0.4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4" x14ac:dyDescent="0.4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4" x14ac:dyDescent="0.4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4" x14ac:dyDescent="0.4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4" x14ac:dyDescent="0.4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4" x14ac:dyDescent="0.4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4" x14ac:dyDescent="0.4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4" x14ac:dyDescent="0.4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4" x14ac:dyDescent="0.4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4" x14ac:dyDescent="0.4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4" x14ac:dyDescent="0.4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4" x14ac:dyDescent="0.4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4" x14ac:dyDescent="0.4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4" x14ac:dyDescent="0.4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4" x14ac:dyDescent="0.4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4" x14ac:dyDescent="0.4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4" x14ac:dyDescent="0.4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4" x14ac:dyDescent="0.4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4" x14ac:dyDescent="0.4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4" x14ac:dyDescent="0.4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4" x14ac:dyDescent="0.4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4" x14ac:dyDescent="0.4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4" x14ac:dyDescent="0.4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4" x14ac:dyDescent="0.4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4" x14ac:dyDescent="0.4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4" x14ac:dyDescent="0.4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4" x14ac:dyDescent="0.4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4" x14ac:dyDescent="0.4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4" x14ac:dyDescent="0.4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4" x14ac:dyDescent="0.4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4" x14ac:dyDescent="0.4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4" x14ac:dyDescent="0.4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4" x14ac:dyDescent="0.4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4" x14ac:dyDescent="0.4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4" x14ac:dyDescent="0.4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4" x14ac:dyDescent="0.4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4" x14ac:dyDescent="0.4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4" x14ac:dyDescent="0.4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4" x14ac:dyDescent="0.4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4" x14ac:dyDescent="0.4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4" x14ac:dyDescent="0.4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4" x14ac:dyDescent="0.4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4" x14ac:dyDescent="0.4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4" x14ac:dyDescent="0.4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4" x14ac:dyDescent="0.4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4" x14ac:dyDescent="0.4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4" x14ac:dyDescent="0.4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4" x14ac:dyDescent="0.4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4" x14ac:dyDescent="0.4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4" x14ac:dyDescent="0.4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4" x14ac:dyDescent="0.4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4" x14ac:dyDescent="0.4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4" x14ac:dyDescent="0.4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4" x14ac:dyDescent="0.4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4" x14ac:dyDescent="0.4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4" x14ac:dyDescent="0.4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4" x14ac:dyDescent="0.4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4" x14ac:dyDescent="0.4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4" x14ac:dyDescent="0.4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4" x14ac:dyDescent="0.4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4" x14ac:dyDescent="0.4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4" x14ac:dyDescent="0.4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4" x14ac:dyDescent="0.4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4" x14ac:dyDescent="0.4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4" x14ac:dyDescent="0.4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4" x14ac:dyDescent="0.4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4" x14ac:dyDescent="0.4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4" x14ac:dyDescent="0.4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4" x14ac:dyDescent="0.4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4" x14ac:dyDescent="0.4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4" x14ac:dyDescent="0.4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4" x14ac:dyDescent="0.4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4" x14ac:dyDescent="0.4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4" x14ac:dyDescent="0.4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4" x14ac:dyDescent="0.4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4" x14ac:dyDescent="0.4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4" x14ac:dyDescent="0.4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4" x14ac:dyDescent="0.4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4" x14ac:dyDescent="0.4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4" x14ac:dyDescent="0.4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4" x14ac:dyDescent="0.4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4" x14ac:dyDescent="0.4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4" x14ac:dyDescent="0.4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4" x14ac:dyDescent="0.4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4" x14ac:dyDescent="0.4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4" x14ac:dyDescent="0.4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4" x14ac:dyDescent="0.4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4" x14ac:dyDescent="0.4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4" x14ac:dyDescent="0.4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4" x14ac:dyDescent="0.4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4" x14ac:dyDescent="0.4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4" x14ac:dyDescent="0.4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4" x14ac:dyDescent="0.4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4" x14ac:dyDescent="0.4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4" x14ac:dyDescent="0.4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4" x14ac:dyDescent="0.4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4" x14ac:dyDescent="0.4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4" x14ac:dyDescent="0.4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4" x14ac:dyDescent="0.4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4" x14ac:dyDescent="0.4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4" x14ac:dyDescent="0.4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4" x14ac:dyDescent="0.4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4" x14ac:dyDescent="0.4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4" x14ac:dyDescent="0.4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4" x14ac:dyDescent="0.4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4" x14ac:dyDescent="0.4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4" x14ac:dyDescent="0.4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4" x14ac:dyDescent="0.4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4" x14ac:dyDescent="0.4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4" x14ac:dyDescent="0.4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4" x14ac:dyDescent="0.4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4" x14ac:dyDescent="0.4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4" x14ac:dyDescent="0.4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4" x14ac:dyDescent="0.4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4" x14ac:dyDescent="0.4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4" x14ac:dyDescent="0.4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4" x14ac:dyDescent="0.4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4" x14ac:dyDescent="0.4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4" x14ac:dyDescent="0.4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4" x14ac:dyDescent="0.4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4" x14ac:dyDescent="0.4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4" x14ac:dyDescent="0.4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4" x14ac:dyDescent="0.4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4" x14ac:dyDescent="0.4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4" x14ac:dyDescent="0.4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4" x14ac:dyDescent="0.4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4" x14ac:dyDescent="0.4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4" x14ac:dyDescent="0.4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4" x14ac:dyDescent="0.4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4" x14ac:dyDescent="0.4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4" x14ac:dyDescent="0.4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4" x14ac:dyDescent="0.4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4" x14ac:dyDescent="0.4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4" x14ac:dyDescent="0.4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4" x14ac:dyDescent="0.4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4" x14ac:dyDescent="0.4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4" x14ac:dyDescent="0.4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4" x14ac:dyDescent="0.4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4" x14ac:dyDescent="0.4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4" x14ac:dyDescent="0.4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4" x14ac:dyDescent="0.4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4" x14ac:dyDescent="0.4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4" x14ac:dyDescent="0.4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4" x14ac:dyDescent="0.4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4" x14ac:dyDescent="0.4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4" x14ac:dyDescent="0.4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4" x14ac:dyDescent="0.4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4" x14ac:dyDescent="0.4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4" x14ac:dyDescent="0.4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4" x14ac:dyDescent="0.4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4" x14ac:dyDescent="0.4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4" x14ac:dyDescent="0.4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4" x14ac:dyDescent="0.4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4" x14ac:dyDescent="0.4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4" x14ac:dyDescent="0.4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4" x14ac:dyDescent="0.4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4" x14ac:dyDescent="0.4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4" x14ac:dyDescent="0.4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4" x14ac:dyDescent="0.4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4" x14ac:dyDescent="0.4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4" x14ac:dyDescent="0.4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4" x14ac:dyDescent="0.4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4" x14ac:dyDescent="0.4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4" x14ac:dyDescent="0.4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4" x14ac:dyDescent="0.4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4" x14ac:dyDescent="0.4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4" x14ac:dyDescent="0.4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4" x14ac:dyDescent="0.4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4" x14ac:dyDescent="0.4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4" x14ac:dyDescent="0.4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4" x14ac:dyDescent="0.4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4" x14ac:dyDescent="0.4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4" x14ac:dyDescent="0.4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4" x14ac:dyDescent="0.4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4" x14ac:dyDescent="0.4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4" x14ac:dyDescent="0.4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4" x14ac:dyDescent="0.4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4" x14ac:dyDescent="0.4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4" x14ac:dyDescent="0.4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4" x14ac:dyDescent="0.4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4" x14ac:dyDescent="0.4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4" x14ac:dyDescent="0.4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4" x14ac:dyDescent="0.4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4" x14ac:dyDescent="0.4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4" x14ac:dyDescent="0.4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4" x14ac:dyDescent="0.4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4" x14ac:dyDescent="0.4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4" x14ac:dyDescent="0.4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4" x14ac:dyDescent="0.4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4" x14ac:dyDescent="0.4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4" x14ac:dyDescent="0.4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4" x14ac:dyDescent="0.4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4" x14ac:dyDescent="0.4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4" x14ac:dyDescent="0.4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4" x14ac:dyDescent="0.4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4" x14ac:dyDescent="0.4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4" x14ac:dyDescent="0.4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4" x14ac:dyDescent="0.4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4" x14ac:dyDescent="0.4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4" x14ac:dyDescent="0.4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4" x14ac:dyDescent="0.4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4" x14ac:dyDescent="0.4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4" x14ac:dyDescent="0.4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4" x14ac:dyDescent="0.4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4" x14ac:dyDescent="0.4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4" x14ac:dyDescent="0.4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4" x14ac:dyDescent="0.4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4" x14ac:dyDescent="0.4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4" x14ac:dyDescent="0.4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4" x14ac:dyDescent="0.4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4" x14ac:dyDescent="0.4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4" x14ac:dyDescent="0.4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4" x14ac:dyDescent="0.4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4" x14ac:dyDescent="0.4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4" x14ac:dyDescent="0.4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4" x14ac:dyDescent="0.4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4" x14ac:dyDescent="0.4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4" x14ac:dyDescent="0.4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4" x14ac:dyDescent="0.4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4" x14ac:dyDescent="0.4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4" x14ac:dyDescent="0.4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4" x14ac:dyDescent="0.4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4" x14ac:dyDescent="0.4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4" x14ac:dyDescent="0.4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4" x14ac:dyDescent="0.4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4" x14ac:dyDescent="0.4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4" x14ac:dyDescent="0.4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4" x14ac:dyDescent="0.4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4" x14ac:dyDescent="0.4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4" x14ac:dyDescent="0.4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4" x14ac:dyDescent="0.4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4" x14ac:dyDescent="0.4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4" x14ac:dyDescent="0.4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4" x14ac:dyDescent="0.4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4" x14ac:dyDescent="0.4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4" x14ac:dyDescent="0.4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4" x14ac:dyDescent="0.4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4" x14ac:dyDescent="0.4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4" x14ac:dyDescent="0.4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4" x14ac:dyDescent="0.4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4" x14ac:dyDescent="0.4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4" x14ac:dyDescent="0.4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4" x14ac:dyDescent="0.4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4" x14ac:dyDescent="0.4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4" x14ac:dyDescent="0.4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4" x14ac:dyDescent="0.4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4" x14ac:dyDescent="0.4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4" x14ac:dyDescent="0.4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4" x14ac:dyDescent="0.4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4" x14ac:dyDescent="0.4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4" x14ac:dyDescent="0.4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4" x14ac:dyDescent="0.4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4" x14ac:dyDescent="0.4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4" x14ac:dyDescent="0.4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4" x14ac:dyDescent="0.4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4" x14ac:dyDescent="0.4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4" x14ac:dyDescent="0.4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4" x14ac:dyDescent="0.4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4" x14ac:dyDescent="0.4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4" x14ac:dyDescent="0.4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4" x14ac:dyDescent="0.4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4" x14ac:dyDescent="0.4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4" x14ac:dyDescent="0.4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4" x14ac:dyDescent="0.4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4" x14ac:dyDescent="0.4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4" x14ac:dyDescent="0.4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4" x14ac:dyDescent="0.4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4" x14ac:dyDescent="0.4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4" x14ac:dyDescent="0.4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4" x14ac:dyDescent="0.4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4" x14ac:dyDescent="0.4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4" x14ac:dyDescent="0.4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4" x14ac:dyDescent="0.4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4" x14ac:dyDescent="0.4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4" x14ac:dyDescent="0.4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4" x14ac:dyDescent="0.4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4" x14ac:dyDescent="0.4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4" x14ac:dyDescent="0.4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4" x14ac:dyDescent="0.4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4" x14ac:dyDescent="0.4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4" x14ac:dyDescent="0.4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4" x14ac:dyDescent="0.4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4" x14ac:dyDescent="0.4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4" x14ac:dyDescent="0.4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4" x14ac:dyDescent="0.4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4" x14ac:dyDescent="0.4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4" x14ac:dyDescent="0.4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4" x14ac:dyDescent="0.4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4" x14ac:dyDescent="0.4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4" x14ac:dyDescent="0.4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4" x14ac:dyDescent="0.4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4" x14ac:dyDescent="0.4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4" x14ac:dyDescent="0.4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4" x14ac:dyDescent="0.4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4" x14ac:dyDescent="0.4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4" x14ac:dyDescent="0.4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4" x14ac:dyDescent="0.4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4" x14ac:dyDescent="0.4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4" x14ac:dyDescent="0.4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4" x14ac:dyDescent="0.4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4" x14ac:dyDescent="0.4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4" x14ac:dyDescent="0.4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4" x14ac:dyDescent="0.4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4" x14ac:dyDescent="0.4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4" x14ac:dyDescent="0.4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4" x14ac:dyDescent="0.4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4" x14ac:dyDescent="0.4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4" x14ac:dyDescent="0.4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4" x14ac:dyDescent="0.4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4" x14ac:dyDescent="0.4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4" x14ac:dyDescent="0.4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4" x14ac:dyDescent="0.4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4" x14ac:dyDescent="0.4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4" x14ac:dyDescent="0.4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4" x14ac:dyDescent="0.4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4" x14ac:dyDescent="0.4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4" x14ac:dyDescent="0.4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4" x14ac:dyDescent="0.4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4" x14ac:dyDescent="0.4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4" x14ac:dyDescent="0.4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4" x14ac:dyDescent="0.4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4" x14ac:dyDescent="0.4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4" x14ac:dyDescent="0.4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4" x14ac:dyDescent="0.4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4" x14ac:dyDescent="0.4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4" x14ac:dyDescent="0.4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4" x14ac:dyDescent="0.4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4" x14ac:dyDescent="0.4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4" x14ac:dyDescent="0.4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4" x14ac:dyDescent="0.4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4" x14ac:dyDescent="0.4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4" x14ac:dyDescent="0.4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4" x14ac:dyDescent="0.4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4" x14ac:dyDescent="0.4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4" x14ac:dyDescent="0.4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4" x14ac:dyDescent="0.4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4" x14ac:dyDescent="0.4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4" x14ac:dyDescent="0.4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4" x14ac:dyDescent="0.4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4" x14ac:dyDescent="0.4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4" x14ac:dyDescent="0.4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4" x14ac:dyDescent="0.4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4" x14ac:dyDescent="0.4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4" x14ac:dyDescent="0.4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4" x14ac:dyDescent="0.4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4" x14ac:dyDescent="0.4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4" x14ac:dyDescent="0.4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4" x14ac:dyDescent="0.4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4" x14ac:dyDescent="0.4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4" x14ac:dyDescent="0.4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4" x14ac:dyDescent="0.4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4" x14ac:dyDescent="0.4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4" x14ac:dyDescent="0.4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4" x14ac:dyDescent="0.4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4" x14ac:dyDescent="0.4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4" x14ac:dyDescent="0.4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4" x14ac:dyDescent="0.4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4" x14ac:dyDescent="0.4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4" x14ac:dyDescent="0.4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4" x14ac:dyDescent="0.4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4" x14ac:dyDescent="0.4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4" x14ac:dyDescent="0.4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4" x14ac:dyDescent="0.4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4" x14ac:dyDescent="0.4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4" x14ac:dyDescent="0.4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4" x14ac:dyDescent="0.4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4" x14ac:dyDescent="0.4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4" x14ac:dyDescent="0.4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4" x14ac:dyDescent="0.4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4" x14ac:dyDescent="0.4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4" x14ac:dyDescent="0.4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4"/>
  <cols>
    <col min="1" max="1" width="5.734375" style="205" customWidth="1"/>
    <col min="2" max="2" width="21.734375" style="205" customWidth="1"/>
    <col min="3" max="3" width="45" style="205" customWidth="1"/>
    <col min="4" max="4" width="6.47265625" style="205" customWidth="1"/>
    <col min="5" max="5" width="7.15625" style="205" customWidth="1"/>
    <col min="6" max="6" width="14.47265625" style="205" customWidth="1"/>
    <col min="7" max="7" width="7.15625" style="205" customWidth="1"/>
    <col min="8" max="8" width="11.5234375" style="205" customWidth="1"/>
    <col min="9" max="29" width="8.5234375" style="205" customWidth="1"/>
    <col min="30" max="16384" width="8" style="205"/>
  </cols>
  <sheetData>
    <row r="1" spans="1:29" ht="11.4" x14ac:dyDescent="0.4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4" x14ac:dyDescent="0.4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4" x14ac:dyDescent="0.4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4" x14ac:dyDescent="0.4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5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2.3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2.3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4" x14ac:dyDescent="0.4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3" x14ac:dyDescent="0.4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2.3" x14ac:dyDescent="0.4">
      <c r="A10" s="275" t="s">
        <v>2556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4" x14ac:dyDescent="0.4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4" x14ac:dyDescent="0.4">
      <c r="A12" s="283" t="s">
        <v>2557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4" x14ac:dyDescent="0.4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4" x14ac:dyDescent="0.4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4" x14ac:dyDescent="0.4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4" x14ac:dyDescent="0.4">
      <c r="A16" s="206"/>
      <c r="B16" s="206"/>
      <c r="C16" s="206"/>
      <c r="D16" s="206"/>
      <c r="E16" s="206"/>
      <c r="F16" s="206"/>
      <c r="G16" s="206"/>
      <c r="H16" s="206"/>
      <c r="I16" s="207" t="s">
        <v>2558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200000000000003" x14ac:dyDescent="0.4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4" hidden="1" x14ac:dyDescent="0.4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4" hidden="1" x14ac:dyDescent="0.4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4" hidden="1" x14ac:dyDescent="0.4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4" hidden="1" x14ac:dyDescent="0.4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4" hidden="1" x14ac:dyDescent="0.4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4" hidden="1" x14ac:dyDescent="0.4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4" hidden="1" x14ac:dyDescent="0.4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4" hidden="1" x14ac:dyDescent="0.4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4" hidden="1" x14ac:dyDescent="0.4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4" hidden="1" x14ac:dyDescent="0.4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4" hidden="1" x14ac:dyDescent="0.4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4" hidden="1" x14ac:dyDescent="0.4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4" hidden="1" x14ac:dyDescent="0.4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4" hidden="1" x14ac:dyDescent="0.4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4" hidden="1" x14ac:dyDescent="0.4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4" hidden="1" x14ac:dyDescent="0.4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4" hidden="1" x14ac:dyDescent="0.4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4" hidden="1" x14ac:dyDescent="0.4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4" hidden="1" x14ac:dyDescent="0.4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4" hidden="1" x14ac:dyDescent="0.4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4" hidden="1" x14ac:dyDescent="0.4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4" hidden="1" x14ac:dyDescent="0.4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4" hidden="1" x14ac:dyDescent="0.4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4" hidden="1" x14ac:dyDescent="0.4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4" hidden="1" x14ac:dyDescent="0.4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4" hidden="1" x14ac:dyDescent="0.4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4" hidden="1" x14ac:dyDescent="0.4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4" hidden="1" x14ac:dyDescent="0.4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4" hidden="1" x14ac:dyDescent="0.4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4" hidden="1" x14ac:dyDescent="0.4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4" hidden="1" x14ac:dyDescent="0.4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4" hidden="1" x14ac:dyDescent="0.4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4" hidden="1" x14ac:dyDescent="0.4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4" hidden="1" x14ac:dyDescent="0.4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4" hidden="1" x14ac:dyDescent="0.4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4" hidden="1" x14ac:dyDescent="0.4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4" hidden="1" x14ac:dyDescent="0.4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4" hidden="1" x14ac:dyDescent="0.4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4" hidden="1" x14ac:dyDescent="0.4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4" hidden="1" x14ac:dyDescent="0.4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4" hidden="1" x14ac:dyDescent="0.4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4" hidden="1" x14ac:dyDescent="0.4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4" hidden="1" x14ac:dyDescent="0.4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4" hidden="1" x14ac:dyDescent="0.4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4" hidden="1" x14ac:dyDescent="0.4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4" hidden="1" x14ac:dyDescent="0.4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4" hidden="1" x14ac:dyDescent="0.4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4" hidden="1" x14ac:dyDescent="0.4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4" hidden="1" x14ac:dyDescent="0.4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4" hidden="1" x14ac:dyDescent="0.4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4" hidden="1" x14ac:dyDescent="0.4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4" hidden="1" x14ac:dyDescent="0.4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4" hidden="1" x14ac:dyDescent="0.4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4" hidden="1" x14ac:dyDescent="0.4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4" hidden="1" x14ac:dyDescent="0.4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4" hidden="1" x14ac:dyDescent="0.4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4" hidden="1" x14ac:dyDescent="0.4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4" hidden="1" x14ac:dyDescent="0.4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4" hidden="1" x14ac:dyDescent="0.4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4" hidden="1" x14ac:dyDescent="0.4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4" hidden="1" x14ac:dyDescent="0.4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4" hidden="1" x14ac:dyDescent="0.4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4" hidden="1" x14ac:dyDescent="0.4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4" hidden="1" x14ac:dyDescent="0.4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4" hidden="1" x14ac:dyDescent="0.4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4" hidden="1" x14ac:dyDescent="0.4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4" hidden="1" x14ac:dyDescent="0.4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4" hidden="1" x14ac:dyDescent="0.4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4" hidden="1" x14ac:dyDescent="0.4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4" hidden="1" x14ac:dyDescent="0.4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4" hidden="1" x14ac:dyDescent="0.4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4" hidden="1" x14ac:dyDescent="0.4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4" hidden="1" x14ac:dyDescent="0.4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4" hidden="1" x14ac:dyDescent="0.4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4" hidden="1" x14ac:dyDescent="0.4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2.8" hidden="1" x14ac:dyDescent="0.4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2.8" hidden="1" x14ac:dyDescent="0.4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2.8" hidden="1" x14ac:dyDescent="0.4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2.8" hidden="1" x14ac:dyDescent="0.4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2.8" hidden="1" x14ac:dyDescent="0.4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2.8" hidden="1" x14ac:dyDescent="0.4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2.8" hidden="1" x14ac:dyDescent="0.4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2.8" hidden="1" x14ac:dyDescent="0.4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2.8" hidden="1" x14ac:dyDescent="0.4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2.8" hidden="1" x14ac:dyDescent="0.4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2.8" hidden="1" x14ac:dyDescent="0.4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2.8" hidden="1" x14ac:dyDescent="0.4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2.8" hidden="1" x14ac:dyDescent="0.4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2.8" hidden="1" x14ac:dyDescent="0.4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2.8" hidden="1" x14ac:dyDescent="0.4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4" hidden="1" x14ac:dyDescent="0.4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4" hidden="1" x14ac:dyDescent="0.4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4" hidden="1" x14ac:dyDescent="0.4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4" hidden="1" x14ac:dyDescent="0.4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4" hidden="1" x14ac:dyDescent="0.4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4" hidden="1" x14ac:dyDescent="0.4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4" hidden="1" x14ac:dyDescent="0.4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4" hidden="1" x14ac:dyDescent="0.4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4" hidden="1" x14ac:dyDescent="0.4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4" hidden="1" x14ac:dyDescent="0.4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4" hidden="1" x14ac:dyDescent="0.4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4" hidden="1" x14ac:dyDescent="0.4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4" hidden="1" x14ac:dyDescent="0.4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4" hidden="1" x14ac:dyDescent="0.4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4" hidden="1" x14ac:dyDescent="0.4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4" hidden="1" x14ac:dyDescent="0.4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4" hidden="1" x14ac:dyDescent="0.4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4" hidden="1" x14ac:dyDescent="0.4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4" hidden="1" x14ac:dyDescent="0.4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4" hidden="1" x14ac:dyDescent="0.4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4" hidden="1" x14ac:dyDescent="0.4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4" hidden="1" x14ac:dyDescent="0.4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4" hidden="1" x14ac:dyDescent="0.4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4" hidden="1" x14ac:dyDescent="0.4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4" hidden="1" x14ac:dyDescent="0.4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4" hidden="1" x14ac:dyDescent="0.4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4" hidden="1" x14ac:dyDescent="0.4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4" hidden="1" x14ac:dyDescent="0.4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4" hidden="1" x14ac:dyDescent="0.4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4" hidden="1" x14ac:dyDescent="0.4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4" hidden="1" x14ac:dyDescent="0.4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4" hidden="1" x14ac:dyDescent="0.4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4" hidden="1" x14ac:dyDescent="0.4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4" hidden="1" x14ac:dyDescent="0.4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4" hidden="1" x14ac:dyDescent="0.4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4" hidden="1" x14ac:dyDescent="0.4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4" hidden="1" x14ac:dyDescent="0.4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4" hidden="1" x14ac:dyDescent="0.4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4" hidden="1" x14ac:dyDescent="0.4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4" hidden="1" x14ac:dyDescent="0.4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4" hidden="1" x14ac:dyDescent="0.4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4" hidden="1" x14ac:dyDescent="0.4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4" hidden="1" x14ac:dyDescent="0.4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4" hidden="1" x14ac:dyDescent="0.4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4" hidden="1" x14ac:dyDescent="0.4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4" hidden="1" x14ac:dyDescent="0.4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4" hidden="1" x14ac:dyDescent="0.4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4" hidden="1" x14ac:dyDescent="0.4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4" hidden="1" x14ac:dyDescent="0.4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4" hidden="1" x14ac:dyDescent="0.4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4" hidden="1" x14ac:dyDescent="0.4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4" hidden="1" x14ac:dyDescent="0.4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4" hidden="1" x14ac:dyDescent="0.4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4" hidden="1" x14ac:dyDescent="0.4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4" hidden="1" x14ac:dyDescent="0.4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4" hidden="1" x14ac:dyDescent="0.4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4" hidden="1" x14ac:dyDescent="0.4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4" hidden="1" x14ac:dyDescent="0.4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4" hidden="1" x14ac:dyDescent="0.4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4" hidden="1" x14ac:dyDescent="0.4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4" hidden="1" x14ac:dyDescent="0.4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4" hidden="1" x14ac:dyDescent="0.4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4" hidden="1" x14ac:dyDescent="0.4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4" hidden="1" x14ac:dyDescent="0.4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4" hidden="1" x14ac:dyDescent="0.4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4" hidden="1" x14ac:dyDescent="0.4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4" hidden="1" x14ac:dyDescent="0.4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4" hidden="1" x14ac:dyDescent="0.4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4" hidden="1" x14ac:dyDescent="0.4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4" hidden="1" x14ac:dyDescent="0.4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4" hidden="1" x14ac:dyDescent="0.4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4" hidden="1" x14ac:dyDescent="0.4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4" hidden="1" x14ac:dyDescent="0.4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4" hidden="1" x14ac:dyDescent="0.4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4" hidden="1" x14ac:dyDescent="0.4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4" hidden="1" x14ac:dyDescent="0.4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4" hidden="1" x14ac:dyDescent="0.4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4" hidden="1" x14ac:dyDescent="0.4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4" hidden="1" x14ac:dyDescent="0.4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4" hidden="1" x14ac:dyDescent="0.4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4" hidden="1" x14ac:dyDescent="0.4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4" hidden="1" x14ac:dyDescent="0.4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4" hidden="1" x14ac:dyDescent="0.4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4" hidden="1" x14ac:dyDescent="0.4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4" hidden="1" x14ac:dyDescent="0.4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4" hidden="1" x14ac:dyDescent="0.4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4" hidden="1" x14ac:dyDescent="0.4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4" hidden="1" x14ac:dyDescent="0.4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4" hidden="1" x14ac:dyDescent="0.4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4" hidden="1" x14ac:dyDescent="0.4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4" hidden="1" x14ac:dyDescent="0.4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4" hidden="1" x14ac:dyDescent="0.4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4" hidden="1" x14ac:dyDescent="0.4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4" hidden="1" x14ac:dyDescent="0.4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4" hidden="1" x14ac:dyDescent="0.4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4" hidden="1" x14ac:dyDescent="0.4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4" hidden="1" x14ac:dyDescent="0.4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4" hidden="1" x14ac:dyDescent="0.4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4" hidden="1" x14ac:dyDescent="0.4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4" hidden="1" x14ac:dyDescent="0.4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4" hidden="1" x14ac:dyDescent="0.4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4" hidden="1" x14ac:dyDescent="0.4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4" hidden="1" x14ac:dyDescent="0.4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4" hidden="1" x14ac:dyDescent="0.4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4" hidden="1" x14ac:dyDescent="0.4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4" hidden="1" x14ac:dyDescent="0.4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4" hidden="1" x14ac:dyDescent="0.4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4" hidden="1" x14ac:dyDescent="0.4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4" hidden="1" x14ac:dyDescent="0.4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4" hidden="1" x14ac:dyDescent="0.4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4" hidden="1" x14ac:dyDescent="0.4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4" hidden="1" x14ac:dyDescent="0.4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4" hidden="1" x14ac:dyDescent="0.4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4" hidden="1" x14ac:dyDescent="0.4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4" hidden="1" x14ac:dyDescent="0.4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4" hidden="1" x14ac:dyDescent="0.4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4" hidden="1" x14ac:dyDescent="0.4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4" hidden="1" x14ac:dyDescent="0.4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4" hidden="1" x14ac:dyDescent="0.4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4" hidden="1" x14ac:dyDescent="0.4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4" hidden="1" x14ac:dyDescent="0.4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4" hidden="1" x14ac:dyDescent="0.4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4" hidden="1" x14ac:dyDescent="0.4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4" hidden="1" x14ac:dyDescent="0.4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4" hidden="1" x14ac:dyDescent="0.4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4" hidden="1" x14ac:dyDescent="0.4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4" hidden="1" x14ac:dyDescent="0.4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4" hidden="1" x14ac:dyDescent="0.4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4" hidden="1" x14ac:dyDescent="0.4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4" hidden="1" x14ac:dyDescent="0.4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4" hidden="1" x14ac:dyDescent="0.4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4" hidden="1" x14ac:dyDescent="0.4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4" hidden="1" x14ac:dyDescent="0.4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4" hidden="1" x14ac:dyDescent="0.4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4" hidden="1" x14ac:dyDescent="0.4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4" hidden="1" x14ac:dyDescent="0.4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4" hidden="1" x14ac:dyDescent="0.4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4" hidden="1" x14ac:dyDescent="0.4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4" hidden="1" x14ac:dyDescent="0.4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4" hidden="1" x14ac:dyDescent="0.4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4" hidden="1" x14ac:dyDescent="0.4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4" hidden="1" x14ac:dyDescent="0.4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4" hidden="1" x14ac:dyDescent="0.4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4" hidden="1" x14ac:dyDescent="0.4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4" hidden="1" x14ac:dyDescent="0.4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4" hidden="1" x14ac:dyDescent="0.4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4" hidden="1" x14ac:dyDescent="0.4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4" hidden="1" x14ac:dyDescent="0.4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4" hidden="1" x14ac:dyDescent="0.4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4" hidden="1" x14ac:dyDescent="0.4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4" hidden="1" x14ac:dyDescent="0.4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4" hidden="1" x14ac:dyDescent="0.4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4" hidden="1" x14ac:dyDescent="0.4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4" hidden="1" x14ac:dyDescent="0.4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4" hidden="1" x14ac:dyDescent="0.4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4" hidden="1" x14ac:dyDescent="0.4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4" hidden="1" x14ac:dyDescent="0.4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4" hidden="1" x14ac:dyDescent="0.4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4" hidden="1" x14ac:dyDescent="0.4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4" hidden="1" x14ac:dyDescent="0.4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4" hidden="1" x14ac:dyDescent="0.4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4" hidden="1" x14ac:dyDescent="0.4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4" hidden="1" x14ac:dyDescent="0.4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4" hidden="1" x14ac:dyDescent="0.4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4" hidden="1" x14ac:dyDescent="0.4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4" hidden="1" x14ac:dyDescent="0.4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4" hidden="1" x14ac:dyDescent="0.4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4" hidden="1" x14ac:dyDescent="0.4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4" hidden="1" x14ac:dyDescent="0.4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4" hidden="1" x14ac:dyDescent="0.4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4" hidden="1" x14ac:dyDescent="0.4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4" hidden="1" x14ac:dyDescent="0.4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4" hidden="1" x14ac:dyDescent="0.4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4" hidden="1" x14ac:dyDescent="0.4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4" hidden="1" x14ac:dyDescent="0.4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4" hidden="1" x14ac:dyDescent="0.4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4" hidden="1" x14ac:dyDescent="0.4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4" hidden="1" x14ac:dyDescent="0.4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4" hidden="1" x14ac:dyDescent="0.4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4" hidden="1" x14ac:dyDescent="0.4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4" hidden="1" x14ac:dyDescent="0.4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4" hidden="1" x14ac:dyDescent="0.4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4" hidden="1" x14ac:dyDescent="0.4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4" hidden="1" x14ac:dyDescent="0.4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4" hidden="1" x14ac:dyDescent="0.4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4" hidden="1" x14ac:dyDescent="0.4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4" hidden="1" x14ac:dyDescent="0.4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4" hidden="1" x14ac:dyDescent="0.4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4" hidden="1" x14ac:dyDescent="0.4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4" hidden="1" x14ac:dyDescent="0.4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4" hidden="1" x14ac:dyDescent="0.4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4" hidden="1" x14ac:dyDescent="0.4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4" hidden="1" x14ac:dyDescent="0.4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4" hidden="1" x14ac:dyDescent="0.4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4" hidden="1" x14ac:dyDescent="0.4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4" hidden="1" x14ac:dyDescent="0.4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4" hidden="1" x14ac:dyDescent="0.4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4" hidden="1" x14ac:dyDescent="0.4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4" hidden="1" x14ac:dyDescent="0.4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4" hidden="1" x14ac:dyDescent="0.4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4" hidden="1" x14ac:dyDescent="0.4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4" hidden="1" x14ac:dyDescent="0.4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4" hidden="1" x14ac:dyDescent="0.4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4" hidden="1" x14ac:dyDescent="0.4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4" hidden="1" x14ac:dyDescent="0.4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4" hidden="1" x14ac:dyDescent="0.4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4" hidden="1" x14ac:dyDescent="0.4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4" hidden="1" x14ac:dyDescent="0.4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4" hidden="1" x14ac:dyDescent="0.4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4" hidden="1" x14ac:dyDescent="0.4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4" hidden="1" x14ac:dyDescent="0.4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4" hidden="1" x14ac:dyDescent="0.4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4" hidden="1" x14ac:dyDescent="0.4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4" hidden="1" x14ac:dyDescent="0.4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4" hidden="1" x14ac:dyDescent="0.4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4" hidden="1" x14ac:dyDescent="0.4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4" hidden="1" x14ac:dyDescent="0.4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4" hidden="1" x14ac:dyDescent="0.4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4" hidden="1" x14ac:dyDescent="0.4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4" hidden="1" x14ac:dyDescent="0.4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4" hidden="1" x14ac:dyDescent="0.4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4" hidden="1" x14ac:dyDescent="0.4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4" hidden="1" x14ac:dyDescent="0.4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4" hidden="1" x14ac:dyDescent="0.4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4" hidden="1" x14ac:dyDescent="0.4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4" hidden="1" x14ac:dyDescent="0.4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4" hidden="1" x14ac:dyDescent="0.4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4" hidden="1" x14ac:dyDescent="0.4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4" hidden="1" x14ac:dyDescent="0.4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4" hidden="1" x14ac:dyDescent="0.4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4" hidden="1" x14ac:dyDescent="0.4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4" hidden="1" x14ac:dyDescent="0.4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4" hidden="1" x14ac:dyDescent="0.4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4" hidden="1" x14ac:dyDescent="0.4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4" hidden="1" x14ac:dyDescent="0.4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4" hidden="1" x14ac:dyDescent="0.4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4" hidden="1" x14ac:dyDescent="0.4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4" hidden="1" x14ac:dyDescent="0.4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4" hidden="1" x14ac:dyDescent="0.4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4" hidden="1" x14ac:dyDescent="0.4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4" hidden="1" x14ac:dyDescent="0.4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4" hidden="1" x14ac:dyDescent="0.4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4" hidden="1" x14ac:dyDescent="0.4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4" hidden="1" x14ac:dyDescent="0.4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4" hidden="1" x14ac:dyDescent="0.4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4" hidden="1" x14ac:dyDescent="0.4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4" hidden="1" x14ac:dyDescent="0.4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4" hidden="1" x14ac:dyDescent="0.4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4" hidden="1" x14ac:dyDescent="0.4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4" hidden="1" x14ac:dyDescent="0.4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4" hidden="1" x14ac:dyDescent="0.4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4" hidden="1" x14ac:dyDescent="0.4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4" hidden="1" x14ac:dyDescent="0.4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4" hidden="1" x14ac:dyDescent="0.4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4" hidden="1" x14ac:dyDescent="0.4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4" hidden="1" x14ac:dyDescent="0.4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4" hidden="1" x14ac:dyDescent="0.4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4" hidden="1" x14ac:dyDescent="0.4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4" hidden="1" x14ac:dyDescent="0.4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4" hidden="1" x14ac:dyDescent="0.4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4" hidden="1" x14ac:dyDescent="0.4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4" hidden="1" x14ac:dyDescent="0.4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4" hidden="1" x14ac:dyDescent="0.4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4" hidden="1" x14ac:dyDescent="0.4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4" hidden="1" x14ac:dyDescent="0.4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4" hidden="1" x14ac:dyDescent="0.4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4" hidden="1" x14ac:dyDescent="0.4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4" hidden="1" x14ac:dyDescent="0.4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4" hidden="1" x14ac:dyDescent="0.4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4" hidden="1" x14ac:dyDescent="0.4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4" hidden="1" x14ac:dyDescent="0.4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4" hidden="1" x14ac:dyDescent="0.4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4" hidden="1" x14ac:dyDescent="0.4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4" hidden="1" x14ac:dyDescent="0.4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4" hidden="1" x14ac:dyDescent="0.4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4" hidden="1" x14ac:dyDescent="0.4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4" hidden="1" x14ac:dyDescent="0.4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4" hidden="1" x14ac:dyDescent="0.4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4" hidden="1" x14ac:dyDescent="0.4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4" hidden="1" x14ac:dyDescent="0.4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4" hidden="1" x14ac:dyDescent="0.4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4" hidden="1" x14ac:dyDescent="0.4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4" hidden="1" x14ac:dyDescent="0.4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4" hidden="1" x14ac:dyDescent="0.4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4" hidden="1" x14ac:dyDescent="0.4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4" hidden="1" x14ac:dyDescent="0.4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4" hidden="1" x14ac:dyDescent="0.4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4" hidden="1" x14ac:dyDescent="0.4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4" hidden="1" x14ac:dyDescent="0.4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4" hidden="1" x14ac:dyDescent="0.4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4" hidden="1" x14ac:dyDescent="0.4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4" hidden="1" x14ac:dyDescent="0.4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4" hidden="1" x14ac:dyDescent="0.4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4" hidden="1" x14ac:dyDescent="0.4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4" hidden="1" x14ac:dyDescent="0.4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4" hidden="1" x14ac:dyDescent="0.4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4" hidden="1" x14ac:dyDescent="0.4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4" hidden="1" x14ac:dyDescent="0.4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4" hidden="1" x14ac:dyDescent="0.4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4" hidden="1" x14ac:dyDescent="0.4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4" hidden="1" x14ac:dyDescent="0.4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4" hidden="1" x14ac:dyDescent="0.4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4" hidden="1" x14ac:dyDescent="0.4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4" hidden="1" x14ac:dyDescent="0.4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4" hidden="1" x14ac:dyDescent="0.4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4" hidden="1" x14ac:dyDescent="0.4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4" hidden="1" x14ac:dyDescent="0.4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4" hidden="1" x14ac:dyDescent="0.4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4" hidden="1" x14ac:dyDescent="0.4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4" hidden="1" x14ac:dyDescent="0.4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4" hidden="1" x14ac:dyDescent="0.4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4" hidden="1" x14ac:dyDescent="0.4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4" hidden="1" x14ac:dyDescent="0.4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4" hidden="1" x14ac:dyDescent="0.4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4" hidden="1" x14ac:dyDescent="0.4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4" hidden="1" x14ac:dyDescent="0.4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4" hidden="1" x14ac:dyDescent="0.4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4" hidden="1" x14ac:dyDescent="0.4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4" hidden="1" x14ac:dyDescent="0.4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4" hidden="1" x14ac:dyDescent="0.4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4" hidden="1" x14ac:dyDescent="0.4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4" hidden="1" x14ac:dyDescent="0.4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4" hidden="1" x14ac:dyDescent="0.4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4" hidden="1" x14ac:dyDescent="0.4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4" hidden="1" x14ac:dyDescent="0.4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4" hidden="1" x14ac:dyDescent="0.4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4" hidden="1" x14ac:dyDescent="0.4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4" hidden="1" x14ac:dyDescent="0.4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4" hidden="1" x14ac:dyDescent="0.4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4" hidden="1" x14ac:dyDescent="0.4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4" hidden="1" x14ac:dyDescent="0.4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4" hidden="1" x14ac:dyDescent="0.4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4" hidden="1" x14ac:dyDescent="0.4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4" hidden="1" x14ac:dyDescent="0.4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4" hidden="1" x14ac:dyDescent="0.4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4" hidden="1" x14ac:dyDescent="0.4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4" hidden="1" x14ac:dyDescent="0.4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4" hidden="1" x14ac:dyDescent="0.4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4" hidden="1" x14ac:dyDescent="0.4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4" hidden="1" x14ac:dyDescent="0.4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4" hidden="1" x14ac:dyDescent="0.4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4" hidden="1" x14ac:dyDescent="0.4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4" hidden="1" x14ac:dyDescent="0.4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4" hidden="1" x14ac:dyDescent="0.4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4" hidden="1" x14ac:dyDescent="0.4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4" hidden="1" x14ac:dyDescent="0.4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4" hidden="1" x14ac:dyDescent="0.4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4" hidden="1" x14ac:dyDescent="0.4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4" hidden="1" x14ac:dyDescent="0.4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4" hidden="1" x14ac:dyDescent="0.4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4" hidden="1" x14ac:dyDescent="0.4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4" hidden="1" x14ac:dyDescent="0.4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4" hidden="1" x14ac:dyDescent="0.4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4" hidden="1" x14ac:dyDescent="0.4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4" hidden="1" x14ac:dyDescent="0.4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4" hidden="1" x14ac:dyDescent="0.4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4" hidden="1" x14ac:dyDescent="0.4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4" hidden="1" x14ac:dyDescent="0.4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4" hidden="1" x14ac:dyDescent="0.4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4" hidden="1" x14ac:dyDescent="0.4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4" x14ac:dyDescent="0.4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4" x14ac:dyDescent="0.4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4" x14ac:dyDescent="0.4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4" x14ac:dyDescent="0.4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4" x14ac:dyDescent="0.4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4" x14ac:dyDescent="0.4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4" x14ac:dyDescent="0.4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4" x14ac:dyDescent="0.4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4" x14ac:dyDescent="0.4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4" x14ac:dyDescent="0.4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4" x14ac:dyDescent="0.4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4" x14ac:dyDescent="0.4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4" x14ac:dyDescent="0.4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4" x14ac:dyDescent="0.4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4" x14ac:dyDescent="0.4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4" hidden="1" x14ac:dyDescent="0.4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4" hidden="1" x14ac:dyDescent="0.4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4" hidden="1" x14ac:dyDescent="0.4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4" hidden="1" x14ac:dyDescent="0.4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4" hidden="1" x14ac:dyDescent="0.4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4" hidden="1" x14ac:dyDescent="0.4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4" hidden="1" x14ac:dyDescent="0.4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4" hidden="1" x14ac:dyDescent="0.4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4" hidden="1" x14ac:dyDescent="0.4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4" hidden="1" x14ac:dyDescent="0.4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4" hidden="1" x14ac:dyDescent="0.4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4" hidden="1" x14ac:dyDescent="0.4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4" hidden="1" x14ac:dyDescent="0.4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4" hidden="1" x14ac:dyDescent="0.4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4" hidden="1" x14ac:dyDescent="0.4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4" hidden="1" x14ac:dyDescent="0.4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4" hidden="1" x14ac:dyDescent="0.4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4" hidden="1" x14ac:dyDescent="0.4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4" hidden="1" x14ac:dyDescent="0.4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4" hidden="1" x14ac:dyDescent="0.4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4" hidden="1" x14ac:dyDescent="0.4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4" hidden="1" x14ac:dyDescent="0.4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4" hidden="1" x14ac:dyDescent="0.4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4" hidden="1" x14ac:dyDescent="0.4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4" hidden="1" x14ac:dyDescent="0.4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4" hidden="1" x14ac:dyDescent="0.4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4" hidden="1" x14ac:dyDescent="0.4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4" hidden="1" x14ac:dyDescent="0.4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4" hidden="1" x14ac:dyDescent="0.4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4" hidden="1" x14ac:dyDescent="0.4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4" hidden="1" x14ac:dyDescent="0.4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4" hidden="1" x14ac:dyDescent="0.4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4" hidden="1" x14ac:dyDescent="0.4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4" hidden="1" x14ac:dyDescent="0.4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4" hidden="1" x14ac:dyDescent="0.4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4" hidden="1" x14ac:dyDescent="0.4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4" hidden="1" x14ac:dyDescent="0.4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4" hidden="1" x14ac:dyDescent="0.4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4" hidden="1" x14ac:dyDescent="0.4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4" hidden="1" x14ac:dyDescent="0.4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4" hidden="1" x14ac:dyDescent="0.4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4" hidden="1" x14ac:dyDescent="0.4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4" hidden="1" x14ac:dyDescent="0.4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4" hidden="1" x14ac:dyDescent="0.4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4" hidden="1" x14ac:dyDescent="0.4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4" hidden="1" x14ac:dyDescent="0.4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4" hidden="1" x14ac:dyDescent="0.4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4" hidden="1" x14ac:dyDescent="0.4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4" hidden="1" x14ac:dyDescent="0.4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4" hidden="1" x14ac:dyDescent="0.4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4" hidden="1" x14ac:dyDescent="0.4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4" hidden="1" x14ac:dyDescent="0.4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4" hidden="1" x14ac:dyDescent="0.4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4" hidden="1" x14ac:dyDescent="0.4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4" hidden="1" x14ac:dyDescent="0.4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4" hidden="1" x14ac:dyDescent="0.4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4" hidden="1" x14ac:dyDescent="0.4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4" hidden="1" x14ac:dyDescent="0.4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4" hidden="1" x14ac:dyDescent="0.4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4" hidden="1" x14ac:dyDescent="0.4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4" hidden="1" x14ac:dyDescent="0.4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4" hidden="1" x14ac:dyDescent="0.4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4" hidden="1" x14ac:dyDescent="0.4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4" hidden="1" x14ac:dyDescent="0.4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4" hidden="1" x14ac:dyDescent="0.4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4" hidden="1" x14ac:dyDescent="0.4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4" hidden="1" x14ac:dyDescent="0.4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4" hidden="1" x14ac:dyDescent="0.4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4" hidden="1" x14ac:dyDescent="0.4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4" hidden="1" x14ac:dyDescent="0.4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4" hidden="1" x14ac:dyDescent="0.4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4" hidden="1" x14ac:dyDescent="0.4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4" hidden="1" x14ac:dyDescent="0.4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4" hidden="1" x14ac:dyDescent="0.4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4" hidden="1" x14ac:dyDescent="0.4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4" hidden="1" x14ac:dyDescent="0.4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4" hidden="1" x14ac:dyDescent="0.4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4" hidden="1" x14ac:dyDescent="0.4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4" hidden="1" x14ac:dyDescent="0.4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4" hidden="1" x14ac:dyDescent="0.4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4" hidden="1" x14ac:dyDescent="0.4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4" hidden="1" x14ac:dyDescent="0.4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4" hidden="1" x14ac:dyDescent="0.4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4" hidden="1" x14ac:dyDescent="0.4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4" hidden="1" x14ac:dyDescent="0.4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4" hidden="1" x14ac:dyDescent="0.4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4" hidden="1" x14ac:dyDescent="0.4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4" hidden="1" x14ac:dyDescent="0.4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4" hidden="1" x14ac:dyDescent="0.4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4" hidden="1" x14ac:dyDescent="0.4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4" hidden="1" x14ac:dyDescent="0.4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4" hidden="1" x14ac:dyDescent="0.4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4" hidden="1" x14ac:dyDescent="0.4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4" hidden="1" x14ac:dyDescent="0.4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4" hidden="1" x14ac:dyDescent="0.4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4" hidden="1" x14ac:dyDescent="0.4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4" hidden="1" x14ac:dyDescent="0.4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4" hidden="1" x14ac:dyDescent="0.4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4" hidden="1" x14ac:dyDescent="0.4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4" hidden="1" x14ac:dyDescent="0.4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4" hidden="1" x14ac:dyDescent="0.4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4" hidden="1" x14ac:dyDescent="0.4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4" hidden="1" x14ac:dyDescent="0.4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4" hidden="1" x14ac:dyDescent="0.4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4" hidden="1" x14ac:dyDescent="0.4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4" hidden="1" x14ac:dyDescent="0.4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4" hidden="1" x14ac:dyDescent="0.4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4" hidden="1" x14ac:dyDescent="0.4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4" hidden="1" x14ac:dyDescent="0.4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4" hidden="1" x14ac:dyDescent="0.4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4" hidden="1" x14ac:dyDescent="0.4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4" hidden="1" x14ac:dyDescent="0.4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4" hidden="1" x14ac:dyDescent="0.4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4" hidden="1" x14ac:dyDescent="0.4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4" hidden="1" x14ac:dyDescent="0.4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4" hidden="1" x14ac:dyDescent="0.4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4" hidden="1" x14ac:dyDescent="0.4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4" hidden="1" x14ac:dyDescent="0.4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4" hidden="1" x14ac:dyDescent="0.4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4" hidden="1" x14ac:dyDescent="0.4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4" hidden="1" x14ac:dyDescent="0.4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4" hidden="1" x14ac:dyDescent="0.4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4" hidden="1" x14ac:dyDescent="0.4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4" hidden="1" x14ac:dyDescent="0.4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4" hidden="1" x14ac:dyDescent="0.4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4" hidden="1" x14ac:dyDescent="0.4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4" hidden="1" x14ac:dyDescent="0.4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4" hidden="1" x14ac:dyDescent="0.4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4" hidden="1" x14ac:dyDescent="0.4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4" hidden="1" x14ac:dyDescent="0.4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4" hidden="1" x14ac:dyDescent="0.4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4" hidden="1" x14ac:dyDescent="0.4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4" hidden="1" x14ac:dyDescent="0.4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4" hidden="1" x14ac:dyDescent="0.4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4" hidden="1" x14ac:dyDescent="0.4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4" hidden="1" x14ac:dyDescent="0.4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4" hidden="1" x14ac:dyDescent="0.4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4" hidden="1" x14ac:dyDescent="0.4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4" hidden="1" x14ac:dyDescent="0.4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4" hidden="1" x14ac:dyDescent="0.4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4" hidden="1" x14ac:dyDescent="0.4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4" hidden="1" x14ac:dyDescent="0.4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4" hidden="1" x14ac:dyDescent="0.4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4" hidden="1" x14ac:dyDescent="0.4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4" hidden="1" x14ac:dyDescent="0.4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4" hidden="1" x14ac:dyDescent="0.4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4" hidden="1" x14ac:dyDescent="0.4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4" hidden="1" x14ac:dyDescent="0.4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4" hidden="1" x14ac:dyDescent="0.4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4" hidden="1" x14ac:dyDescent="0.4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4" hidden="1" x14ac:dyDescent="0.4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4" hidden="1" x14ac:dyDescent="0.4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4" hidden="1" x14ac:dyDescent="0.4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4" hidden="1" x14ac:dyDescent="0.4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4" hidden="1" x14ac:dyDescent="0.4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4" hidden="1" x14ac:dyDescent="0.4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4" hidden="1" x14ac:dyDescent="0.4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4" hidden="1" x14ac:dyDescent="0.4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4" hidden="1" x14ac:dyDescent="0.4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4" hidden="1" x14ac:dyDescent="0.4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4" hidden="1" x14ac:dyDescent="0.4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4" hidden="1" x14ac:dyDescent="0.4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4" hidden="1" x14ac:dyDescent="0.4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4" hidden="1" x14ac:dyDescent="0.4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4" hidden="1" x14ac:dyDescent="0.4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4" hidden="1" x14ac:dyDescent="0.4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4" hidden="1" x14ac:dyDescent="0.4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4" hidden="1" x14ac:dyDescent="0.4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4" hidden="1" x14ac:dyDescent="0.4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4" hidden="1" x14ac:dyDescent="0.4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4" hidden="1" x14ac:dyDescent="0.4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4" hidden="1" x14ac:dyDescent="0.4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4" hidden="1" x14ac:dyDescent="0.4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4" hidden="1" x14ac:dyDescent="0.4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4" hidden="1" x14ac:dyDescent="0.4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4" hidden="1" x14ac:dyDescent="0.4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4" hidden="1" x14ac:dyDescent="0.4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4" hidden="1" x14ac:dyDescent="0.4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4" hidden="1" x14ac:dyDescent="0.4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4" hidden="1" x14ac:dyDescent="0.4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4" hidden="1" x14ac:dyDescent="0.4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4" hidden="1" x14ac:dyDescent="0.4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4" hidden="1" x14ac:dyDescent="0.4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4" hidden="1" x14ac:dyDescent="0.4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4" hidden="1" x14ac:dyDescent="0.4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4" hidden="1" x14ac:dyDescent="0.4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4" hidden="1" x14ac:dyDescent="0.4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4" hidden="1" x14ac:dyDescent="0.4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4" hidden="1" x14ac:dyDescent="0.4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4" hidden="1" x14ac:dyDescent="0.4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4" hidden="1" x14ac:dyDescent="0.4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4" hidden="1" x14ac:dyDescent="0.4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4" hidden="1" x14ac:dyDescent="0.4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4" hidden="1" x14ac:dyDescent="0.4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4" hidden="1" x14ac:dyDescent="0.4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4" hidden="1" x14ac:dyDescent="0.4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4" hidden="1" x14ac:dyDescent="0.4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4" hidden="1" x14ac:dyDescent="0.4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4" hidden="1" x14ac:dyDescent="0.4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4" hidden="1" x14ac:dyDescent="0.4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4" hidden="1" x14ac:dyDescent="0.4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4" hidden="1" x14ac:dyDescent="0.4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4" hidden="1" x14ac:dyDescent="0.4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4" hidden="1" x14ac:dyDescent="0.4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4" hidden="1" x14ac:dyDescent="0.4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4" hidden="1" x14ac:dyDescent="0.4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4" hidden="1" x14ac:dyDescent="0.4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4" hidden="1" x14ac:dyDescent="0.4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4" hidden="1" x14ac:dyDescent="0.4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4" hidden="1" x14ac:dyDescent="0.4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4" hidden="1" x14ac:dyDescent="0.4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4" hidden="1" x14ac:dyDescent="0.4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4" hidden="1" x14ac:dyDescent="0.4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4" hidden="1" x14ac:dyDescent="0.4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4" hidden="1" x14ac:dyDescent="0.4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4" hidden="1" x14ac:dyDescent="0.4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4" hidden="1" x14ac:dyDescent="0.4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4" hidden="1" x14ac:dyDescent="0.4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4" hidden="1" x14ac:dyDescent="0.4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4" hidden="1" x14ac:dyDescent="0.4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4" hidden="1" x14ac:dyDescent="0.4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4" hidden="1" x14ac:dyDescent="0.4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4" hidden="1" x14ac:dyDescent="0.4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4" hidden="1" x14ac:dyDescent="0.4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4" hidden="1" x14ac:dyDescent="0.4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4" hidden="1" x14ac:dyDescent="0.4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4" hidden="1" x14ac:dyDescent="0.4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4" hidden="1" x14ac:dyDescent="0.4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4" hidden="1" x14ac:dyDescent="0.4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4" hidden="1" x14ac:dyDescent="0.4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4" hidden="1" x14ac:dyDescent="0.4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4" hidden="1" x14ac:dyDescent="0.4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4" hidden="1" x14ac:dyDescent="0.4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4" hidden="1" x14ac:dyDescent="0.4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4" hidden="1" x14ac:dyDescent="0.4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4" hidden="1" x14ac:dyDescent="0.4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4" hidden="1" x14ac:dyDescent="0.4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4" hidden="1" x14ac:dyDescent="0.4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4" hidden="1" x14ac:dyDescent="0.4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4" hidden="1" x14ac:dyDescent="0.4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4" hidden="1" x14ac:dyDescent="0.4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4" hidden="1" x14ac:dyDescent="0.4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4" hidden="1" x14ac:dyDescent="0.4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4" hidden="1" x14ac:dyDescent="0.4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4" hidden="1" x14ac:dyDescent="0.4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4" hidden="1" x14ac:dyDescent="0.4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4" hidden="1" x14ac:dyDescent="0.4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4" hidden="1" x14ac:dyDescent="0.4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4" hidden="1" x14ac:dyDescent="0.4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4" hidden="1" x14ac:dyDescent="0.4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4" hidden="1" x14ac:dyDescent="0.4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4" hidden="1" x14ac:dyDescent="0.4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4" hidden="1" x14ac:dyDescent="0.4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4" hidden="1" x14ac:dyDescent="0.4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4" hidden="1" x14ac:dyDescent="0.4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4" hidden="1" x14ac:dyDescent="0.4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4" hidden="1" x14ac:dyDescent="0.4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4" hidden="1" x14ac:dyDescent="0.4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4" hidden="1" x14ac:dyDescent="0.4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4" hidden="1" x14ac:dyDescent="0.4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4" hidden="1" x14ac:dyDescent="0.4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4" hidden="1" x14ac:dyDescent="0.4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4" hidden="1" x14ac:dyDescent="0.4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4" hidden="1" x14ac:dyDescent="0.4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4" hidden="1" x14ac:dyDescent="0.4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4" hidden="1" x14ac:dyDescent="0.4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4" hidden="1" x14ac:dyDescent="0.4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4" hidden="1" x14ac:dyDescent="0.4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4" hidden="1" x14ac:dyDescent="0.4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4" hidden="1" x14ac:dyDescent="0.4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4" hidden="1" x14ac:dyDescent="0.4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4" hidden="1" x14ac:dyDescent="0.4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4" hidden="1" x14ac:dyDescent="0.4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4" hidden="1" x14ac:dyDescent="0.4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4" hidden="1" x14ac:dyDescent="0.4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4" hidden="1" x14ac:dyDescent="0.4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4" hidden="1" x14ac:dyDescent="0.4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4" hidden="1" x14ac:dyDescent="0.4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4" hidden="1" x14ac:dyDescent="0.4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4" hidden="1" x14ac:dyDescent="0.4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4" hidden="1" x14ac:dyDescent="0.4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4" hidden="1" x14ac:dyDescent="0.4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4" hidden="1" x14ac:dyDescent="0.4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4" hidden="1" x14ac:dyDescent="0.4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4" hidden="1" x14ac:dyDescent="0.4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4" hidden="1" x14ac:dyDescent="0.4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4" hidden="1" x14ac:dyDescent="0.4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4" hidden="1" x14ac:dyDescent="0.4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4" hidden="1" x14ac:dyDescent="0.4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4" hidden="1" x14ac:dyDescent="0.4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4" hidden="1" x14ac:dyDescent="0.4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4" hidden="1" x14ac:dyDescent="0.4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4" hidden="1" x14ac:dyDescent="0.4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4" hidden="1" x14ac:dyDescent="0.4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4" hidden="1" x14ac:dyDescent="0.4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4" hidden="1" x14ac:dyDescent="0.4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4" hidden="1" x14ac:dyDescent="0.4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4" hidden="1" x14ac:dyDescent="0.4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4" hidden="1" x14ac:dyDescent="0.4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4" hidden="1" x14ac:dyDescent="0.4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4" hidden="1" x14ac:dyDescent="0.4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4" hidden="1" x14ac:dyDescent="0.4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4" hidden="1" x14ac:dyDescent="0.4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4" hidden="1" x14ac:dyDescent="0.4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4" hidden="1" x14ac:dyDescent="0.4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4" hidden="1" x14ac:dyDescent="0.4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4" hidden="1" x14ac:dyDescent="0.4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4" hidden="1" x14ac:dyDescent="0.4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4" hidden="1" x14ac:dyDescent="0.4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4" hidden="1" x14ac:dyDescent="0.4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4" hidden="1" x14ac:dyDescent="0.4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4" hidden="1" x14ac:dyDescent="0.4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4" hidden="1" x14ac:dyDescent="0.4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4" hidden="1" x14ac:dyDescent="0.4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4" hidden="1" x14ac:dyDescent="0.4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4" hidden="1" x14ac:dyDescent="0.4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4" hidden="1" x14ac:dyDescent="0.4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4" hidden="1" x14ac:dyDescent="0.4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4" hidden="1" x14ac:dyDescent="0.4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4" hidden="1" x14ac:dyDescent="0.4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4" hidden="1" x14ac:dyDescent="0.4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4" hidden="1" x14ac:dyDescent="0.4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4" hidden="1" x14ac:dyDescent="0.4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4" hidden="1" x14ac:dyDescent="0.4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4" hidden="1" x14ac:dyDescent="0.4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4" hidden="1" x14ac:dyDescent="0.4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4" hidden="1" x14ac:dyDescent="0.4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4" hidden="1" x14ac:dyDescent="0.4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4" hidden="1" x14ac:dyDescent="0.4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4" hidden="1" x14ac:dyDescent="0.4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4" hidden="1" x14ac:dyDescent="0.4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4" hidden="1" x14ac:dyDescent="0.4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4" hidden="1" x14ac:dyDescent="0.4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4" hidden="1" x14ac:dyDescent="0.4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4" hidden="1" x14ac:dyDescent="0.4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4" hidden="1" x14ac:dyDescent="0.4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4" hidden="1" x14ac:dyDescent="0.4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4" hidden="1" x14ac:dyDescent="0.4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4" hidden="1" x14ac:dyDescent="0.4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4" hidden="1" x14ac:dyDescent="0.4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4" hidden="1" x14ac:dyDescent="0.4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4" hidden="1" x14ac:dyDescent="0.4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4" hidden="1" x14ac:dyDescent="0.4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4" hidden="1" x14ac:dyDescent="0.4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4" hidden="1" x14ac:dyDescent="0.4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4" hidden="1" x14ac:dyDescent="0.4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4" hidden="1" x14ac:dyDescent="0.4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4" hidden="1" x14ac:dyDescent="0.4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4" hidden="1" x14ac:dyDescent="0.4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4" hidden="1" x14ac:dyDescent="0.4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4" hidden="1" x14ac:dyDescent="0.4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4" hidden="1" x14ac:dyDescent="0.4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4" hidden="1" x14ac:dyDescent="0.4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4" hidden="1" x14ac:dyDescent="0.4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4" hidden="1" x14ac:dyDescent="0.4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4" hidden="1" x14ac:dyDescent="0.4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4" hidden="1" x14ac:dyDescent="0.4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4" hidden="1" x14ac:dyDescent="0.4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4" hidden="1" x14ac:dyDescent="0.4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4" hidden="1" x14ac:dyDescent="0.4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4" hidden="1" x14ac:dyDescent="0.4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4" hidden="1" x14ac:dyDescent="0.4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4" hidden="1" x14ac:dyDescent="0.4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4" hidden="1" x14ac:dyDescent="0.4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4" hidden="1" x14ac:dyDescent="0.4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4" hidden="1" x14ac:dyDescent="0.4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4" hidden="1" x14ac:dyDescent="0.4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4" hidden="1" x14ac:dyDescent="0.4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4" hidden="1" x14ac:dyDescent="0.4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4" hidden="1" x14ac:dyDescent="0.4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4" hidden="1" x14ac:dyDescent="0.4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4" hidden="1" x14ac:dyDescent="0.4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4" hidden="1" x14ac:dyDescent="0.4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4" hidden="1" x14ac:dyDescent="0.4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4" hidden="1" x14ac:dyDescent="0.4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4" hidden="1" x14ac:dyDescent="0.4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4" hidden="1" x14ac:dyDescent="0.4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4" hidden="1" x14ac:dyDescent="0.4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4" hidden="1" x14ac:dyDescent="0.4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4" hidden="1" x14ac:dyDescent="0.4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4" hidden="1" x14ac:dyDescent="0.4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4" hidden="1" x14ac:dyDescent="0.4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4" hidden="1" x14ac:dyDescent="0.4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4" hidden="1" x14ac:dyDescent="0.4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4" hidden="1" x14ac:dyDescent="0.4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4" hidden="1" x14ac:dyDescent="0.4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4" hidden="1" x14ac:dyDescent="0.4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4" hidden="1" x14ac:dyDescent="0.4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4" hidden="1" x14ac:dyDescent="0.4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4" hidden="1" x14ac:dyDescent="0.4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4" hidden="1" x14ac:dyDescent="0.4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4" hidden="1" x14ac:dyDescent="0.4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4" hidden="1" x14ac:dyDescent="0.4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4" hidden="1" x14ac:dyDescent="0.4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4" hidden="1" x14ac:dyDescent="0.4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4" hidden="1" x14ac:dyDescent="0.4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4" hidden="1" x14ac:dyDescent="0.4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4" hidden="1" x14ac:dyDescent="0.4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4" hidden="1" x14ac:dyDescent="0.4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4" hidden="1" x14ac:dyDescent="0.4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4" hidden="1" x14ac:dyDescent="0.4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4" hidden="1" x14ac:dyDescent="0.4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4" hidden="1" x14ac:dyDescent="0.4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4" hidden="1" x14ac:dyDescent="0.4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4" hidden="1" x14ac:dyDescent="0.4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4" hidden="1" x14ac:dyDescent="0.4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4" hidden="1" x14ac:dyDescent="0.4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4" hidden="1" x14ac:dyDescent="0.4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4" hidden="1" x14ac:dyDescent="0.4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4" hidden="1" x14ac:dyDescent="0.4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4" hidden="1" x14ac:dyDescent="0.4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4" hidden="1" x14ac:dyDescent="0.4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4" hidden="1" x14ac:dyDescent="0.4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4" hidden="1" x14ac:dyDescent="0.4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4" hidden="1" x14ac:dyDescent="0.4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4" hidden="1" x14ac:dyDescent="0.4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4" hidden="1" x14ac:dyDescent="0.4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4" hidden="1" x14ac:dyDescent="0.4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4" hidden="1" x14ac:dyDescent="0.4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4" hidden="1" x14ac:dyDescent="0.4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4" hidden="1" x14ac:dyDescent="0.4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4" hidden="1" x14ac:dyDescent="0.4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4" hidden="1" x14ac:dyDescent="0.4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4" hidden="1" x14ac:dyDescent="0.4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4" hidden="1" x14ac:dyDescent="0.4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4" hidden="1" x14ac:dyDescent="0.4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4" hidden="1" x14ac:dyDescent="0.4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4" hidden="1" x14ac:dyDescent="0.4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4" hidden="1" x14ac:dyDescent="0.4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4" hidden="1" x14ac:dyDescent="0.4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4" hidden="1" x14ac:dyDescent="0.4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4" hidden="1" x14ac:dyDescent="0.4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4" hidden="1" x14ac:dyDescent="0.4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4" hidden="1" x14ac:dyDescent="0.4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4" hidden="1" x14ac:dyDescent="0.4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4" hidden="1" x14ac:dyDescent="0.4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4" hidden="1" x14ac:dyDescent="0.4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4" hidden="1" x14ac:dyDescent="0.4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4" hidden="1" x14ac:dyDescent="0.4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4" hidden="1" x14ac:dyDescent="0.4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4" hidden="1" x14ac:dyDescent="0.4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4" hidden="1" x14ac:dyDescent="0.4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4" hidden="1" x14ac:dyDescent="0.4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4" hidden="1" x14ac:dyDescent="0.4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4" hidden="1" x14ac:dyDescent="0.4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4" hidden="1" x14ac:dyDescent="0.4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4" hidden="1" x14ac:dyDescent="0.4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4" hidden="1" x14ac:dyDescent="0.4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4" hidden="1" x14ac:dyDescent="0.4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4" hidden="1" x14ac:dyDescent="0.4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4" hidden="1" x14ac:dyDescent="0.4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4" hidden="1" x14ac:dyDescent="0.4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4" hidden="1" x14ac:dyDescent="0.4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4" hidden="1" x14ac:dyDescent="0.4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4" hidden="1" x14ac:dyDescent="0.4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4" hidden="1" x14ac:dyDescent="0.4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4" hidden="1" x14ac:dyDescent="0.4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4" hidden="1" x14ac:dyDescent="0.4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4" hidden="1" x14ac:dyDescent="0.4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4" hidden="1" x14ac:dyDescent="0.4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4" hidden="1" x14ac:dyDescent="0.4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4" hidden="1" x14ac:dyDescent="0.4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4" hidden="1" x14ac:dyDescent="0.4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4" hidden="1" x14ac:dyDescent="0.4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4" hidden="1" x14ac:dyDescent="0.4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4" hidden="1" x14ac:dyDescent="0.4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4" hidden="1" x14ac:dyDescent="0.4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4" hidden="1" x14ac:dyDescent="0.4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4" hidden="1" x14ac:dyDescent="0.4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4" hidden="1" x14ac:dyDescent="0.4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4" hidden="1" x14ac:dyDescent="0.4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4" hidden="1" x14ac:dyDescent="0.4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4" hidden="1" x14ac:dyDescent="0.4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4" hidden="1" x14ac:dyDescent="0.4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4" hidden="1" x14ac:dyDescent="0.4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4" hidden="1" x14ac:dyDescent="0.4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4" hidden="1" x14ac:dyDescent="0.4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4" hidden="1" x14ac:dyDescent="0.4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4" hidden="1" x14ac:dyDescent="0.4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4" hidden="1" x14ac:dyDescent="0.4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4" hidden="1" x14ac:dyDescent="0.4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4" hidden="1" x14ac:dyDescent="0.4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4" hidden="1" x14ac:dyDescent="0.4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4" hidden="1" x14ac:dyDescent="0.4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4" hidden="1" x14ac:dyDescent="0.4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4" hidden="1" x14ac:dyDescent="0.4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4" hidden="1" x14ac:dyDescent="0.4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4" hidden="1" x14ac:dyDescent="0.4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4" hidden="1" x14ac:dyDescent="0.4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4" hidden="1" x14ac:dyDescent="0.4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4" hidden="1" x14ac:dyDescent="0.4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4" hidden="1" x14ac:dyDescent="0.4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4" hidden="1" x14ac:dyDescent="0.4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4" hidden="1" x14ac:dyDescent="0.4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4" hidden="1" x14ac:dyDescent="0.4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4" hidden="1" x14ac:dyDescent="0.4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4" hidden="1" x14ac:dyDescent="0.4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4" hidden="1" x14ac:dyDescent="0.4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4" hidden="1" x14ac:dyDescent="0.4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4" hidden="1" x14ac:dyDescent="0.4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4" hidden="1" x14ac:dyDescent="0.4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4" hidden="1" x14ac:dyDescent="0.4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4" hidden="1" x14ac:dyDescent="0.4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4" hidden="1" x14ac:dyDescent="0.4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4" hidden="1" x14ac:dyDescent="0.4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4" hidden="1" x14ac:dyDescent="0.4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4" hidden="1" x14ac:dyDescent="0.4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4" hidden="1" x14ac:dyDescent="0.4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4" hidden="1" x14ac:dyDescent="0.4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4" hidden="1" x14ac:dyDescent="0.4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4" hidden="1" x14ac:dyDescent="0.4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4" hidden="1" x14ac:dyDescent="0.4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4" hidden="1" x14ac:dyDescent="0.4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4" hidden="1" x14ac:dyDescent="0.4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4" hidden="1" x14ac:dyDescent="0.4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4" hidden="1" x14ac:dyDescent="0.4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4" hidden="1" x14ac:dyDescent="0.4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4" hidden="1" x14ac:dyDescent="0.4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4" hidden="1" x14ac:dyDescent="0.4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4" hidden="1" x14ac:dyDescent="0.4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4" hidden="1" x14ac:dyDescent="0.4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4" hidden="1" x14ac:dyDescent="0.4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4" hidden="1" x14ac:dyDescent="0.4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4" hidden="1" x14ac:dyDescent="0.4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4" hidden="1" x14ac:dyDescent="0.4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4" hidden="1" x14ac:dyDescent="0.4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4" hidden="1" x14ac:dyDescent="0.4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4" hidden="1" x14ac:dyDescent="0.4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4" hidden="1" x14ac:dyDescent="0.4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4" hidden="1" x14ac:dyDescent="0.4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4" hidden="1" x14ac:dyDescent="0.4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4" hidden="1" x14ac:dyDescent="0.4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4" hidden="1" x14ac:dyDescent="0.4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4" hidden="1" x14ac:dyDescent="0.4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4" hidden="1" x14ac:dyDescent="0.4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4" hidden="1" x14ac:dyDescent="0.4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4" hidden="1" x14ac:dyDescent="0.4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4" hidden="1" x14ac:dyDescent="0.4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4" hidden="1" x14ac:dyDescent="0.4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4" hidden="1" x14ac:dyDescent="0.4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4" hidden="1" x14ac:dyDescent="0.4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4" hidden="1" x14ac:dyDescent="0.4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4" hidden="1" x14ac:dyDescent="0.4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4" hidden="1" x14ac:dyDescent="0.4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4" hidden="1" x14ac:dyDescent="0.4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4" hidden="1" x14ac:dyDescent="0.4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4" hidden="1" x14ac:dyDescent="0.4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4" hidden="1" x14ac:dyDescent="0.4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4" hidden="1" x14ac:dyDescent="0.4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4" hidden="1" x14ac:dyDescent="0.4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4" hidden="1" x14ac:dyDescent="0.4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4" hidden="1" x14ac:dyDescent="0.4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4" hidden="1" x14ac:dyDescent="0.4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4" hidden="1" x14ac:dyDescent="0.4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4" hidden="1" x14ac:dyDescent="0.4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4" hidden="1" x14ac:dyDescent="0.4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4" hidden="1" x14ac:dyDescent="0.4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4" hidden="1" x14ac:dyDescent="0.4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4" hidden="1" x14ac:dyDescent="0.4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4" hidden="1" x14ac:dyDescent="0.4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4" hidden="1" x14ac:dyDescent="0.4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4" hidden="1" x14ac:dyDescent="0.4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4" hidden="1" x14ac:dyDescent="0.4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4" hidden="1" x14ac:dyDescent="0.4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4" hidden="1" x14ac:dyDescent="0.4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4" hidden="1" x14ac:dyDescent="0.4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4" hidden="1" x14ac:dyDescent="0.4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4" hidden="1" x14ac:dyDescent="0.4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4" hidden="1" x14ac:dyDescent="0.4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4" hidden="1" x14ac:dyDescent="0.4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4" hidden="1" x14ac:dyDescent="0.4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4" hidden="1" x14ac:dyDescent="0.4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4" hidden="1" x14ac:dyDescent="0.4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4" hidden="1" x14ac:dyDescent="0.4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4" hidden="1" x14ac:dyDescent="0.4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4" hidden="1" x14ac:dyDescent="0.4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4" hidden="1" x14ac:dyDescent="0.4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4" hidden="1" x14ac:dyDescent="0.4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4" hidden="1" x14ac:dyDescent="0.4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4" hidden="1" x14ac:dyDescent="0.4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4" hidden="1" x14ac:dyDescent="0.4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4" hidden="1" x14ac:dyDescent="0.4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4" hidden="1" x14ac:dyDescent="0.4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4" hidden="1" x14ac:dyDescent="0.4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4" hidden="1" x14ac:dyDescent="0.4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4" hidden="1" x14ac:dyDescent="0.4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4" hidden="1" x14ac:dyDescent="0.4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4" hidden="1" x14ac:dyDescent="0.4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4" hidden="1" x14ac:dyDescent="0.4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4" hidden="1" x14ac:dyDescent="0.4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4" hidden="1" x14ac:dyDescent="0.4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4" hidden="1" x14ac:dyDescent="0.4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4" hidden="1" x14ac:dyDescent="0.4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4" hidden="1" x14ac:dyDescent="0.4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4" hidden="1" x14ac:dyDescent="0.4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4" hidden="1" x14ac:dyDescent="0.4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4" hidden="1" x14ac:dyDescent="0.4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4" hidden="1" x14ac:dyDescent="0.4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4" hidden="1" x14ac:dyDescent="0.4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4" hidden="1" x14ac:dyDescent="0.4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4" hidden="1" x14ac:dyDescent="0.4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4" hidden="1" x14ac:dyDescent="0.4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4" hidden="1" x14ac:dyDescent="0.4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4" hidden="1" x14ac:dyDescent="0.4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4" hidden="1" x14ac:dyDescent="0.4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4" hidden="1" x14ac:dyDescent="0.4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4" hidden="1" x14ac:dyDescent="0.4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4" hidden="1" x14ac:dyDescent="0.4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4" hidden="1" x14ac:dyDescent="0.4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4" hidden="1" x14ac:dyDescent="0.4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4" hidden="1" x14ac:dyDescent="0.4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4" hidden="1" x14ac:dyDescent="0.4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4" hidden="1" x14ac:dyDescent="0.4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4" hidden="1" x14ac:dyDescent="0.4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4" hidden="1" x14ac:dyDescent="0.4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4" hidden="1" x14ac:dyDescent="0.4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4" hidden="1" x14ac:dyDescent="0.4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4" hidden="1" x14ac:dyDescent="0.4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4" hidden="1" x14ac:dyDescent="0.4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4" hidden="1" x14ac:dyDescent="0.4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4" hidden="1" x14ac:dyDescent="0.4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4" hidden="1" x14ac:dyDescent="0.4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4" hidden="1" x14ac:dyDescent="0.4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4" hidden="1" x14ac:dyDescent="0.4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4" hidden="1" x14ac:dyDescent="0.4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4" hidden="1" x14ac:dyDescent="0.4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4" hidden="1" x14ac:dyDescent="0.4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4" hidden="1" x14ac:dyDescent="0.4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4" hidden="1" x14ac:dyDescent="0.4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4" hidden="1" x14ac:dyDescent="0.4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4" hidden="1" x14ac:dyDescent="0.4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4" hidden="1" x14ac:dyDescent="0.4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4" hidden="1" x14ac:dyDescent="0.4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4" hidden="1" x14ac:dyDescent="0.4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4" hidden="1" x14ac:dyDescent="0.4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4" hidden="1" x14ac:dyDescent="0.4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4" hidden="1" x14ac:dyDescent="0.4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4" hidden="1" x14ac:dyDescent="0.4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4" hidden="1" x14ac:dyDescent="0.4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4" hidden="1" x14ac:dyDescent="0.4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4" hidden="1" x14ac:dyDescent="0.4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4" hidden="1" x14ac:dyDescent="0.4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4" hidden="1" x14ac:dyDescent="0.4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4" hidden="1" x14ac:dyDescent="0.4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4" hidden="1" x14ac:dyDescent="0.4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4" hidden="1" x14ac:dyDescent="0.4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4" hidden="1" x14ac:dyDescent="0.4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4" hidden="1" x14ac:dyDescent="0.4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4" hidden="1" x14ac:dyDescent="0.4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4" hidden="1" x14ac:dyDescent="0.4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4" hidden="1" x14ac:dyDescent="0.4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4" hidden="1" x14ac:dyDescent="0.4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4" hidden="1" x14ac:dyDescent="0.4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4" hidden="1" x14ac:dyDescent="0.4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4" hidden="1" x14ac:dyDescent="0.4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4" hidden="1" x14ac:dyDescent="0.4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4" hidden="1" x14ac:dyDescent="0.4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4" hidden="1" x14ac:dyDescent="0.4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4" hidden="1" x14ac:dyDescent="0.4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4" hidden="1" x14ac:dyDescent="0.4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4" hidden="1" x14ac:dyDescent="0.4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4" hidden="1" x14ac:dyDescent="0.4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4" hidden="1" x14ac:dyDescent="0.4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4" hidden="1" x14ac:dyDescent="0.4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4" hidden="1" x14ac:dyDescent="0.4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4" hidden="1" x14ac:dyDescent="0.4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4" hidden="1" x14ac:dyDescent="0.4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4" hidden="1" x14ac:dyDescent="0.4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4" hidden="1" x14ac:dyDescent="0.4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4" hidden="1" x14ac:dyDescent="0.4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4" hidden="1" x14ac:dyDescent="0.4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4" hidden="1" x14ac:dyDescent="0.4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4" hidden="1" x14ac:dyDescent="0.4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4" hidden="1" x14ac:dyDescent="0.4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4" hidden="1" x14ac:dyDescent="0.4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4" hidden="1" x14ac:dyDescent="0.4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4" hidden="1" x14ac:dyDescent="0.4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4" hidden="1" x14ac:dyDescent="0.4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4" hidden="1" x14ac:dyDescent="0.4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4" hidden="1" x14ac:dyDescent="0.4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4" hidden="1" x14ac:dyDescent="0.4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4" hidden="1" x14ac:dyDescent="0.4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4" hidden="1" x14ac:dyDescent="0.4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4" hidden="1" x14ac:dyDescent="0.4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4" hidden="1" x14ac:dyDescent="0.4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4" hidden="1" x14ac:dyDescent="0.4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4" hidden="1" x14ac:dyDescent="0.4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4" hidden="1" x14ac:dyDescent="0.4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4" hidden="1" x14ac:dyDescent="0.4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4" hidden="1" x14ac:dyDescent="0.4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4" hidden="1" x14ac:dyDescent="0.4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4" hidden="1" x14ac:dyDescent="0.4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4" hidden="1" x14ac:dyDescent="0.4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4" hidden="1" x14ac:dyDescent="0.4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4" hidden="1" x14ac:dyDescent="0.4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4" hidden="1" x14ac:dyDescent="0.4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4" hidden="1" x14ac:dyDescent="0.4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4" hidden="1" x14ac:dyDescent="0.4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4" hidden="1" x14ac:dyDescent="0.4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4" hidden="1" x14ac:dyDescent="0.4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4" hidden="1" x14ac:dyDescent="0.4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4" hidden="1" x14ac:dyDescent="0.4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4" hidden="1" x14ac:dyDescent="0.4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4" hidden="1" x14ac:dyDescent="0.4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4" hidden="1" x14ac:dyDescent="0.4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4" hidden="1" x14ac:dyDescent="0.4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4" hidden="1" x14ac:dyDescent="0.4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4" hidden="1" x14ac:dyDescent="0.4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4" hidden="1" x14ac:dyDescent="0.4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4" hidden="1" x14ac:dyDescent="0.4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4" hidden="1" x14ac:dyDescent="0.4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4" hidden="1" x14ac:dyDescent="0.4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4" hidden="1" x14ac:dyDescent="0.4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4" hidden="1" x14ac:dyDescent="0.4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4" hidden="1" x14ac:dyDescent="0.4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4" hidden="1" x14ac:dyDescent="0.4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4" hidden="1" x14ac:dyDescent="0.4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4" hidden="1" x14ac:dyDescent="0.4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4" hidden="1" x14ac:dyDescent="0.4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4" hidden="1" x14ac:dyDescent="0.4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4" hidden="1" x14ac:dyDescent="0.4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4" hidden="1" x14ac:dyDescent="0.4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4" hidden="1" x14ac:dyDescent="0.4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4" hidden="1" x14ac:dyDescent="0.4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4" hidden="1" x14ac:dyDescent="0.4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4" hidden="1" x14ac:dyDescent="0.4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4" hidden="1" x14ac:dyDescent="0.4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4" hidden="1" x14ac:dyDescent="0.4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4" hidden="1" x14ac:dyDescent="0.4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4" hidden="1" x14ac:dyDescent="0.4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4" hidden="1" x14ac:dyDescent="0.4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4" hidden="1" x14ac:dyDescent="0.4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4" hidden="1" x14ac:dyDescent="0.4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4" hidden="1" x14ac:dyDescent="0.4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4" hidden="1" x14ac:dyDescent="0.4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4" hidden="1" x14ac:dyDescent="0.4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4" hidden="1" x14ac:dyDescent="0.4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4" hidden="1" x14ac:dyDescent="0.4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4" hidden="1" x14ac:dyDescent="0.4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4" hidden="1" x14ac:dyDescent="0.4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4" hidden="1" x14ac:dyDescent="0.4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4" hidden="1" x14ac:dyDescent="0.4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4" hidden="1" x14ac:dyDescent="0.4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4" hidden="1" x14ac:dyDescent="0.4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4" hidden="1" x14ac:dyDescent="0.4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4" hidden="1" x14ac:dyDescent="0.4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4" hidden="1" x14ac:dyDescent="0.4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4" hidden="1" x14ac:dyDescent="0.4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4" hidden="1" x14ac:dyDescent="0.4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4" hidden="1" x14ac:dyDescent="0.4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4" hidden="1" x14ac:dyDescent="0.4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4" hidden="1" x14ac:dyDescent="0.4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4" hidden="1" x14ac:dyDescent="0.4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4" hidden="1" x14ac:dyDescent="0.4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4" hidden="1" x14ac:dyDescent="0.4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4" hidden="1" x14ac:dyDescent="0.4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4" hidden="1" x14ac:dyDescent="0.4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4" hidden="1" x14ac:dyDescent="0.4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4" hidden="1" x14ac:dyDescent="0.4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4" hidden="1" x14ac:dyDescent="0.4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4" hidden="1" x14ac:dyDescent="0.4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4" hidden="1" x14ac:dyDescent="0.4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4" hidden="1" x14ac:dyDescent="0.4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4" hidden="1" x14ac:dyDescent="0.4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4" hidden="1" x14ac:dyDescent="0.4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4" hidden="1" x14ac:dyDescent="0.4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4" hidden="1" x14ac:dyDescent="0.4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4" hidden="1" x14ac:dyDescent="0.4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4" hidden="1" x14ac:dyDescent="0.4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4" hidden="1" x14ac:dyDescent="0.4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4" hidden="1" x14ac:dyDescent="0.4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4" hidden="1" x14ac:dyDescent="0.4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4" hidden="1" x14ac:dyDescent="0.4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4" hidden="1" x14ac:dyDescent="0.4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4" hidden="1" x14ac:dyDescent="0.4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4" hidden="1" x14ac:dyDescent="0.4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4" hidden="1" x14ac:dyDescent="0.4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4" hidden="1" x14ac:dyDescent="0.4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4" hidden="1" x14ac:dyDescent="0.4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4" hidden="1" x14ac:dyDescent="0.4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4" hidden="1" x14ac:dyDescent="0.4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4" hidden="1" x14ac:dyDescent="0.4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4" hidden="1" x14ac:dyDescent="0.4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4" hidden="1" x14ac:dyDescent="0.4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4" hidden="1" x14ac:dyDescent="0.4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4" hidden="1" x14ac:dyDescent="0.4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4" hidden="1" x14ac:dyDescent="0.4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4" hidden="1" x14ac:dyDescent="0.4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4" hidden="1" x14ac:dyDescent="0.4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4" hidden="1" x14ac:dyDescent="0.4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4" hidden="1" x14ac:dyDescent="0.4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4" hidden="1" x14ac:dyDescent="0.4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4" hidden="1" x14ac:dyDescent="0.4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4" hidden="1" x14ac:dyDescent="0.4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4" hidden="1" x14ac:dyDescent="0.4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4" hidden="1" x14ac:dyDescent="0.4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4" hidden="1" x14ac:dyDescent="0.4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4" hidden="1" x14ac:dyDescent="0.4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4" hidden="1" x14ac:dyDescent="0.4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4" hidden="1" x14ac:dyDescent="0.4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4" hidden="1" x14ac:dyDescent="0.4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4" hidden="1" x14ac:dyDescent="0.4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4" hidden="1" x14ac:dyDescent="0.4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4" hidden="1" x14ac:dyDescent="0.4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4" hidden="1" x14ac:dyDescent="0.4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4" hidden="1" x14ac:dyDescent="0.4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4" hidden="1" x14ac:dyDescent="0.4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4" hidden="1" x14ac:dyDescent="0.4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4" hidden="1" x14ac:dyDescent="0.4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4" hidden="1" x14ac:dyDescent="0.4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4" hidden="1" x14ac:dyDescent="0.4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4" hidden="1" x14ac:dyDescent="0.4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4" hidden="1" x14ac:dyDescent="0.4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4" hidden="1" x14ac:dyDescent="0.4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4" hidden="1" x14ac:dyDescent="0.4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4" hidden="1" x14ac:dyDescent="0.4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4" hidden="1" x14ac:dyDescent="0.4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4" hidden="1" x14ac:dyDescent="0.4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4" hidden="1" x14ac:dyDescent="0.4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4" hidden="1" x14ac:dyDescent="0.4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4" hidden="1" x14ac:dyDescent="0.4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4" hidden="1" x14ac:dyDescent="0.4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4" hidden="1" x14ac:dyDescent="0.4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4" hidden="1" x14ac:dyDescent="0.4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4" hidden="1" x14ac:dyDescent="0.4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4" hidden="1" x14ac:dyDescent="0.4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4" hidden="1" x14ac:dyDescent="0.4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4" hidden="1" x14ac:dyDescent="0.4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4" hidden="1" x14ac:dyDescent="0.4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4" hidden="1" x14ac:dyDescent="0.4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4" hidden="1" x14ac:dyDescent="0.4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4" hidden="1" x14ac:dyDescent="0.4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4" hidden="1" x14ac:dyDescent="0.4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4" hidden="1" x14ac:dyDescent="0.4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4" hidden="1" x14ac:dyDescent="0.4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4" hidden="1" x14ac:dyDescent="0.4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4" hidden="1" x14ac:dyDescent="0.4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4" hidden="1" x14ac:dyDescent="0.4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4" hidden="1" x14ac:dyDescent="0.4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4" hidden="1" x14ac:dyDescent="0.4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4" hidden="1" x14ac:dyDescent="0.4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4" hidden="1" x14ac:dyDescent="0.4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4" hidden="1" x14ac:dyDescent="0.4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4" hidden="1" x14ac:dyDescent="0.4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4" hidden="1" x14ac:dyDescent="0.4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4" hidden="1" x14ac:dyDescent="0.4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4" hidden="1" x14ac:dyDescent="0.4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4" hidden="1" x14ac:dyDescent="0.4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4" hidden="1" x14ac:dyDescent="0.4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4" hidden="1" x14ac:dyDescent="0.4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4" hidden="1" x14ac:dyDescent="0.4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4" hidden="1" x14ac:dyDescent="0.4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4" hidden="1" x14ac:dyDescent="0.4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4" hidden="1" x14ac:dyDescent="0.4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4" hidden="1" x14ac:dyDescent="0.4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4" hidden="1" x14ac:dyDescent="0.4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4" hidden="1" x14ac:dyDescent="0.4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4" hidden="1" x14ac:dyDescent="0.4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4" hidden="1" x14ac:dyDescent="0.4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4" hidden="1" x14ac:dyDescent="0.4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4" hidden="1" x14ac:dyDescent="0.4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4" hidden="1" x14ac:dyDescent="0.4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4" hidden="1" x14ac:dyDescent="0.4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4" hidden="1" x14ac:dyDescent="0.4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4" hidden="1" x14ac:dyDescent="0.4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4" hidden="1" x14ac:dyDescent="0.4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4" hidden="1" x14ac:dyDescent="0.4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4" hidden="1" x14ac:dyDescent="0.4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4" hidden="1" x14ac:dyDescent="0.4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4" hidden="1" x14ac:dyDescent="0.4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4" hidden="1" x14ac:dyDescent="0.4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4" hidden="1" x14ac:dyDescent="0.4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4" hidden="1" x14ac:dyDescent="0.4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4" hidden="1" x14ac:dyDescent="0.4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4" hidden="1" x14ac:dyDescent="0.4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4" hidden="1" x14ac:dyDescent="0.4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4" hidden="1" x14ac:dyDescent="0.4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4" hidden="1" x14ac:dyDescent="0.4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4" hidden="1" x14ac:dyDescent="0.4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4" hidden="1" x14ac:dyDescent="0.4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4" hidden="1" x14ac:dyDescent="0.4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4" hidden="1" x14ac:dyDescent="0.4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4" hidden="1" x14ac:dyDescent="0.4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4" hidden="1" x14ac:dyDescent="0.4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4" hidden="1" x14ac:dyDescent="0.4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4" hidden="1" x14ac:dyDescent="0.4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4" hidden="1" x14ac:dyDescent="0.4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4" hidden="1" x14ac:dyDescent="0.4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4" hidden="1" x14ac:dyDescent="0.4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4" hidden="1" x14ac:dyDescent="0.4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4" hidden="1" x14ac:dyDescent="0.4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4" hidden="1" x14ac:dyDescent="0.4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4" hidden="1" x14ac:dyDescent="0.4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4" hidden="1" x14ac:dyDescent="0.4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4" hidden="1" x14ac:dyDescent="0.4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4" hidden="1" x14ac:dyDescent="0.4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4" hidden="1" x14ac:dyDescent="0.4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4" hidden="1" x14ac:dyDescent="0.4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4" hidden="1" x14ac:dyDescent="0.4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4" hidden="1" x14ac:dyDescent="0.4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4" hidden="1" x14ac:dyDescent="0.4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4" hidden="1" x14ac:dyDescent="0.4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4" hidden="1" x14ac:dyDescent="0.4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4" hidden="1" x14ac:dyDescent="0.4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4" hidden="1" x14ac:dyDescent="0.4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4" hidden="1" x14ac:dyDescent="0.4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4" hidden="1" x14ac:dyDescent="0.4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4" hidden="1" x14ac:dyDescent="0.4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4" hidden="1" x14ac:dyDescent="0.4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4" hidden="1" x14ac:dyDescent="0.4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4" hidden="1" x14ac:dyDescent="0.4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4" hidden="1" x14ac:dyDescent="0.4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4" hidden="1" x14ac:dyDescent="0.4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4" hidden="1" x14ac:dyDescent="0.4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4" hidden="1" x14ac:dyDescent="0.4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4" hidden="1" x14ac:dyDescent="0.4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4" hidden="1" x14ac:dyDescent="0.4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4" hidden="1" x14ac:dyDescent="0.4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4" hidden="1" x14ac:dyDescent="0.4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4" hidden="1" x14ac:dyDescent="0.4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4" hidden="1" x14ac:dyDescent="0.4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4" hidden="1" x14ac:dyDescent="0.4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4" hidden="1" x14ac:dyDescent="0.4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4" hidden="1" x14ac:dyDescent="0.4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4" hidden="1" x14ac:dyDescent="0.4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4" hidden="1" x14ac:dyDescent="0.4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4" hidden="1" x14ac:dyDescent="0.4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4" hidden="1" x14ac:dyDescent="0.4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4" hidden="1" x14ac:dyDescent="0.4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4" hidden="1" x14ac:dyDescent="0.4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4" hidden="1" x14ac:dyDescent="0.4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4" hidden="1" x14ac:dyDescent="0.4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4" hidden="1" x14ac:dyDescent="0.4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4" hidden="1" x14ac:dyDescent="0.4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4" hidden="1" x14ac:dyDescent="0.4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4" hidden="1" x14ac:dyDescent="0.4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4" hidden="1" x14ac:dyDescent="0.4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4" hidden="1" x14ac:dyDescent="0.4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4" hidden="1" x14ac:dyDescent="0.4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4" hidden="1" x14ac:dyDescent="0.4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4" hidden="1" x14ac:dyDescent="0.4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4" hidden="1" x14ac:dyDescent="0.4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4" hidden="1" x14ac:dyDescent="0.4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4" hidden="1" x14ac:dyDescent="0.4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4" hidden="1" x14ac:dyDescent="0.4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4" hidden="1" x14ac:dyDescent="0.4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4" hidden="1" x14ac:dyDescent="0.4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4" hidden="1" x14ac:dyDescent="0.4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4" hidden="1" x14ac:dyDescent="0.4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4" hidden="1" x14ac:dyDescent="0.4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4" hidden="1" x14ac:dyDescent="0.4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4" hidden="1" x14ac:dyDescent="0.4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4" hidden="1" x14ac:dyDescent="0.4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4" hidden="1" x14ac:dyDescent="0.4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4" hidden="1" x14ac:dyDescent="0.4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4" hidden="1" x14ac:dyDescent="0.4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4" hidden="1" x14ac:dyDescent="0.4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4" hidden="1" x14ac:dyDescent="0.4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4" hidden="1" x14ac:dyDescent="0.4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4" hidden="1" x14ac:dyDescent="0.4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4" hidden="1" x14ac:dyDescent="0.4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4" hidden="1" x14ac:dyDescent="0.4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4" hidden="1" x14ac:dyDescent="0.4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4" hidden="1" x14ac:dyDescent="0.4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4" hidden="1" x14ac:dyDescent="0.4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4" hidden="1" x14ac:dyDescent="0.4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4" hidden="1" x14ac:dyDescent="0.4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4" hidden="1" x14ac:dyDescent="0.4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4" hidden="1" x14ac:dyDescent="0.4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4" hidden="1" x14ac:dyDescent="0.4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4" hidden="1" x14ac:dyDescent="0.4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4" hidden="1" x14ac:dyDescent="0.4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4" hidden="1" x14ac:dyDescent="0.4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4" hidden="1" x14ac:dyDescent="0.4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4" hidden="1" x14ac:dyDescent="0.4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4" hidden="1" x14ac:dyDescent="0.4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4" hidden="1" x14ac:dyDescent="0.4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4" hidden="1" x14ac:dyDescent="0.4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4" hidden="1" x14ac:dyDescent="0.4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4" hidden="1" x14ac:dyDescent="0.4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4" hidden="1" x14ac:dyDescent="0.4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4" hidden="1" x14ac:dyDescent="0.4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4" hidden="1" x14ac:dyDescent="0.4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4" hidden="1" x14ac:dyDescent="0.4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4" hidden="1" x14ac:dyDescent="0.4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4" hidden="1" x14ac:dyDescent="0.4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4" hidden="1" x14ac:dyDescent="0.4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4" hidden="1" x14ac:dyDescent="0.4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4" hidden="1" x14ac:dyDescent="0.4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4" hidden="1" x14ac:dyDescent="0.4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4" hidden="1" x14ac:dyDescent="0.4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4" hidden="1" x14ac:dyDescent="0.4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4" hidden="1" x14ac:dyDescent="0.4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4" hidden="1" x14ac:dyDescent="0.4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4" hidden="1" x14ac:dyDescent="0.4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4" hidden="1" x14ac:dyDescent="0.4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4" hidden="1" x14ac:dyDescent="0.4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4" hidden="1" x14ac:dyDescent="0.4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4" hidden="1" x14ac:dyDescent="0.4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4" hidden="1" x14ac:dyDescent="0.4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4" hidden="1" x14ac:dyDescent="0.4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4" hidden="1" x14ac:dyDescent="0.4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4" hidden="1" x14ac:dyDescent="0.4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4" hidden="1" x14ac:dyDescent="0.4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4" hidden="1" x14ac:dyDescent="0.4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4" hidden="1" x14ac:dyDescent="0.4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4" hidden="1" x14ac:dyDescent="0.4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4" hidden="1" x14ac:dyDescent="0.4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4" hidden="1" x14ac:dyDescent="0.4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4" hidden="1" x14ac:dyDescent="0.4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4" hidden="1" x14ac:dyDescent="0.4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4" hidden="1" x14ac:dyDescent="0.4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4" hidden="1" x14ac:dyDescent="0.4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4" hidden="1" x14ac:dyDescent="0.4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4" hidden="1" x14ac:dyDescent="0.4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4" hidden="1" x14ac:dyDescent="0.4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4" hidden="1" x14ac:dyDescent="0.4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4" hidden="1" x14ac:dyDescent="0.4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4" hidden="1" x14ac:dyDescent="0.4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4" hidden="1" x14ac:dyDescent="0.4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4" hidden="1" x14ac:dyDescent="0.4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4" hidden="1" x14ac:dyDescent="0.4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4" hidden="1" x14ac:dyDescent="0.4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4" hidden="1" x14ac:dyDescent="0.4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4" hidden="1" x14ac:dyDescent="0.4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4" hidden="1" x14ac:dyDescent="0.4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4" hidden="1" x14ac:dyDescent="0.4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4" hidden="1" x14ac:dyDescent="0.4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4" hidden="1" x14ac:dyDescent="0.4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4" hidden="1" x14ac:dyDescent="0.4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4" hidden="1" x14ac:dyDescent="0.4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4" hidden="1" x14ac:dyDescent="0.4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4" hidden="1" x14ac:dyDescent="0.4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4" hidden="1" x14ac:dyDescent="0.4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4" hidden="1" x14ac:dyDescent="0.4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4" hidden="1" x14ac:dyDescent="0.4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4" hidden="1" x14ac:dyDescent="0.4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4" hidden="1" x14ac:dyDescent="0.4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4" hidden="1" x14ac:dyDescent="0.4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4" hidden="1" x14ac:dyDescent="0.4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4" hidden="1" x14ac:dyDescent="0.4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4" hidden="1" x14ac:dyDescent="0.4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4" hidden="1" x14ac:dyDescent="0.4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4" hidden="1" x14ac:dyDescent="0.4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4" hidden="1" x14ac:dyDescent="0.4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4" hidden="1" x14ac:dyDescent="0.4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4" hidden="1" x14ac:dyDescent="0.4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4" hidden="1" x14ac:dyDescent="0.4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4" hidden="1" x14ac:dyDescent="0.4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4" hidden="1" x14ac:dyDescent="0.4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4" hidden="1" x14ac:dyDescent="0.4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4" hidden="1" x14ac:dyDescent="0.4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4" hidden="1" x14ac:dyDescent="0.4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4" hidden="1" x14ac:dyDescent="0.4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4" hidden="1" x14ac:dyDescent="0.4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4" hidden="1" x14ac:dyDescent="0.4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4" hidden="1" x14ac:dyDescent="0.4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4" hidden="1" x14ac:dyDescent="0.4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4" hidden="1" x14ac:dyDescent="0.4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4" hidden="1" x14ac:dyDescent="0.4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4" hidden="1" x14ac:dyDescent="0.4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4" hidden="1" x14ac:dyDescent="0.4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4" hidden="1" x14ac:dyDescent="0.4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4" hidden="1" x14ac:dyDescent="0.4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4" hidden="1" x14ac:dyDescent="0.4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4" hidden="1" x14ac:dyDescent="0.4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4" hidden="1" x14ac:dyDescent="0.4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4" hidden="1" x14ac:dyDescent="0.4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4" hidden="1" x14ac:dyDescent="0.4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4" hidden="1" x14ac:dyDescent="0.4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4" hidden="1" x14ac:dyDescent="0.4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4" hidden="1" x14ac:dyDescent="0.4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4" hidden="1" x14ac:dyDescent="0.4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4" hidden="1" x14ac:dyDescent="0.4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4" hidden="1" x14ac:dyDescent="0.4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4" hidden="1" x14ac:dyDescent="0.4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4" hidden="1" x14ac:dyDescent="0.4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4" hidden="1" x14ac:dyDescent="0.4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4" hidden="1" x14ac:dyDescent="0.4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4" hidden="1" x14ac:dyDescent="0.4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4" hidden="1" x14ac:dyDescent="0.4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4" hidden="1" x14ac:dyDescent="0.4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4" hidden="1" x14ac:dyDescent="0.4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4" hidden="1" x14ac:dyDescent="0.4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4" hidden="1" x14ac:dyDescent="0.4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4" hidden="1" x14ac:dyDescent="0.4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4" hidden="1" x14ac:dyDescent="0.4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4" hidden="1" x14ac:dyDescent="0.4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4" hidden="1" x14ac:dyDescent="0.4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4" hidden="1" x14ac:dyDescent="0.4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4" hidden="1" x14ac:dyDescent="0.4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4" hidden="1" x14ac:dyDescent="0.4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4" hidden="1" x14ac:dyDescent="0.4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4" hidden="1" x14ac:dyDescent="0.4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4" hidden="1" x14ac:dyDescent="0.4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4" hidden="1" x14ac:dyDescent="0.4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4" hidden="1" x14ac:dyDescent="0.4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4" hidden="1" x14ac:dyDescent="0.4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4" hidden="1" x14ac:dyDescent="0.4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4" hidden="1" x14ac:dyDescent="0.4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4" hidden="1" x14ac:dyDescent="0.4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4" hidden="1" x14ac:dyDescent="0.4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4" hidden="1" x14ac:dyDescent="0.4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4" hidden="1" x14ac:dyDescent="0.4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4" hidden="1" x14ac:dyDescent="0.4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4" hidden="1" x14ac:dyDescent="0.4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4" hidden="1" x14ac:dyDescent="0.4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4" hidden="1" x14ac:dyDescent="0.4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4" hidden="1" x14ac:dyDescent="0.4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4" hidden="1" x14ac:dyDescent="0.4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4" hidden="1" x14ac:dyDescent="0.4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4" hidden="1" x14ac:dyDescent="0.4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4" hidden="1" x14ac:dyDescent="0.4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4" hidden="1" x14ac:dyDescent="0.4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4" hidden="1" x14ac:dyDescent="0.4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4" hidden="1" x14ac:dyDescent="0.4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4" hidden="1" x14ac:dyDescent="0.4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4" hidden="1" x14ac:dyDescent="0.4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4" hidden="1" x14ac:dyDescent="0.4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4" hidden="1" x14ac:dyDescent="0.4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4" hidden="1" x14ac:dyDescent="0.4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4" hidden="1" x14ac:dyDescent="0.4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4" hidden="1" x14ac:dyDescent="0.4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4" hidden="1" x14ac:dyDescent="0.4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4" hidden="1" x14ac:dyDescent="0.4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4" hidden="1" x14ac:dyDescent="0.4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4" hidden="1" x14ac:dyDescent="0.4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4" hidden="1" x14ac:dyDescent="0.4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4" hidden="1" x14ac:dyDescent="0.4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4" hidden="1" x14ac:dyDescent="0.4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4" hidden="1" x14ac:dyDescent="0.4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4" hidden="1" x14ac:dyDescent="0.4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4" hidden="1" x14ac:dyDescent="0.4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4" hidden="1" x14ac:dyDescent="0.4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4" hidden="1" x14ac:dyDescent="0.4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4" hidden="1" x14ac:dyDescent="0.4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4" hidden="1" x14ac:dyDescent="0.4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4" hidden="1" x14ac:dyDescent="0.4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4" hidden="1" x14ac:dyDescent="0.4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4" hidden="1" x14ac:dyDescent="0.4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4" hidden="1" x14ac:dyDescent="0.4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4" hidden="1" x14ac:dyDescent="0.4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4" hidden="1" x14ac:dyDescent="0.4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4" hidden="1" x14ac:dyDescent="0.4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4" hidden="1" x14ac:dyDescent="0.4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4" hidden="1" x14ac:dyDescent="0.4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4" hidden="1" x14ac:dyDescent="0.4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4" hidden="1" x14ac:dyDescent="0.4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4" hidden="1" x14ac:dyDescent="0.4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4" hidden="1" x14ac:dyDescent="0.4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4" hidden="1" x14ac:dyDescent="0.4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4" hidden="1" x14ac:dyDescent="0.4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4" hidden="1" x14ac:dyDescent="0.4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4" hidden="1" x14ac:dyDescent="0.4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4" hidden="1" x14ac:dyDescent="0.4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4" hidden="1" x14ac:dyDescent="0.4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4" hidden="1" x14ac:dyDescent="0.4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4" hidden="1" x14ac:dyDescent="0.4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4" hidden="1" x14ac:dyDescent="0.4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4" hidden="1" x14ac:dyDescent="0.4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4" hidden="1" x14ac:dyDescent="0.4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4" hidden="1" x14ac:dyDescent="0.4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4" hidden="1" x14ac:dyDescent="0.4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4" hidden="1" x14ac:dyDescent="0.4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4" hidden="1" x14ac:dyDescent="0.4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4" hidden="1" x14ac:dyDescent="0.4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4" hidden="1" x14ac:dyDescent="0.4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4" hidden="1" x14ac:dyDescent="0.4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4" hidden="1" x14ac:dyDescent="0.4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4" hidden="1" x14ac:dyDescent="0.4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4" hidden="1" x14ac:dyDescent="0.4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4" hidden="1" x14ac:dyDescent="0.4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4" hidden="1" x14ac:dyDescent="0.4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4" hidden="1" x14ac:dyDescent="0.4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4" hidden="1" x14ac:dyDescent="0.4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4" hidden="1" x14ac:dyDescent="0.4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4" hidden="1" x14ac:dyDescent="0.4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4" hidden="1" x14ac:dyDescent="0.4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4" hidden="1" x14ac:dyDescent="0.4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4" hidden="1" x14ac:dyDescent="0.4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4" hidden="1" x14ac:dyDescent="0.4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4" hidden="1" x14ac:dyDescent="0.4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4" hidden="1" x14ac:dyDescent="0.4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4" hidden="1" x14ac:dyDescent="0.4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4" hidden="1" x14ac:dyDescent="0.4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4" hidden="1" x14ac:dyDescent="0.4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4" hidden="1" x14ac:dyDescent="0.4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4" hidden="1" x14ac:dyDescent="0.4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4" hidden="1" x14ac:dyDescent="0.4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4" hidden="1" x14ac:dyDescent="0.4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4" hidden="1" x14ac:dyDescent="0.4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4" hidden="1" x14ac:dyDescent="0.4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4" hidden="1" x14ac:dyDescent="0.4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4" hidden="1" x14ac:dyDescent="0.4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4" hidden="1" x14ac:dyDescent="0.4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4" hidden="1" x14ac:dyDescent="0.4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4" hidden="1" x14ac:dyDescent="0.4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4" hidden="1" x14ac:dyDescent="0.4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4" hidden="1" x14ac:dyDescent="0.4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4" hidden="1" x14ac:dyDescent="0.4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4" hidden="1" x14ac:dyDescent="0.4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4" hidden="1" x14ac:dyDescent="0.4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4" hidden="1" x14ac:dyDescent="0.4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4" hidden="1" x14ac:dyDescent="0.4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4" hidden="1" x14ac:dyDescent="0.4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4" hidden="1" x14ac:dyDescent="0.4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4" hidden="1" x14ac:dyDescent="0.4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4" hidden="1" x14ac:dyDescent="0.4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4" hidden="1" x14ac:dyDescent="0.4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4" hidden="1" x14ac:dyDescent="0.4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4" hidden="1" x14ac:dyDescent="0.4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4" hidden="1" x14ac:dyDescent="0.4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4" hidden="1" x14ac:dyDescent="0.4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4" hidden="1" x14ac:dyDescent="0.4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4" hidden="1" x14ac:dyDescent="0.4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4" hidden="1" x14ac:dyDescent="0.4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4" hidden="1" x14ac:dyDescent="0.4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4" hidden="1" x14ac:dyDescent="0.4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4" hidden="1" x14ac:dyDescent="0.4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4" hidden="1" x14ac:dyDescent="0.4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4" hidden="1" x14ac:dyDescent="0.4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4" hidden="1" x14ac:dyDescent="0.4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4" hidden="1" x14ac:dyDescent="0.4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4" hidden="1" x14ac:dyDescent="0.4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4" hidden="1" x14ac:dyDescent="0.4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4" hidden="1" x14ac:dyDescent="0.4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4" hidden="1" x14ac:dyDescent="0.4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4" hidden="1" x14ac:dyDescent="0.4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4" hidden="1" x14ac:dyDescent="0.4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4" hidden="1" x14ac:dyDescent="0.4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4" hidden="1" x14ac:dyDescent="0.4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4" hidden="1" x14ac:dyDescent="0.4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4" hidden="1" x14ac:dyDescent="0.4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4" hidden="1" x14ac:dyDescent="0.4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4" hidden="1" x14ac:dyDescent="0.4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4" hidden="1" x14ac:dyDescent="0.4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4" hidden="1" x14ac:dyDescent="0.4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4" hidden="1" x14ac:dyDescent="0.4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4" hidden="1" x14ac:dyDescent="0.4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4" hidden="1" x14ac:dyDescent="0.4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4" hidden="1" x14ac:dyDescent="0.4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4" hidden="1" x14ac:dyDescent="0.4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4" hidden="1" x14ac:dyDescent="0.4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4" hidden="1" x14ac:dyDescent="0.4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4" hidden="1" x14ac:dyDescent="0.4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4" hidden="1" x14ac:dyDescent="0.4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4" hidden="1" x14ac:dyDescent="0.4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4" hidden="1" x14ac:dyDescent="0.4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4" hidden="1" x14ac:dyDescent="0.4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4" hidden="1" x14ac:dyDescent="0.4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4" hidden="1" x14ac:dyDescent="0.4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4" hidden="1" x14ac:dyDescent="0.4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4" hidden="1" x14ac:dyDescent="0.4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4" hidden="1" x14ac:dyDescent="0.4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4" hidden="1" x14ac:dyDescent="0.4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4" hidden="1" x14ac:dyDescent="0.4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4" hidden="1" x14ac:dyDescent="0.4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4" hidden="1" x14ac:dyDescent="0.4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4" hidden="1" x14ac:dyDescent="0.4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4" hidden="1" x14ac:dyDescent="0.4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4" hidden="1" x14ac:dyDescent="0.4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4" hidden="1" x14ac:dyDescent="0.4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4" hidden="1" x14ac:dyDescent="0.4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4" hidden="1" x14ac:dyDescent="0.4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4" hidden="1" x14ac:dyDescent="0.4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4" hidden="1" x14ac:dyDescent="0.4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4" hidden="1" x14ac:dyDescent="0.4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4" hidden="1" x14ac:dyDescent="0.4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4" hidden="1" x14ac:dyDescent="0.4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4" hidden="1" x14ac:dyDescent="0.4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4" hidden="1" x14ac:dyDescent="0.4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4" hidden="1" x14ac:dyDescent="0.4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4" hidden="1" x14ac:dyDescent="0.4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4" hidden="1" x14ac:dyDescent="0.4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4" hidden="1" x14ac:dyDescent="0.4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4" hidden="1" x14ac:dyDescent="0.4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4" hidden="1" x14ac:dyDescent="0.4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4" hidden="1" x14ac:dyDescent="0.4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4" hidden="1" x14ac:dyDescent="0.4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4" hidden="1" x14ac:dyDescent="0.4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4" hidden="1" x14ac:dyDescent="0.4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4" hidden="1" x14ac:dyDescent="0.4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4" hidden="1" x14ac:dyDescent="0.4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4" hidden="1" x14ac:dyDescent="0.4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4" hidden="1" x14ac:dyDescent="0.4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4" hidden="1" x14ac:dyDescent="0.4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4" hidden="1" x14ac:dyDescent="0.4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4" hidden="1" x14ac:dyDescent="0.4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4" hidden="1" x14ac:dyDescent="0.4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4" hidden="1" x14ac:dyDescent="0.4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4" hidden="1" x14ac:dyDescent="0.4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4" hidden="1" x14ac:dyDescent="0.4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4" hidden="1" x14ac:dyDescent="0.4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4" hidden="1" x14ac:dyDescent="0.4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4" hidden="1" x14ac:dyDescent="0.4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4" hidden="1" x14ac:dyDescent="0.4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4" hidden="1" x14ac:dyDescent="0.4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4" hidden="1" x14ac:dyDescent="0.4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4" hidden="1" x14ac:dyDescent="0.4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4" hidden="1" x14ac:dyDescent="0.4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4" hidden="1" x14ac:dyDescent="0.4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4" hidden="1" x14ac:dyDescent="0.4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4" hidden="1" x14ac:dyDescent="0.4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4" hidden="1" x14ac:dyDescent="0.4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4" hidden="1" x14ac:dyDescent="0.4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4" hidden="1" x14ac:dyDescent="0.4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4" hidden="1" x14ac:dyDescent="0.4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4" hidden="1" x14ac:dyDescent="0.4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4" hidden="1" x14ac:dyDescent="0.4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4" hidden="1" x14ac:dyDescent="0.4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4" hidden="1" x14ac:dyDescent="0.4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4" hidden="1" x14ac:dyDescent="0.4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4" hidden="1" x14ac:dyDescent="0.4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4" hidden="1" x14ac:dyDescent="0.4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4" hidden="1" x14ac:dyDescent="0.4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4" hidden="1" x14ac:dyDescent="0.4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4" hidden="1" x14ac:dyDescent="0.4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4" hidden="1" x14ac:dyDescent="0.4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4" hidden="1" x14ac:dyDescent="0.4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4" hidden="1" x14ac:dyDescent="0.4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4" hidden="1" x14ac:dyDescent="0.4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4" hidden="1" x14ac:dyDescent="0.4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4" hidden="1" x14ac:dyDescent="0.4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4" hidden="1" x14ac:dyDescent="0.4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4" hidden="1" x14ac:dyDescent="0.4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4" hidden="1" x14ac:dyDescent="0.4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4" hidden="1" x14ac:dyDescent="0.4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4" hidden="1" x14ac:dyDescent="0.4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4" hidden="1" x14ac:dyDescent="0.4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4" hidden="1" x14ac:dyDescent="0.4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4" hidden="1" x14ac:dyDescent="0.4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4" hidden="1" x14ac:dyDescent="0.4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4" hidden="1" x14ac:dyDescent="0.4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4" hidden="1" x14ac:dyDescent="0.4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4" hidden="1" x14ac:dyDescent="0.4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4" hidden="1" x14ac:dyDescent="0.4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4" hidden="1" x14ac:dyDescent="0.4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4" hidden="1" x14ac:dyDescent="0.4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4" hidden="1" x14ac:dyDescent="0.4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4" hidden="1" x14ac:dyDescent="0.4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4" hidden="1" x14ac:dyDescent="0.4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4" hidden="1" x14ac:dyDescent="0.4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4" hidden="1" x14ac:dyDescent="0.4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4" hidden="1" x14ac:dyDescent="0.4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4" hidden="1" x14ac:dyDescent="0.4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4" hidden="1" x14ac:dyDescent="0.4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4" hidden="1" x14ac:dyDescent="0.4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4" hidden="1" x14ac:dyDescent="0.4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4" hidden="1" x14ac:dyDescent="0.4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4" hidden="1" x14ac:dyDescent="0.4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4" hidden="1" x14ac:dyDescent="0.4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4" hidden="1" x14ac:dyDescent="0.4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4" hidden="1" x14ac:dyDescent="0.4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4" hidden="1" x14ac:dyDescent="0.4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4" hidden="1" x14ac:dyDescent="0.4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4" hidden="1" x14ac:dyDescent="0.4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4" hidden="1" x14ac:dyDescent="0.4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4" hidden="1" x14ac:dyDescent="0.4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4" hidden="1" x14ac:dyDescent="0.4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4" hidden="1" x14ac:dyDescent="0.4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4" hidden="1" x14ac:dyDescent="0.4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4" hidden="1" x14ac:dyDescent="0.4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4" hidden="1" x14ac:dyDescent="0.4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4" hidden="1" x14ac:dyDescent="0.4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4" hidden="1" x14ac:dyDescent="0.4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4" hidden="1" x14ac:dyDescent="0.4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4" hidden="1" x14ac:dyDescent="0.4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4" hidden="1" x14ac:dyDescent="0.4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4" hidden="1" x14ac:dyDescent="0.4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4" hidden="1" x14ac:dyDescent="0.4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4" hidden="1" x14ac:dyDescent="0.4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4" hidden="1" x14ac:dyDescent="0.4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4" hidden="1" x14ac:dyDescent="0.4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4" hidden="1" x14ac:dyDescent="0.4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4" hidden="1" x14ac:dyDescent="0.4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4" hidden="1" x14ac:dyDescent="0.4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4" hidden="1" x14ac:dyDescent="0.4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4" hidden="1" x14ac:dyDescent="0.4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4" hidden="1" x14ac:dyDescent="0.4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4" hidden="1" x14ac:dyDescent="0.4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4" hidden="1" x14ac:dyDescent="0.4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4" hidden="1" x14ac:dyDescent="0.4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4" hidden="1" x14ac:dyDescent="0.4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4" hidden="1" x14ac:dyDescent="0.4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4" hidden="1" x14ac:dyDescent="0.4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4" hidden="1" x14ac:dyDescent="0.4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4" hidden="1" x14ac:dyDescent="0.4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4" hidden="1" x14ac:dyDescent="0.4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4" hidden="1" x14ac:dyDescent="0.4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4" hidden="1" x14ac:dyDescent="0.4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4" hidden="1" x14ac:dyDescent="0.4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4" hidden="1" x14ac:dyDescent="0.4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4" hidden="1" x14ac:dyDescent="0.4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4" hidden="1" x14ac:dyDescent="0.4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4" hidden="1" x14ac:dyDescent="0.4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4" hidden="1" x14ac:dyDescent="0.4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4" hidden="1" x14ac:dyDescent="0.4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4" hidden="1" x14ac:dyDescent="0.4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4" hidden="1" x14ac:dyDescent="0.4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4" hidden="1" x14ac:dyDescent="0.4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4" hidden="1" x14ac:dyDescent="0.4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4" hidden="1" x14ac:dyDescent="0.4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4" hidden="1" x14ac:dyDescent="0.4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4" hidden="1" x14ac:dyDescent="0.4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4" hidden="1" x14ac:dyDescent="0.4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4" hidden="1" x14ac:dyDescent="0.4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4" hidden="1" x14ac:dyDescent="0.4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4" hidden="1" x14ac:dyDescent="0.4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4" hidden="1" x14ac:dyDescent="0.4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4" hidden="1" x14ac:dyDescent="0.4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4" hidden="1" x14ac:dyDescent="0.4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4" hidden="1" x14ac:dyDescent="0.4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4" hidden="1" x14ac:dyDescent="0.4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4" hidden="1" x14ac:dyDescent="0.4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4" hidden="1" x14ac:dyDescent="0.4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4" hidden="1" x14ac:dyDescent="0.4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4" hidden="1" x14ac:dyDescent="0.4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4" hidden="1" x14ac:dyDescent="0.4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4" hidden="1" x14ac:dyDescent="0.4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4" hidden="1" x14ac:dyDescent="0.4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4" hidden="1" x14ac:dyDescent="0.4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4" hidden="1" x14ac:dyDescent="0.4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4" hidden="1" x14ac:dyDescent="0.4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4" hidden="1" x14ac:dyDescent="0.4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4" hidden="1" x14ac:dyDescent="0.4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4" hidden="1" x14ac:dyDescent="0.4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4" hidden="1" x14ac:dyDescent="0.4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4" hidden="1" x14ac:dyDescent="0.4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4" hidden="1" x14ac:dyDescent="0.4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4" hidden="1" x14ac:dyDescent="0.4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4" hidden="1" x14ac:dyDescent="0.4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4" hidden="1" x14ac:dyDescent="0.4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4" hidden="1" x14ac:dyDescent="0.4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4" hidden="1" x14ac:dyDescent="0.4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4" hidden="1" x14ac:dyDescent="0.4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4" hidden="1" x14ac:dyDescent="0.4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4" hidden="1" x14ac:dyDescent="0.4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4" hidden="1" x14ac:dyDescent="0.4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4" hidden="1" x14ac:dyDescent="0.4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4" hidden="1" x14ac:dyDescent="0.4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4" hidden="1" x14ac:dyDescent="0.4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4" hidden="1" x14ac:dyDescent="0.4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4" hidden="1" x14ac:dyDescent="0.4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4" hidden="1" x14ac:dyDescent="0.4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4" hidden="1" x14ac:dyDescent="0.4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4" hidden="1" x14ac:dyDescent="0.4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4" hidden="1" x14ac:dyDescent="0.4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4" hidden="1" x14ac:dyDescent="0.4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4" hidden="1" x14ac:dyDescent="0.4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4" hidden="1" x14ac:dyDescent="0.4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4" hidden="1" x14ac:dyDescent="0.4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4" hidden="1" x14ac:dyDescent="0.4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4" hidden="1" x14ac:dyDescent="0.4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4" hidden="1" x14ac:dyDescent="0.4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4" hidden="1" x14ac:dyDescent="0.4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4" hidden="1" x14ac:dyDescent="0.4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4" hidden="1" x14ac:dyDescent="0.4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4" hidden="1" x14ac:dyDescent="0.4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4" hidden="1" x14ac:dyDescent="0.4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4" hidden="1" x14ac:dyDescent="0.4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4" hidden="1" x14ac:dyDescent="0.4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4" hidden="1" x14ac:dyDescent="0.4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4" hidden="1" x14ac:dyDescent="0.4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4" hidden="1" x14ac:dyDescent="0.4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4" hidden="1" x14ac:dyDescent="0.4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4" hidden="1" x14ac:dyDescent="0.4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4" hidden="1" x14ac:dyDescent="0.4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4" hidden="1" x14ac:dyDescent="0.4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4" hidden="1" x14ac:dyDescent="0.4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4" hidden="1" x14ac:dyDescent="0.4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4" hidden="1" x14ac:dyDescent="0.4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4" hidden="1" x14ac:dyDescent="0.4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4" hidden="1" x14ac:dyDescent="0.4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4" hidden="1" x14ac:dyDescent="0.4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4" hidden="1" x14ac:dyDescent="0.4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4" hidden="1" x14ac:dyDescent="0.4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4" hidden="1" x14ac:dyDescent="0.4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4" hidden="1" x14ac:dyDescent="0.4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4" hidden="1" x14ac:dyDescent="0.4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4" hidden="1" x14ac:dyDescent="0.4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4" hidden="1" x14ac:dyDescent="0.4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4" hidden="1" x14ac:dyDescent="0.4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4" hidden="1" x14ac:dyDescent="0.4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4" hidden="1" x14ac:dyDescent="0.4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4" hidden="1" x14ac:dyDescent="0.4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4" hidden="1" x14ac:dyDescent="0.4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4" hidden="1" x14ac:dyDescent="0.4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4" hidden="1" x14ac:dyDescent="0.4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4" hidden="1" x14ac:dyDescent="0.4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4" hidden="1" x14ac:dyDescent="0.4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4" hidden="1" x14ac:dyDescent="0.4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4" hidden="1" x14ac:dyDescent="0.4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4" hidden="1" x14ac:dyDescent="0.4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4" hidden="1" x14ac:dyDescent="0.4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4" hidden="1" x14ac:dyDescent="0.4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4" hidden="1" x14ac:dyDescent="0.4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4" hidden="1" x14ac:dyDescent="0.4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4" hidden="1" x14ac:dyDescent="0.4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4" hidden="1" x14ac:dyDescent="0.4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4" hidden="1" x14ac:dyDescent="0.4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4" hidden="1" x14ac:dyDescent="0.4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4" hidden="1" x14ac:dyDescent="0.4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4" hidden="1" x14ac:dyDescent="0.4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4" hidden="1" x14ac:dyDescent="0.4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4" hidden="1" x14ac:dyDescent="0.4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4" hidden="1" x14ac:dyDescent="0.4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4" hidden="1" x14ac:dyDescent="0.4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4" hidden="1" x14ac:dyDescent="0.4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4" hidden="1" x14ac:dyDescent="0.4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4" hidden="1" x14ac:dyDescent="0.4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4" hidden="1" x14ac:dyDescent="0.4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4" hidden="1" x14ac:dyDescent="0.4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4" hidden="1" x14ac:dyDescent="0.4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4" hidden="1" x14ac:dyDescent="0.4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4" hidden="1" x14ac:dyDescent="0.4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4" hidden="1" x14ac:dyDescent="0.4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4" hidden="1" x14ac:dyDescent="0.4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4" hidden="1" x14ac:dyDescent="0.4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4" hidden="1" x14ac:dyDescent="0.4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4" hidden="1" x14ac:dyDescent="0.4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4" hidden="1" x14ac:dyDescent="0.4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4" hidden="1" x14ac:dyDescent="0.4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4" hidden="1" x14ac:dyDescent="0.4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4" hidden="1" x14ac:dyDescent="0.4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4" hidden="1" x14ac:dyDescent="0.4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4" hidden="1" x14ac:dyDescent="0.4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4" hidden="1" x14ac:dyDescent="0.4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4" hidden="1" x14ac:dyDescent="0.4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4" hidden="1" x14ac:dyDescent="0.4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4" hidden="1" x14ac:dyDescent="0.4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4" hidden="1" x14ac:dyDescent="0.4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4" hidden="1" x14ac:dyDescent="0.4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4" hidden="1" x14ac:dyDescent="0.4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4" hidden="1" x14ac:dyDescent="0.4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4" hidden="1" x14ac:dyDescent="0.4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4" hidden="1" x14ac:dyDescent="0.4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4" hidden="1" x14ac:dyDescent="0.4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4" hidden="1" x14ac:dyDescent="0.4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4" hidden="1" x14ac:dyDescent="0.4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4" hidden="1" x14ac:dyDescent="0.4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4" hidden="1" x14ac:dyDescent="0.4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4" hidden="1" x14ac:dyDescent="0.4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4" hidden="1" x14ac:dyDescent="0.4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4" hidden="1" x14ac:dyDescent="0.4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4" hidden="1" x14ac:dyDescent="0.4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4" hidden="1" x14ac:dyDescent="0.4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4" hidden="1" x14ac:dyDescent="0.4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4" hidden="1" x14ac:dyDescent="0.4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4" hidden="1" x14ac:dyDescent="0.4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4" hidden="1" x14ac:dyDescent="0.4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4" hidden="1" x14ac:dyDescent="0.4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4" hidden="1" x14ac:dyDescent="0.4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4" hidden="1" x14ac:dyDescent="0.4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4" hidden="1" x14ac:dyDescent="0.4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4" hidden="1" x14ac:dyDescent="0.4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4" hidden="1" x14ac:dyDescent="0.4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4" hidden="1" x14ac:dyDescent="0.4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4" hidden="1" x14ac:dyDescent="0.4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4" hidden="1" x14ac:dyDescent="0.4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4" hidden="1" x14ac:dyDescent="0.4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4" hidden="1" x14ac:dyDescent="0.4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4" hidden="1" x14ac:dyDescent="0.4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4" hidden="1" x14ac:dyDescent="0.4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4" hidden="1" x14ac:dyDescent="0.4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4" hidden="1" x14ac:dyDescent="0.4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4" hidden="1" x14ac:dyDescent="0.4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4" hidden="1" x14ac:dyDescent="0.4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4" hidden="1" x14ac:dyDescent="0.4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4" hidden="1" x14ac:dyDescent="0.4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4" hidden="1" x14ac:dyDescent="0.4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4" hidden="1" x14ac:dyDescent="0.4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4" hidden="1" x14ac:dyDescent="0.4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4" hidden="1" x14ac:dyDescent="0.4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4" hidden="1" x14ac:dyDescent="0.4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4" hidden="1" x14ac:dyDescent="0.4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4" hidden="1" x14ac:dyDescent="0.4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4" hidden="1" x14ac:dyDescent="0.4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4" hidden="1" x14ac:dyDescent="0.4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4" hidden="1" x14ac:dyDescent="0.4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4" hidden="1" x14ac:dyDescent="0.4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4" hidden="1" x14ac:dyDescent="0.4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4" hidden="1" x14ac:dyDescent="0.4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4" hidden="1" x14ac:dyDescent="0.4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4" hidden="1" x14ac:dyDescent="0.4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4" hidden="1" x14ac:dyDescent="0.4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4" hidden="1" x14ac:dyDescent="0.4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4" hidden="1" x14ac:dyDescent="0.4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4" hidden="1" x14ac:dyDescent="0.4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4" hidden="1" x14ac:dyDescent="0.4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4" hidden="1" x14ac:dyDescent="0.4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4" hidden="1" x14ac:dyDescent="0.4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4" hidden="1" x14ac:dyDescent="0.4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4" hidden="1" x14ac:dyDescent="0.4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4" hidden="1" x14ac:dyDescent="0.4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4" hidden="1" x14ac:dyDescent="0.4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4" hidden="1" x14ac:dyDescent="0.4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4" hidden="1" x14ac:dyDescent="0.4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4" hidden="1" x14ac:dyDescent="0.4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4" hidden="1" x14ac:dyDescent="0.4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4" hidden="1" x14ac:dyDescent="0.4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4" hidden="1" x14ac:dyDescent="0.4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4" hidden="1" x14ac:dyDescent="0.4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4" hidden="1" x14ac:dyDescent="0.4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4" hidden="1" x14ac:dyDescent="0.4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4" hidden="1" x14ac:dyDescent="0.4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4" hidden="1" x14ac:dyDescent="0.4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4" hidden="1" x14ac:dyDescent="0.4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4" hidden="1" x14ac:dyDescent="0.4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4" hidden="1" x14ac:dyDescent="0.4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4" hidden="1" x14ac:dyDescent="0.4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4" hidden="1" x14ac:dyDescent="0.4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4" hidden="1" x14ac:dyDescent="0.4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4" hidden="1" x14ac:dyDescent="0.4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4" hidden="1" x14ac:dyDescent="0.4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4" hidden="1" x14ac:dyDescent="0.4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4" hidden="1" x14ac:dyDescent="0.4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4" hidden="1" x14ac:dyDescent="0.4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4" hidden="1" x14ac:dyDescent="0.4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4" hidden="1" x14ac:dyDescent="0.4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4" hidden="1" x14ac:dyDescent="0.4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4" hidden="1" x14ac:dyDescent="0.4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4" hidden="1" x14ac:dyDescent="0.4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4" hidden="1" x14ac:dyDescent="0.4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4" hidden="1" x14ac:dyDescent="0.4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4" hidden="1" x14ac:dyDescent="0.4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4" hidden="1" x14ac:dyDescent="0.4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4" hidden="1" x14ac:dyDescent="0.4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4" hidden="1" x14ac:dyDescent="0.4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4" hidden="1" x14ac:dyDescent="0.4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4" hidden="1" x14ac:dyDescent="0.4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4" hidden="1" x14ac:dyDescent="0.4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4" hidden="1" x14ac:dyDescent="0.4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4" hidden="1" x14ac:dyDescent="0.4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4" hidden="1" x14ac:dyDescent="0.4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4" hidden="1" x14ac:dyDescent="0.4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4" hidden="1" x14ac:dyDescent="0.4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4" hidden="1" x14ac:dyDescent="0.4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4" hidden="1" x14ac:dyDescent="0.4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4" hidden="1" x14ac:dyDescent="0.4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4" hidden="1" x14ac:dyDescent="0.4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4" hidden="1" x14ac:dyDescent="0.4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4" hidden="1" x14ac:dyDescent="0.4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4" hidden="1" x14ac:dyDescent="0.4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4" hidden="1" x14ac:dyDescent="0.4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4" hidden="1" x14ac:dyDescent="0.4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4" hidden="1" x14ac:dyDescent="0.4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4" hidden="1" x14ac:dyDescent="0.4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4" hidden="1" x14ac:dyDescent="0.4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4" hidden="1" x14ac:dyDescent="0.4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4" hidden="1" x14ac:dyDescent="0.4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4" hidden="1" x14ac:dyDescent="0.4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4" hidden="1" x14ac:dyDescent="0.4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4" hidden="1" x14ac:dyDescent="0.4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4" hidden="1" x14ac:dyDescent="0.4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4" hidden="1" x14ac:dyDescent="0.4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4" hidden="1" x14ac:dyDescent="0.4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4" hidden="1" x14ac:dyDescent="0.4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4" hidden="1" x14ac:dyDescent="0.4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4" hidden="1" x14ac:dyDescent="0.4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4" hidden="1" x14ac:dyDescent="0.4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4" hidden="1" x14ac:dyDescent="0.4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4" hidden="1" x14ac:dyDescent="0.4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4" hidden="1" x14ac:dyDescent="0.4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4" hidden="1" x14ac:dyDescent="0.4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4" hidden="1" x14ac:dyDescent="0.4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4" hidden="1" x14ac:dyDescent="0.4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4" hidden="1" x14ac:dyDescent="0.4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4" hidden="1" x14ac:dyDescent="0.4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4" hidden="1" x14ac:dyDescent="0.4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4" hidden="1" x14ac:dyDescent="0.4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4" hidden="1" x14ac:dyDescent="0.4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4" hidden="1" x14ac:dyDescent="0.4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4" hidden="1" x14ac:dyDescent="0.4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4" hidden="1" x14ac:dyDescent="0.4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4" hidden="1" x14ac:dyDescent="0.4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4" hidden="1" x14ac:dyDescent="0.4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4" hidden="1" x14ac:dyDescent="0.4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4" hidden="1" x14ac:dyDescent="0.4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4" hidden="1" x14ac:dyDescent="0.4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4" hidden="1" x14ac:dyDescent="0.4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4" hidden="1" x14ac:dyDescent="0.4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4" hidden="1" x14ac:dyDescent="0.4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4" hidden="1" x14ac:dyDescent="0.4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4" hidden="1" x14ac:dyDescent="0.4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4" hidden="1" x14ac:dyDescent="0.4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4" hidden="1" x14ac:dyDescent="0.4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4" hidden="1" x14ac:dyDescent="0.4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4" hidden="1" x14ac:dyDescent="0.4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4" hidden="1" x14ac:dyDescent="0.4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4" hidden="1" x14ac:dyDescent="0.4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4" hidden="1" x14ac:dyDescent="0.4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4" hidden="1" x14ac:dyDescent="0.4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4" hidden="1" x14ac:dyDescent="0.4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4" hidden="1" x14ac:dyDescent="0.4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4" hidden="1" x14ac:dyDescent="0.4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4" hidden="1" x14ac:dyDescent="0.4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4" hidden="1" x14ac:dyDescent="0.4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4" hidden="1" x14ac:dyDescent="0.4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4" hidden="1" x14ac:dyDescent="0.4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4" hidden="1" x14ac:dyDescent="0.4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4" hidden="1" x14ac:dyDescent="0.4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4" hidden="1" x14ac:dyDescent="0.4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4" hidden="1" x14ac:dyDescent="0.4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4" hidden="1" x14ac:dyDescent="0.4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4" hidden="1" x14ac:dyDescent="0.4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4" hidden="1" x14ac:dyDescent="0.4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4" hidden="1" x14ac:dyDescent="0.4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4" hidden="1" x14ac:dyDescent="0.4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4" hidden="1" x14ac:dyDescent="0.4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4" hidden="1" x14ac:dyDescent="0.4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4" hidden="1" x14ac:dyDescent="0.4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4" hidden="1" x14ac:dyDescent="0.4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4" hidden="1" x14ac:dyDescent="0.4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4" hidden="1" x14ac:dyDescent="0.4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4" hidden="1" x14ac:dyDescent="0.4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4" hidden="1" x14ac:dyDescent="0.4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4" hidden="1" x14ac:dyDescent="0.4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4" hidden="1" x14ac:dyDescent="0.4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4" hidden="1" x14ac:dyDescent="0.4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4" hidden="1" x14ac:dyDescent="0.4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4" hidden="1" x14ac:dyDescent="0.4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4" hidden="1" x14ac:dyDescent="0.4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4" hidden="1" x14ac:dyDescent="0.4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4" hidden="1" x14ac:dyDescent="0.4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4" hidden="1" x14ac:dyDescent="0.4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4" hidden="1" x14ac:dyDescent="0.4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4" hidden="1" x14ac:dyDescent="0.4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4" hidden="1" x14ac:dyDescent="0.4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4" hidden="1" x14ac:dyDescent="0.4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4" hidden="1" x14ac:dyDescent="0.4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4" hidden="1" x14ac:dyDescent="0.4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4" hidden="1" x14ac:dyDescent="0.4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4" hidden="1" x14ac:dyDescent="0.4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4" hidden="1" x14ac:dyDescent="0.4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4" hidden="1" x14ac:dyDescent="0.4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4" hidden="1" x14ac:dyDescent="0.4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4" hidden="1" x14ac:dyDescent="0.4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4" hidden="1" x14ac:dyDescent="0.4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4" hidden="1" x14ac:dyDescent="0.4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4" hidden="1" x14ac:dyDescent="0.4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4" hidden="1" x14ac:dyDescent="0.4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4" hidden="1" x14ac:dyDescent="0.4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4" hidden="1" x14ac:dyDescent="0.4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4" hidden="1" x14ac:dyDescent="0.4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4" hidden="1" x14ac:dyDescent="0.4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4" hidden="1" x14ac:dyDescent="0.4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4" hidden="1" x14ac:dyDescent="0.4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4" hidden="1" x14ac:dyDescent="0.4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4" hidden="1" x14ac:dyDescent="0.4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4" hidden="1" x14ac:dyDescent="0.4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4" hidden="1" x14ac:dyDescent="0.4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4" hidden="1" x14ac:dyDescent="0.4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4" hidden="1" x14ac:dyDescent="0.4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4" hidden="1" x14ac:dyDescent="0.4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4" hidden="1" x14ac:dyDescent="0.4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4" hidden="1" x14ac:dyDescent="0.4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4" hidden="1" x14ac:dyDescent="0.4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4" hidden="1" x14ac:dyDescent="0.4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4" hidden="1" x14ac:dyDescent="0.4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4" hidden="1" x14ac:dyDescent="0.4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4" hidden="1" x14ac:dyDescent="0.4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4" hidden="1" x14ac:dyDescent="0.4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4" hidden="1" x14ac:dyDescent="0.4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4" hidden="1" x14ac:dyDescent="0.4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4" hidden="1" x14ac:dyDescent="0.4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4" hidden="1" x14ac:dyDescent="0.4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4" hidden="1" x14ac:dyDescent="0.4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4" hidden="1" x14ac:dyDescent="0.4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4" hidden="1" x14ac:dyDescent="0.4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4" hidden="1" x14ac:dyDescent="0.4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4" hidden="1" x14ac:dyDescent="0.4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4" hidden="1" x14ac:dyDescent="0.4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4" hidden="1" x14ac:dyDescent="0.4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4" hidden="1" x14ac:dyDescent="0.4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4" hidden="1" x14ac:dyDescent="0.4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4" hidden="1" x14ac:dyDescent="0.4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4" hidden="1" x14ac:dyDescent="0.4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4" hidden="1" x14ac:dyDescent="0.4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4" hidden="1" x14ac:dyDescent="0.4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4" hidden="1" x14ac:dyDescent="0.4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4" hidden="1" x14ac:dyDescent="0.4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4" hidden="1" x14ac:dyDescent="0.4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4" hidden="1" x14ac:dyDescent="0.4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4" hidden="1" x14ac:dyDescent="0.4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4" hidden="1" x14ac:dyDescent="0.4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4" hidden="1" x14ac:dyDescent="0.4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4" hidden="1" x14ac:dyDescent="0.4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4" hidden="1" x14ac:dyDescent="0.4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4" hidden="1" x14ac:dyDescent="0.4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4" hidden="1" x14ac:dyDescent="0.4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4" hidden="1" x14ac:dyDescent="0.4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4" hidden="1" x14ac:dyDescent="0.4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4" hidden="1" x14ac:dyDescent="0.4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4" hidden="1" x14ac:dyDescent="0.4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4" hidden="1" x14ac:dyDescent="0.4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4" hidden="1" x14ac:dyDescent="0.4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4" hidden="1" x14ac:dyDescent="0.4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4" hidden="1" x14ac:dyDescent="0.4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4" hidden="1" x14ac:dyDescent="0.4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4" hidden="1" x14ac:dyDescent="0.4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4" hidden="1" x14ac:dyDescent="0.4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4" hidden="1" x14ac:dyDescent="0.4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4" hidden="1" x14ac:dyDescent="0.4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4" hidden="1" x14ac:dyDescent="0.4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4" hidden="1" x14ac:dyDescent="0.4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4" hidden="1" x14ac:dyDescent="0.4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4" hidden="1" x14ac:dyDescent="0.4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4" hidden="1" x14ac:dyDescent="0.4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4" hidden="1" x14ac:dyDescent="0.4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4" hidden="1" x14ac:dyDescent="0.4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4" hidden="1" x14ac:dyDescent="0.4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4" hidden="1" x14ac:dyDescent="0.4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4" hidden="1" x14ac:dyDescent="0.4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4" hidden="1" x14ac:dyDescent="0.4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4" hidden="1" x14ac:dyDescent="0.4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4" hidden="1" x14ac:dyDescent="0.4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4" hidden="1" x14ac:dyDescent="0.4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4" hidden="1" x14ac:dyDescent="0.4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4" hidden="1" x14ac:dyDescent="0.4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4" hidden="1" x14ac:dyDescent="0.4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4" hidden="1" x14ac:dyDescent="0.4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4" hidden="1" x14ac:dyDescent="0.4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4" hidden="1" x14ac:dyDescent="0.4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4" hidden="1" x14ac:dyDescent="0.4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4" hidden="1" x14ac:dyDescent="0.4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4" hidden="1" x14ac:dyDescent="0.4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4" hidden="1" x14ac:dyDescent="0.4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4" hidden="1" x14ac:dyDescent="0.4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4" hidden="1" x14ac:dyDescent="0.4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4" hidden="1" x14ac:dyDescent="0.4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4" hidden="1" x14ac:dyDescent="0.4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4" hidden="1" x14ac:dyDescent="0.4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4" hidden="1" x14ac:dyDescent="0.4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4" hidden="1" x14ac:dyDescent="0.4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4" hidden="1" x14ac:dyDescent="0.4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4" hidden="1" x14ac:dyDescent="0.4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4" hidden="1" x14ac:dyDescent="0.4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4" hidden="1" x14ac:dyDescent="0.4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4" hidden="1" x14ac:dyDescent="0.4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4" hidden="1" x14ac:dyDescent="0.4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4" hidden="1" x14ac:dyDescent="0.4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4" hidden="1" x14ac:dyDescent="0.4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4" hidden="1" x14ac:dyDescent="0.4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4" hidden="1" x14ac:dyDescent="0.4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4" hidden="1" x14ac:dyDescent="0.4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4" hidden="1" x14ac:dyDescent="0.4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4" hidden="1" x14ac:dyDescent="0.4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4" hidden="1" x14ac:dyDescent="0.4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4" hidden="1" x14ac:dyDescent="0.4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4" hidden="1" x14ac:dyDescent="0.4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4" hidden="1" x14ac:dyDescent="0.4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4" hidden="1" x14ac:dyDescent="0.4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4" hidden="1" x14ac:dyDescent="0.4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4" hidden="1" x14ac:dyDescent="0.4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4" hidden="1" x14ac:dyDescent="0.4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4" hidden="1" x14ac:dyDescent="0.4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4" hidden="1" x14ac:dyDescent="0.4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4" hidden="1" x14ac:dyDescent="0.4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4" hidden="1" x14ac:dyDescent="0.4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4" hidden="1" x14ac:dyDescent="0.4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4" hidden="1" x14ac:dyDescent="0.4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4" hidden="1" x14ac:dyDescent="0.4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4" hidden="1" x14ac:dyDescent="0.4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4" hidden="1" x14ac:dyDescent="0.4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4" hidden="1" x14ac:dyDescent="0.4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4" hidden="1" x14ac:dyDescent="0.4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4" hidden="1" x14ac:dyDescent="0.4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4" hidden="1" x14ac:dyDescent="0.4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4" hidden="1" x14ac:dyDescent="0.4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4" hidden="1" x14ac:dyDescent="0.4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4" hidden="1" x14ac:dyDescent="0.4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4" hidden="1" x14ac:dyDescent="0.4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4" hidden="1" x14ac:dyDescent="0.4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4" hidden="1" x14ac:dyDescent="0.4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4" hidden="1" x14ac:dyDescent="0.4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4" hidden="1" x14ac:dyDescent="0.4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4" hidden="1" x14ac:dyDescent="0.4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4" hidden="1" x14ac:dyDescent="0.4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4" hidden="1" x14ac:dyDescent="0.4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4" hidden="1" x14ac:dyDescent="0.4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4" hidden="1" x14ac:dyDescent="0.4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4" hidden="1" x14ac:dyDescent="0.4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4" hidden="1" x14ac:dyDescent="0.4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4" hidden="1" x14ac:dyDescent="0.4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4" hidden="1" x14ac:dyDescent="0.4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4" hidden="1" x14ac:dyDescent="0.4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4" hidden="1" x14ac:dyDescent="0.4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4" hidden="1" x14ac:dyDescent="0.4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4" hidden="1" x14ac:dyDescent="0.4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4" hidden="1" x14ac:dyDescent="0.4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4" hidden="1" x14ac:dyDescent="0.4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4" hidden="1" x14ac:dyDescent="0.4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4" hidden="1" x14ac:dyDescent="0.4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4" hidden="1" x14ac:dyDescent="0.4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4" hidden="1" x14ac:dyDescent="0.4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4" hidden="1" x14ac:dyDescent="0.4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4" hidden="1" x14ac:dyDescent="0.4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4" hidden="1" x14ac:dyDescent="0.4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4" hidden="1" x14ac:dyDescent="0.4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4" hidden="1" x14ac:dyDescent="0.4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4" hidden="1" x14ac:dyDescent="0.4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4" hidden="1" x14ac:dyDescent="0.4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4" hidden="1" x14ac:dyDescent="0.4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4" hidden="1" x14ac:dyDescent="0.4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4" hidden="1" x14ac:dyDescent="0.4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4" hidden="1" x14ac:dyDescent="0.4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4" hidden="1" x14ac:dyDescent="0.4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4" hidden="1" x14ac:dyDescent="0.4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4" hidden="1" x14ac:dyDescent="0.4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4" hidden="1" x14ac:dyDescent="0.4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4" hidden="1" x14ac:dyDescent="0.4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4" hidden="1" x14ac:dyDescent="0.4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4" hidden="1" x14ac:dyDescent="0.4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4" hidden="1" x14ac:dyDescent="0.4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4" hidden="1" x14ac:dyDescent="0.4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4" hidden="1" x14ac:dyDescent="0.4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4" hidden="1" x14ac:dyDescent="0.4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4" hidden="1" x14ac:dyDescent="0.4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4" hidden="1" x14ac:dyDescent="0.4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4" hidden="1" x14ac:dyDescent="0.4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4" hidden="1" x14ac:dyDescent="0.4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4" hidden="1" x14ac:dyDescent="0.4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4" hidden="1" x14ac:dyDescent="0.4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4" hidden="1" x14ac:dyDescent="0.4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4" hidden="1" x14ac:dyDescent="0.4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4" hidden="1" x14ac:dyDescent="0.4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4" hidden="1" x14ac:dyDescent="0.4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4" hidden="1" x14ac:dyDescent="0.4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4" hidden="1" x14ac:dyDescent="0.4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4" hidden="1" x14ac:dyDescent="0.4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4" hidden="1" x14ac:dyDescent="0.4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4" hidden="1" x14ac:dyDescent="0.4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4" hidden="1" x14ac:dyDescent="0.4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4" hidden="1" x14ac:dyDescent="0.4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4" hidden="1" x14ac:dyDescent="0.4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4" hidden="1" x14ac:dyDescent="0.4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4" hidden="1" x14ac:dyDescent="0.4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4" hidden="1" x14ac:dyDescent="0.4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4" hidden="1" x14ac:dyDescent="0.4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4" hidden="1" x14ac:dyDescent="0.4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4" hidden="1" x14ac:dyDescent="0.4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4" hidden="1" x14ac:dyDescent="0.4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4" hidden="1" x14ac:dyDescent="0.4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4" hidden="1" x14ac:dyDescent="0.4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4" hidden="1" x14ac:dyDescent="0.4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4" hidden="1" x14ac:dyDescent="0.4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4" hidden="1" x14ac:dyDescent="0.4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4" hidden="1" x14ac:dyDescent="0.4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4" hidden="1" x14ac:dyDescent="0.4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4" hidden="1" x14ac:dyDescent="0.4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4" hidden="1" x14ac:dyDescent="0.4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4" hidden="1" x14ac:dyDescent="0.4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4" hidden="1" x14ac:dyDescent="0.4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4" hidden="1" x14ac:dyDescent="0.4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4" hidden="1" x14ac:dyDescent="0.4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4" hidden="1" x14ac:dyDescent="0.4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4" hidden="1" x14ac:dyDescent="0.4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4" hidden="1" x14ac:dyDescent="0.4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4" hidden="1" x14ac:dyDescent="0.4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4" hidden="1" x14ac:dyDescent="0.4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4" hidden="1" x14ac:dyDescent="0.4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4" hidden="1" x14ac:dyDescent="0.4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4" hidden="1" x14ac:dyDescent="0.4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4" hidden="1" x14ac:dyDescent="0.4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4" hidden="1" x14ac:dyDescent="0.4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4" hidden="1" x14ac:dyDescent="0.4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4" hidden="1" x14ac:dyDescent="0.4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4" hidden="1" x14ac:dyDescent="0.4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4" hidden="1" x14ac:dyDescent="0.4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4" hidden="1" x14ac:dyDescent="0.4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4" hidden="1" x14ac:dyDescent="0.4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4" hidden="1" x14ac:dyDescent="0.4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4" hidden="1" x14ac:dyDescent="0.4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4" hidden="1" x14ac:dyDescent="0.4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4" hidden="1" x14ac:dyDescent="0.4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4" hidden="1" x14ac:dyDescent="0.4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4" hidden="1" x14ac:dyDescent="0.4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4" hidden="1" x14ac:dyDescent="0.4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4" hidden="1" x14ac:dyDescent="0.4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4" hidden="1" x14ac:dyDescent="0.4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4" hidden="1" x14ac:dyDescent="0.4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4" hidden="1" x14ac:dyDescent="0.4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4" hidden="1" x14ac:dyDescent="0.4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4" hidden="1" x14ac:dyDescent="0.4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4" hidden="1" x14ac:dyDescent="0.4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4" hidden="1" x14ac:dyDescent="0.4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4" hidden="1" x14ac:dyDescent="0.4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4" hidden="1" x14ac:dyDescent="0.4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4" hidden="1" x14ac:dyDescent="0.4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4" hidden="1" x14ac:dyDescent="0.4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4" hidden="1" x14ac:dyDescent="0.4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4" hidden="1" x14ac:dyDescent="0.4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4" hidden="1" x14ac:dyDescent="0.4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4" hidden="1" x14ac:dyDescent="0.4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4" hidden="1" x14ac:dyDescent="0.4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4" hidden="1" x14ac:dyDescent="0.4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4" hidden="1" x14ac:dyDescent="0.4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4" hidden="1" x14ac:dyDescent="0.4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4" hidden="1" x14ac:dyDescent="0.4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4" hidden="1" x14ac:dyDescent="0.4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4" hidden="1" x14ac:dyDescent="0.4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4" hidden="1" x14ac:dyDescent="0.4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4" hidden="1" x14ac:dyDescent="0.4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4" hidden="1" x14ac:dyDescent="0.4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4" hidden="1" x14ac:dyDescent="0.4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4" hidden="1" x14ac:dyDescent="0.4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4" hidden="1" x14ac:dyDescent="0.4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4" hidden="1" x14ac:dyDescent="0.4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4" hidden="1" x14ac:dyDescent="0.4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4" hidden="1" x14ac:dyDescent="0.4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4" hidden="1" x14ac:dyDescent="0.4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4" hidden="1" x14ac:dyDescent="0.4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4" hidden="1" x14ac:dyDescent="0.4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4" hidden="1" x14ac:dyDescent="0.4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4" hidden="1" x14ac:dyDescent="0.4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4" hidden="1" x14ac:dyDescent="0.4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4" hidden="1" x14ac:dyDescent="0.4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4" hidden="1" x14ac:dyDescent="0.4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4" hidden="1" x14ac:dyDescent="0.4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4" hidden="1" x14ac:dyDescent="0.4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4" hidden="1" x14ac:dyDescent="0.4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4" hidden="1" x14ac:dyDescent="0.4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4" hidden="1" x14ac:dyDescent="0.4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4" hidden="1" x14ac:dyDescent="0.4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4" hidden="1" x14ac:dyDescent="0.4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4" hidden="1" x14ac:dyDescent="0.4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4" hidden="1" x14ac:dyDescent="0.4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4" hidden="1" x14ac:dyDescent="0.4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4" hidden="1" x14ac:dyDescent="0.4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4" hidden="1" x14ac:dyDescent="0.4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4" hidden="1" x14ac:dyDescent="0.4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4" hidden="1" x14ac:dyDescent="0.4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4" hidden="1" x14ac:dyDescent="0.4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4" hidden="1" x14ac:dyDescent="0.4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4" hidden="1" x14ac:dyDescent="0.4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4" hidden="1" x14ac:dyDescent="0.4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4" hidden="1" x14ac:dyDescent="0.4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4" hidden="1" x14ac:dyDescent="0.4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4" hidden="1" x14ac:dyDescent="0.4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4" hidden="1" x14ac:dyDescent="0.4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4" hidden="1" x14ac:dyDescent="0.4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4" hidden="1" x14ac:dyDescent="0.4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4" hidden="1" x14ac:dyDescent="0.4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4" hidden="1" x14ac:dyDescent="0.4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4" hidden="1" x14ac:dyDescent="0.4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4" hidden="1" x14ac:dyDescent="0.4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4" hidden="1" x14ac:dyDescent="0.4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4" hidden="1" x14ac:dyDescent="0.4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4" hidden="1" x14ac:dyDescent="0.4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4" hidden="1" x14ac:dyDescent="0.4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4" hidden="1" x14ac:dyDescent="0.4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4" hidden="1" x14ac:dyDescent="0.4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4" hidden="1" x14ac:dyDescent="0.4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4" hidden="1" x14ac:dyDescent="0.4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4" hidden="1" x14ac:dyDescent="0.4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4" hidden="1" x14ac:dyDescent="0.4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4" hidden="1" x14ac:dyDescent="0.4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4" hidden="1" x14ac:dyDescent="0.4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4" hidden="1" x14ac:dyDescent="0.4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4" hidden="1" x14ac:dyDescent="0.4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4" hidden="1" x14ac:dyDescent="0.4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4" hidden="1" x14ac:dyDescent="0.4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4" hidden="1" x14ac:dyDescent="0.4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4" hidden="1" x14ac:dyDescent="0.4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4" hidden="1" x14ac:dyDescent="0.4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4" hidden="1" x14ac:dyDescent="0.4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4" hidden="1" x14ac:dyDescent="0.4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4" hidden="1" x14ac:dyDescent="0.4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4" hidden="1" x14ac:dyDescent="0.4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4" hidden="1" x14ac:dyDescent="0.4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4" hidden="1" x14ac:dyDescent="0.4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4" hidden="1" x14ac:dyDescent="0.4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4" hidden="1" x14ac:dyDescent="0.4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4" hidden="1" x14ac:dyDescent="0.4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4" hidden="1" x14ac:dyDescent="0.4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4" hidden="1" x14ac:dyDescent="0.4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4" hidden="1" x14ac:dyDescent="0.4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4" hidden="1" x14ac:dyDescent="0.4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4" hidden="1" x14ac:dyDescent="0.4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4" hidden="1" x14ac:dyDescent="0.4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4" hidden="1" x14ac:dyDescent="0.4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4" hidden="1" x14ac:dyDescent="0.4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4" hidden="1" x14ac:dyDescent="0.4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4" hidden="1" x14ac:dyDescent="0.4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4" hidden="1" x14ac:dyDescent="0.4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4" hidden="1" x14ac:dyDescent="0.4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4" hidden="1" x14ac:dyDescent="0.4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4" hidden="1" x14ac:dyDescent="0.4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4" hidden="1" x14ac:dyDescent="0.4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4" hidden="1" x14ac:dyDescent="0.4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4" hidden="1" x14ac:dyDescent="0.4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4" hidden="1" x14ac:dyDescent="0.4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4" hidden="1" x14ac:dyDescent="0.4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4" hidden="1" x14ac:dyDescent="0.4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4" hidden="1" x14ac:dyDescent="0.4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4" hidden="1" x14ac:dyDescent="0.4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4" hidden="1" x14ac:dyDescent="0.4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4" hidden="1" x14ac:dyDescent="0.4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4" hidden="1" x14ac:dyDescent="0.4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4" hidden="1" x14ac:dyDescent="0.4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4" hidden="1" x14ac:dyDescent="0.4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4" hidden="1" x14ac:dyDescent="0.4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4" hidden="1" x14ac:dyDescent="0.4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4" hidden="1" x14ac:dyDescent="0.4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4" hidden="1" x14ac:dyDescent="0.4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4" hidden="1" x14ac:dyDescent="0.4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4" hidden="1" x14ac:dyDescent="0.4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4" hidden="1" x14ac:dyDescent="0.4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4" hidden="1" x14ac:dyDescent="0.4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4" hidden="1" x14ac:dyDescent="0.4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4" hidden="1" x14ac:dyDescent="0.4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4" hidden="1" x14ac:dyDescent="0.4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4" hidden="1" x14ac:dyDescent="0.4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4" hidden="1" x14ac:dyDescent="0.4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4" hidden="1" x14ac:dyDescent="0.4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4" hidden="1" x14ac:dyDescent="0.4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4" hidden="1" x14ac:dyDescent="0.4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4" hidden="1" x14ac:dyDescent="0.4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4" hidden="1" x14ac:dyDescent="0.4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4" hidden="1" x14ac:dyDescent="0.4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4" hidden="1" x14ac:dyDescent="0.4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4" hidden="1" x14ac:dyDescent="0.4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4" hidden="1" x14ac:dyDescent="0.4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4" hidden="1" x14ac:dyDescent="0.4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4" hidden="1" x14ac:dyDescent="0.4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4" hidden="1" x14ac:dyDescent="0.4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4" hidden="1" x14ac:dyDescent="0.4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4" hidden="1" x14ac:dyDescent="0.4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4" hidden="1" x14ac:dyDescent="0.4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4" hidden="1" x14ac:dyDescent="0.4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4" hidden="1" x14ac:dyDescent="0.4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4" hidden="1" x14ac:dyDescent="0.4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4" hidden="1" x14ac:dyDescent="0.4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4" hidden="1" x14ac:dyDescent="0.4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4" hidden="1" x14ac:dyDescent="0.4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4" hidden="1" x14ac:dyDescent="0.4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4" hidden="1" x14ac:dyDescent="0.4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4" hidden="1" x14ac:dyDescent="0.4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4" hidden="1" x14ac:dyDescent="0.4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4" hidden="1" x14ac:dyDescent="0.4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4" hidden="1" x14ac:dyDescent="0.4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4" hidden="1" x14ac:dyDescent="0.4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4" hidden="1" x14ac:dyDescent="0.4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4" hidden="1" x14ac:dyDescent="0.4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4" hidden="1" x14ac:dyDescent="0.4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4" hidden="1" x14ac:dyDescent="0.4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4" hidden="1" x14ac:dyDescent="0.4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4" hidden="1" x14ac:dyDescent="0.4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4" hidden="1" x14ac:dyDescent="0.4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4" hidden="1" x14ac:dyDescent="0.4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4" hidden="1" x14ac:dyDescent="0.4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4" hidden="1" x14ac:dyDescent="0.4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4" hidden="1" x14ac:dyDescent="0.4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4" hidden="1" x14ac:dyDescent="0.4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4" hidden="1" x14ac:dyDescent="0.4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4" hidden="1" x14ac:dyDescent="0.4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4" hidden="1" x14ac:dyDescent="0.4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4" hidden="1" x14ac:dyDescent="0.4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4" hidden="1" x14ac:dyDescent="0.4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4" hidden="1" x14ac:dyDescent="0.4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4" hidden="1" x14ac:dyDescent="0.4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4" hidden="1" x14ac:dyDescent="0.4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4" hidden="1" x14ac:dyDescent="0.4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4" hidden="1" x14ac:dyDescent="0.4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4" hidden="1" x14ac:dyDescent="0.4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4" hidden="1" x14ac:dyDescent="0.4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4" hidden="1" x14ac:dyDescent="0.4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4" hidden="1" x14ac:dyDescent="0.4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4" hidden="1" x14ac:dyDescent="0.4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4" hidden="1" x14ac:dyDescent="0.4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4" hidden="1" x14ac:dyDescent="0.4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4" hidden="1" x14ac:dyDescent="0.4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4" hidden="1" x14ac:dyDescent="0.4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4" hidden="1" x14ac:dyDescent="0.4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4" hidden="1" x14ac:dyDescent="0.4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4" hidden="1" x14ac:dyDescent="0.4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4" hidden="1" x14ac:dyDescent="0.4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4" hidden="1" x14ac:dyDescent="0.4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4" hidden="1" x14ac:dyDescent="0.4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4" hidden="1" x14ac:dyDescent="0.4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4" hidden="1" x14ac:dyDescent="0.4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4" hidden="1" x14ac:dyDescent="0.4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4" hidden="1" x14ac:dyDescent="0.4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4" hidden="1" x14ac:dyDescent="0.4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4" hidden="1" x14ac:dyDescent="0.4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4" hidden="1" x14ac:dyDescent="0.4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4" hidden="1" x14ac:dyDescent="0.4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4" hidden="1" x14ac:dyDescent="0.4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4" hidden="1" x14ac:dyDescent="0.4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4" hidden="1" x14ac:dyDescent="0.4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4" hidden="1" x14ac:dyDescent="0.4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4" hidden="1" x14ac:dyDescent="0.4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4" hidden="1" x14ac:dyDescent="0.4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4" hidden="1" x14ac:dyDescent="0.4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4" hidden="1" x14ac:dyDescent="0.4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4" hidden="1" x14ac:dyDescent="0.4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4" hidden="1" x14ac:dyDescent="0.4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4" hidden="1" x14ac:dyDescent="0.4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4" hidden="1" x14ac:dyDescent="0.4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4" hidden="1" x14ac:dyDescent="0.4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4" hidden="1" x14ac:dyDescent="0.4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4" hidden="1" x14ac:dyDescent="0.4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4" hidden="1" x14ac:dyDescent="0.4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4" hidden="1" x14ac:dyDescent="0.4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4" hidden="1" x14ac:dyDescent="0.4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4" hidden="1" x14ac:dyDescent="0.4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4" hidden="1" x14ac:dyDescent="0.4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4" hidden="1" x14ac:dyDescent="0.4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4" hidden="1" x14ac:dyDescent="0.4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4" hidden="1" x14ac:dyDescent="0.4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4" hidden="1" x14ac:dyDescent="0.4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4" hidden="1" x14ac:dyDescent="0.4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4" hidden="1" x14ac:dyDescent="0.4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4" hidden="1" x14ac:dyDescent="0.4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4" hidden="1" x14ac:dyDescent="0.4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4" hidden="1" x14ac:dyDescent="0.4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4" hidden="1" x14ac:dyDescent="0.4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4" hidden="1" x14ac:dyDescent="0.4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4" hidden="1" x14ac:dyDescent="0.4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4" hidden="1" x14ac:dyDescent="0.4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4" hidden="1" x14ac:dyDescent="0.4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4" hidden="1" x14ac:dyDescent="0.4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4" hidden="1" x14ac:dyDescent="0.4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4" hidden="1" x14ac:dyDescent="0.4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4" hidden="1" x14ac:dyDescent="0.4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4" hidden="1" x14ac:dyDescent="0.4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4" hidden="1" x14ac:dyDescent="0.4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4" hidden="1" x14ac:dyDescent="0.4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4" hidden="1" x14ac:dyDescent="0.4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4" hidden="1" x14ac:dyDescent="0.4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4" hidden="1" x14ac:dyDescent="0.4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4" hidden="1" x14ac:dyDescent="0.4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4" hidden="1" x14ac:dyDescent="0.4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4" hidden="1" x14ac:dyDescent="0.4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4" hidden="1" x14ac:dyDescent="0.4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4" hidden="1" x14ac:dyDescent="0.4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4" hidden="1" x14ac:dyDescent="0.4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4" hidden="1" x14ac:dyDescent="0.4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4" hidden="1" x14ac:dyDescent="0.4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4" hidden="1" x14ac:dyDescent="0.4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4" hidden="1" x14ac:dyDescent="0.4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4" hidden="1" x14ac:dyDescent="0.4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4" hidden="1" x14ac:dyDescent="0.4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4" hidden="1" x14ac:dyDescent="0.4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4" hidden="1" x14ac:dyDescent="0.4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4" hidden="1" x14ac:dyDescent="0.4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4" hidden="1" x14ac:dyDescent="0.4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4" hidden="1" x14ac:dyDescent="0.4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4" hidden="1" x14ac:dyDescent="0.4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4" hidden="1" x14ac:dyDescent="0.4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4" hidden="1" x14ac:dyDescent="0.4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4" hidden="1" x14ac:dyDescent="0.4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4" hidden="1" x14ac:dyDescent="0.4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4" hidden="1" x14ac:dyDescent="0.4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4" hidden="1" x14ac:dyDescent="0.4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4" hidden="1" x14ac:dyDescent="0.4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4" hidden="1" x14ac:dyDescent="0.4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4" hidden="1" x14ac:dyDescent="0.4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4" hidden="1" x14ac:dyDescent="0.4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4" hidden="1" x14ac:dyDescent="0.4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4" hidden="1" x14ac:dyDescent="0.4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4" hidden="1" x14ac:dyDescent="0.4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4" hidden="1" x14ac:dyDescent="0.4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4" hidden="1" x14ac:dyDescent="0.4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4" hidden="1" x14ac:dyDescent="0.4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4" hidden="1" x14ac:dyDescent="0.4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4" hidden="1" x14ac:dyDescent="0.4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4" hidden="1" x14ac:dyDescent="0.4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4" hidden="1" x14ac:dyDescent="0.4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4" hidden="1" x14ac:dyDescent="0.4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4" hidden="1" x14ac:dyDescent="0.4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4" hidden="1" x14ac:dyDescent="0.4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4" hidden="1" x14ac:dyDescent="0.4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4" hidden="1" x14ac:dyDescent="0.4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4" hidden="1" x14ac:dyDescent="0.4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4" hidden="1" x14ac:dyDescent="0.4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4" hidden="1" x14ac:dyDescent="0.4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4" hidden="1" x14ac:dyDescent="0.4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4" hidden="1" x14ac:dyDescent="0.4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4" hidden="1" x14ac:dyDescent="0.4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4" hidden="1" x14ac:dyDescent="0.4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4" hidden="1" x14ac:dyDescent="0.4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4" hidden="1" x14ac:dyDescent="0.4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4" hidden="1" x14ac:dyDescent="0.4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4" hidden="1" x14ac:dyDescent="0.4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4" hidden="1" x14ac:dyDescent="0.4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4" hidden="1" x14ac:dyDescent="0.4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4" hidden="1" x14ac:dyDescent="0.4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4" hidden="1" x14ac:dyDescent="0.4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4" hidden="1" x14ac:dyDescent="0.4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4" hidden="1" x14ac:dyDescent="0.4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4" hidden="1" x14ac:dyDescent="0.4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4" hidden="1" x14ac:dyDescent="0.4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4" hidden="1" x14ac:dyDescent="0.4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4" hidden="1" x14ac:dyDescent="0.4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4" hidden="1" x14ac:dyDescent="0.4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4" hidden="1" x14ac:dyDescent="0.4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4" hidden="1" x14ac:dyDescent="0.4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4" hidden="1" x14ac:dyDescent="0.4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4" hidden="1" x14ac:dyDescent="0.4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4" hidden="1" x14ac:dyDescent="0.4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4" hidden="1" x14ac:dyDescent="0.4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4" hidden="1" x14ac:dyDescent="0.4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4" hidden="1" x14ac:dyDescent="0.4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4" hidden="1" x14ac:dyDescent="0.4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4" hidden="1" x14ac:dyDescent="0.4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4" hidden="1" x14ac:dyDescent="0.4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4" hidden="1" x14ac:dyDescent="0.4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4" hidden="1" x14ac:dyDescent="0.4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4" hidden="1" x14ac:dyDescent="0.4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4" hidden="1" x14ac:dyDescent="0.4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4" hidden="1" x14ac:dyDescent="0.4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4" hidden="1" x14ac:dyDescent="0.4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4" hidden="1" x14ac:dyDescent="0.4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4" hidden="1" x14ac:dyDescent="0.4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4" hidden="1" x14ac:dyDescent="0.4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4" hidden="1" x14ac:dyDescent="0.4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4" hidden="1" x14ac:dyDescent="0.4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4" hidden="1" x14ac:dyDescent="0.4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4" hidden="1" x14ac:dyDescent="0.4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4" hidden="1" x14ac:dyDescent="0.4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4" hidden="1" x14ac:dyDescent="0.4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4" hidden="1" x14ac:dyDescent="0.4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4" hidden="1" x14ac:dyDescent="0.4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4" hidden="1" x14ac:dyDescent="0.4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4" hidden="1" x14ac:dyDescent="0.4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4" hidden="1" x14ac:dyDescent="0.4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4" hidden="1" x14ac:dyDescent="0.4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4" hidden="1" x14ac:dyDescent="0.4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4" hidden="1" x14ac:dyDescent="0.4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4" hidden="1" x14ac:dyDescent="0.4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4" hidden="1" x14ac:dyDescent="0.4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4" hidden="1" x14ac:dyDescent="0.4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4" hidden="1" x14ac:dyDescent="0.4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4" hidden="1" x14ac:dyDescent="0.4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4" hidden="1" x14ac:dyDescent="0.4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4" hidden="1" x14ac:dyDescent="0.4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4" hidden="1" x14ac:dyDescent="0.4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4" hidden="1" x14ac:dyDescent="0.4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4" hidden="1" x14ac:dyDescent="0.4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4" hidden="1" x14ac:dyDescent="0.4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4" hidden="1" x14ac:dyDescent="0.4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4" hidden="1" x14ac:dyDescent="0.4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4" hidden="1" x14ac:dyDescent="0.4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4" hidden="1" x14ac:dyDescent="0.4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4" hidden="1" x14ac:dyDescent="0.4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4" hidden="1" x14ac:dyDescent="0.4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4" hidden="1" x14ac:dyDescent="0.4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4" hidden="1" x14ac:dyDescent="0.4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4" hidden="1" x14ac:dyDescent="0.4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4" hidden="1" x14ac:dyDescent="0.4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4" hidden="1" x14ac:dyDescent="0.4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4" hidden="1" x14ac:dyDescent="0.4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4" hidden="1" x14ac:dyDescent="0.4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4" hidden="1" x14ac:dyDescent="0.4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4" hidden="1" x14ac:dyDescent="0.4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4" hidden="1" x14ac:dyDescent="0.4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4" hidden="1" x14ac:dyDescent="0.4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4" hidden="1" x14ac:dyDescent="0.4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4" hidden="1" x14ac:dyDescent="0.4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4" hidden="1" x14ac:dyDescent="0.4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4" hidden="1" x14ac:dyDescent="0.4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4" hidden="1" x14ac:dyDescent="0.4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4" hidden="1" x14ac:dyDescent="0.4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4" hidden="1" x14ac:dyDescent="0.4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4" hidden="1" x14ac:dyDescent="0.4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4" hidden="1" x14ac:dyDescent="0.4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4" hidden="1" x14ac:dyDescent="0.4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4" hidden="1" x14ac:dyDescent="0.4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4" hidden="1" x14ac:dyDescent="0.4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4" hidden="1" x14ac:dyDescent="0.4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4" hidden="1" x14ac:dyDescent="0.4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4" hidden="1" x14ac:dyDescent="0.4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4" hidden="1" x14ac:dyDescent="0.4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4" hidden="1" x14ac:dyDescent="0.4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4" hidden="1" x14ac:dyDescent="0.4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4" hidden="1" x14ac:dyDescent="0.4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4" hidden="1" x14ac:dyDescent="0.4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4" hidden="1" x14ac:dyDescent="0.4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4" hidden="1" x14ac:dyDescent="0.4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4" hidden="1" x14ac:dyDescent="0.4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4" hidden="1" x14ac:dyDescent="0.4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4" hidden="1" x14ac:dyDescent="0.4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4" hidden="1" x14ac:dyDescent="0.4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4" hidden="1" x14ac:dyDescent="0.4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4" hidden="1" x14ac:dyDescent="0.4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4" hidden="1" x14ac:dyDescent="0.4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4" hidden="1" x14ac:dyDescent="0.4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4" hidden="1" x14ac:dyDescent="0.4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4" hidden="1" x14ac:dyDescent="0.4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4" hidden="1" x14ac:dyDescent="0.4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4" hidden="1" x14ac:dyDescent="0.4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4" hidden="1" x14ac:dyDescent="0.4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4" hidden="1" x14ac:dyDescent="0.4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4" hidden="1" x14ac:dyDescent="0.4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4" hidden="1" x14ac:dyDescent="0.4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4" hidden="1" x14ac:dyDescent="0.4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4" hidden="1" x14ac:dyDescent="0.4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4" hidden="1" x14ac:dyDescent="0.4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4" hidden="1" x14ac:dyDescent="0.4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2.8" hidden="1" x14ac:dyDescent="0.4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2.8" hidden="1" x14ac:dyDescent="0.4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2.8" hidden="1" x14ac:dyDescent="0.4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2.8" hidden="1" x14ac:dyDescent="0.4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2.8" hidden="1" x14ac:dyDescent="0.4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2.8" hidden="1" x14ac:dyDescent="0.4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2.8" hidden="1" x14ac:dyDescent="0.4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2.8" hidden="1" x14ac:dyDescent="0.4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2.8" hidden="1" x14ac:dyDescent="0.4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2.8" hidden="1" x14ac:dyDescent="0.4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2.8" hidden="1" x14ac:dyDescent="0.4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2.8" hidden="1" x14ac:dyDescent="0.4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2.8" hidden="1" x14ac:dyDescent="0.4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2.8" hidden="1" x14ac:dyDescent="0.4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2.8" hidden="1" x14ac:dyDescent="0.4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4" hidden="1" x14ac:dyDescent="0.4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4" hidden="1" x14ac:dyDescent="0.4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4" hidden="1" x14ac:dyDescent="0.4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4" hidden="1" x14ac:dyDescent="0.4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4" hidden="1" x14ac:dyDescent="0.4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4" hidden="1" x14ac:dyDescent="0.4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4" hidden="1" x14ac:dyDescent="0.4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4" hidden="1" x14ac:dyDescent="0.4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4" hidden="1" x14ac:dyDescent="0.4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4" hidden="1" x14ac:dyDescent="0.4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4" hidden="1" x14ac:dyDescent="0.4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4" hidden="1" x14ac:dyDescent="0.4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4" hidden="1" x14ac:dyDescent="0.4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4" hidden="1" x14ac:dyDescent="0.4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4" hidden="1" x14ac:dyDescent="0.4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4" hidden="1" x14ac:dyDescent="0.4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4" hidden="1" x14ac:dyDescent="0.4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4" hidden="1" x14ac:dyDescent="0.4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4" hidden="1" x14ac:dyDescent="0.4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4" hidden="1" x14ac:dyDescent="0.4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4" hidden="1" x14ac:dyDescent="0.4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4" hidden="1" x14ac:dyDescent="0.4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4" hidden="1" x14ac:dyDescent="0.4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4" hidden="1" x14ac:dyDescent="0.4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4" hidden="1" x14ac:dyDescent="0.4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4" hidden="1" x14ac:dyDescent="0.4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4" hidden="1" x14ac:dyDescent="0.4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4" hidden="1" x14ac:dyDescent="0.4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4" hidden="1" x14ac:dyDescent="0.4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4" hidden="1" x14ac:dyDescent="0.4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4" hidden="1" x14ac:dyDescent="0.4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4" hidden="1" x14ac:dyDescent="0.4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4" hidden="1" x14ac:dyDescent="0.4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4" hidden="1" x14ac:dyDescent="0.4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4" hidden="1" x14ac:dyDescent="0.4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4" hidden="1" x14ac:dyDescent="0.4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4" hidden="1" x14ac:dyDescent="0.4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4" hidden="1" x14ac:dyDescent="0.4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4" hidden="1" x14ac:dyDescent="0.4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4" hidden="1" x14ac:dyDescent="0.4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4" hidden="1" x14ac:dyDescent="0.4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4" hidden="1" x14ac:dyDescent="0.4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4" hidden="1" x14ac:dyDescent="0.4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4" hidden="1" x14ac:dyDescent="0.4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4" hidden="1" x14ac:dyDescent="0.4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4" hidden="1" x14ac:dyDescent="0.4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4" hidden="1" x14ac:dyDescent="0.4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4" hidden="1" x14ac:dyDescent="0.4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4" hidden="1" x14ac:dyDescent="0.4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4" hidden="1" x14ac:dyDescent="0.4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4" hidden="1" x14ac:dyDescent="0.4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4" hidden="1" x14ac:dyDescent="0.4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4" hidden="1" x14ac:dyDescent="0.4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4" hidden="1" x14ac:dyDescent="0.4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4" hidden="1" x14ac:dyDescent="0.4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4" hidden="1" x14ac:dyDescent="0.4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4" hidden="1" x14ac:dyDescent="0.4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4" hidden="1" x14ac:dyDescent="0.4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4" hidden="1" x14ac:dyDescent="0.4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4" hidden="1" x14ac:dyDescent="0.4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4" hidden="1" x14ac:dyDescent="0.4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4" hidden="1" x14ac:dyDescent="0.4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4" hidden="1" x14ac:dyDescent="0.4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4" hidden="1" x14ac:dyDescent="0.4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4" hidden="1" x14ac:dyDescent="0.4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4" hidden="1" x14ac:dyDescent="0.4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4" hidden="1" x14ac:dyDescent="0.4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4" hidden="1" x14ac:dyDescent="0.4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4" hidden="1" x14ac:dyDescent="0.4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4" hidden="1" x14ac:dyDescent="0.4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4" hidden="1" x14ac:dyDescent="0.4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4" hidden="1" x14ac:dyDescent="0.4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4" hidden="1" x14ac:dyDescent="0.4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4" hidden="1" x14ac:dyDescent="0.4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4" hidden="1" x14ac:dyDescent="0.4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4" hidden="1" x14ac:dyDescent="0.4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4" hidden="1" x14ac:dyDescent="0.4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4" hidden="1" x14ac:dyDescent="0.4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4" hidden="1" x14ac:dyDescent="0.4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4" hidden="1" x14ac:dyDescent="0.4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4" hidden="1" x14ac:dyDescent="0.4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4" hidden="1" x14ac:dyDescent="0.4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4" hidden="1" x14ac:dyDescent="0.4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4" hidden="1" x14ac:dyDescent="0.4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4" hidden="1" x14ac:dyDescent="0.4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4" hidden="1" x14ac:dyDescent="0.4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4" hidden="1" x14ac:dyDescent="0.4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4" hidden="1" x14ac:dyDescent="0.4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4" hidden="1" x14ac:dyDescent="0.4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4" hidden="1" x14ac:dyDescent="0.4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4" hidden="1" x14ac:dyDescent="0.4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4" hidden="1" x14ac:dyDescent="0.4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4" hidden="1" x14ac:dyDescent="0.4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4" hidden="1" x14ac:dyDescent="0.4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4" hidden="1" x14ac:dyDescent="0.4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4" hidden="1" x14ac:dyDescent="0.4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4" hidden="1" x14ac:dyDescent="0.4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4" hidden="1" x14ac:dyDescent="0.4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4" hidden="1" x14ac:dyDescent="0.4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4" hidden="1" x14ac:dyDescent="0.4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4" hidden="1" x14ac:dyDescent="0.4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4" hidden="1" x14ac:dyDescent="0.4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4" hidden="1" x14ac:dyDescent="0.4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4" hidden="1" x14ac:dyDescent="0.4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4" hidden="1" x14ac:dyDescent="0.4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4" hidden="1" x14ac:dyDescent="0.4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4" hidden="1" x14ac:dyDescent="0.4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4" hidden="1" x14ac:dyDescent="0.4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4" hidden="1" x14ac:dyDescent="0.4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4" hidden="1" x14ac:dyDescent="0.4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4" hidden="1" x14ac:dyDescent="0.4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4" hidden="1" x14ac:dyDescent="0.4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4" hidden="1" x14ac:dyDescent="0.4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4" hidden="1" x14ac:dyDescent="0.4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4" hidden="1" x14ac:dyDescent="0.4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4" hidden="1" x14ac:dyDescent="0.4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4" hidden="1" x14ac:dyDescent="0.4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4" hidden="1" x14ac:dyDescent="0.4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4" hidden="1" x14ac:dyDescent="0.4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4" hidden="1" x14ac:dyDescent="0.4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4" hidden="1" x14ac:dyDescent="0.4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4" hidden="1" x14ac:dyDescent="0.4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4" hidden="1" x14ac:dyDescent="0.4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4" hidden="1" x14ac:dyDescent="0.4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4" hidden="1" x14ac:dyDescent="0.4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4" hidden="1" x14ac:dyDescent="0.4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4" hidden="1" x14ac:dyDescent="0.4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4" hidden="1" x14ac:dyDescent="0.4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4" hidden="1" x14ac:dyDescent="0.4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4" hidden="1" x14ac:dyDescent="0.4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4" hidden="1" x14ac:dyDescent="0.4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4" hidden="1" x14ac:dyDescent="0.4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4" hidden="1" x14ac:dyDescent="0.4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4" hidden="1" x14ac:dyDescent="0.4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4" hidden="1" x14ac:dyDescent="0.4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4" hidden="1" x14ac:dyDescent="0.4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4" hidden="1" x14ac:dyDescent="0.4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4" hidden="1" x14ac:dyDescent="0.4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4" hidden="1" x14ac:dyDescent="0.4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4" hidden="1" x14ac:dyDescent="0.4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4" hidden="1" x14ac:dyDescent="0.4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4" hidden="1" x14ac:dyDescent="0.4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4" hidden="1" x14ac:dyDescent="0.4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4" hidden="1" x14ac:dyDescent="0.4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4" hidden="1" x14ac:dyDescent="0.4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4" hidden="1" x14ac:dyDescent="0.4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4" hidden="1" x14ac:dyDescent="0.4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4" hidden="1" x14ac:dyDescent="0.4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4" hidden="1" x14ac:dyDescent="0.4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4" hidden="1" x14ac:dyDescent="0.4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4" hidden="1" x14ac:dyDescent="0.4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4" hidden="1" x14ac:dyDescent="0.4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4" hidden="1" x14ac:dyDescent="0.4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4" hidden="1" x14ac:dyDescent="0.4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4" hidden="1" x14ac:dyDescent="0.4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4" hidden="1" x14ac:dyDescent="0.4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4" hidden="1" x14ac:dyDescent="0.4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4" hidden="1" x14ac:dyDescent="0.4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4" hidden="1" x14ac:dyDescent="0.4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4" hidden="1" x14ac:dyDescent="0.4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4" hidden="1" x14ac:dyDescent="0.4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4" hidden="1" x14ac:dyDescent="0.4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4" hidden="1" x14ac:dyDescent="0.4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4" hidden="1" x14ac:dyDescent="0.4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4" hidden="1" x14ac:dyDescent="0.4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4" hidden="1" x14ac:dyDescent="0.4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4" hidden="1" x14ac:dyDescent="0.4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4" hidden="1" x14ac:dyDescent="0.4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4" hidden="1" x14ac:dyDescent="0.4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4" hidden="1" x14ac:dyDescent="0.4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4" hidden="1" x14ac:dyDescent="0.4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4" hidden="1" x14ac:dyDescent="0.4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4" hidden="1" x14ac:dyDescent="0.4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4" hidden="1" x14ac:dyDescent="0.4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4" hidden="1" x14ac:dyDescent="0.4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4" hidden="1" x14ac:dyDescent="0.4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4" hidden="1" x14ac:dyDescent="0.4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4" hidden="1" x14ac:dyDescent="0.4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4" hidden="1" x14ac:dyDescent="0.4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4" hidden="1" x14ac:dyDescent="0.4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4" hidden="1" x14ac:dyDescent="0.4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4" hidden="1" x14ac:dyDescent="0.4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4" hidden="1" x14ac:dyDescent="0.4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4" hidden="1" x14ac:dyDescent="0.4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4" hidden="1" x14ac:dyDescent="0.4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4" hidden="1" x14ac:dyDescent="0.4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4" hidden="1" x14ac:dyDescent="0.4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4" hidden="1" x14ac:dyDescent="0.4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4" hidden="1" x14ac:dyDescent="0.4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4" hidden="1" x14ac:dyDescent="0.4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4" hidden="1" x14ac:dyDescent="0.4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4" hidden="1" x14ac:dyDescent="0.4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4" hidden="1" x14ac:dyDescent="0.4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4" hidden="1" x14ac:dyDescent="0.4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4" hidden="1" x14ac:dyDescent="0.4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4" hidden="1" x14ac:dyDescent="0.4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4" hidden="1" x14ac:dyDescent="0.4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4" hidden="1" x14ac:dyDescent="0.4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4" hidden="1" x14ac:dyDescent="0.4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4" hidden="1" x14ac:dyDescent="0.4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4" hidden="1" x14ac:dyDescent="0.4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4" hidden="1" x14ac:dyDescent="0.4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4" hidden="1" x14ac:dyDescent="0.4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4" hidden="1" x14ac:dyDescent="0.4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4" hidden="1" x14ac:dyDescent="0.4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4" hidden="1" x14ac:dyDescent="0.4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4" hidden="1" x14ac:dyDescent="0.4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4" hidden="1" x14ac:dyDescent="0.4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4" hidden="1" x14ac:dyDescent="0.4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4" hidden="1" x14ac:dyDescent="0.4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4" hidden="1" x14ac:dyDescent="0.4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4" hidden="1" x14ac:dyDescent="0.4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4" hidden="1" x14ac:dyDescent="0.4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4" hidden="1" x14ac:dyDescent="0.4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4" hidden="1" x14ac:dyDescent="0.4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4" hidden="1" x14ac:dyDescent="0.4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4" hidden="1" x14ac:dyDescent="0.4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4" hidden="1" x14ac:dyDescent="0.4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4" hidden="1" x14ac:dyDescent="0.4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4" hidden="1" x14ac:dyDescent="0.4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4" hidden="1" x14ac:dyDescent="0.4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4" hidden="1" x14ac:dyDescent="0.4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4" hidden="1" x14ac:dyDescent="0.4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4" hidden="1" x14ac:dyDescent="0.4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4" hidden="1" x14ac:dyDescent="0.4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4" hidden="1" x14ac:dyDescent="0.4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4" hidden="1" x14ac:dyDescent="0.4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4" hidden="1" x14ac:dyDescent="0.4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4" hidden="1" x14ac:dyDescent="0.4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4" hidden="1" x14ac:dyDescent="0.4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4" hidden="1" x14ac:dyDescent="0.4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4" hidden="1" x14ac:dyDescent="0.4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4" hidden="1" x14ac:dyDescent="0.4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4" hidden="1" x14ac:dyDescent="0.4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4" hidden="1" x14ac:dyDescent="0.4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4" hidden="1" x14ac:dyDescent="0.4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4" hidden="1" x14ac:dyDescent="0.4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4" hidden="1" x14ac:dyDescent="0.4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4" hidden="1" x14ac:dyDescent="0.4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4" hidden="1" x14ac:dyDescent="0.4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4" hidden="1" x14ac:dyDescent="0.4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4" hidden="1" x14ac:dyDescent="0.4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4" hidden="1" x14ac:dyDescent="0.4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4" hidden="1" x14ac:dyDescent="0.4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4" hidden="1" x14ac:dyDescent="0.4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4" hidden="1" x14ac:dyDescent="0.4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4" hidden="1" x14ac:dyDescent="0.4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4" hidden="1" x14ac:dyDescent="0.4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4" hidden="1" x14ac:dyDescent="0.4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4" hidden="1" x14ac:dyDescent="0.4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4" hidden="1" x14ac:dyDescent="0.4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4" hidden="1" x14ac:dyDescent="0.4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4" hidden="1" x14ac:dyDescent="0.4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4" hidden="1" x14ac:dyDescent="0.4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4" hidden="1" x14ac:dyDescent="0.4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4" hidden="1" x14ac:dyDescent="0.4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4" hidden="1" x14ac:dyDescent="0.4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4" hidden="1" x14ac:dyDescent="0.4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4" hidden="1" x14ac:dyDescent="0.4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4" hidden="1" x14ac:dyDescent="0.4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4" hidden="1" x14ac:dyDescent="0.4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4" hidden="1" x14ac:dyDescent="0.4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4" hidden="1" x14ac:dyDescent="0.4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4" hidden="1" x14ac:dyDescent="0.4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4" hidden="1" x14ac:dyDescent="0.4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4" hidden="1" x14ac:dyDescent="0.4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4" hidden="1" x14ac:dyDescent="0.4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4" hidden="1" x14ac:dyDescent="0.4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4" hidden="1" x14ac:dyDescent="0.4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4" hidden="1" x14ac:dyDescent="0.4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4" hidden="1" x14ac:dyDescent="0.4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4" hidden="1" x14ac:dyDescent="0.4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4" hidden="1" x14ac:dyDescent="0.4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4" hidden="1" x14ac:dyDescent="0.4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4" hidden="1" x14ac:dyDescent="0.4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4" hidden="1" x14ac:dyDescent="0.4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4" hidden="1" x14ac:dyDescent="0.4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4" hidden="1" x14ac:dyDescent="0.4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4" hidden="1" x14ac:dyDescent="0.4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4" hidden="1" x14ac:dyDescent="0.4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4" hidden="1" x14ac:dyDescent="0.4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4" hidden="1" x14ac:dyDescent="0.4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4" hidden="1" x14ac:dyDescent="0.4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4" hidden="1" x14ac:dyDescent="0.4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4" hidden="1" x14ac:dyDescent="0.4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4" hidden="1" x14ac:dyDescent="0.4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4" hidden="1" x14ac:dyDescent="0.4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4" hidden="1" x14ac:dyDescent="0.4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4" hidden="1" x14ac:dyDescent="0.4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4" hidden="1" x14ac:dyDescent="0.4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4" hidden="1" x14ac:dyDescent="0.4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4" hidden="1" x14ac:dyDescent="0.4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4" hidden="1" x14ac:dyDescent="0.4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4" hidden="1" x14ac:dyDescent="0.4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4" hidden="1" x14ac:dyDescent="0.4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4" hidden="1" x14ac:dyDescent="0.4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4" hidden="1" x14ac:dyDescent="0.4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4" hidden="1" x14ac:dyDescent="0.4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4" hidden="1" x14ac:dyDescent="0.4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4" hidden="1" x14ac:dyDescent="0.4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4" hidden="1" x14ac:dyDescent="0.4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4" hidden="1" x14ac:dyDescent="0.4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4" hidden="1" x14ac:dyDescent="0.4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4" hidden="1" x14ac:dyDescent="0.4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4" hidden="1" x14ac:dyDescent="0.4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4" hidden="1" x14ac:dyDescent="0.4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4" hidden="1" x14ac:dyDescent="0.4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4" hidden="1" x14ac:dyDescent="0.4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4" hidden="1" x14ac:dyDescent="0.4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4" hidden="1" x14ac:dyDescent="0.4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4" hidden="1" x14ac:dyDescent="0.4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4" hidden="1" x14ac:dyDescent="0.4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4" hidden="1" x14ac:dyDescent="0.4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4" hidden="1" x14ac:dyDescent="0.4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4" hidden="1" x14ac:dyDescent="0.4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4" hidden="1" x14ac:dyDescent="0.4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4" hidden="1" x14ac:dyDescent="0.4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4" hidden="1" x14ac:dyDescent="0.4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4" hidden="1" x14ac:dyDescent="0.4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4" hidden="1" x14ac:dyDescent="0.4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4" hidden="1" x14ac:dyDescent="0.4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4" hidden="1" x14ac:dyDescent="0.4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4" hidden="1" x14ac:dyDescent="0.4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4" hidden="1" x14ac:dyDescent="0.4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4" hidden="1" x14ac:dyDescent="0.4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4" hidden="1" x14ac:dyDescent="0.4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4" hidden="1" x14ac:dyDescent="0.4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4" hidden="1" x14ac:dyDescent="0.4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4" hidden="1" x14ac:dyDescent="0.4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4" hidden="1" x14ac:dyDescent="0.4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4" hidden="1" x14ac:dyDescent="0.4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4" hidden="1" x14ac:dyDescent="0.4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4" hidden="1" x14ac:dyDescent="0.4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4" hidden="1" x14ac:dyDescent="0.4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4" hidden="1" x14ac:dyDescent="0.4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4" hidden="1" x14ac:dyDescent="0.4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4" hidden="1" x14ac:dyDescent="0.4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4" hidden="1" x14ac:dyDescent="0.4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4" hidden="1" x14ac:dyDescent="0.4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4" hidden="1" x14ac:dyDescent="0.4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4" hidden="1" x14ac:dyDescent="0.4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4" hidden="1" x14ac:dyDescent="0.4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4" hidden="1" x14ac:dyDescent="0.4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4" hidden="1" x14ac:dyDescent="0.4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4" hidden="1" x14ac:dyDescent="0.4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4" hidden="1" x14ac:dyDescent="0.4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4" hidden="1" x14ac:dyDescent="0.4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4" hidden="1" x14ac:dyDescent="0.4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4" hidden="1" x14ac:dyDescent="0.4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4" hidden="1" x14ac:dyDescent="0.4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4" hidden="1" x14ac:dyDescent="0.4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4" hidden="1" x14ac:dyDescent="0.4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4" hidden="1" x14ac:dyDescent="0.4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4" hidden="1" x14ac:dyDescent="0.4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4" hidden="1" x14ac:dyDescent="0.4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4" hidden="1" x14ac:dyDescent="0.4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4" hidden="1" x14ac:dyDescent="0.4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4" hidden="1" x14ac:dyDescent="0.4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4" hidden="1" x14ac:dyDescent="0.4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4" hidden="1" x14ac:dyDescent="0.4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4" hidden="1" x14ac:dyDescent="0.4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4" hidden="1" x14ac:dyDescent="0.4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4" hidden="1" x14ac:dyDescent="0.4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4" hidden="1" x14ac:dyDescent="0.4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4" hidden="1" x14ac:dyDescent="0.4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4" hidden="1" x14ac:dyDescent="0.4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4" hidden="1" x14ac:dyDescent="0.4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4" hidden="1" x14ac:dyDescent="0.4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4" hidden="1" x14ac:dyDescent="0.4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4" hidden="1" x14ac:dyDescent="0.4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4" hidden="1" x14ac:dyDescent="0.4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4" hidden="1" x14ac:dyDescent="0.4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4" hidden="1" x14ac:dyDescent="0.4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4" hidden="1" x14ac:dyDescent="0.4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4" hidden="1" x14ac:dyDescent="0.4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4" hidden="1" x14ac:dyDescent="0.4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4" hidden="1" x14ac:dyDescent="0.4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4" hidden="1" x14ac:dyDescent="0.4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4" hidden="1" x14ac:dyDescent="0.4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4" hidden="1" x14ac:dyDescent="0.4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4" hidden="1" x14ac:dyDescent="0.4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4" hidden="1" x14ac:dyDescent="0.4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4" hidden="1" x14ac:dyDescent="0.4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4" hidden="1" x14ac:dyDescent="0.4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4" hidden="1" x14ac:dyDescent="0.4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4" hidden="1" x14ac:dyDescent="0.4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4" hidden="1" x14ac:dyDescent="0.4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4" hidden="1" x14ac:dyDescent="0.4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4" hidden="1" x14ac:dyDescent="0.4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4" hidden="1" x14ac:dyDescent="0.4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4" hidden="1" x14ac:dyDescent="0.4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4" hidden="1" x14ac:dyDescent="0.4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4" hidden="1" x14ac:dyDescent="0.4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4" hidden="1" x14ac:dyDescent="0.4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4" hidden="1" x14ac:dyDescent="0.4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4" hidden="1" x14ac:dyDescent="0.4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4" hidden="1" x14ac:dyDescent="0.4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4" hidden="1" x14ac:dyDescent="0.4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4" hidden="1" x14ac:dyDescent="0.4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4" hidden="1" x14ac:dyDescent="0.4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4" hidden="1" x14ac:dyDescent="0.4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4" hidden="1" x14ac:dyDescent="0.4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4" hidden="1" x14ac:dyDescent="0.4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4" hidden="1" x14ac:dyDescent="0.4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4" hidden="1" x14ac:dyDescent="0.4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4" hidden="1" x14ac:dyDescent="0.4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4" hidden="1" x14ac:dyDescent="0.4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4" hidden="1" x14ac:dyDescent="0.4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4" hidden="1" x14ac:dyDescent="0.4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4" hidden="1" x14ac:dyDescent="0.4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4" hidden="1" x14ac:dyDescent="0.4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4" hidden="1" x14ac:dyDescent="0.4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4" hidden="1" x14ac:dyDescent="0.4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4" hidden="1" x14ac:dyDescent="0.4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4" hidden="1" x14ac:dyDescent="0.4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4" hidden="1" x14ac:dyDescent="0.4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4" hidden="1" x14ac:dyDescent="0.4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4" hidden="1" x14ac:dyDescent="0.4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4" hidden="1" x14ac:dyDescent="0.4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4" hidden="1" x14ac:dyDescent="0.4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4" hidden="1" x14ac:dyDescent="0.4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4" hidden="1" x14ac:dyDescent="0.4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4" hidden="1" x14ac:dyDescent="0.4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4" hidden="1" x14ac:dyDescent="0.4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4" hidden="1" x14ac:dyDescent="0.4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4" hidden="1" x14ac:dyDescent="0.4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4" hidden="1" x14ac:dyDescent="0.4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4" hidden="1" x14ac:dyDescent="0.4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4" hidden="1" x14ac:dyDescent="0.4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4" hidden="1" x14ac:dyDescent="0.4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4" hidden="1" x14ac:dyDescent="0.4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4" hidden="1" x14ac:dyDescent="0.4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4" hidden="1" x14ac:dyDescent="0.4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4" hidden="1" x14ac:dyDescent="0.4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4" hidden="1" x14ac:dyDescent="0.4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4" hidden="1" x14ac:dyDescent="0.4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4" hidden="1" x14ac:dyDescent="0.4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4" hidden="1" x14ac:dyDescent="0.4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4" hidden="1" x14ac:dyDescent="0.4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4" hidden="1" x14ac:dyDescent="0.4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4" hidden="1" x14ac:dyDescent="0.4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4" hidden="1" x14ac:dyDescent="0.4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4" hidden="1" x14ac:dyDescent="0.4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4" hidden="1" x14ac:dyDescent="0.4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4" hidden="1" x14ac:dyDescent="0.4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4" hidden="1" x14ac:dyDescent="0.4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4" hidden="1" x14ac:dyDescent="0.4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4" hidden="1" x14ac:dyDescent="0.4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4" hidden="1" x14ac:dyDescent="0.4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4" hidden="1" x14ac:dyDescent="0.4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4" hidden="1" x14ac:dyDescent="0.4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4" hidden="1" x14ac:dyDescent="0.4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4" hidden="1" x14ac:dyDescent="0.4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4" hidden="1" x14ac:dyDescent="0.4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4" hidden="1" x14ac:dyDescent="0.4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4" hidden="1" x14ac:dyDescent="0.4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4" hidden="1" x14ac:dyDescent="0.4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4" hidden="1" x14ac:dyDescent="0.4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4" hidden="1" x14ac:dyDescent="0.4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4" hidden="1" x14ac:dyDescent="0.4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4" hidden="1" x14ac:dyDescent="0.4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4" hidden="1" x14ac:dyDescent="0.4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4" hidden="1" x14ac:dyDescent="0.4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4" hidden="1" x14ac:dyDescent="0.4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4" hidden="1" x14ac:dyDescent="0.4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4" hidden="1" x14ac:dyDescent="0.4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4" hidden="1" x14ac:dyDescent="0.4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4" hidden="1" x14ac:dyDescent="0.4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4" hidden="1" x14ac:dyDescent="0.4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4" hidden="1" x14ac:dyDescent="0.4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4" hidden="1" x14ac:dyDescent="0.4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4" hidden="1" x14ac:dyDescent="0.4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4" hidden="1" x14ac:dyDescent="0.4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4" hidden="1" x14ac:dyDescent="0.4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4" hidden="1" x14ac:dyDescent="0.4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4" hidden="1" x14ac:dyDescent="0.4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4" hidden="1" x14ac:dyDescent="0.4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4" hidden="1" x14ac:dyDescent="0.4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4" hidden="1" x14ac:dyDescent="0.4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4" hidden="1" x14ac:dyDescent="0.4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4" hidden="1" x14ac:dyDescent="0.4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4" hidden="1" x14ac:dyDescent="0.4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4" hidden="1" x14ac:dyDescent="0.4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4" hidden="1" x14ac:dyDescent="0.4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4" hidden="1" x14ac:dyDescent="0.4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4" hidden="1" x14ac:dyDescent="0.4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4" hidden="1" x14ac:dyDescent="0.4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4" hidden="1" x14ac:dyDescent="0.4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4" hidden="1" x14ac:dyDescent="0.4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4" hidden="1" x14ac:dyDescent="0.4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4" hidden="1" x14ac:dyDescent="0.4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4" hidden="1" x14ac:dyDescent="0.4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4" hidden="1" x14ac:dyDescent="0.4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4" hidden="1" x14ac:dyDescent="0.4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4" hidden="1" x14ac:dyDescent="0.4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4" hidden="1" x14ac:dyDescent="0.4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4" hidden="1" x14ac:dyDescent="0.4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4" hidden="1" x14ac:dyDescent="0.4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4" hidden="1" x14ac:dyDescent="0.4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4" hidden="1" x14ac:dyDescent="0.4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4" hidden="1" x14ac:dyDescent="0.4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4" hidden="1" x14ac:dyDescent="0.4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4" hidden="1" x14ac:dyDescent="0.4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4" hidden="1" x14ac:dyDescent="0.4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4" hidden="1" x14ac:dyDescent="0.4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4" hidden="1" x14ac:dyDescent="0.4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4" hidden="1" x14ac:dyDescent="0.4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4" hidden="1" x14ac:dyDescent="0.4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4" hidden="1" x14ac:dyDescent="0.4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4" hidden="1" x14ac:dyDescent="0.4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4" hidden="1" x14ac:dyDescent="0.4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4" hidden="1" x14ac:dyDescent="0.4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4" hidden="1" x14ac:dyDescent="0.4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4" hidden="1" x14ac:dyDescent="0.4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4" hidden="1" x14ac:dyDescent="0.4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4" hidden="1" x14ac:dyDescent="0.4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4" hidden="1" x14ac:dyDescent="0.4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4" hidden="1" x14ac:dyDescent="0.4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4" hidden="1" x14ac:dyDescent="0.4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4" hidden="1" x14ac:dyDescent="0.4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4" hidden="1" x14ac:dyDescent="0.4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4" hidden="1" x14ac:dyDescent="0.4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4" hidden="1" x14ac:dyDescent="0.4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4" hidden="1" x14ac:dyDescent="0.4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4" hidden="1" x14ac:dyDescent="0.4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4" hidden="1" x14ac:dyDescent="0.4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4" hidden="1" x14ac:dyDescent="0.4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4" hidden="1" x14ac:dyDescent="0.4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4" hidden="1" x14ac:dyDescent="0.4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4" hidden="1" x14ac:dyDescent="0.4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4" hidden="1" x14ac:dyDescent="0.4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4" hidden="1" x14ac:dyDescent="0.4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4" hidden="1" x14ac:dyDescent="0.4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4" hidden="1" x14ac:dyDescent="0.4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4" hidden="1" x14ac:dyDescent="0.4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4" hidden="1" x14ac:dyDescent="0.4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4" hidden="1" x14ac:dyDescent="0.4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4" hidden="1" x14ac:dyDescent="0.4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4" hidden="1" x14ac:dyDescent="0.4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4" hidden="1" x14ac:dyDescent="0.4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4" hidden="1" x14ac:dyDescent="0.4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4" hidden="1" x14ac:dyDescent="0.4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4" hidden="1" x14ac:dyDescent="0.4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4" hidden="1" x14ac:dyDescent="0.4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4" hidden="1" x14ac:dyDescent="0.4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4" hidden="1" x14ac:dyDescent="0.4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4" hidden="1" x14ac:dyDescent="0.4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4" hidden="1" x14ac:dyDescent="0.4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4" hidden="1" x14ac:dyDescent="0.4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4" hidden="1" x14ac:dyDescent="0.4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4" hidden="1" x14ac:dyDescent="0.4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4" hidden="1" x14ac:dyDescent="0.4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4" hidden="1" x14ac:dyDescent="0.4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4" hidden="1" x14ac:dyDescent="0.4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4" hidden="1" x14ac:dyDescent="0.4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4" hidden="1" x14ac:dyDescent="0.4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4" hidden="1" x14ac:dyDescent="0.4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4" hidden="1" x14ac:dyDescent="0.4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4" hidden="1" x14ac:dyDescent="0.4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4" hidden="1" x14ac:dyDescent="0.4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4" hidden="1" x14ac:dyDescent="0.4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4" hidden="1" x14ac:dyDescent="0.4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4" hidden="1" x14ac:dyDescent="0.4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4" hidden="1" x14ac:dyDescent="0.4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4" hidden="1" x14ac:dyDescent="0.4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4" hidden="1" x14ac:dyDescent="0.4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4" hidden="1" x14ac:dyDescent="0.4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4" hidden="1" x14ac:dyDescent="0.4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4" hidden="1" x14ac:dyDescent="0.4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4" hidden="1" x14ac:dyDescent="0.4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4" hidden="1" x14ac:dyDescent="0.4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4" hidden="1" x14ac:dyDescent="0.4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4" hidden="1" x14ac:dyDescent="0.4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4" hidden="1" x14ac:dyDescent="0.4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4" hidden="1" x14ac:dyDescent="0.4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4" hidden="1" x14ac:dyDescent="0.4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4" hidden="1" x14ac:dyDescent="0.4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4" hidden="1" x14ac:dyDescent="0.4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4" hidden="1" x14ac:dyDescent="0.4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4" hidden="1" x14ac:dyDescent="0.4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4" hidden="1" x14ac:dyDescent="0.4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4" hidden="1" x14ac:dyDescent="0.4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4" hidden="1" x14ac:dyDescent="0.4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4" hidden="1" x14ac:dyDescent="0.4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4" hidden="1" x14ac:dyDescent="0.4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4" hidden="1" x14ac:dyDescent="0.4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4" hidden="1" x14ac:dyDescent="0.4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4" hidden="1" x14ac:dyDescent="0.4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4" hidden="1" x14ac:dyDescent="0.4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4" hidden="1" x14ac:dyDescent="0.4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4" hidden="1" x14ac:dyDescent="0.4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4" hidden="1" x14ac:dyDescent="0.4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4" hidden="1" x14ac:dyDescent="0.4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4" hidden="1" x14ac:dyDescent="0.4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4" hidden="1" x14ac:dyDescent="0.4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4" hidden="1" x14ac:dyDescent="0.4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4" hidden="1" x14ac:dyDescent="0.4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4" hidden="1" x14ac:dyDescent="0.4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4" hidden="1" x14ac:dyDescent="0.4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4" hidden="1" x14ac:dyDescent="0.4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4" hidden="1" x14ac:dyDescent="0.4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4" hidden="1" x14ac:dyDescent="0.4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4" hidden="1" x14ac:dyDescent="0.4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4" hidden="1" x14ac:dyDescent="0.4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4" hidden="1" x14ac:dyDescent="0.4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4" hidden="1" x14ac:dyDescent="0.4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4" hidden="1" x14ac:dyDescent="0.4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4" hidden="1" x14ac:dyDescent="0.4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4" hidden="1" x14ac:dyDescent="0.4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4" hidden="1" x14ac:dyDescent="0.4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4" hidden="1" x14ac:dyDescent="0.4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4" hidden="1" x14ac:dyDescent="0.4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4" hidden="1" x14ac:dyDescent="0.4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4" hidden="1" x14ac:dyDescent="0.4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4" hidden="1" x14ac:dyDescent="0.4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4" hidden="1" x14ac:dyDescent="0.4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4" hidden="1" x14ac:dyDescent="0.4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4" hidden="1" x14ac:dyDescent="0.4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4" hidden="1" x14ac:dyDescent="0.4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4" hidden="1" x14ac:dyDescent="0.4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4" hidden="1" x14ac:dyDescent="0.4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4" hidden="1" x14ac:dyDescent="0.4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4" hidden="1" x14ac:dyDescent="0.4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4" hidden="1" x14ac:dyDescent="0.4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4" hidden="1" x14ac:dyDescent="0.4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4" hidden="1" x14ac:dyDescent="0.4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4" hidden="1" x14ac:dyDescent="0.4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4" hidden="1" x14ac:dyDescent="0.4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4" hidden="1" x14ac:dyDescent="0.4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4" hidden="1" x14ac:dyDescent="0.4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4" hidden="1" x14ac:dyDescent="0.4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4" hidden="1" x14ac:dyDescent="0.4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4" hidden="1" x14ac:dyDescent="0.4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4" hidden="1" x14ac:dyDescent="0.4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4" hidden="1" x14ac:dyDescent="0.4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4" hidden="1" x14ac:dyDescent="0.4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4" hidden="1" x14ac:dyDescent="0.4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4" hidden="1" x14ac:dyDescent="0.4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4" hidden="1" x14ac:dyDescent="0.4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4" hidden="1" x14ac:dyDescent="0.4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4" hidden="1" x14ac:dyDescent="0.4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4" hidden="1" x14ac:dyDescent="0.4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4" hidden="1" x14ac:dyDescent="0.4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4" hidden="1" x14ac:dyDescent="0.4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4" hidden="1" x14ac:dyDescent="0.4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4" hidden="1" x14ac:dyDescent="0.4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4" hidden="1" x14ac:dyDescent="0.4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4" hidden="1" x14ac:dyDescent="0.4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4" hidden="1" x14ac:dyDescent="0.4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4" hidden="1" x14ac:dyDescent="0.4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4" hidden="1" x14ac:dyDescent="0.4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4" hidden="1" x14ac:dyDescent="0.4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4" hidden="1" x14ac:dyDescent="0.4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4" hidden="1" x14ac:dyDescent="0.4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4" hidden="1" x14ac:dyDescent="0.4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4" hidden="1" x14ac:dyDescent="0.4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4" hidden="1" x14ac:dyDescent="0.4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4" hidden="1" x14ac:dyDescent="0.4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4" hidden="1" x14ac:dyDescent="0.4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4" hidden="1" x14ac:dyDescent="0.4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4" hidden="1" x14ac:dyDescent="0.4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4" hidden="1" x14ac:dyDescent="0.4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4" hidden="1" x14ac:dyDescent="0.4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4" hidden="1" x14ac:dyDescent="0.4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4" hidden="1" x14ac:dyDescent="0.4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4" hidden="1" x14ac:dyDescent="0.4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4" hidden="1" x14ac:dyDescent="0.4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4" hidden="1" x14ac:dyDescent="0.4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4" hidden="1" x14ac:dyDescent="0.4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4" hidden="1" x14ac:dyDescent="0.4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4" hidden="1" x14ac:dyDescent="0.4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4" hidden="1" x14ac:dyDescent="0.4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4" hidden="1" x14ac:dyDescent="0.4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4" hidden="1" x14ac:dyDescent="0.4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4" hidden="1" x14ac:dyDescent="0.4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4" hidden="1" x14ac:dyDescent="0.4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4" hidden="1" x14ac:dyDescent="0.4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4" hidden="1" x14ac:dyDescent="0.4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4" hidden="1" x14ac:dyDescent="0.4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4" hidden="1" x14ac:dyDescent="0.4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4" hidden="1" x14ac:dyDescent="0.4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4" hidden="1" x14ac:dyDescent="0.4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4" hidden="1" x14ac:dyDescent="0.4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4" hidden="1" x14ac:dyDescent="0.4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4" hidden="1" x14ac:dyDescent="0.4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4" hidden="1" x14ac:dyDescent="0.4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4" hidden="1" x14ac:dyDescent="0.4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4" hidden="1" x14ac:dyDescent="0.4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4" hidden="1" x14ac:dyDescent="0.4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4" hidden="1" x14ac:dyDescent="0.4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4" hidden="1" x14ac:dyDescent="0.4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4" hidden="1" x14ac:dyDescent="0.4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4" hidden="1" x14ac:dyDescent="0.4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4" hidden="1" x14ac:dyDescent="0.4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4" hidden="1" x14ac:dyDescent="0.4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4" hidden="1" x14ac:dyDescent="0.4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4" hidden="1" x14ac:dyDescent="0.4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4" hidden="1" x14ac:dyDescent="0.4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4" hidden="1" x14ac:dyDescent="0.4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4" hidden="1" x14ac:dyDescent="0.4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4" hidden="1" x14ac:dyDescent="0.4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4" hidden="1" x14ac:dyDescent="0.4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4" hidden="1" x14ac:dyDescent="0.4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4" hidden="1" x14ac:dyDescent="0.4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4" hidden="1" x14ac:dyDescent="0.4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4" hidden="1" x14ac:dyDescent="0.4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4" hidden="1" x14ac:dyDescent="0.4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4" hidden="1" x14ac:dyDescent="0.4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4" hidden="1" x14ac:dyDescent="0.4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4" hidden="1" x14ac:dyDescent="0.4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4" hidden="1" x14ac:dyDescent="0.4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4" hidden="1" x14ac:dyDescent="0.4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4" hidden="1" x14ac:dyDescent="0.4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4" hidden="1" x14ac:dyDescent="0.4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4" hidden="1" x14ac:dyDescent="0.4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4" hidden="1" x14ac:dyDescent="0.4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4" hidden="1" x14ac:dyDescent="0.4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4" hidden="1" x14ac:dyDescent="0.4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4" hidden="1" x14ac:dyDescent="0.4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4" hidden="1" x14ac:dyDescent="0.4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4" hidden="1" x14ac:dyDescent="0.4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4" hidden="1" x14ac:dyDescent="0.4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4" hidden="1" x14ac:dyDescent="0.4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4" hidden="1" x14ac:dyDescent="0.4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4" hidden="1" x14ac:dyDescent="0.4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4" hidden="1" x14ac:dyDescent="0.4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4" hidden="1" x14ac:dyDescent="0.4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4" hidden="1" x14ac:dyDescent="0.4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4" hidden="1" x14ac:dyDescent="0.4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4" hidden="1" x14ac:dyDescent="0.4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4" hidden="1" x14ac:dyDescent="0.4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4" hidden="1" x14ac:dyDescent="0.4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4" hidden="1" x14ac:dyDescent="0.4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4" hidden="1" x14ac:dyDescent="0.4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4" hidden="1" x14ac:dyDescent="0.4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4" hidden="1" x14ac:dyDescent="0.4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4" hidden="1" x14ac:dyDescent="0.4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4" hidden="1" x14ac:dyDescent="0.4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4" hidden="1" x14ac:dyDescent="0.4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4" hidden="1" x14ac:dyDescent="0.4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4" hidden="1" x14ac:dyDescent="0.4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4" hidden="1" x14ac:dyDescent="0.4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4" hidden="1" x14ac:dyDescent="0.4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4" hidden="1" x14ac:dyDescent="0.4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4" hidden="1" x14ac:dyDescent="0.4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4" hidden="1" x14ac:dyDescent="0.4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4" hidden="1" x14ac:dyDescent="0.4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4" hidden="1" x14ac:dyDescent="0.4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4" hidden="1" x14ac:dyDescent="0.4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4" hidden="1" x14ac:dyDescent="0.4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4" hidden="1" x14ac:dyDescent="0.4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4" hidden="1" x14ac:dyDescent="0.4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4" hidden="1" x14ac:dyDescent="0.4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4" hidden="1" x14ac:dyDescent="0.4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4" hidden="1" x14ac:dyDescent="0.4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4" hidden="1" x14ac:dyDescent="0.4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4" hidden="1" x14ac:dyDescent="0.4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4" hidden="1" x14ac:dyDescent="0.4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4" hidden="1" x14ac:dyDescent="0.4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4" hidden="1" x14ac:dyDescent="0.4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4" hidden="1" x14ac:dyDescent="0.4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4" hidden="1" x14ac:dyDescent="0.4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4" hidden="1" x14ac:dyDescent="0.4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4" hidden="1" x14ac:dyDescent="0.4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4" hidden="1" x14ac:dyDescent="0.4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4" hidden="1" x14ac:dyDescent="0.4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4" hidden="1" x14ac:dyDescent="0.4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4" hidden="1" x14ac:dyDescent="0.4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4" hidden="1" x14ac:dyDescent="0.4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4" hidden="1" x14ac:dyDescent="0.4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4" hidden="1" x14ac:dyDescent="0.4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4" hidden="1" x14ac:dyDescent="0.4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4" hidden="1" x14ac:dyDescent="0.4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4" hidden="1" x14ac:dyDescent="0.4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4" hidden="1" x14ac:dyDescent="0.4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4" hidden="1" x14ac:dyDescent="0.4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4" hidden="1" x14ac:dyDescent="0.4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4" hidden="1" x14ac:dyDescent="0.4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4" hidden="1" x14ac:dyDescent="0.4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4" hidden="1" x14ac:dyDescent="0.4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4" hidden="1" x14ac:dyDescent="0.4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4" hidden="1" x14ac:dyDescent="0.4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4" hidden="1" x14ac:dyDescent="0.4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4" hidden="1" x14ac:dyDescent="0.4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4" hidden="1" x14ac:dyDescent="0.4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4" hidden="1" x14ac:dyDescent="0.4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4" hidden="1" x14ac:dyDescent="0.4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4" hidden="1" x14ac:dyDescent="0.4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4" hidden="1" x14ac:dyDescent="0.4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4" hidden="1" x14ac:dyDescent="0.4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4" hidden="1" x14ac:dyDescent="0.4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4" hidden="1" x14ac:dyDescent="0.4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4" hidden="1" x14ac:dyDescent="0.4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4" hidden="1" x14ac:dyDescent="0.4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4" hidden="1" x14ac:dyDescent="0.4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4" hidden="1" x14ac:dyDescent="0.4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4" hidden="1" x14ac:dyDescent="0.4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4" hidden="1" x14ac:dyDescent="0.4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4" hidden="1" x14ac:dyDescent="0.4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4" hidden="1" x14ac:dyDescent="0.4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4" hidden="1" x14ac:dyDescent="0.4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4" hidden="1" x14ac:dyDescent="0.4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4" hidden="1" x14ac:dyDescent="0.4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4" hidden="1" x14ac:dyDescent="0.4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4" hidden="1" x14ac:dyDescent="0.4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4" hidden="1" x14ac:dyDescent="0.4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4" hidden="1" x14ac:dyDescent="0.4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4" hidden="1" x14ac:dyDescent="0.4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4" hidden="1" x14ac:dyDescent="0.4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4" hidden="1" x14ac:dyDescent="0.4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4" hidden="1" x14ac:dyDescent="0.4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4" hidden="1" x14ac:dyDescent="0.4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4" hidden="1" x14ac:dyDescent="0.4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4" hidden="1" x14ac:dyDescent="0.4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4" hidden="1" x14ac:dyDescent="0.4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4" hidden="1" x14ac:dyDescent="0.4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4" hidden="1" x14ac:dyDescent="0.4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4" hidden="1" x14ac:dyDescent="0.4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4" hidden="1" x14ac:dyDescent="0.4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4" hidden="1" x14ac:dyDescent="0.4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4" hidden="1" x14ac:dyDescent="0.4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4" hidden="1" x14ac:dyDescent="0.4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4" hidden="1" x14ac:dyDescent="0.4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4" hidden="1" x14ac:dyDescent="0.4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4" hidden="1" x14ac:dyDescent="0.4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4" hidden="1" x14ac:dyDescent="0.4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4" hidden="1" x14ac:dyDescent="0.4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4" hidden="1" x14ac:dyDescent="0.4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4" hidden="1" x14ac:dyDescent="0.4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4" hidden="1" x14ac:dyDescent="0.4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4" hidden="1" x14ac:dyDescent="0.4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4" hidden="1" x14ac:dyDescent="0.4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4" hidden="1" x14ac:dyDescent="0.4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4" hidden="1" x14ac:dyDescent="0.4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4" hidden="1" x14ac:dyDescent="0.4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4" hidden="1" x14ac:dyDescent="0.4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4" hidden="1" x14ac:dyDescent="0.4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4" hidden="1" x14ac:dyDescent="0.4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4" hidden="1" x14ac:dyDescent="0.4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4" hidden="1" x14ac:dyDescent="0.4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4" hidden="1" x14ac:dyDescent="0.4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4" hidden="1" x14ac:dyDescent="0.4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4" hidden="1" x14ac:dyDescent="0.4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4" hidden="1" x14ac:dyDescent="0.4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4" hidden="1" x14ac:dyDescent="0.4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4" hidden="1" x14ac:dyDescent="0.4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4" hidden="1" x14ac:dyDescent="0.4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4" hidden="1" x14ac:dyDescent="0.4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4" hidden="1" x14ac:dyDescent="0.4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4" hidden="1" x14ac:dyDescent="0.4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4" hidden="1" x14ac:dyDescent="0.4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4" hidden="1" x14ac:dyDescent="0.4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4" hidden="1" x14ac:dyDescent="0.4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4" hidden="1" x14ac:dyDescent="0.4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4" hidden="1" x14ac:dyDescent="0.4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4" hidden="1" x14ac:dyDescent="0.4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4" hidden="1" x14ac:dyDescent="0.4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4" hidden="1" x14ac:dyDescent="0.4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4" hidden="1" x14ac:dyDescent="0.4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4" hidden="1" x14ac:dyDescent="0.4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4" hidden="1" x14ac:dyDescent="0.4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4" hidden="1" x14ac:dyDescent="0.4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4" hidden="1" x14ac:dyDescent="0.4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4" hidden="1" x14ac:dyDescent="0.4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4" hidden="1" x14ac:dyDescent="0.4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4" hidden="1" x14ac:dyDescent="0.4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4" hidden="1" x14ac:dyDescent="0.4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4" hidden="1" x14ac:dyDescent="0.4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4" hidden="1" x14ac:dyDescent="0.4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4" hidden="1" x14ac:dyDescent="0.4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4" hidden="1" x14ac:dyDescent="0.4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4" hidden="1" x14ac:dyDescent="0.4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4" hidden="1" x14ac:dyDescent="0.4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4" hidden="1" x14ac:dyDescent="0.4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4" hidden="1" x14ac:dyDescent="0.4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4" hidden="1" x14ac:dyDescent="0.4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4" hidden="1" x14ac:dyDescent="0.4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4" hidden="1" x14ac:dyDescent="0.4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4" hidden="1" x14ac:dyDescent="0.4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4" hidden="1" x14ac:dyDescent="0.4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4" hidden="1" x14ac:dyDescent="0.4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4" hidden="1" x14ac:dyDescent="0.4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4" hidden="1" x14ac:dyDescent="0.4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4" hidden="1" x14ac:dyDescent="0.4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4" hidden="1" x14ac:dyDescent="0.4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4" hidden="1" x14ac:dyDescent="0.4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4" hidden="1" x14ac:dyDescent="0.4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4" hidden="1" x14ac:dyDescent="0.4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4" hidden="1" x14ac:dyDescent="0.4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4" hidden="1" x14ac:dyDescent="0.4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4" hidden="1" x14ac:dyDescent="0.4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4" hidden="1" x14ac:dyDescent="0.4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4" hidden="1" x14ac:dyDescent="0.4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4" hidden="1" x14ac:dyDescent="0.4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4" hidden="1" x14ac:dyDescent="0.4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4" hidden="1" x14ac:dyDescent="0.4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4" hidden="1" x14ac:dyDescent="0.4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4" hidden="1" x14ac:dyDescent="0.4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4" hidden="1" x14ac:dyDescent="0.4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4" hidden="1" x14ac:dyDescent="0.4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4" hidden="1" x14ac:dyDescent="0.4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4" hidden="1" x14ac:dyDescent="0.4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4" hidden="1" x14ac:dyDescent="0.4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4" hidden="1" x14ac:dyDescent="0.4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4" hidden="1" x14ac:dyDescent="0.4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4" hidden="1" x14ac:dyDescent="0.4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4" hidden="1" x14ac:dyDescent="0.4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4" hidden="1" x14ac:dyDescent="0.4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4" hidden="1" x14ac:dyDescent="0.4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4" hidden="1" x14ac:dyDescent="0.4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4" hidden="1" x14ac:dyDescent="0.4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4" hidden="1" x14ac:dyDescent="0.4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4" hidden="1" x14ac:dyDescent="0.4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4" hidden="1" x14ac:dyDescent="0.4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4" hidden="1" x14ac:dyDescent="0.4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4" hidden="1" x14ac:dyDescent="0.4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4" hidden="1" x14ac:dyDescent="0.4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4" hidden="1" x14ac:dyDescent="0.4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4" hidden="1" x14ac:dyDescent="0.4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4" hidden="1" x14ac:dyDescent="0.4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4" hidden="1" x14ac:dyDescent="0.4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4" hidden="1" x14ac:dyDescent="0.4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4" hidden="1" x14ac:dyDescent="0.4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4" hidden="1" x14ac:dyDescent="0.4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4" hidden="1" x14ac:dyDescent="0.4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4" hidden="1" x14ac:dyDescent="0.4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4" hidden="1" x14ac:dyDescent="0.4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4" hidden="1" x14ac:dyDescent="0.4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4" hidden="1" x14ac:dyDescent="0.4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4" hidden="1" x14ac:dyDescent="0.4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4" hidden="1" x14ac:dyDescent="0.4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4" hidden="1" x14ac:dyDescent="0.4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4" hidden="1" x14ac:dyDescent="0.4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4" hidden="1" x14ac:dyDescent="0.4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4" hidden="1" x14ac:dyDescent="0.4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4" hidden="1" x14ac:dyDescent="0.4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4" hidden="1" x14ac:dyDescent="0.4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4" hidden="1" x14ac:dyDescent="0.4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4" hidden="1" x14ac:dyDescent="0.4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4" hidden="1" x14ac:dyDescent="0.4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4" hidden="1" x14ac:dyDescent="0.4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4" hidden="1" x14ac:dyDescent="0.4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4" hidden="1" x14ac:dyDescent="0.4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4" hidden="1" x14ac:dyDescent="0.4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4" hidden="1" x14ac:dyDescent="0.4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Coverage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Ryan Hull</cp:lastModifiedBy>
  <cp:revision/>
  <dcterms:created xsi:type="dcterms:W3CDTF">2021-08-19T16:16:53Z</dcterms:created>
  <dcterms:modified xsi:type="dcterms:W3CDTF">2023-06-24T04:01:47Z</dcterms:modified>
  <cp:category/>
  <cp:contentStatus/>
</cp:coreProperties>
</file>