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ehep/inst/extdata/"/>
    </mc:Choice>
  </mc:AlternateContent>
  <xr:revisionPtr revIDLastSave="14" documentId="13_ncr:1_{E49A2C4F-AD99-44DD-A01E-585267D985C8}" xr6:coauthVersionLast="47" xr6:coauthVersionMax="47" xr10:uidLastSave="{CFB2EB63-2B5A-419F-88B1-CB415F2C614B}"/>
  <bookViews>
    <workbookView xWindow="-110" yWindow="-110" windowWidth="19420" windowHeight="10560" tabRatio="787" firstSheet="6" activeTab="9" xr2:uid="{B726C549-2F91-430F-BE68-2BF9546EAF5A}"/>
  </bookViews>
  <sheets>
    <sheet name="RegionSelect" sheetId="2" r:id="rId1"/>
    <sheet name="Scenarios" sheetId="3" r:id="rId2"/>
    <sheet name="StochasticParameters" sheetId="7" r:id="rId3"/>
    <sheet name="TotalPop" sheetId="6" r:id="rId4"/>
    <sheet name="PopValues" sheetId="9" r:id="rId5"/>
    <sheet name="SeasonalityCurves" sheetId="16" r:id="rId6"/>
    <sheet name="SeasonalityOffsets" sheetId="10" r:id="rId7"/>
    <sheet name="TV_Comprehensive" sheetId="27" r:id="rId8"/>
    <sheet name="TV_Basic" sheetId="28" r:id="rId9"/>
    <sheet name="TaskValues_ref" sheetId="26" r:id="rId10"/>
    <sheet name="Cadres_Comprehensive" sheetId="29" r:id="rId11"/>
    <sheet name="Cadres_Basic" sheetId="30" r:id="rId12"/>
    <sheet name="Lookup" sheetId="31" r:id="rId13"/>
    <sheet name="Staffing Models" sheetId="17" r:id="rId14"/>
    <sheet name="Pop_female_2020" sheetId="4" r:id="rId15"/>
    <sheet name="Pop_male_2020" sheetId="5" r:id="rId16"/>
    <sheet name="Fertility Mortality Rates" sheetId="8" r:id="rId17"/>
    <sheet name="RegionalData" sheetId="18" r:id="rId18"/>
    <sheet name="Ssn Births" sheetId="12" r:id="rId19"/>
    <sheet name="Ssn Diarrhea" sheetId="13" r:id="rId20"/>
    <sheet name="Ssn Malaria" sheetId="14" r:id="rId21"/>
    <sheet name="Ssn Nutr" sheetId="15" r:id="rId22"/>
    <sheet name="Ssn TB" sheetId="11" r:id="rId23"/>
  </sheets>
  <externalReferences>
    <externalReference r:id="rId24"/>
    <externalReference r:id="rId25"/>
  </externalReferences>
  <definedNames>
    <definedName name="_xlnm._FilterDatabase" localSheetId="9" hidden="1">TaskValues_ref!$A$1:$AA$19</definedName>
    <definedName name="hours" localSheetId="11">#REF!</definedName>
    <definedName name="hours" localSheetId="10">#REF!</definedName>
    <definedName name="hours" localSheetId="12">#REF!</definedName>
    <definedName name="hours" localSheetId="9">#REF!</definedName>
    <definedName name="hours" localSheetId="8">#REF!</definedName>
    <definedName name="hours" localSheetId="7">#REF!</definedName>
    <definedName name="hours">#REF!</definedName>
    <definedName name="select_pop" localSheetId="11">#REF!</definedName>
    <definedName name="select_pop" localSheetId="10">#REF!</definedName>
    <definedName name="select_pop" localSheetId="12">#REF!</definedName>
    <definedName name="select_pop" localSheetId="9">#REF!</definedName>
    <definedName name="select_pop" localSheetId="8">#REF!</definedName>
    <definedName name="select_pop" localSheetId="7">#REF!</definedName>
    <definedName name="select_pop">#REF!</definedName>
    <definedName name="total_pop" localSheetId="3">TotalPop!#REF!</definedName>
    <definedName name="total_pop">[1]Demographics_Total!$CZ$3</definedName>
    <definedName name="total_pop2">[2]Demographics_Total!$CZ$3</definedName>
    <definedName name="weeks" localSheetId="11">#REF!</definedName>
    <definedName name="weeks" localSheetId="10">#REF!</definedName>
    <definedName name="weeks" localSheetId="12">#REF!</definedName>
    <definedName name="weeks" localSheetId="9">#REF!</definedName>
    <definedName name="weeks" localSheetId="8">#REF!</definedName>
    <definedName name="weeks" localSheetId="7">#REF!</definedName>
    <definedName name="wee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26" l="1"/>
  <c r="M13" i="30"/>
  <c r="M12" i="30"/>
  <c r="R12" i="30" s="1"/>
  <c r="T12" i="30" s="1"/>
  <c r="M11" i="30"/>
  <c r="R11" i="30" s="1"/>
  <c r="T11" i="30" s="1"/>
  <c r="M10" i="30"/>
  <c r="R10" i="30" s="1"/>
  <c r="T10" i="30" s="1"/>
  <c r="M9" i="30"/>
  <c r="R9" i="30" s="1"/>
  <c r="T9" i="30" s="1"/>
  <c r="M8" i="30"/>
  <c r="R8" i="30" s="1"/>
  <c r="T8" i="30" s="1"/>
  <c r="M7" i="30"/>
  <c r="R7" i="30" s="1"/>
  <c r="T7" i="30" s="1"/>
  <c r="M6" i="30"/>
  <c r="R6" i="30" s="1"/>
  <c r="T6" i="30" s="1"/>
  <c r="M5" i="30"/>
  <c r="R5" i="30" s="1"/>
  <c r="T5" i="30" s="1"/>
  <c r="M4" i="30"/>
  <c r="R4" i="30" s="1"/>
  <c r="T4" i="30" s="1"/>
  <c r="M3" i="30"/>
  <c r="R3" i="30" s="1"/>
  <c r="T3" i="30" s="1"/>
  <c r="M2" i="30"/>
  <c r="R2" i="30" s="1"/>
  <c r="T2" i="30" s="1"/>
  <c r="B2" i="30"/>
  <c r="T15" i="30"/>
  <c r="O15" i="30"/>
  <c r="I15" i="30"/>
  <c r="T14" i="30"/>
  <c r="O14" i="30"/>
  <c r="I14" i="30"/>
  <c r="E14" i="30"/>
  <c r="R13" i="30"/>
  <c r="T13" i="30" s="1"/>
  <c r="I13" i="30"/>
  <c r="E13" i="30"/>
  <c r="I12" i="30"/>
  <c r="E12" i="30"/>
  <c r="I11" i="30"/>
  <c r="E11" i="30"/>
  <c r="I10" i="30"/>
  <c r="E10" i="30"/>
  <c r="I9" i="30"/>
  <c r="E9" i="30"/>
  <c r="I8" i="30"/>
  <c r="E8" i="30"/>
  <c r="I7" i="30"/>
  <c r="E7" i="30"/>
  <c r="I6" i="30"/>
  <c r="E6" i="30"/>
  <c r="I5" i="30"/>
  <c r="E5" i="30"/>
  <c r="I4" i="30"/>
  <c r="E4" i="30"/>
  <c r="I3" i="30"/>
  <c r="E3" i="30"/>
  <c r="I2" i="30"/>
  <c r="E2" i="30"/>
  <c r="B4" i="29"/>
  <c r="B3" i="29"/>
  <c r="B2" i="29"/>
  <c r="Y22" i="29"/>
  <c r="R22" i="29"/>
  <c r="Y21" i="29"/>
  <c r="R21" i="29"/>
  <c r="Y20" i="29"/>
  <c r="R20" i="29"/>
  <c r="J20" i="29"/>
  <c r="Y19" i="29"/>
  <c r="R19" i="29"/>
  <c r="J19" i="29"/>
  <c r="Y18" i="29"/>
  <c r="R18" i="29"/>
  <c r="J18" i="29"/>
  <c r="E18" i="29"/>
  <c r="Y17" i="29"/>
  <c r="R17" i="29"/>
  <c r="J17" i="29"/>
  <c r="E17" i="29"/>
  <c r="Y16" i="29"/>
  <c r="R16" i="29"/>
  <c r="J16" i="29"/>
  <c r="E16" i="29"/>
  <c r="Y15" i="29"/>
  <c r="R15" i="29"/>
  <c r="J15" i="29"/>
  <c r="E15" i="29"/>
  <c r="Y14" i="29"/>
  <c r="R14" i="29"/>
  <c r="J14" i="29"/>
  <c r="E14" i="29"/>
  <c r="Y13" i="29"/>
  <c r="R13" i="29"/>
  <c r="J13" i="29"/>
  <c r="E13" i="29"/>
  <c r="Y12" i="29"/>
  <c r="R12" i="29"/>
  <c r="J12" i="29"/>
  <c r="E12" i="29"/>
  <c r="Y11" i="29"/>
  <c r="R11" i="29"/>
  <c r="J11" i="29"/>
  <c r="E11" i="29"/>
  <c r="Y10" i="29"/>
  <c r="R10" i="29"/>
  <c r="J10" i="29"/>
  <c r="E10" i="29"/>
  <c r="W9" i="29"/>
  <c r="Y9" i="29" s="1"/>
  <c r="R9" i="29"/>
  <c r="J9" i="29"/>
  <c r="E9" i="29"/>
  <c r="Y8" i="29"/>
  <c r="R8" i="29"/>
  <c r="J8" i="29"/>
  <c r="E8" i="29"/>
  <c r="Y7" i="29"/>
  <c r="R7" i="29"/>
  <c r="J7" i="29"/>
  <c r="E7" i="29"/>
  <c r="Y6" i="29"/>
  <c r="R6" i="29"/>
  <c r="J6" i="29"/>
  <c r="E6" i="29"/>
  <c r="Y5" i="29"/>
  <c r="R5" i="29"/>
  <c r="J5" i="29"/>
  <c r="E5" i="29"/>
  <c r="Y4" i="29"/>
  <c r="R4" i="29"/>
  <c r="J4" i="29"/>
  <c r="E4" i="29"/>
  <c r="Y3" i="29"/>
  <c r="R3" i="29"/>
  <c r="J3" i="29"/>
  <c r="E3" i="29"/>
  <c r="Y2" i="29"/>
  <c r="R2" i="29"/>
  <c r="J2" i="29"/>
  <c r="E2" i="29"/>
  <c r="S2" i="28"/>
  <c r="R2" i="28"/>
  <c r="Q2" i="28"/>
  <c r="P2" i="28"/>
  <c r="O2" i="28"/>
  <c r="N2" i="28"/>
  <c r="M2" i="28"/>
  <c r="L2" i="28"/>
  <c r="J2" i="28"/>
  <c r="I2" i="28"/>
  <c r="H2" i="28"/>
  <c r="G2" i="28"/>
  <c r="F2" i="28"/>
  <c r="E12" i="28"/>
  <c r="E11" i="28"/>
  <c r="E8" i="28"/>
  <c r="E7" i="28"/>
  <c r="E6" i="28"/>
  <c r="E4" i="28"/>
  <c r="S4" i="27"/>
  <c r="R4" i="27"/>
  <c r="Q4" i="27"/>
  <c r="P4" i="27"/>
  <c r="O4" i="27"/>
  <c r="N4" i="27"/>
  <c r="M4" i="27"/>
  <c r="L4" i="27"/>
  <c r="J4" i="27"/>
  <c r="I4" i="27"/>
  <c r="H4" i="27"/>
  <c r="G4" i="27"/>
  <c r="F4" i="27"/>
  <c r="S3" i="27"/>
  <c r="R3" i="27"/>
  <c r="Q3" i="27"/>
  <c r="P3" i="27"/>
  <c r="O3" i="27"/>
  <c r="N3" i="27"/>
  <c r="M3" i="27"/>
  <c r="J3" i="27"/>
  <c r="I3" i="27"/>
  <c r="H3" i="27"/>
  <c r="G3" i="27"/>
  <c r="F3" i="27"/>
  <c r="S2" i="27"/>
  <c r="R2" i="27"/>
  <c r="Q2" i="27"/>
  <c r="P2" i="27"/>
  <c r="O2" i="27"/>
  <c r="N2" i="27"/>
  <c r="M2" i="27"/>
  <c r="L2" i="27"/>
  <c r="J2" i="27"/>
  <c r="I2" i="27"/>
  <c r="H2" i="27"/>
  <c r="G2" i="27"/>
  <c r="F2" i="27"/>
  <c r="E14" i="27"/>
  <c r="E13" i="27"/>
  <c r="E10" i="27"/>
  <c r="E9" i="27"/>
  <c r="E8" i="27"/>
  <c r="E6" i="27"/>
  <c r="N19" i="26"/>
  <c r="N18" i="26"/>
  <c r="N17" i="26"/>
  <c r="N14" i="26"/>
  <c r="N13" i="26"/>
  <c r="N12" i="26"/>
  <c r="N11" i="26"/>
  <c r="N10" i="26"/>
  <c r="N9" i="26"/>
  <c r="N8" i="26"/>
  <c r="N7" i="26"/>
  <c r="N6" i="26"/>
  <c r="N5" i="26"/>
  <c r="N4" i="26"/>
  <c r="K2" i="28" s="1"/>
  <c r="N3" i="26"/>
  <c r="N2" i="26"/>
  <c r="Q14" i="26"/>
  <c r="E14" i="26"/>
  <c r="E13" i="26"/>
  <c r="E10" i="26"/>
  <c r="U9" i="26"/>
  <c r="E9" i="26"/>
  <c r="E8" i="26"/>
  <c r="E6" i="26"/>
  <c r="O4" i="30" l="1"/>
  <c r="K4" i="28"/>
  <c r="P8" i="27"/>
  <c r="R5" i="27"/>
  <c r="S6" i="27"/>
  <c r="I9" i="27"/>
  <c r="B9" i="30"/>
  <c r="B5" i="30"/>
  <c r="B10" i="29"/>
  <c r="B5" i="29"/>
  <c r="B7" i="30"/>
  <c r="B6" i="30"/>
  <c r="B4" i="30"/>
  <c r="B3" i="30"/>
  <c r="B6" i="29"/>
  <c r="B9" i="29"/>
  <c r="N12" i="28"/>
  <c r="B12" i="29"/>
  <c r="B11" i="30"/>
  <c r="B8" i="30"/>
  <c r="L12" i="28"/>
  <c r="B13" i="29"/>
  <c r="S12" i="28"/>
  <c r="B10" i="30"/>
  <c r="B7" i="29"/>
  <c r="P12" i="28"/>
  <c r="O12" i="28"/>
  <c r="L11" i="28"/>
  <c r="R10" i="28"/>
  <c r="H10" i="28"/>
  <c r="N9" i="28"/>
  <c r="M12" i="28"/>
  <c r="S11" i="28"/>
  <c r="J11" i="28"/>
  <c r="Q10" i="28"/>
  <c r="G10" i="28"/>
  <c r="M9" i="28"/>
  <c r="J12" i="28"/>
  <c r="R11" i="28"/>
  <c r="I11" i="28"/>
  <c r="P10" i="28"/>
  <c r="F10" i="28"/>
  <c r="J9" i="28"/>
  <c r="B8" i="29"/>
  <c r="I12" i="28"/>
  <c r="Q11" i="28"/>
  <c r="H11" i="28"/>
  <c r="O10" i="28"/>
  <c r="S9" i="28"/>
  <c r="I9" i="28"/>
  <c r="B11" i="29"/>
  <c r="R12" i="28"/>
  <c r="F12" i="28"/>
  <c r="N11" i="28"/>
  <c r="J10" i="28"/>
  <c r="P9" i="28"/>
  <c r="F9" i="28"/>
  <c r="P11" i="28"/>
  <c r="N10" i="28"/>
  <c r="S8" i="28"/>
  <c r="I8" i="28"/>
  <c r="S7" i="28"/>
  <c r="J7" i="28"/>
  <c r="O11" i="28"/>
  <c r="M10" i="28"/>
  <c r="R8" i="28"/>
  <c r="H8" i="28"/>
  <c r="R7" i="28"/>
  <c r="I7" i="28"/>
  <c r="M11" i="28"/>
  <c r="I10" i="28"/>
  <c r="Q8" i="28"/>
  <c r="G8" i="28"/>
  <c r="Q7" i="28"/>
  <c r="H7" i="28"/>
  <c r="G11" i="28"/>
  <c r="R9" i="28"/>
  <c r="P8" i="28"/>
  <c r="F8" i="28"/>
  <c r="P7" i="28"/>
  <c r="G12" i="28"/>
  <c r="H9" i="28"/>
  <c r="M8" i="28"/>
  <c r="M7" i="28"/>
  <c r="H12" i="28"/>
  <c r="Q9" i="28"/>
  <c r="J8" i="28"/>
  <c r="N7" i="28"/>
  <c r="O6" i="28"/>
  <c r="F6" i="28"/>
  <c r="S5" i="28"/>
  <c r="I5" i="28"/>
  <c r="O9" i="28"/>
  <c r="L7" i="28"/>
  <c r="N6" i="28"/>
  <c r="R5" i="28"/>
  <c r="H5" i="28"/>
  <c r="G9" i="28"/>
  <c r="G7" i="28"/>
  <c r="M6" i="28"/>
  <c r="Q5" i="28"/>
  <c r="G5" i="28"/>
  <c r="F7" i="28"/>
  <c r="L6" i="28"/>
  <c r="P5" i="28"/>
  <c r="F5" i="28"/>
  <c r="O8" i="28"/>
  <c r="Q6" i="28"/>
  <c r="H6" i="28"/>
  <c r="M5" i="28"/>
  <c r="Q12" i="28"/>
  <c r="N8" i="28"/>
  <c r="S4" i="28"/>
  <c r="J4" i="28"/>
  <c r="M3" i="28"/>
  <c r="O7" i="28"/>
  <c r="R4" i="28"/>
  <c r="I4" i="28"/>
  <c r="L3" i="28"/>
  <c r="S6" i="28"/>
  <c r="Q4" i="28"/>
  <c r="H4" i="28"/>
  <c r="S3" i="28"/>
  <c r="J3" i="28"/>
  <c r="F11" i="28"/>
  <c r="R6" i="28"/>
  <c r="O5" i="28"/>
  <c r="P4" i="28"/>
  <c r="G4" i="28"/>
  <c r="R3" i="28"/>
  <c r="I3" i="28"/>
  <c r="P6" i="28"/>
  <c r="N5" i="28"/>
  <c r="O4" i="28"/>
  <c r="F4" i="28"/>
  <c r="Q3" i="28"/>
  <c r="H3" i="28"/>
  <c r="S10" i="28"/>
  <c r="J6" i="28"/>
  <c r="J5" i="28"/>
  <c r="N4" i="28"/>
  <c r="P3" i="28"/>
  <c r="G3" i="28"/>
  <c r="I6" i="28"/>
  <c r="M4" i="28"/>
  <c r="O3" i="28"/>
  <c r="F3" i="28"/>
  <c r="G6" i="28"/>
  <c r="L4" i="28"/>
  <c r="N3" i="28"/>
  <c r="S14" i="27"/>
  <c r="J14" i="27"/>
  <c r="R13" i="27"/>
  <c r="I13" i="27"/>
  <c r="R14" i="27"/>
  <c r="I14" i="27"/>
  <c r="Q14" i="27"/>
  <c r="H14" i="27"/>
  <c r="P14" i="27"/>
  <c r="G14" i="27"/>
  <c r="O14" i="27"/>
  <c r="F14" i="27"/>
  <c r="M14" i="27"/>
  <c r="L14" i="27"/>
  <c r="P13" i="27"/>
  <c r="F13" i="27"/>
  <c r="O12" i="27"/>
  <c r="S11" i="27"/>
  <c r="I11" i="27"/>
  <c r="S10" i="27"/>
  <c r="I10" i="27"/>
  <c r="O13" i="27"/>
  <c r="N12" i="27"/>
  <c r="R11" i="27"/>
  <c r="H11" i="27"/>
  <c r="R10" i="27"/>
  <c r="H10" i="27"/>
  <c r="N13" i="27"/>
  <c r="M12" i="27"/>
  <c r="Q11" i="27"/>
  <c r="G11" i="27"/>
  <c r="Q10" i="27"/>
  <c r="G10" i="27"/>
  <c r="M13" i="27"/>
  <c r="J12" i="27"/>
  <c r="P11" i="27"/>
  <c r="F11" i="27"/>
  <c r="P10" i="27"/>
  <c r="F10" i="27"/>
  <c r="S13" i="27"/>
  <c r="H13" i="27"/>
  <c r="Q12" i="27"/>
  <c r="G12" i="27"/>
  <c r="M11" i="27"/>
  <c r="M10" i="27"/>
  <c r="N14" i="27"/>
  <c r="Q13" i="27"/>
  <c r="G13" i="27"/>
  <c r="P12" i="27"/>
  <c r="F12" i="27"/>
  <c r="J11" i="27"/>
  <c r="J10" i="27"/>
  <c r="L13" i="27"/>
  <c r="S12" i="27"/>
  <c r="Q9" i="27"/>
  <c r="H9" i="27"/>
  <c r="N8" i="27"/>
  <c r="R7" i="27"/>
  <c r="H7" i="27"/>
  <c r="Q6" i="27"/>
  <c r="H6" i="27"/>
  <c r="P5" i="27"/>
  <c r="G5" i="27"/>
  <c r="J5" i="27"/>
  <c r="J13" i="27"/>
  <c r="R12" i="27"/>
  <c r="P9" i="27"/>
  <c r="G9" i="27"/>
  <c r="M8" i="27"/>
  <c r="Q7" i="27"/>
  <c r="G7" i="27"/>
  <c r="P6" i="27"/>
  <c r="G6" i="27"/>
  <c r="O5" i="27"/>
  <c r="F5" i="27"/>
  <c r="I12" i="27"/>
  <c r="O10" i="27"/>
  <c r="O9" i="27"/>
  <c r="F9" i="27"/>
  <c r="L8" i="27"/>
  <c r="P7" i="27"/>
  <c r="F7" i="27"/>
  <c r="O6" i="27"/>
  <c r="F6" i="27"/>
  <c r="N5" i="27"/>
  <c r="H12" i="27"/>
  <c r="N10" i="27"/>
  <c r="N9" i="27"/>
  <c r="S8" i="27"/>
  <c r="J8" i="27"/>
  <c r="O7" i="27"/>
  <c r="N6" i="27"/>
  <c r="M5" i="27"/>
  <c r="O11" i="27"/>
  <c r="M9" i="27"/>
  <c r="R8" i="27"/>
  <c r="I8" i="27"/>
  <c r="N7" i="27"/>
  <c r="M6" i="27"/>
  <c r="L5" i="27"/>
  <c r="L6" i="27"/>
  <c r="N11" i="27"/>
  <c r="L9" i="27"/>
  <c r="Q8" i="27"/>
  <c r="H8" i="27"/>
  <c r="M7" i="27"/>
  <c r="S5" i="27"/>
  <c r="J9" i="27"/>
  <c r="I7" i="27"/>
  <c r="J7" i="27"/>
  <c r="S9" i="27"/>
  <c r="H5" i="27"/>
  <c r="I6" i="27"/>
  <c r="S7" i="27"/>
  <c r="F8" i="27"/>
  <c r="R9" i="27"/>
  <c r="K9" i="27"/>
  <c r="K14" i="27"/>
  <c r="I5" i="27"/>
  <c r="J6" i="27"/>
  <c r="G8" i="27"/>
  <c r="K5" i="28"/>
  <c r="K12" i="27"/>
  <c r="Q5" i="27"/>
  <c r="R6" i="27"/>
  <c r="O8" i="27"/>
  <c r="K13" i="27"/>
  <c r="K5" i="27"/>
  <c r="K8" i="27"/>
  <c r="K2" i="27"/>
  <c r="K3" i="27"/>
  <c r="K6" i="27"/>
  <c r="K4" i="27"/>
  <c r="K9" i="28"/>
  <c r="K11" i="27"/>
  <c r="K10" i="27"/>
  <c r="K8" i="28"/>
  <c r="K7" i="27"/>
  <c r="K3" i="28"/>
  <c r="K7" i="28"/>
  <c r="K6" i="28"/>
  <c r="K10" i="28"/>
  <c r="K11" i="28"/>
  <c r="K12" i="28"/>
  <c r="O9" i="30"/>
  <c r="O8" i="30"/>
  <c r="O10" i="30"/>
  <c r="O11" i="30"/>
  <c r="O13" i="30"/>
  <c r="O2" i="30"/>
  <c r="O3" i="30"/>
  <c r="O6" i="30"/>
  <c r="O7" i="30"/>
  <c r="O5" i="30"/>
  <c r="O12" i="30"/>
  <c r="I186" i="8" l="1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O962" i="18"/>
  <c r="C962" i="18"/>
  <c r="O961" i="18"/>
  <c r="I961" i="18"/>
  <c r="C961" i="18"/>
  <c r="I960" i="18"/>
  <c r="O960" i="18" s="1"/>
  <c r="C960" i="18"/>
  <c r="I959" i="18"/>
  <c r="O959" i="18" s="1"/>
  <c r="C959" i="18"/>
  <c r="I958" i="18"/>
  <c r="O958" i="18" s="1"/>
  <c r="C958" i="18"/>
  <c r="I957" i="18"/>
  <c r="O957" i="18" s="1"/>
  <c r="C957" i="18"/>
  <c r="O956" i="18"/>
  <c r="I956" i="18"/>
  <c r="C956" i="18"/>
  <c r="I955" i="18"/>
  <c r="O955" i="18" s="1"/>
  <c r="C955" i="18"/>
  <c r="O954" i="18"/>
  <c r="I954" i="18"/>
  <c r="C954" i="18"/>
  <c r="O953" i="18"/>
  <c r="I953" i="18"/>
  <c r="C953" i="18"/>
  <c r="I952" i="18"/>
  <c r="O952" i="18" s="1"/>
  <c r="C952" i="18"/>
  <c r="I951" i="18"/>
  <c r="O951" i="18" s="1"/>
  <c r="C951" i="18"/>
  <c r="I950" i="18"/>
  <c r="O950" i="18" s="1"/>
  <c r="C950" i="18"/>
  <c r="O949" i="18"/>
  <c r="C949" i="18"/>
  <c r="O948" i="18"/>
  <c r="C948" i="18"/>
  <c r="O947" i="18"/>
  <c r="C947" i="18"/>
  <c r="O946" i="18"/>
  <c r="C946" i="18"/>
  <c r="O945" i="18"/>
  <c r="C945" i="18"/>
  <c r="O944" i="18"/>
  <c r="C944" i="18"/>
  <c r="O943" i="18"/>
  <c r="C943" i="18"/>
  <c r="O942" i="18"/>
  <c r="C942" i="18"/>
  <c r="O941" i="18"/>
  <c r="C941" i="18"/>
  <c r="O940" i="18"/>
  <c r="C940" i="18"/>
  <c r="O939" i="18"/>
  <c r="C939" i="18"/>
  <c r="O938" i="18"/>
  <c r="C938" i="18"/>
  <c r="O937" i="18"/>
  <c r="C937" i="18"/>
  <c r="O936" i="18"/>
  <c r="C936" i="18"/>
  <c r="O935" i="18"/>
  <c r="C935" i="18"/>
  <c r="O934" i="18"/>
  <c r="C934" i="18"/>
  <c r="O933" i="18"/>
  <c r="C933" i="18"/>
  <c r="O932" i="18"/>
  <c r="C932" i="18"/>
  <c r="O931" i="18"/>
  <c r="C931" i="18"/>
  <c r="O930" i="18"/>
  <c r="C930" i="18"/>
  <c r="O929" i="18"/>
  <c r="C929" i="18"/>
  <c r="O928" i="18"/>
  <c r="C928" i="18"/>
  <c r="O927" i="18"/>
  <c r="C927" i="18"/>
  <c r="O926" i="18"/>
  <c r="C926" i="18"/>
  <c r="O925" i="18"/>
  <c r="C925" i="18"/>
  <c r="O924" i="18"/>
  <c r="C924" i="18"/>
  <c r="O923" i="18"/>
  <c r="C923" i="18"/>
  <c r="O922" i="18"/>
  <c r="C922" i="18"/>
  <c r="O921" i="18"/>
  <c r="C921" i="18"/>
  <c r="O920" i="18"/>
  <c r="C920" i="18"/>
  <c r="O919" i="18"/>
  <c r="C919" i="18"/>
  <c r="O918" i="18"/>
  <c r="C918" i="18"/>
  <c r="O917" i="18"/>
  <c r="C917" i="18"/>
  <c r="O916" i="18"/>
  <c r="C916" i="18"/>
  <c r="O915" i="18"/>
  <c r="C915" i="18"/>
  <c r="O914" i="18"/>
  <c r="C914" i="18"/>
  <c r="O913" i="18"/>
  <c r="C913" i="18"/>
  <c r="O912" i="18"/>
  <c r="C912" i="18"/>
  <c r="O911" i="18"/>
  <c r="C911" i="18"/>
  <c r="O910" i="18"/>
  <c r="C910" i="18"/>
  <c r="O909" i="18"/>
  <c r="C909" i="18"/>
  <c r="O908" i="18"/>
  <c r="I908" i="18"/>
  <c r="Q908" i="18" s="1"/>
  <c r="C908" i="18"/>
  <c r="O898" i="18"/>
  <c r="C898" i="18"/>
  <c r="O897" i="18"/>
  <c r="C897" i="18"/>
  <c r="O896" i="18"/>
  <c r="C896" i="18"/>
  <c r="O895" i="18"/>
  <c r="C895" i="18"/>
  <c r="O894" i="18"/>
  <c r="C894" i="18"/>
  <c r="O893" i="18"/>
  <c r="C893" i="18"/>
  <c r="O892" i="18"/>
  <c r="C892" i="18"/>
  <c r="O891" i="18"/>
  <c r="C891" i="18"/>
  <c r="O890" i="18"/>
  <c r="C890" i="18"/>
  <c r="O889" i="18"/>
  <c r="C889" i="18"/>
  <c r="O888" i="18"/>
  <c r="C888" i="18"/>
  <c r="O887" i="18"/>
  <c r="C887" i="18"/>
  <c r="O886" i="18"/>
  <c r="O885" i="18"/>
  <c r="O884" i="18"/>
  <c r="O883" i="18"/>
  <c r="O882" i="18"/>
  <c r="O881" i="18"/>
  <c r="C881" i="18"/>
  <c r="O869" i="18"/>
  <c r="C869" i="18"/>
  <c r="O868" i="18"/>
  <c r="Q867" i="18"/>
  <c r="O867" i="18"/>
  <c r="C867" i="18"/>
  <c r="O866" i="18"/>
  <c r="Q865" i="18"/>
  <c r="O865" i="18"/>
  <c r="C865" i="18"/>
  <c r="O864" i="18"/>
  <c r="Q863" i="18"/>
  <c r="O863" i="18"/>
  <c r="C863" i="18"/>
  <c r="O862" i="18"/>
  <c r="Q861" i="18"/>
  <c r="O861" i="18"/>
  <c r="C861" i="18"/>
  <c r="O860" i="18"/>
  <c r="Q859" i="18"/>
  <c r="O859" i="18"/>
  <c r="C859" i="18"/>
  <c r="O858" i="18"/>
  <c r="Q857" i="18"/>
  <c r="O857" i="18"/>
  <c r="C857" i="18"/>
  <c r="O856" i="18"/>
  <c r="Q855" i="18"/>
  <c r="O855" i="18"/>
  <c r="C855" i="18"/>
  <c r="O854" i="18"/>
  <c r="Q853" i="18"/>
  <c r="O853" i="18"/>
  <c r="C853" i="18"/>
  <c r="O852" i="18"/>
  <c r="Q851" i="18"/>
  <c r="O851" i="18"/>
  <c r="C851" i="18"/>
  <c r="O850" i="18"/>
  <c r="Q849" i="18"/>
  <c r="O849" i="18"/>
  <c r="C849" i="18"/>
  <c r="O848" i="18"/>
  <c r="Q847" i="18"/>
  <c r="O847" i="18"/>
  <c r="C847" i="18"/>
  <c r="O846" i="18"/>
  <c r="Q845" i="18"/>
  <c r="O845" i="18"/>
  <c r="C845" i="18"/>
  <c r="O844" i="18"/>
  <c r="Q843" i="18"/>
  <c r="O843" i="18"/>
  <c r="C843" i="18"/>
  <c r="O842" i="18"/>
  <c r="Q841" i="18"/>
  <c r="O841" i="18"/>
  <c r="C841" i="18"/>
  <c r="O839" i="18"/>
  <c r="C839" i="18"/>
  <c r="O838" i="18"/>
  <c r="C838" i="18"/>
  <c r="O837" i="18"/>
  <c r="C837" i="18"/>
  <c r="O836" i="18"/>
  <c r="C836" i="18"/>
  <c r="O835" i="18"/>
  <c r="C835" i="18"/>
  <c r="O834" i="18"/>
  <c r="C834" i="18"/>
  <c r="O831" i="18"/>
  <c r="O830" i="18"/>
  <c r="C830" i="18"/>
  <c r="O829" i="18"/>
  <c r="C829" i="18"/>
  <c r="O828" i="18"/>
  <c r="C828" i="18"/>
  <c r="O827" i="18"/>
  <c r="C827" i="18"/>
  <c r="O826" i="18"/>
  <c r="C826" i="18"/>
  <c r="O825" i="18"/>
  <c r="C825" i="18"/>
  <c r="O824" i="18"/>
  <c r="C824" i="18"/>
  <c r="O823" i="18"/>
  <c r="C823" i="18"/>
  <c r="O822" i="18"/>
  <c r="C822" i="18"/>
  <c r="O821" i="18"/>
  <c r="C821" i="18"/>
  <c r="O814" i="18"/>
  <c r="O813" i="18"/>
  <c r="O812" i="18"/>
  <c r="O811" i="18"/>
  <c r="O810" i="18"/>
  <c r="O809" i="18"/>
  <c r="O808" i="18"/>
  <c r="O807" i="18"/>
  <c r="O806" i="18"/>
  <c r="O805" i="18"/>
  <c r="O804" i="18"/>
  <c r="O803" i="18"/>
  <c r="O802" i="18"/>
  <c r="C802" i="18"/>
  <c r="O801" i="18"/>
  <c r="C801" i="18"/>
  <c r="Q800" i="18"/>
  <c r="Q796" i="18"/>
  <c r="O796" i="18"/>
  <c r="C796" i="18"/>
  <c r="O795" i="18"/>
  <c r="O794" i="18"/>
  <c r="O793" i="18"/>
  <c r="O792" i="18"/>
  <c r="Q791" i="18"/>
  <c r="O791" i="18"/>
  <c r="C791" i="18"/>
  <c r="O790" i="18"/>
  <c r="O789" i="18"/>
  <c r="Q788" i="18"/>
  <c r="O788" i="18"/>
  <c r="C788" i="18"/>
  <c r="O787" i="18"/>
  <c r="O786" i="18"/>
  <c r="O785" i="18"/>
  <c r="O784" i="18"/>
  <c r="Q783" i="18"/>
  <c r="O783" i="18"/>
  <c r="C783" i="18"/>
  <c r="O782" i="18"/>
  <c r="O781" i="18"/>
  <c r="O780" i="18"/>
  <c r="O779" i="18"/>
  <c r="Q778" i="18"/>
  <c r="O778" i="18"/>
  <c r="C778" i="18"/>
  <c r="O777" i="18"/>
  <c r="O776" i="18"/>
  <c r="O775" i="18"/>
  <c r="O774" i="18"/>
  <c r="Q773" i="18"/>
  <c r="O773" i="18"/>
  <c r="C773" i="18"/>
  <c r="O772" i="18"/>
  <c r="O771" i="18"/>
  <c r="O770" i="18"/>
  <c r="O769" i="18"/>
  <c r="Q768" i="18"/>
  <c r="O768" i="18"/>
  <c r="C768" i="18"/>
  <c r="O767" i="18"/>
  <c r="O766" i="18"/>
  <c r="O765" i="18"/>
  <c r="O764" i="18"/>
  <c r="Q763" i="18"/>
  <c r="O763" i="18"/>
  <c r="C763" i="18"/>
  <c r="O762" i="18"/>
  <c r="O761" i="18"/>
  <c r="O760" i="18"/>
  <c r="O759" i="18"/>
  <c r="Q758" i="18"/>
  <c r="O758" i="18"/>
  <c r="C758" i="18"/>
  <c r="O757" i="18"/>
  <c r="O756" i="18"/>
  <c r="O755" i="18"/>
  <c r="O754" i="18"/>
  <c r="Q753" i="18"/>
  <c r="O753" i="18"/>
  <c r="C753" i="18"/>
  <c r="O752" i="18"/>
  <c r="O751" i="18"/>
  <c r="O750" i="18"/>
  <c r="O749" i="18"/>
  <c r="Q748" i="18"/>
  <c r="O748" i="18"/>
  <c r="C748" i="18"/>
  <c r="O747" i="18"/>
  <c r="O746" i="18"/>
  <c r="O745" i="18"/>
  <c r="O744" i="18"/>
  <c r="Q743" i="18"/>
  <c r="O743" i="18"/>
  <c r="O742" i="18"/>
  <c r="O741" i="18"/>
  <c r="O740" i="18"/>
  <c r="O734" i="18"/>
  <c r="C734" i="18"/>
  <c r="O733" i="18"/>
  <c r="C733" i="18"/>
  <c r="O732" i="18"/>
  <c r="C732" i="18"/>
  <c r="O731" i="18"/>
  <c r="C731" i="18"/>
  <c r="O730" i="18"/>
  <c r="C730" i="18"/>
  <c r="O729" i="18"/>
  <c r="C729" i="18"/>
  <c r="O728" i="18"/>
  <c r="C728" i="18"/>
  <c r="O727" i="18"/>
  <c r="C727" i="18"/>
  <c r="O726" i="18"/>
  <c r="C726" i="18"/>
  <c r="O725" i="18"/>
  <c r="C725" i="18"/>
  <c r="O724" i="18"/>
  <c r="C724" i="18"/>
  <c r="O723" i="18"/>
  <c r="C723" i="18"/>
  <c r="O722" i="18"/>
  <c r="C722" i="18"/>
  <c r="O721" i="18"/>
  <c r="C721" i="18"/>
  <c r="O720" i="18"/>
  <c r="O719" i="18"/>
  <c r="C719" i="18"/>
  <c r="O718" i="18"/>
  <c r="O717" i="18"/>
  <c r="C717" i="18"/>
  <c r="O716" i="18"/>
  <c r="O715" i="18"/>
  <c r="C715" i="18"/>
  <c r="O714" i="18"/>
  <c r="O713" i="18"/>
  <c r="C713" i="18"/>
  <c r="O712" i="18"/>
  <c r="O711" i="18"/>
  <c r="C711" i="18"/>
  <c r="O710" i="18"/>
  <c r="O709" i="18"/>
  <c r="C709" i="18"/>
  <c r="O708" i="18"/>
  <c r="O707" i="18"/>
  <c r="C707" i="18"/>
  <c r="O706" i="18"/>
  <c r="O705" i="18"/>
  <c r="C705" i="18"/>
  <c r="O704" i="18"/>
  <c r="O703" i="18"/>
  <c r="C703" i="18"/>
  <c r="O702" i="18"/>
  <c r="O701" i="18"/>
  <c r="C701" i="18"/>
  <c r="O700" i="18"/>
  <c r="O699" i="18"/>
  <c r="C699" i="18"/>
  <c r="O698" i="18"/>
  <c r="O697" i="18"/>
  <c r="O696" i="18"/>
  <c r="C696" i="18"/>
  <c r="O695" i="18"/>
  <c r="C695" i="18"/>
  <c r="O694" i="18"/>
  <c r="O693" i="18"/>
  <c r="C693" i="18"/>
  <c r="O692" i="18"/>
  <c r="O691" i="18"/>
  <c r="C691" i="18"/>
  <c r="O690" i="18"/>
  <c r="O689" i="18"/>
  <c r="C689" i="18"/>
  <c r="O688" i="18"/>
  <c r="O687" i="18"/>
  <c r="C687" i="18"/>
  <c r="O686" i="18"/>
  <c r="O685" i="18"/>
  <c r="C685" i="18"/>
  <c r="O684" i="18"/>
  <c r="O683" i="18"/>
  <c r="C683" i="18"/>
  <c r="O682" i="18"/>
  <c r="O681" i="18"/>
  <c r="C681" i="18"/>
  <c r="O680" i="18"/>
  <c r="O679" i="18"/>
  <c r="C679" i="18"/>
  <c r="O678" i="18"/>
  <c r="O677" i="18"/>
  <c r="C677" i="18"/>
  <c r="O676" i="18"/>
  <c r="O675" i="18"/>
  <c r="C675" i="18"/>
  <c r="O674" i="18"/>
  <c r="O673" i="18"/>
  <c r="C673" i="18"/>
  <c r="O672" i="18"/>
  <c r="O671" i="18"/>
  <c r="C671" i="18"/>
  <c r="O670" i="18"/>
  <c r="O669" i="18"/>
  <c r="C669" i="18"/>
  <c r="O668" i="18"/>
  <c r="O667" i="18"/>
  <c r="C667" i="18"/>
  <c r="O666" i="18"/>
  <c r="O665" i="18"/>
  <c r="C665" i="18"/>
  <c r="O664" i="18"/>
  <c r="O663" i="18"/>
  <c r="C663" i="18"/>
  <c r="O662" i="18"/>
  <c r="O661" i="18"/>
  <c r="C661" i="18"/>
  <c r="O660" i="18"/>
  <c r="O659" i="18"/>
  <c r="C659" i="18"/>
  <c r="O658" i="18"/>
  <c r="O657" i="18"/>
  <c r="C657" i="18"/>
  <c r="O656" i="18"/>
  <c r="O655" i="18"/>
  <c r="C655" i="18"/>
  <c r="O654" i="18"/>
  <c r="O653" i="18"/>
  <c r="C653" i="18"/>
  <c r="O652" i="18"/>
  <c r="O651" i="18"/>
  <c r="C651" i="18"/>
  <c r="O650" i="18"/>
  <c r="O649" i="18"/>
  <c r="C649" i="18"/>
  <c r="O648" i="18"/>
  <c r="O647" i="18"/>
  <c r="C647" i="18"/>
  <c r="O646" i="18"/>
  <c r="O645" i="18"/>
  <c r="C645" i="18"/>
  <c r="O644" i="18"/>
  <c r="O643" i="18"/>
  <c r="C643" i="18"/>
  <c r="O642" i="18"/>
  <c r="O641" i="18"/>
  <c r="C641" i="18"/>
  <c r="O640" i="18"/>
  <c r="O639" i="18"/>
  <c r="C639" i="18"/>
  <c r="O638" i="18"/>
  <c r="Q637" i="18"/>
  <c r="O637" i="18"/>
  <c r="Q636" i="18"/>
  <c r="O636" i="18"/>
  <c r="C636" i="18"/>
  <c r="O635" i="18"/>
  <c r="Q634" i="18"/>
  <c r="O634" i="18"/>
  <c r="Q633" i="18"/>
  <c r="O633" i="18"/>
  <c r="C633" i="18"/>
  <c r="O632" i="18"/>
  <c r="Q631" i="18"/>
  <c r="O631" i="18"/>
  <c r="Q630" i="18"/>
  <c r="O630" i="18"/>
  <c r="C630" i="18"/>
  <c r="O629" i="18"/>
  <c r="Q628" i="18"/>
  <c r="O628" i="18"/>
  <c r="Q627" i="18"/>
  <c r="O627" i="18"/>
  <c r="C627" i="18"/>
  <c r="O626" i="18"/>
  <c r="Q625" i="18"/>
  <c r="O625" i="18"/>
  <c r="Q624" i="18"/>
  <c r="O624" i="18"/>
  <c r="C624" i="18"/>
  <c r="O623" i="18"/>
  <c r="Q622" i="18"/>
  <c r="O622" i="18"/>
  <c r="Q621" i="18"/>
  <c r="O621" i="18"/>
  <c r="C621" i="18"/>
  <c r="O620" i="18"/>
  <c r="Q619" i="18"/>
  <c r="O619" i="18"/>
  <c r="Q618" i="18"/>
  <c r="O618" i="18"/>
  <c r="C618" i="18"/>
  <c r="O617" i="18"/>
  <c r="Q616" i="18"/>
  <c r="O616" i="18"/>
  <c r="Q615" i="18"/>
  <c r="O615" i="18"/>
  <c r="C615" i="18"/>
  <c r="O614" i="18"/>
  <c r="Q613" i="18"/>
  <c r="O613" i="18"/>
  <c r="Q612" i="18"/>
  <c r="O612" i="18"/>
  <c r="C612" i="18"/>
  <c r="O611" i="18"/>
  <c r="Q610" i="18"/>
  <c r="O610" i="18"/>
  <c r="Q609" i="18"/>
  <c r="O609" i="18"/>
  <c r="C609" i="18"/>
  <c r="O608" i="18"/>
  <c r="Q607" i="18"/>
  <c r="O607" i="18"/>
  <c r="Q606" i="18"/>
  <c r="O606" i="18"/>
  <c r="C606" i="18"/>
  <c r="O605" i="18"/>
  <c r="Q604" i="18"/>
  <c r="O604" i="18"/>
  <c r="Q603" i="18"/>
  <c r="O603" i="18"/>
  <c r="C603" i="18"/>
  <c r="O602" i="18"/>
  <c r="Q601" i="18"/>
  <c r="O601" i="18"/>
  <c r="Q600" i="18"/>
  <c r="O600" i="18"/>
  <c r="C600" i="18"/>
  <c r="O599" i="18"/>
  <c r="Q598" i="18"/>
  <c r="O598" i="18"/>
  <c r="Q597" i="18"/>
  <c r="O597" i="18"/>
  <c r="C597" i="18"/>
  <c r="O596" i="18"/>
  <c r="I596" i="18"/>
  <c r="C596" i="18"/>
  <c r="I595" i="18"/>
  <c r="O595" i="18" s="1"/>
  <c r="C595" i="18"/>
  <c r="I594" i="18"/>
  <c r="O594" i="18" s="1"/>
  <c r="C594" i="18"/>
  <c r="O593" i="18"/>
  <c r="I593" i="18"/>
  <c r="C593" i="18"/>
  <c r="O592" i="18"/>
  <c r="I592" i="18"/>
  <c r="C592" i="18"/>
  <c r="O591" i="18"/>
  <c r="I591" i="18"/>
  <c r="C591" i="18"/>
  <c r="I590" i="18"/>
  <c r="O590" i="18" s="1"/>
  <c r="C590" i="18"/>
  <c r="O589" i="18"/>
  <c r="I589" i="18"/>
  <c r="C589" i="18"/>
  <c r="O588" i="18"/>
  <c r="I588" i="18"/>
  <c r="C588" i="18"/>
  <c r="I587" i="18"/>
  <c r="O587" i="18" s="1"/>
  <c r="C587" i="18"/>
  <c r="I586" i="18"/>
  <c r="O586" i="18" s="1"/>
  <c r="C586" i="18"/>
  <c r="O585" i="18"/>
  <c r="I585" i="18"/>
  <c r="C585" i="18"/>
  <c r="O584" i="18"/>
  <c r="I584" i="18"/>
  <c r="C584" i="18"/>
  <c r="O583" i="18"/>
  <c r="C583" i="18"/>
  <c r="O582" i="18"/>
  <c r="Q581" i="18"/>
  <c r="O581" i="18"/>
  <c r="Q580" i="18"/>
  <c r="O580" i="18"/>
  <c r="C580" i="18"/>
  <c r="O579" i="18"/>
  <c r="Q578" i="18"/>
  <c r="O578" i="18"/>
  <c r="Q577" i="18"/>
  <c r="O577" i="18"/>
  <c r="C577" i="18"/>
  <c r="O576" i="18"/>
  <c r="Q575" i="18"/>
  <c r="O575" i="18"/>
  <c r="Q574" i="18"/>
  <c r="O574" i="18"/>
  <c r="C574" i="18"/>
  <c r="O573" i="18"/>
  <c r="Q572" i="18"/>
  <c r="O572" i="18"/>
  <c r="Q571" i="18"/>
  <c r="O571" i="18"/>
  <c r="C571" i="18"/>
  <c r="O570" i="18"/>
  <c r="Q569" i="18"/>
  <c r="O569" i="18"/>
  <c r="Q568" i="18"/>
  <c r="O568" i="18"/>
  <c r="C568" i="18"/>
  <c r="O567" i="18"/>
  <c r="Q566" i="18"/>
  <c r="O566" i="18"/>
  <c r="Q565" i="18"/>
  <c r="O565" i="18"/>
  <c r="C565" i="18"/>
  <c r="O564" i="18"/>
  <c r="Q563" i="18"/>
  <c r="O563" i="18"/>
  <c r="Q562" i="18"/>
  <c r="O562" i="18"/>
  <c r="C562" i="18"/>
  <c r="O561" i="18"/>
  <c r="Q560" i="18"/>
  <c r="O560" i="18"/>
  <c r="Q559" i="18"/>
  <c r="O559" i="18"/>
  <c r="C559" i="18"/>
  <c r="O558" i="18"/>
  <c r="Q557" i="18"/>
  <c r="O557" i="18"/>
  <c r="Q556" i="18"/>
  <c r="O556" i="18"/>
  <c r="C556" i="18"/>
  <c r="O555" i="18"/>
  <c r="Q554" i="18"/>
  <c r="O554" i="18"/>
  <c r="Q553" i="18"/>
  <c r="O553" i="18"/>
  <c r="C553" i="18"/>
  <c r="O552" i="18"/>
  <c r="Q551" i="18"/>
  <c r="O551" i="18"/>
  <c r="Q550" i="18"/>
  <c r="O550" i="18"/>
  <c r="C550" i="18"/>
  <c r="O549" i="18"/>
  <c r="Q548" i="18"/>
  <c r="O548" i="18"/>
  <c r="Q547" i="18"/>
  <c r="O547" i="18"/>
  <c r="C547" i="18"/>
  <c r="O546" i="18"/>
  <c r="Q545" i="18"/>
  <c r="O545" i="18"/>
  <c r="Q544" i="18"/>
  <c r="O544" i="18"/>
  <c r="C544" i="18"/>
  <c r="O543" i="18"/>
  <c r="Q542" i="18"/>
  <c r="O542" i="18"/>
  <c r="Q541" i="18"/>
  <c r="O541" i="18"/>
  <c r="C541" i="18"/>
  <c r="Q539" i="18"/>
  <c r="Q537" i="18"/>
  <c r="Q535" i="18"/>
  <c r="Q533" i="18"/>
  <c r="Q531" i="18"/>
  <c r="Q529" i="18"/>
  <c r="Q527" i="18"/>
  <c r="Q525" i="18"/>
  <c r="Q523" i="18"/>
  <c r="Q521" i="18"/>
  <c r="Q519" i="18"/>
  <c r="Q517" i="18"/>
  <c r="Q515" i="18"/>
  <c r="Q513" i="18"/>
  <c r="O512" i="18"/>
  <c r="C512" i="18"/>
  <c r="O511" i="18"/>
  <c r="C511" i="18"/>
  <c r="O510" i="18"/>
  <c r="C510" i="18"/>
  <c r="O509" i="18"/>
  <c r="C509" i="18"/>
  <c r="O508" i="18"/>
  <c r="C508" i="18"/>
  <c r="O507" i="18"/>
  <c r="C507" i="18"/>
  <c r="O506" i="18"/>
  <c r="C506" i="18"/>
  <c r="O505" i="18"/>
  <c r="C505" i="18"/>
  <c r="O503" i="18"/>
  <c r="C503" i="18"/>
  <c r="O502" i="18"/>
  <c r="C502" i="18"/>
  <c r="O501" i="18"/>
  <c r="C501" i="18"/>
  <c r="O500" i="18"/>
  <c r="C500" i="18"/>
  <c r="O499" i="18"/>
  <c r="C499" i="18"/>
  <c r="O498" i="18"/>
  <c r="C498" i="18"/>
  <c r="O497" i="18"/>
  <c r="C497" i="18"/>
  <c r="O496" i="18"/>
  <c r="C496" i="18"/>
  <c r="O495" i="18"/>
  <c r="C495" i="18"/>
  <c r="O494" i="18"/>
  <c r="C494" i="18"/>
  <c r="O493" i="18"/>
  <c r="C493" i="18"/>
  <c r="O492" i="18"/>
  <c r="C492" i="18"/>
  <c r="O491" i="18"/>
  <c r="C491" i="18"/>
  <c r="O490" i="18"/>
  <c r="C490" i="18"/>
  <c r="O489" i="18"/>
  <c r="C489" i="18"/>
  <c r="O488" i="18"/>
  <c r="C488" i="18"/>
  <c r="O487" i="18"/>
  <c r="C487" i="18"/>
  <c r="O486" i="18"/>
  <c r="C486" i="18"/>
  <c r="O485" i="18"/>
  <c r="C485" i="18"/>
  <c r="O484" i="18"/>
  <c r="C484" i="18"/>
  <c r="O483" i="18"/>
  <c r="C483" i="18"/>
  <c r="O482" i="18"/>
  <c r="C482" i="18"/>
  <c r="O481" i="18"/>
  <c r="C481" i="18"/>
  <c r="O480" i="18"/>
  <c r="C480" i="18"/>
  <c r="O479" i="18"/>
  <c r="C479" i="18"/>
  <c r="O478" i="18"/>
  <c r="C478" i="18"/>
  <c r="O477" i="18"/>
  <c r="C477" i="18"/>
  <c r="O476" i="18"/>
  <c r="C476" i="18"/>
  <c r="O475" i="18"/>
  <c r="O474" i="18"/>
  <c r="C474" i="18"/>
  <c r="O473" i="18"/>
  <c r="C473" i="18"/>
  <c r="O472" i="18"/>
  <c r="C472" i="18"/>
  <c r="O471" i="18"/>
  <c r="C471" i="18"/>
  <c r="O470" i="18"/>
  <c r="C470" i="18"/>
  <c r="O469" i="18"/>
  <c r="C469" i="18"/>
  <c r="O468" i="18"/>
  <c r="C468" i="18"/>
  <c r="O467" i="18"/>
  <c r="C467" i="18"/>
  <c r="O466" i="18"/>
  <c r="C466" i="18"/>
  <c r="O465" i="18"/>
  <c r="C465" i="18"/>
  <c r="O464" i="18"/>
  <c r="C464" i="18"/>
  <c r="O463" i="18"/>
  <c r="C463" i="18"/>
  <c r="O462" i="18"/>
  <c r="C462" i="18"/>
  <c r="O461" i="18"/>
  <c r="C461" i="18"/>
  <c r="O460" i="18"/>
  <c r="C460" i="18"/>
  <c r="O459" i="18"/>
  <c r="C459" i="18"/>
  <c r="O458" i="18"/>
  <c r="C458" i="18"/>
  <c r="O457" i="18"/>
  <c r="C457" i="18"/>
  <c r="O456" i="18"/>
  <c r="C456" i="18"/>
  <c r="O455" i="18"/>
  <c r="C455" i="18"/>
  <c r="O454" i="18"/>
  <c r="C454" i="18"/>
  <c r="O453" i="18"/>
  <c r="C453" i="18"/>
  <c r="O452" i="18"/>
  <c r="C452" i="18"/>
  <c r="O451" i="18"/>
  <c r="C451" i="18"/>
  <c r="O450" i="18"/>
  <c r="C450" i="18"/>
  <c r="O449" i="18"/>
  <c r="C449" i="18"/>
  <c r="O448" i="18"/>
  <c r="C448" i="18"/>
  <c r="O447" i="18"/>
  <c r="C447" i="18"/>
  <c r="O446" i="18"/>
  <c r="C446" i="18"/>
  <c r="O445" i="18"/>
  <c r="C445" i="18"/>
  <c r="O444" i="18"/>
  <c r="C444" i="18"/>
  <c r="O443" i="18"/>
  <c r="C443" i="18"/>
  <c r="O442" i="18"/>
  <c r="C442" i="18"/>
  <c r="O441" i="18"/>
  <c r="C441" i="18"/>
  <c r="O440" i="18"/>
  <c r="C440" i="18"/>
  <c r="O439" i="18"/>
  <c r="C439" i="18"/>
  <c r="O438" i="18"/>
  <c r="C438" i="18"/>
  <c r="O437" i="18"/>
  <c r="C437" i="18"/>
  <c r="O436" i="18"/>
  <c r="C436" i="18"/>
  <c r="O435" i="18"/>
  <c r="C435" i="18"/>
  <c r="O434" i="18"/>
  <c r="C434" i="18"/>
  <c r="O433" i="18"/>
  <c r="C433" i="18"/>
  <c r="O432" i="18"/>
  <c r="C432" i="18"/>
  <c r="O431" i="18"/>
  <c r="C431" i="18"/>
  <c r="O430" i="18"/>
  <c r="C430" i="18"/>
  <c r="O429" i="18"/>
  <c r="C429" i="18"/>
  <c r="O428" i="18"/>
  <c r="C428" i="18"/>
  <c r="O427" i="18"/>
  <c r="C427" i="18"/>
  <c r="O426" i="18"/>
  <c r="C426" i="18"/>
  <c r="O425" i="18"/>
  <c r="C425" i="18"/>
  <c r="O424" i="18"/>
  <c r="C424" i="18"/>
  <c r="O423" i="18"/>
  <c r="C423" i="18"/>
  <c r="O422" i="18"/>
  <c r="C422" i="18"/>
  <c r="O421" i="18"/>
  <c r="C421" i="18"/>
  <c r="O420" i="18"/>
  <c r="C420" i="18"/>
  <c r="O419" i="18"/>
  <c r="C419" i="18"/>
  <c r="O418" i="18"/>
  <c r="Q417" i="18"/>
  <c r="O417" i="18"/>
  <c r="C417" i="18"/>
  <c r="O416" i="18"/>
  <c r="Q415" i="18"/>
  <c r="O415" i="18"/>
  <c r="C415" i="18"/>
  <c r="O414" i="18"/>
  <c r="Q413" i="18"/>
  <c r="O413" i="18"/>
  <c r="C413" i="18"/>
  <c r="O412" i="18"/>
  <c r="Q411" i="18"/>
  <c r="O411" i="18"/>
  <c r="C411" i="18"/>
  <c r="O410" i="18"/>
  <c r="Q409" i="18"/>
  <c r="O409" i="18"/>
  <c r="C409" i="18"/>
  <c r="O408" i="18"/>
  <c r="Q407" i="18"/>
  <c r="O407" i="18"/>
  <c r="C407" i="18"/>
  <c r="O406" i="18"/>
  <c r="Q405" i="18"/>
  <c r="O405" i="18"/>
  <c r="C405" i="18"/>
  <c r="O404" i="18"/>
  <c r="Q403" i="18"/>
  <c r="O403" i="18"/>
  <c r="C403" i="18"/>
  <c r="O402" i="18"/>
  <c r="Q401" i="18"/>
  <c r="O401" i="18"/>
  <c r="C401" i="18"/>
  <c r="O400" i="18"/>
  <c r="Q399" i="18"/>
  <c r="O399" i="18"/>
  <c r="C399" i="18"/>
  <c r="O398" i="18"/>
  <c r="Q397" i="18"/>
  <c r="O397" i="18"/>
  <c r="C397" i="18"/>
  <c r="O396" i="18"/>
  <c r="Q395" i="18"/>
  <c r="O395" i="18"/>
  <c r="C395" i="18"/>
  <c r="O394" i="18"/>
  <c r="Q393" i="18"/>
  <c r="O393" i="18"/>
  <c r="C393" i="18"/>
  <c r="O392" i="18"/>
  <c r="Q391" i="18"/>
  <c r="O391" i="18"/>
  <c r="C391" i="18"/>
  <c r="O390" i="18"/>
  <c r="C390" i="18"/>
  <c r="I389" i="18"/>
  <c r="O389" i="18" s="1"/>
  <c r="C389" i="18"/>
  <c r="O388" i="18"/>
  <c r="C388" i="18"/>
  <c r="O387" i="18"/>
  <c r="C387" i="18"/>
  <c r="O386" i="18"/>
  <c r="C386" i="18"/>
  <c r="O385" i="18"/>
  <c r="C385" i="18"/>
  <c r="O384" i="18"/>
  <c r="C384" i="18"/>
  <c r="O383" i="18"/>
  <c r="C383" i="18"/>
  <c r="O382" i="18"/>
  <c r="C382" i="18"/>
  <c r="O381" i="18"/>
  <c r="C381" i="18"/>
  <c r="O380" i="18"/>
  <c r="C380" i="18"/>
  <c r="O379" i="18"/>
  <c r="C379" i="18"/>
  <c r="O378" i="18"/>
  <c r="C378" i="18"/>
  <c r="O377" i="18"/>
  <c r="C377" i="18"/>
  <c r="O375" i="18"/>
  <c r="Q374" i="18"/>
  <c r="O374" i="18"/>
  <c r="C374" i="18"/>
  <c r="O373" i="18"/>
  <c r="Q372" i="18"/>
  <c r="O372" i="18"/>
  <c r="C372" i="18"/>
  <c r="O371" i="18"/>
  <c r="Q370" i="18"/>
  <c r="O370" i="18"/>
  <c r="C370" i="18"/>
  <c r="O369" i="18"/>
  <c r="Q368" i="18"/>
  <c r="O368" i="18"/>
  <c r="C368" i="18"/>
  <c r="O367" i="18"/>
  <c r="Q366" i="18"/>
  <c r="O366" i="18"/>
  <c r="C366" i="18"/>
  <c r="O365" i="18"/>
  <c r="Q364" i="18"/>
  <c r="O364" i="18"/>
  <c r="C364" i="18"/>
  <c r="O363" i="18"/>
  <c r="Q362" i="18"/>
  <c r="O362" i="18"/>
  <c r="C362" i="18"/>
  <c r="O361" i="18"/>
  <c r="Q360" i="18"/>
  <c r="O360" i="18"/>
  <c r="C360" i="18"/>
  <c r="O359" i="18"/>
  <c r="Q358" i="18"/>
  <c r="O358" i="18"/>
  <c r="C358" i="18"/>
  <c r="O357" i="18"/>
  <c r="Q356" i="18"/>
  <c r="O356" i="18"/>
  <c r="C356" i="18"/>
  <c r="O355" i="18"/>
  <c r="Q354" i="18"/>
  <c r="O354" i="18"/>
  <c r="C354" i="18"/>
  <c r="O353" i="18"/>
  <c r="Q352" i="18"/>
  <c r="O352" i="18"/>
  <c r="C352" i="18"/>
  <c r="O351" i="18"/>
  <c r="Q350" i="18"/>
  <c r="O350" i="18"/>
  <c r="C350" i="18"/>
  <c r="O349" i="18"/>
  <c r="Q348" i="18"/>
  <c r="O348" i="18"/>
  <c r="C348" i="18"/>
  <c r="O347" i="18"/>
  <c r="Q346" i="18"/>
  <c r="O346" i="18"/>
  <c r="O345" i="18"/>
  <c r="Q344" i="18"/>
  <c r="O344" i="18"/>
  <c r="O343" i="18"/>
  <c r="Q342" i="18"/>
  <c r="O342" i="18"/>
  <c r="O341" i="18"/>
  <c r="Q340" i="18"/>
  <c r="O340" i="18"/>
  <c r="O339" i="18"/>
  <c r="Q338" i="18"/>
  <c r="O338" i="18"/>
  <c r="O337" i="18"/>
  <c r="Q336" i="18"/>
  <c r="O336" i="18"/>
  <c r="O335" i="18"/>
  <c r="Q334" i="18"/>
  <c r="O334" i="18"/>
  <c r="O333" i="18"/>
  <c r="Q332" i="18"/>
  <c r="O332" i="18"/>
  <c r="O331" i="18"/>
  <c r="Q330" i="18"/>
  <c r="O330" i="18"/>
  <c r="O329" i="18"/>
  <c r="Q328" i="18"/>
  <c r="O328" i="18"/>
  <c r="O327" i="18"/>
  <c r="Q326" i="18"/>
  <c r="O326" i="18"/>
  <c r="O325" i="18"/>
  <c r="Q324" i="18"/>
  <c r="O324" i="18"/>
  <c r="O323" i="18"/>
  <c r="Q322" i="18"/>
  <c r="O322" i="18"/>
  <c r="O321" i="18"/>
  <c r="Q320" i="18"/>
  <c r="O320" i="18"/>
  <c r="O319" i="18"/>
  <c r="Q318" i="18"/>
  <c r="O318" i="18"/>
  <c r="C318" i="18"/>
  <c r="O317" i="18"/>
  <c r="Q316" i="18"/>
  <c r="O316" i="18"/>
  <c r="C316" i="18"/>
  <c r="O315" i="18"/>
  <c r="Q314" i="18"/>
  <c r="O314" i="18"/>
  <c r="C314" i="18"/>
  <c r="O313" i="18"/>
  <c r="Q312" i="18"/>
  <c r="O312" i="18"/>
  <c r="C312" i="18"/>
  <c r="O311" i="18"/>
  <c r="Q310" i="18"/>
  <c r="O310" i="18"/>
  <c r="C310" i="18"/>
  <c r="O309" i="18"/>
  <c r="Q308" i="18"/>
  <c r="O308" i="18"/>
  <c r="C308" i="18"/>
  <c r="O307" i="18"/>
  <c r="Q306" i="18"/>
  <c r="O306" i="18"/>
  <c r="C306" i="18"/>
  <c r="O305" i="18"/>
  <c r="Q304" i="18"/>
  <c r="O304" i="18"/>
  <c r="C304" i="18"/>
  <c r="O303" i="18"/>
  <c r="Q302" i="18"/>
  <c r="O302" i="18"/>
  <c r="C302" i="18"/>
  <c r="O301" i="18"/>
  <c r="Q300" i="18"/>
  <c r="O300" i="18"/>
  <c r="C300" i="18"/>
  <c r="O299" i="18"/>
  <c r="Q298" i="18"/>
  <c r="O298" i="18"/>
  <c r="C298" i="18"/>
  <c r="O297" i="18"/>
  <c r="Q296" i="18"/>
  <c r="O296" i="18"/>
  <c r="C296" i="18"/>
  <c r="O295" i="18"/>
  <c r="Q294" i="18"/>
  <c r="O294" i="18"/>
  <c r="C294" i="18"/>
  <c r="O293" i="18"/>
  <c r="Q292" i="18"/>
  <c r="O292" i="18"/>
  <c r="C292" i="18"/>
  <c r="O291" i="18"/>
  <c r="Q290" i="18"/>
  <c r="O290" i="18"/>
  <c r="C290" i="18"/>
  <c r="O289" i="18"/>
  <c r="Q288" i="18"/>
  <c r="O288" i="18"/>
  <c r="C288" i="18"/>
  <c r="O287" i="18"/>
  <c r="Q286" i="18"/>
  <c r="O286" i="18"/>
  <c r="C286" i="18"/>
  <c r="O285" i="18"/>
  <c r="Q284" i="18"/>
  <c r="O284" i="18"/>
  <c r="C284" i="18"/>
  <c r="O283" i="18"/>
  <c r="Q282" i="18"/>
  <c r="O282" i="18"/>
  <c r="C282" i="18"/>
  <c r="O281" i="18"/>
  <c r="Q280" i="18"/>
  <c r="O280" i="18"/>
  <c r="C280" i="18"/>
  <c r="O279" i="18"/>
  <c r="Q278" i="18"/>
  <c r="O278" i="18"/>
  <c r="C278" i="18"/>
  <c r="O277" i="18"/>
  <c r="Q276" i="18"/>
  <c r="O276" i="18"/>
  <c r="C276" i="18"/>
  <c r="O275" i="18"/>
  <c r="Q274" i="18"/>
  <c r="O274" i="18"/>
  <c r="C274" i="18"/>
  <c r="O273" i="18"/>
  <c r="Q272" i="18"/>
  <c r="O272" i="18"/>
  <c r="C272" i="18"/>
  <c r="O271" i="18"/>
  <c r="Q270" i="18"/>
  <c r="O270" i="18"/>
  <c r="C270" i="18"/>
  <c r="O269" i="18"/>
  <c r="Q268" i="18"/>
  <c r="O268" i="18"/>
  <c r="C268" i="18"/>
  <c r="O267" i="18"/>
  <c r="Q266" i="18"/>
  <c r="O266" i="18"/>
  <c r="C266" i="18"/>
  <c r="O265" i="18"/>
  <c r="Q264" i="18"/>
  <c r="O264" i="18"/>
  <c r="C264" i="18"/>
  <c r="Q262" i="18"/>
  <c r="Q260" i="18"/>
  <c r="Q258" i="18"/>
  <c r="Q256" i="18"/>
  <c r="Q254" i="18"/>
  <c r="Q252" i="18"/>
  <c r="Q250" i="18"/>
  <c r="Q248" i="18"/>
  <c r="Q246" i="18"/>
  <c r="Q244" i="18"/>
  <c r="Q242" i="18"/>
  <c r="Q240" i="18"/>
  <c r="O238" i="18"/>
  <c r="C238" i="18"/>
  <c r="O237" i="18"/>
  <c r="C237" i="18"/>
  <c r="O236" i="18"/>
  <c r="C236" i="18"/>
  <c r="O235" i="18"/>
  <c r="C235" i="18"/>
  <c r="O234" i="18"/>
  <c r="C234" i="18"/>
  <c r="O233" i="18"/>
  <c r="C233" i="18"/>
  <c r="O232" i="18"/>
  <c r="C232" i="18"/>
  <c r="O231" i="18"/>
  <c r="C231" i="18"/>
  <c r="O230" i="18"/>
  <c r="C230" i="18"/>
  <c r="O229" i="18"/>
  <c r="C229" i="18"/>
  <c r="O228" i="18"/>
  <c r="C228" i="18"/>
  <c r="O227" i="18"/>
  <c r="C227" i="18"/>
  <c r="O226" i="18"/>
  <c r="C226" i="18"/>
  <c r="O225" i="18"/>
  <c r="C225" i="18"/>
  <c r="O224" i="18"/>
  <c r="C224" i="18"/>
  <c r="O223" i="18"/>
  <c r="C223" i="18"/>
  <c r="O205" i="18"/>
  <c r="C205" i="18"/>
  <c r="O204" i="18"/>
  <c r="C204" i="18"/>
  <c r="O203" i="18"/>
  <c r="C203" i="18"/>
  <c r="O202" i="18"/>
  <c r="C202" i="18"/>
  <c r="O201" i="18"/>
  <c r="C201" i="18"/>
  <c r="O200" i="18"/>
  <c r="C200" i="18"/>
  <c r="O199" i="18"/>
  <c r="C199" i="18"/>
  <c r="O198" i="18"/>
  <c r="C198" i="18"/>
  <c r="O197" i="18"/>
  <c r="C197" i="18"/>
  <c r="O196" i="18"/>
  <c r="C196" i="18"/>
  <c r="O195" i="18"/>
  <c r="C195" i="18"/>
  <c r="I194" i="18"/>
  <c r="O194" i="18" s="1"/>
  <c r="C194" i="18"/>
  <c r="O193" i="18"/>
  <c r="Q192" i="18"/>
  <c r="O192" i="18"/>
  <c r="Q191" i="18"/>
  <c r="O191" i="18"/>
  <c r="O190" i="18"/>
  <c r="Q189" i="18"/>
  <c r="O189" i="18"/>
  <c r="O188" i="18"/>
  <c r="Q187" i="18"/>
  <c r="O187" i="18"/>
  <c r="O186" i="18"/>
  <c r="Q185" i="18"/>
  <c r="O185" i="18"/>
  <c r="O184" i="18"/>
  <c r="Q183" i="18"/>
  <c r="O183" i="18"/>
  <c r="O182" i="18"/>
  <c r="Q181" i="18"/>
  <c r="O181" i="18"/>
  <c r="O180" i="18"/>
  <c r="O179" i="18"/>
  <c r="O178" i="18"/>
  <c r="Q177" i="18"/>
  <c r="O177" i="18"/>
  <c r="O176" i="18"/>
  <c r="Q175" i="18"/>
  <c r="O175" i="18"/>
  <c r="O174" i="18"/>
  <c r="Q173" i="18"/>
  <c r="O173" i="18"/>
  <c r="O172" i="18"/>
  <c r="Q171" i="18"/>
  <c r="O171" i="18"/>
  <c r="O170" i="18"/>
  <c r="Q169" i="18"/>
  <c r="O169" i="18"/>
  <c r="O168" i="18"/>
  <c r="Q167" i="18"/>
  <c r="O167" i="18"/>
  <c r="O166" i="18"/>
  <c r="O165" i="18"/>
  <c r="Q164" i="18"/>
  <c r="O164" i="18"/>
  <c r="O163" i="18"/>
  <c r="Q162" i="18"/>
  <c r="O162" i="18"/>
  <c r="O161" i="18"/>
  <c r="Q160" i="18"/>
  <c r="O160" i="18"/>
  <c r="O159" i="18"/>
  <c r="Q158" i="18"/>
  <c r="O158" i="18"/>
  <c r="O157" i="18"/>
  <c r="Q156" i="18"/>
  <c r="O156" i="18"/>
  <c r="O155" i="18"/>
  <c r="Q154" i="18"/>
  <c r="O154" i="18"/>
  <c r="Q153" i="18"/>
  <c r="O153" i="18"/>
  <c r="O152" i="18"/>
  <c r="Q151" i="18"/>
  <c r="O151" i="18"/>
  <c r="O150" i="18"/>
  <c r="Q149" i="18"/>
  <c r="O149" i="18"/>
  <c r="O148" i="18"/>
  <c r="Q147" i="18"/>
  <c r="O147" i="18"/>
  <c r="O146" i="18"/>
  <c r="Q145" i="18"/>
  <c r="O145" i="18"/>
  <c r="O144" i="18"/>
  <c r="Q143" i="18"/>
  <c r="O143" i="18"/>
  <c r="O142" i="18"/>
  <c r="Q141" i="18"/>
  <c r="O141" i="18"/>
  <c r="O140" i="18"/>
  <c r="Q139" i="18"/>
  <c r="O139" i="18"/>
  <c r="O138" i="18"/>
  <c r="Q137" i="18"/>
  <c r="O137" i="18"/>
  <c r="O136" i="18"/>
  <c r="Q135" i="18"/>
  <c r="O135" i="18"/>
  <c r="O134" i="18"/>
  <c r="Q133" i="18"/>
  <c r="O133" i="18"/>
  <c r="O132" i="18"/>
  <c r="Q131" i="18"/>
  <c r="O131" i="18"/>
  <c r="O130" i="18"/>
  <c r="Q129" i="18"/>
  <c r="O129" i="18"/>
  <c r="O128" i="18"/>
  <c r="Q127" i="18"/>
  <c r="O127" i="18"/>
  <c r="O126" i="18"/>
  <c r="O125" i="18"/>
  <c r="Q124" i="18"/>
  <c r="O124" i="18"/>
  <c r="O123" i="18"/>
  <c r="Q122" i="18"/>
  <c r="O122" i="18"/>
  <c r="O121" i="18"/>
  <c r="Q120" i="18"/>
  <c r="O120" i="18"/>
  <c r="O119" i="18"/>
  <c r="Q118" i="18"/>
  <c r="O118" i="18"/>
  <c r="O117" i="18"/>
  <c r="Q116" i="18"/>
  <c r="O116" i="18"/>
  <c r="O115" i="18"/>
  <c r="Q114" i="18"/>
  <c r="O114" i="18"/>
  <c r="O113" i="18"/>
  <c r="O112" i="18"/>
  <c r="Q111" i="18"/>
  <c r="O111" i="18"/>
  <c r="O110" i="18"/>
  <c r="Q109" i="18"/>
  <c r="O109" i="18"/>
  <c r="O108" i="18"/>
  <c r="Q107" i="18"/>
  <c r="O107" i="18"/>
  <c r="O106" i="18"/>
  <c r="Q105" i="18"/>
  <c r="O105" i="18"/>
  <c r="O104" i="18"/>
  <c r="Q103" i="18"/>
  <c r="O103" i="18"/>
  <c r="O102" i="18"/>
  <c r="Q101" i="18"/>
  <c r="O101" i="18"/>
  <c r="O100" i="18"/>
  <c r="Q99" i="18"/>
  <c r="O99" i="18"/>
  <c r="O98" i="18"/>
  <c r="Q97" i="18"/>
  <c r="O97" i="18"/>
  <c r="O96" i="18"/>
  <c r="Q95" i="18"/>
  <c r="O95" i="18"/>
  <c r="O94" i="18"/>
  <c r="Q93" i="18"/>
  <c r="O93" i="18"/>
  <c r="O92" i="18"/>
  <c r="Q91" i="18"/>
  <c r="O91" i="18"/>
  <c r="O90" i="18"/>
  <c r="Q89" i="18"/>
  <c r="O89" i="18"/>
  <c r="O88" i="18"/>
  <c r="Q87" i="18"/>
  <c r="O87" i="18"/>
  <c r="O86" i="18"/>
  <c r="Q85" i="18"/>
  <c r="O85" i="18"/>
  <c r="O84" i="18"/>
  <c r="Q83" i="18"/>
  <c r="O83" i="18"/>
  <c r="O82" i="18"/>
  <c r="Q81" i="18"/>
  <c r="O81" i="18"/>
  <c r="O80" i="18"/>
  <c r="Q79" i="18"/>
  <c r="O79" i="18"/>
  <c r="O78" i="18"/>
  <c r="Q77" i="18"/>
  <c r="O77" i="18"/>
  <c r="O76" i="18"/>
  <c r="Q75" i="18"/>
  <c r="O75" i="18"/>
  <c r="O74" i="18"/>
  <c r="Q73" i="18"/>
  <c r="O73" i="18"/>
  <c r="O72" i="18"/>
  <c r="Q71" i="18"/>
  <c r="O71" i="18"/>
  <c r="O70" i="18"/>
  <c r="Q69" i="18"/>
  <c r="O69" i="18"/>
  <c r="O68" i="18"/>
  <c r="Q67" i="18"/>
  <c r="O67" i="18"/>
  <c r="O66" i="18"/>
  <c r="Q65" i="18"/>
  <c r="O65" i="18"/>
  <c r="O64" i="18"/>
  <c r="Q63" i="18"/>
  <c r="O63" i="18"/>
  <c r="O62" i="18"/>
  <c r="Q61" i="18"/>
  <c r="O61" i="18"/>
  <c r="O60" i="18"/>
  <c r="Q59" i="18"/>
  <c r="O59" i="18"/>
  <c r="O58" i="18"/>
  <c r="Q57" i="18"/>
  <c r="O57" i="18"/>
  <c r="O56" i="18"/>
  <c r="Q55" i="18"/>
  <c r="O55" i="18"/>
  <c r="O54" i="18"/>
  <c r="Q53" i="18"/>
  <c r="O53" i="18"/>
  <c r="O52" i="18"/>
  <c r="Q51" i="18"/>
  <c r="O51" i="18"/>
  <c r="O50" i="18"/>
  <c r="Q49" i="18"/>
  <c r="O49" i="18"/>
  <c r="O48" i="18"/>
  <c r="Q47" i="18"/>
  <c r="O47" i="18"/>
  <c r="O46" i="18"/>
  <c r="Q45" i="18"/>
  <c r="O45" i="18"/>
  <c r="O44" i="18"/>
  <c r="Q43" i="18"/>
  <c r="O43" i="18"/>
  <c r="O42" i="18"/>
  <c r="Q41" i="18"/>
  <c r="O41" i="18"/>
  <c r="O40" i="18"/>
  <c r="Q39" i="18"/>
  <c r="O39" i="18"/>
  <c r="O38" i="18"/>
  <c r="Q37" i="18"/>
  <c r="O37" i="18"/>
  <c r="O36" i="18"/>
  <c r="Q35" i="18"/>
  <c r="O35" i="18"/>
  <c r="O34" i="18"/>
  <c r="Q33" i="18"/>
  <c r="O33" i="18"/>
  <c r="O32" i="18"/>
  <c r="Q31" i="18"/>
  <c r="O31" i="18"/>
  <c r="O30" i="18"/>
  <c r="Q29" i="18"/>
  <c r="O29" i="18"/>
  <c r="O28" i="18"/>
  <c r="Q27" i="18"/>
  <c r="O27" i="18"/>
  <c r="O26" i="18"/>
  <c r="Q25" i="18"/>
  <c r="O25" i="18"/>
  <c r="O24" i="18"/>
  <c r="Q23" i="18"/>
  <c r="O23" i="18"/>
  <c r="O22" i="18"/>
  <c r="Q21" i="18"/>
  <c r="O21" i="18"/>
  <c r="O20" i="18"/>
  <c r="Q19" i="18"/>
  <c r="O19" i="18"/>
  <c r="O18" i="18"/>
  <c r="Q17" i="18"/>
  <c r="O17" i="18"/>
  <c r="O16" i="18"/>
  <c r="Q15" i="18"/>
  <c r="O15" i="18"/>
  <c r="O14" i="18"/>
  <c r="Q13" i="18"/>
  <c r="O13" i="18"/>
  <c r="O12" i="18"/>
  <c r="Q11" i="18"/>
  <c r="O11" i="18"/>
  <c r="O10" i="18"/>
  <c r="Q9" i="18"/>
  <c r="O9" i="18"/>
  <c r="O8" i="18"/>
  <c r="Q7" i="18"/>
  <c r="O7" i="18"/>
  <c r="O6" i="18"/>
  <c r="Q5" i="18"/>
  <c r="O5" i="18"/>
  <c r="O4" i="18"/>
  <c r="Q3" i="18"/>
  <c r="O3" i="1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185" i="8"/>
  <c r="I184" i="8"/>
  <c r="I183" i="8"/>
  <c r="I182" i="8"/>
  <c r="I133" i="8"/>
  <c r="I132" i="8"/>
  <c r="I131" i="8"/>
  <c r="I130" i="8"/>
  <c r="I129" i="8"/>
  <c r="I128" i="8"/>
  <c r="I137" i="8"/>
  <c r="I136" i="8"/>
  <c r="I135" i="8"/>
  <c r="I134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B10" i="7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P2" i="3"/>
  <c r="P3" i="3" s="1"/>
  <c r="C2" i="2"/>
  <c r="C61" i="6" l="1"/>
  <c r="F6" i="16"/>
  <c r="F2" i="16"/>
  <c r="E10" i="16"/>
  <c r="D6" i="16"/>
  <c r="D2" i="16"/>
  <c r="C10" i="16"/>
  <c r="B6" i="16"/>
  <c r="B2" i="16"/>
  <c r="F8" i="16"/>
  <c r="E4" i="16"/>
  <c r="E12" i="16"/>
  <c r="D8" i="16"/>
  <c r="C4" i="16"/>
  <c r="C12" i="16"/>
  <c r="B8" i="16"/>
  <c r="F9" i="16"/>
  <c r="E5" i="16"/>
  <c r="E13" i="16"/>
  <c r="D9" i="16"/>
  <c r="C5" i="16"/>
  <c r="C13" i="16"/>
  <c r="B9" i="16"/>
  <c r="O10" i="26"/>
  <c r="F10" i="16"/>
  <c r="E6" i="16"/>
  <c r="E2" i="16"/>
  <c r="D10" i="16"/>
  <c r="C6" i="16"/>
  <c r="C2" i="16"/>
  <c r="B10" i="16"/>
  <c r="F4" i="16"/>
  <c r="F12" i="16"/>
  <c r="E8" i="16"/>
  <c r="D4" i="16"/>
  <c r="D12" i="16"/>
  <c r="C8" i="16"/>
  <c r="B4" i="16"/>
  <c r="B12" i="16"/>
  <c r="O12" i="26"/>
  <c r="F5" i="16"/>
  <c r="F13" i="16"/>
  <c r="E9" i="16"/>
  <c r="D5" i="16"/>
  <c r="D13" i="16"/>
  <c r="C9" i="16"/>
  <c r="B5" i="16"/>
  <c r="B13" i="16"/>
  <c r="D7" i="16"/>
  <c r="B11" i="16"/>
  <c r="O3" i="26"/>
  <c r="L3" i="27" s="1"/>
  <c r="F3" i="16"/>
  <c r="D11" i="16"/>
  <c r="F7" i="16"/>
  <c r="C3" i="16"/>
  <c r="D3" i="16"/>
  <c r="F11" i="16"/>
  <c r="C7" i="16"/>
  <c r="E3" i="16"/>
  <c r="C11" i="16"/>
  <c r="E7" i="16"/>
  <c r="B3" i="16"/>
  <c r="O7" i="26"/>
  <c r="E11" i="16"/>
  <c r="B7" i="16"/>
  <c r="B65" i="6"/>
  <c r="B57" i="6"/>
  <c r="C101" i="6"/>
  <c r="C93" i="6"/>
  <c r="C37" i="6"/>
  <c r="C29" i="6"/>
  <c r="B81" i="6"/>
  <c r="B17" i="6"/>
  <c r="C53" i="6"/>
  <c r="G10" i="9"/>
  <c r="B73" i="6"/>
  <c r="B9" i="6"/>
  <c r="C45" i="6"/>
  <c r="B49" i="6"/>
  <c r="C85" i="6"/>
  <c r="C21" i="6"/>
  <c r="B41" i="6"/>
  <c r="C77" i="6"/>
  <c r="C13" i="6"/>
  <c r="B97" i="6"/>
  <c r="B33" i="6"/>
  <c r="C69" i="6"/>
  <c r="C5" i="6"/>
  <c r="B89" i="6"/>
  <c r="B25" i="6"/>
  <c r="G3" i="9"/>
  <c r="H4" i="9"/>
  <c r="H28" i="9"/>
  <c r="H20" i="9"/>
  <c r="H12" i="9"/>
  <c r="G26" i="9"/>
  <c r="G18" i="9"/>
  <c r="B2" i="6"/>
  <c r="B96" i="6"/>
  <c r="B88" i="6"/>
  <c r="B80" i="6"/>
  <c r="B72" i="6"/>
  <c r="B64" i="6"/>
  <c r="B56" i="6"/>
  <c r="B48" i="6"/>
  <c r="B40" i="6"/>
  <c r="B32" i="6"/>
  <c r="B24" i="6"/>
  <c r="B16" i="6"/>
  <c r="B8" i="6"/>
  <c r="C100" i="6"/>
  <c r="C92" i="6"/>
  <c r="C84" i="6"/>
  <c r="C76" i="6"/>
  <c r="C68" i="6"/>
  <c r="C60" i="6"/>
  <c r="C52" i="6"/>
  <c r="C44" i="6"/>
  <c r="C36" i="6"/>
  <c r="C28" i="6"/>
  <c r="C20" i="6"/>
  <c r="C12" i="6"/>
  <c r="C4" i="6"/>
  <c r="H27" i="9"/>
  <c r="H19" i="9"/>
  <c r="H11" i="9"/>
  <c r="H3" i="9"/>
  <c r="G25" i="9"/>
  <c r="G17" i="9"/>
  <c r="G9" i="9"/>
  <c r="C2" i="6"/>
  <c r="B95" i="6"/>
  <c r="B87" i="6"/>
  <c r="B79" i="6"/>
  <c r="B71" i="6"/>
  <c r="B63" i="6"/>
  <c r="B55" i="6"/>
  <c r="B47" i="6"/>
  <c r="B39" i="6"/>
  <c r="B31" i="6"/>
  <c r="B23" i="6"/>
  <c r="B15" i="6"/>
  <c r="B7" i="6"/>
  <c r="C99" i="6"/>
  <c r="C91" i="6"/>
  <c r="C83" i="6"/>
  <c r="C75" i="6"/>
  <c r="C67" i="6"/>
  <c r="C59" i="6"/>
  <c r="C51" i="6"/>
  <c r="C43" i="6"/>
  <c r="C35" i="6"/>
  <c r="C27" i="6"/>
  <c r="C19" i="6"/>
  <c r="C11" i="6"/>
  <c r="C3" i="6"/>
  <c r="H26" i="9"/>
  <c r="H18" i="9"/>
  <c r="H10" i="9"/>
  <c r="G2" i="9"/>
  <c r="G24" i="9"/>
  <c r="G16" i="9"/>
  <c r="G8" i="9"/>
  <c r="B102" i="6"/>
  <c r="B94" i="6"/>
  <c r="B86" i="6"/>
  <c r="B78" i="6"/>
  <c r="B70" i="6"/>
  <c r="B62" i="6"/>
  <c r="B54" i="6"/>
  <c r="B46" i="6"/>
  <c r="B38" i="6"/>
  <c r="B30" i="6"/>
  <c r="B22" i="6"/>
  <c r="B14" i="6"/>
  <c r="B6" i="6"/>
  <c r="C98" i="6"/>
  <c r="C90" i="6"/>
  <c r="C82" i="6"/>
  <c r="C74" i="6"/>
  <c r="C66" i="6"/>
  <c r="C58" i="6"/>
  <c r="C50" i="6"/>
  <c r="C42" i="6"/>
  <c r="C34" i="6"/>
  <c r="C26" i="6"/>
  <c r="C18" i="6"/>
  <c r="C10" i="6"/>
  <c r="H25" i="9"/>
  <c r="H17" i="9"/>
  <c r="H9" i="9"/>
  <c r="G31" i="9"/>
  <c r="G23" i="9"/>
  <c r="G15" i="9"/>
  <c r="G7" i="9"/>
  <c r="B101" i="6"/>
  <c r="D101" i="6" s="1"/>
  <c r="B93" i="6"/>
  <c r="B85" i="6"/>
  <c r="B77" i="6"/>
  <c r="B69" i="6"/>
  <c r="D69" i="6" s="1"/>
  <c r="B61" i="6"/>
  <c r="D61" i="6" s="1"/>
  <c r="B53" i="6"/>
  <c r="D53" i="6" s="1"/>
  <c r="B45" i="6"/>
  <c r="D45" i="6" s="1"/>
  <c r="B37" i="6"/>
  <c r="D37" i="6" s="1"/>
  <c r="B29" i="6"/>
  <c r="D29" i="6" s="1"/>
  <c r="B21" i="6"/>
  <c r="B13" i="6"/>
  <c r="D13" i="6" s="1"/>
  <c r="B5" i="6"/>
  <c r="D5" i="6" s="1"/>
  <c r="C97" i="6"/>
  <c r="C89" i="6"/>
  <c r="C81" i="6"/>
  <c r="C73" i="6"/>
  <c r="D73" i="6" s="1"/>
  <c r="C65" i="6"/>
  <c r="C57" i="6"/>
  <c r="C49" i="6"/>
  <c r="D49" i="6" s="1"/>
  <c r="C41" i="6"/>
  <c r="C33" i="6"/>
  <c r="D33" i="6" s="1"/>
  <c r="C25" i="6"/>
  <c r="D25" i="6" s="1"/>
  <c r="C17" i="6"/>
  <c r="C9" i="6"/>
  <c r="H2" i="9"/>
  <c r="H24" i="9"/>
  <c r="H16" i="9"/>
  <c r="H8" i="9"/>
  <c r="G30" i="9"/>
  <c r="G22" i="9"/>
  <c r="G14" i="9"/>
  <c r="G6" i="9"/>
  <c r="D93" i="6"/>
  <c r="B100" i="6"/>
  <c r="B92" i="6"/>
  <c r="B84" i="6"/>
  <c r="B76" i="6"/>
  <c r="B68" i="6"/>
  <c r="B60" i="6"/>
  <c r="B52" i="6"/>
  <c r="B44" i="6"/>
  <c r="B36" i="6"/>
  <c r="B28" i="6"/>
  <c r="B20" i="6"/>
  <c r="B12" i="6"/>
  <c r="B4" i="6"/>
  <c r="C96" i="6"/>
  <c r="D96" i="6" s="1"/>
  <c r="C88" i="6"/>
  <c r="D88" i="6" s="1"/>
  <c r="C80" i="6"/>
  <c r="D80" i="6" s="1"/>
  <c r="C72" i="6"/>
  <c r="D72" i="6" s="1"/>
  <c r="C64" i="6"/>
  <c r="D64" i="6" s="1"/>
  <c r="C56" i="6"/>
  <c r="D56" i="6" s="1"/>
  <c r="C48" i="6"/>
  <c r="C40" i="6"/>
  <c r="D40" i="6" s="1"/>
  <c r="C32" i="6"/>
  <c r="D32" i="6" s="1"/>
  <c r="C24" i="6"/>
  <c r="D24" i="6" s="1"/>
  <c r="C16" i="6"/>
  <c r="D16" i="6" s="1"/>
  <c r="C8" i="6"/>
  <c r="D8" i="6" s="1"/>
  <c r="H31" i="9"/>
  <c r="H23" i="9"/>
  <c r="H15" i="9"/>
  <c r="H7" i="9"/>
  <c r="G29" i="9"/>
  <c r="G21" i="9"/>
  <c r="G13" i="9"/>
  <c r="G5" i="9"/>
  <c r="B99" i="6"/>
  <c r="B91" i="6"/>
  <c r="B83" i="6"/>
  <c r="B75" i="6"/>
  <c r="B67" i="6"/>
  <c r="B59" i="6"/>
  <c r="B51" i="6"/>
  <c r="B43" i="6"/>
  <c r="B35" i="6"/>
  <c r="B27" i="6"/>
  <c r="B19" i="6"/>
  <c r="B11" i="6"/>
  <c r="B3" i="6"/>
  <c r="C95" i="6"/>
  <c r="D95" i="6" s="1"/>
  <c r="C87" i="6"/>
  <c r="D87" i="6" s="1"/>
  <c r="C79" i="6"/>
  <c r="D79" i="6" s="1"/>
  <c r="C71" i="6"/>
  <c r="D71" i="6" s="1"/>
  <c r="C63" i="6"/>
  <c r="D63" i="6" s="1"/>
  <c r="C55" i="6"/>
  <c r="D55" i="6" s="1"/>
  <c r="C47" i="6"/>
  <c r="D47" i="6" s="1"/>
  <c r="C39" i="6"/>
  <c r="D39" i="6" s="1"/>
  <c r="C31" i="6"/>
  <c r="D31" i="6" s="1"/>
  <c r="C23" i="6"/>
  <c r="D23" i="6" s="1"/>
  <c r="C15" i="6"/>
  <c r="D15" i="6" s="1"/>
  <c r="C7" i="6"/>
  <c r="D7" i="6" s="1"/>
  <c r="H30" i="9"/>
  <c r="H22" i="9"/>
  <c r="H14" i="9"/>
  <c r="H6" i="9"/>
  <c r="G28" i="9"/>
  <c r="G20" i="9"/>
  <c r="G12" i="9"/>
  <c r="G4" i="9"/>
  <c r="B98" i="6"/>
  <c r="B90" i="6"/>
  <c r="B82" i="6"/>
  <c r="D82" i="6" s="1"/>
  <c r="B74" i="6"/>
  <c r="B66" i="6"/>
  <c r="D66" i="6" s="1"/>
  <c r="B58" i="6"/>
  <c r="D58" i="6" s="1"/>
  <c r="B50" i="6"/>
  <c r="D50" i="6" s="1"/>
  <c r="B42" i="6"/>
  <c r="B34" i="6"/>
  <c r="B26" i="6"/>
  <c r="B18" i="6"/>
  <c r="D18" i="6" s="1"/>
  <c r="B10" i="6"/>
  <c r="D10" i="6" s="1"/>
  <c r="C102" i="6"/>
  <c r="D102" i="6" s="1"/>
  <c r="C94" i="6"/>
  <c r="D94" i="6" s="1"/>
  <c r="C86" i="6"/>
  <c r="D86" i="6" s="1"/>
  <c r="C78" i="6"/>
  <c r="D78" i="6" s="1"/>
  <c r="C70" i="6"/>
  <c r="D70" i="6" s="1"/>
  <c r="C62" i="6"/>
  <c r="D62" i="6" s="1"/>
  <c r="C54" i="6"/>
  <c r="D54" i="6" s="1"/>
  <c r="C46" i="6"/>
  <c r="D46" i="6" s="1"/>
  <c r="C38" i="6"/>
  <c r="D38" i="6" s="1"/>
  <c r="C30" i="6"/>
  <c r="D30" i="6" s="1"/>
  <c r="C22" i="6"/>
  <c r="D22" i="6" s="1"/>
  <c r="C14" i="6"/>
  <c r="D14" i="6" s="1"/>
  <c r="C6" i="6"/>
  <c r="D6" i="6" s="1"/>
  <c r="H29" i="9"/>
  <c r="H21" i="9"/>
  <c r="H13" i="9"/>
  <c r="H5" i="9"/>
  <c r="G27" i="9"/>
  <c r="G19" i="9"/>
  <c r="G11" i="9"/>
  <c r="D42" i="6"/>
  <c r="D99" i="6"/>
  <c r="D34" i="6" l="1"/>
  <c r="D98" i="6"/>
  <c r="D48" i="6"/>
  <c r="D21" i="6"/>
  <c r="D85" i="6"/>
  <c r="D17" i="6"/>
  <c r="D81" i="6"/>
  <c r="D89" i="6"/>
  <c r="D41" i="6"/>
  <c r="L5" i="28"/>
  <c r="L7" i="27"/>
  <c r="D77" i="6"/>
  <c r="D57" i="6"/>
  <c r="D65" i="6"/>
  <c r="D74" i="6"/>
  <c r="L8" i="28"/>
  <c r="L10" i="27"/>
  <c r="L10" i="28"/>
  <c r="L12" i="27"/>
  <c r="D26" i="6"/>
  <c r="D90" i="6"/>
  <c r="D97" i="6"/>
  <c r="D9" i="6"/>
  <c r="D27" i="6"/>
  <c r="D91" i="6"/>
  <c r="D20" i="6"/>
  <c r="D84" i="6"/>
  <c r="D35" i="6"/>
  <c r="D28" i="6"/>
  <c r="D92" i="6"/>
  <c r="D43" i="6"/>
  <c r="D36" i="6"/>
  <c r="D100" i="6"/>
  <c r="D51" i="6"/>
  <c r="D44" i="6"/>
  <c r="D59" i="6"/>
  <c r="D52" i="6"/>
  <c r="D3" i="6"/>
  <c r="D67" i="6"/>
  <c r="D60" i="6"/>
  <c r="D11" i="6"/>
  <c r="D75" i="6"/>
  <c r="D2" i="6"/>
  <c r="D4" i="6"/>
  <c r="D68" i="6"/>
  <c r="D19" i="6"/>
  <c r="D83" i="6"/>
  <c r="D12" i="6"/>
  <c r="D76" i="6"/>
  <c r="L9" i="28" l="1"/>
  <c r="L11" i="27"/>
  <c r="P16" i="28" l="1"/>
  <c r="R18" i="27"/>
  <c r="P15" i="28"/>
  <c r="P15" i="27"/>
  <c r="H17" i="28"/>
  <c r="S15" i="27"/>
  <c r="H17" i="27"/>
  <c r="I17" i="28"/>
  <c r="Q17" i="27"/>
  <c r="S16" i="27"/>
  <c r="I15" i="27"/>
  <c r="L16" i="27"/>
  <c r="H15" i="27"/>
  <c r="M17" i="27"/>
  <c r="O19" i="27"/>
  <c r="M15" i="27"/>
  <c r="O13" i="28"/>
  <c r="H16" i="27"/>
  <c r="H19" i="27"/>
  <c r="K14" i="28"/>
  <c r="M14" i="28"/>
  <c r="G16" i="28"/>
  <c r="L13" i="28"/>
  <c r="F13" i="28"/>
  <c r="G17" i="27"/>
  <c r="I19" i="27"/>
  <c r="S19" i="27"/>
  <c r="P18" i="27"/>
  <c r="N15" i="28"/>
  <c r="I16" i="28"/>
  <c r="O17" i="27"/>
  <c r="R17" i="28"/>
  <c r="N13" i="28"/>
  <c r="N18" i="27"/>
  <c r="N16" i="28"/>
  <c r="J14" i="28"/>
  <c r="Q19" i="27"/>
  <c r="P14" i="28"/>
  <c r="O15" i="27"/>
  <c r="P17" i="28"/>
  <c r="Q15" i="27"/>
  <c r="O14" i="28"/>
  <c r="J16" i="27"/>
  <c r="G15" i="28"/>
  <c r="L17" i="28"/>
  <c r="H18" i="27"/>
  <c r="B14" i="29"/>
  <c r="S17" i="28"/>
  <c r="Q16" i="27"/>
  <c r="N16" i="27"/>
  <c r="Q15" i="28"/>
  <c r="H14" i="28"/>
  <c r="S16" i="28"/>
  <c r="O18" i="27"/>
  <c r="S13" i="28"/>
  <c r="N15" i="27"/>
  <c r="R15" i="28"/>
  <c r="J15" i="27"/>
  <c r="O16" i="27"/>
  <c r="O17" i="28"/>
  <c r="G18" i="27"/>
  <c r="Q14" i="28"/>
  <c r="K18" i="27"/>
  <c r="S15" i="28"/>
  <c r="M17" i="28"/>
  <c r="I16" i="27"/>
  <c r="J18" i="27"/>
  <c r="F16" i="27"/>
  <c r="F14" i="28"/>
  <c r="I15" i="28"/>
  <c r="L15" i="28"/>
  <c r="S18" i="27"/>
  <c r="J15" i="28"/>
  <c r="Q18" i="27"/>
  <c r="G19" i="27"/>
  <c r="N17" i="28"/>
  <c r="R13" i="28"/>
  <c r="K13" i="28"/>
  <c r="L16" i="28"/>
  <c r="G14" i="28"/>
  <c r="R16" i="27"/>
  <c r="N14" i="28"/>
  <c r="P16" i="27"/>
  <c r="N19" i="27"/>
  <c r="I14" i="28"/>
  <c r="P17" i="27"/>
  <c r="Q16" i="28"/>
  <c r="R14" i="28"/>
  <c r="O16" i="28"/>
  <c r="M15" i="28"/>
  <c r="J17" i="27"/>
  <c r="H13" i="28"/>
  <c r="F15" i="27"/>
  <c r="G17" i="28"/>
  <c r="M18" i="27"/>
  <c r="M16" i="27"/>
  <c r="O15" i="28"/>
  <c r="J19" i="27"/>
  <c r="S14" i="28"/>
  <c r="J17" i="28"/>
  <c r="L14" i="28"/>
  <c r="M13" i="28"/>
  <c r="L17" i="27"/>
  <c r="J13" i="28"/>
  <c r="M19" i="27"/>
  <c r="I13" i="28"/>
  <c r="G16" i="27"/>
  <c r="R15" i="27"/>
  <c r="I18" i="27"/>
  <c r="M16" i="28"/>
  <c r="L18" i="27"/>
  <c r="G13" i="28"/>
  <c r="H16" i="28"/>
  <c r="B12" i="30"/>
  <c r="K17" i="27"/>
  <c r="Q13" i="28"/>
  <c r="I17" i="27"/>
  <c r="G15" i="27"/>
  <c r="Q17" i="28"/>
  <c r="N17" i="27"/>
  <c r="K19" i="27"/>
  <c r="R19" i="27"/>
  <c r="K17" i="28"/>
  <c r="L19" i="27"/>
  <c r="K16" i="28"/>
  <c r="S17" i="27"/>
  <c r="L15" i="27"/>
  <c r="P19" i="27"/>
  <c r="R17" i="27"/>
  <c r="P13" i="28"/>
  <c r="R16" i="28"/>
  <c r="H15" i="28"/>
  <c r="K15" i="28"/>
  <c r="J16" i="28"/>
  <c r="K16" i="27"/>
  <c r="K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I801" authorId="0" shapeId="0" xr:uid="{749FACBB-5159-46ED-8723-9300A2943ABD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reported in 2020, twice the size of estimated using 2019 data and trend</t>
        </r>
      </text>
    </comment>
  </commentList>
</comments>
</file>

<file path=xl/sharedStrings.xml><?xml version="1.0" encoding="utf-8"?>
<sst xmlns="http://schemas.openxmlformats.org/spreadsheetml/2006/main" count="16771" uniqueCount="1125">
  <si>
    <t>adminNameAsUsed</t>
  </si>
  <si>
    <t>adminCode</t>
  </si>
  <si>
    <t>adminLevel</t>
  </si>
  <si>
    <t>Geography</t>
  </si>
  <si>
    <t>Ethiopia</t>
  </si>
  <si>
    <t>ET</t>
  </si>
  <si>
    <t>Tigray</t>
  </si>
  <si>
    <t>ET01</t>
  </si>
  <si>
    <t>Affar</t>
  </si>
  <si>
    <t>ET02</t>
  </si>
  <si>
    <t>Amhara</t>
  </si>
  <si>
    <t>ET03</t>
  </si>
  <si>
    <t>Oromia</t>
  </si>
  <si>
    <t>ET04</t>
  </si>
  <si>
    <t>Somali</t>
  </si>
  <si>
    <t>ET05</t>
  </si>
  <si>
    <t>Benishangul Gumuz</t>
  </si>
  <si>
    <t>ET06</t>
  </si>
  <si>
    <t>SNNPR</t>
  </si>
  <si>
    <t>ET07</t>
  </si>
  <si>
    <t>Gambela</t>
  </si>
  <si>
    <t>ET12</t>
  </si>
  <si>
    <t>Harari</t>
  </si>
  <si>
    <t>ET13</t>
  </si>
  <si>
    <t>Addis Ababa</t>
  </si>
  <si>
    <t>ET14</t>
  </si>
  <si>
    <t>Dire Dawa</t>
  </si>
  <si>
    <t>ET15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</si>
  <si>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</si>
  <si>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</si>
  <si>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</si>
  <si>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</si>
  <si>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</si>
  <si>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</si>
  <si>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</si>
  <si>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</si>
  <si>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</si>
  <si>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</si>
  <si>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</si>
  <si>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</si>
  <si>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</si>
  <si>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</si>
  <si>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</si>
  <si>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</si>
  <si>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</si>
  <si>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ComprehensiveModel</t>
  </si>
  <si>
    <t>National</t>
  </si>
  <si>
    <t>TV_Comprehensive</t>
  </si>
  <si>
    <t>PopValues</t>
  </si>
  <si>
    <t>SeasonalityCurves</t>
  </si>
  <si>
    <t>Cadres_Comprehensive</t>
  </si>
  <si>
    <t>Comprehensive</t>
  </si>
  <si>
    <t>BasicModel</t>
  </si>
  <si>
    <t>TV_Basic</t>
  </si>
  <si>
    <t>Cadres_Basic</t>
  </si>
  <si>
    <t>Basic</t>
  </si>
  <si>
    <t>Merged</t>
  </si>
  <si>
    <t>LookupVal</t>
  </si>
  <si>
    <t>Age</t>
  </si>
  <si>
    <t>pop_linear</t>
  </si>
  <si>
    <t>pop_spline</t>
  </si>
  <si>
    <t>&lt;1</t>
  </si>
  <si>
    <t>Afar</t>
  </si>
  <si>
    <t>Benshangul-Gumaz</t>
  </si>
  <si>
    <t>SouthernNations,NationalitiesandPeoples</t>
  </si>
  <si>
    <t>GambelaPeoples</t>
  </si>
  <si>
    <t>HarariPeople</t>
  </si>
  <si>
    <t>AddisAbeba</t>
  </si>
  <si>
    <t>DireDawa</t>
  </si>
  <si>
    <t>Male</t>
  </si>
  <si>
    <t>Female</t>
  </si>
  <si>
    <t>Total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</si>
  <si>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</si>
  <si>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</si>
  <si>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</si>
  <si>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</si>
  <si>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</si>
  <si>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</si>
  <si>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</si>
  <si>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</si>
  <si>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</si>
  <si>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</si>
  <si>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</si>
  <si>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</si>
  <si>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Description</t>
  </si>
  <si>
    <t>Label</t>
  </si>
  <si>
    <t>Type</t>
  </si>
  <si>
    <t>Sex</t>
  </si>
  <si>
    <t>BandStart</t>
  </si>
  <si>
    <t>BandEnd</t>
  </si>
  <si>
    <t>ValueCode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</si>
  <si>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</si>
  <si>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</si>
  <si>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</si>
  <si>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</si>
  <si>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</si>
  <si>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</si>
  <si>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</si>
  <si>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</si>
  <si>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</si>
  <si>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</si>
  <si>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</si>
  <si>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</si>
  <si>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</si>
  <si>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</si>
  <si>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</si>
  <si>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</si>
  <si>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</si>
  <si>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</si>
  <si>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</si>
  <si>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</si>
  <si>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</si>
  <si>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</si>
  <si>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</si>
  <si>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</si>
  <si>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</si>
  <si>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</si>
  <si>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</si>
  <si>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</si>
  <si>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</si>
  <si>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</si>
  <si>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</si>
  <si>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</si>
  <si>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Mortality infants F</t>
  </si>
  <si>
    <t>MortalityInfantsF</t>
  </si>
  <si>
    <t>Mortality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</si>
  <si>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</si>
  <si>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</si>
  <si>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</si>
  <si>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</si>
  <si>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</si>
  <si>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</si>
  <si>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</si>
  <si>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</si>
  <si>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</si>
  <si>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</si>
  <si>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</si>
  <si>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</si>
  <si>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</si>
  <si>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</si>
  <si>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</si>
  <si>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</si>
  <si>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Mortality 35-49yr F</t>
  </si>
  <si>
    <t>Mortality35_49F</t>
  </si>
  <si>
    <t>DR3549F</t>
  </si>
  <si>
    <t>Mortality 50-59yr F</t>
  </si>
  <si>
    <t>Mortality50_59F</t>
  </si>
  <si>
    <t>DR5059F</t>
  </si>
  <si>
    <t>Mortality 60-74yr F</t>
  </si>
  <si>
    <t>Mortality60_74F</t>
  </si>
  <si>
    <t>DR6074F</t>
  </si>
  <si>
    <t>Mortality 75+ F</t>
  </si>
  <si>
    <t>Mortality75+F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</si>
  <si>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</si>
  <si>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</si>
  <si>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</si>
  <si>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</si>
  <si>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</si>
  <si>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</si>
  <si>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</si>
  <si>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</si>
  <si>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</si>
  <si>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</si>
  <si>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</si>
  <si>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</si>
  <si>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</si>
  <si>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</si>
  <si>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</si>
  <si>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</si>
  <si>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</si>
  <si>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</si>
  <si>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</si>
  <si>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Mortality 35-49yr M</t>
  </si>
  <si>
    <t>Mortality35_49M</t>
  </si>
  <si>
    <t>DR3549M</t>
  </si>
  <si>
    <t>Mortality 50-59yr M</t>
  </si>
  <si>
    <t>Mortality50_59M</t>
  </si>
  <si>
    <t>DR5059M</t>
  </si>
  <si>
    <t>Mortality 60-74yr M</t>
  </si>
  <si>
    <t>Mortality60_74M</t>
  </si>
  <si>
    <t>DR6074M</t>
  </si>
  <si>
    <t>Mortality 75+ M</t>
  </si>
  <si>
    <t>Mortality75+M</t>
  </si>
  <si>
    <t>DR7500M</t>
  </si>
  <si>
    <t>Task</t>
  </si>
  <si>
    <t>Curve</t>
  </si>
  <si>
    <t>Offset1</t>
  </si>
  <si>
    <t>Offset2</t>
  </si>
  <si>
    <t>Offset3</t>
  </si>
  <si>
    <t>Offset4</t>
  </si>
  <si>
    <t>Offset5</t>
  </si>
  <si>
    <t>Offset6</t>
  </si>
  <si>
    <t>FH.MN.ANC.1</t>
  </si>
  <si>
    <t>ANC visits</t>
  </si>
  <si>
    <t>Births</t>
  </si>
  <si>
    <t>FH.MN.ANC.2</t>
  </si>
  <si>
    <t>ANC rapid testing</t>
  </si>
  <si>
    <t>FH.MN.D.3</t>
  </si>
  <si>
    <t>Normal labor management</t>
  </si>
  <si>
    <t>FH.MN.D.5</t>
  </si>
  <si>
    <t>Emergency OB</t>
  </si>
  <si>
    <t>FH.MN.D.4</t>
  </si>
  <si>
    <t>Active management 3rd stage</t>
  </si>
  <si>
    <t>FH.MN.15</t>
  </si>
  <si>
    <t>Newborn care</t>
  </si>
  <si>
    <t>FH.MN.PNC.7</t>
  </si>
  <si>
    <t>Postnatal care</t>
  </si>
  <si>
    <t>FH.MN.PNC.8</t>
  </si>
  <si>
    <t>Maternal sepsis</t>
  </si>
  <si>
    <t>FH.EPI.32B</t>
  </si>
  <si>
    <t>RI 1st year</t>
  </si>
  <si>
    <t>FH.EPI.32C</t>
  </si>
  <si>
    <t>RI 2nd year</t>
  </si>
  <si>
    <t>FH.MN.21A</t>
  </si>
  <si>
    <t>Well child check &amp; growth monitoring</t>
  </si>
  <si>
    <t>FH.Ntr.68</t>
  </si>
  <si>
    <t>Treat malnourished mothers</t>
  </si>
  <si>
    <t>Malnutrition</t>
  </si>
  <si>
    <t>FH.MN.21</t>
  </si>
  <si>
    <t>Treat severe malnutrition</t>
  </si>
  <si>
    <t>FH.MN.22</t>
  </si>
  <si>
    <t>Treat moderate malnutrition</t>
  </si>
  <si>
    <t>DPC.Mlr.103A</t>
  </si>
  <si>
    <t>Uncomplicated malaria in adults</t>
  </si>
  <si>
    <t>Malaria</t>
  </si>
  <si>
    <t>DPC.Mlr.103B</t>
  </si>
  <si>
    <t>Uncomplicated malaria in children</t>
  </si>
  <si>
    <t>DPC.Mlr.103C</t>
  </si>
  <si>
    <t>Testing non-malaria cases</t>
  </si>
  <si>
    <t>DPC.Mlr.104A</t>
  </si>
  <si>
    <t>Severe malaria in adults</t>
  </si>
  <si>
    <t>DPC.Mlr.104B</t>
  </si>
  <si>
    <t>Severe malaria in children</t>
  </si>
  <si>
    <t>DPC.TB.108A</t>
  </si>
  <si>
    <t>Testing</t>
  </si>
  <si>
    <t>TB</t>
  </si>
  <si>
    <t>DPC.TB.108B</t>
  </si>
  <si>
    <t>Follow-up and linkage for positives</t>
  </si>
  <si>
    <t>FH.MN.19B</t>
  </si>
  <si>
    <t>Diarrhea</t>
  </si>
  <si>
    <t>Month</t>
  </si>
  <si>
    <t>SsnTB Normalize to 1</t>
  </si>
  <si>
    <t>SSnTB</t>
  </si>
  <si>
    <t>Jan</t>
  </si>
  <si>
    <t>JanET</t>
  </si>
  <si>
    <t>Feb</t>
  </si>
  <si>
    <t>FebET</t>
  </si>
  <si>
    <t>Mar</t>
  </si>
  <si>
    <t>MarET</t>
  </si>
  <si>
    <t>Apr</t>
  </si>
  <si>
    <t>AprET</t>
  </si>
  <si>
    <t>May</t>
  </si>
  <si>
    <t>MayET</t>
  </si>
  <si>
    <t>June</t>
  </si>
  <si>
    <t>JuneET</t>
  </si>
  <si>
    <t>July</t>
  </si>
  <si>
    <t>JulyET</t>
  </si>
  <si>
    <t>Aug</t>
  </si>
  <si>
    <t>AugET</t>
  </si>
  <si>
    <t>Sept</t>
  </si>
  <si>
    <t>SeptET</t>
  </si>
  <si>
    <t>Oct</t>
  </si>
  <si>
    <t>OctET</t>
  </si>
  <si>
    <t>Nov</t>
  </si>
  <si>
    <t>NovET</t>
  </si>
  <si>
    <t>Dec</t>
  </si>
  <si>
    <t>DecET</t>
  </si>
  <si>
    <t>SsnBirths</t>
  </si>
  <si>
    <t>JanETU</t>
  </si>
  <si>
    <t>Urban</t>
  </si>
  <si>
    <t>ETU</t>
  </si>
  <si>
    <t>FebETU</t>
  </si>
  <si>
    <t>MarETU</t>
  </si>
  <si>
    <t>AprETU</t>
  </si>
  <si>
    <t>MayETU</t>
  </si>
  <si>
    <t>JuneETU</t>
  </si>
  <si>
    <t>JulyETU</t>
  </si>
  <si>
    <t>AugETU</t>
  </si>
  <si>
    <t>SeptETU</t>
  </si>
  <si>
    <t>OctETU</t>
  </si>
  <si>
    <t>NovETU</t>
  </si>
  <si>
    <t>DecETU</t>
  </si>
  <si>
    <t>JanETR</t>
  </si>
  <si>
    <t>Rural</t>
  </si>
  <si>
    <t>ETR</t>
  </si>
  <si>
    <t>FebETR</t>
  </si>
  <si>
    <t>MarETR</t>
  </si>
  <si>
    <t>AprETR</t>
  </si>
  <si>
    <t>MayETR</t>
  </si>
  <si>
    <t>JuneETR</t>
  </si>
  <si>
    <t>JulyETR</t>
  </si>
  <si>
    <t>AugETR</t>
  </si>
  <si>
    <t>SeptETR</t>
  </si>
  <si>
    <t>OctETR</t>
  </si>
  <si>
    <t>NovETR</t>
  </si>
  <si>
    <t>DecETR</t>
  </si>
  <si>
    <t>JanET01</t>
  </si>
  <si>
    <t>tigray</t>
  </si>
  <si>
    <t>FebET01</t>
  </si>
  <si>
    <t>MarET01</t>
  </si>
  <si>
    <t>AprET01</t>
  </si>
  <si>
    <t>MayET01</t>
  </si>
  <si>
    <t>JuneET01</t>
  </si>
  <si>
    <t>JulyET01</t>
  </si>
  <si>
    <t>AugET01</t>
  </si>
  <si>
    <t>SeptET01</t>
  </si>
  <si>
    <t>OctET01</t>
  </si>
  <si>
    <t>NovET01</t>
  </si>
  <si>
    <t>DecET01</t>
  </si>
  <si>
    <t>JanET02</t>
  </si>
  <si>
    <t>afar</t>
  </si>
  <si>
    <t>FebET02</t>
  </si>
  <si>
    <t>MarET02</t>
  </si>
  <si>
    <t>AprET02</t>
  </si>
  <si>
    <t>MayET02</t>
  </si>
  <si>
    <t>JuneET02</t>
  </si>
  <si>
    <t>JulyET02</t>
  </si>
  <si>
    <t>AugET02</t>
  </si>
  <si>
    <t>SeptET02</t>
  </si>
  <si>
    <t>OctET02</t>
  </si>
  <si>
    <t>NovET02</t>
  </si>
  <si>
    <t>DecET02</t>
  </si>
  <si>
    <t>JanET03</t>
  </si>
  <si>
    <t>amhara</t>
  </si>
  <si>
    <t>FebET03</t>
  </si>
  <si>
    <t>MarET03</t>
  </si>
  <si>
    <t>AprET03</t>
  </si>
  <si>
    <t>MayET03</t>
  </si>
  <si>
    <t>JuneET03</t>
  </si>
  <si>
    <t>JulyET03</t>
  </si>
  <si>
    <t>AugET03</t>
  </si>
  <si>
    <t>SeptET03</t>
  </si>
  <si>
    <t>OctET03</t>
  </si>
  <si>
    <t>NovET03</t>
  </si>
  <si>
    <t>DecET03</t>
  </si>
  <si>
    <t>JanET04</t>
  </si>
  <si>
    <t>oromia</t>
  </si>
  <si>
    <t>FebET04</t>
  </si>
  <si>
    <t>MarET04</t>
  </si>
  <si>
    <t>AprET04</t>
  </si>
  <si>
    <t>MayET04</t>
  </si>
  <si>
    <t>JuneET04</t>
  </si>
  <si>
    <t>JulyET04</t>
  </si>
  <si>
    <t>AugET04</t>
  </si>
  <si>
    <t>SeptET04</t>
  </si>
  <si>
    <t>OctET04</t>
  </si>
  <si>
    <t>NovET04</t>
  </si>
  <si>
    <t>DecET04</t>
  </si>
  <si>
    <t>JanET05</t>
  </si>
  <si>
    <t>somali</t>
  </si>
  <si>
    <t>FebET05</t>
  </si>
  <si>
    <t>MarET05</t>
  </si>
  <si>
    <t>AprET05</t>
  </si>
  <si>
    <t>MayET05</t>
  </si>
  <si>
    <t>JuneET05</t>
  </si>
  <si>
    <t>JulyET05</t>
  </si>
  <si>
    <t>AugET05</t>
  </si>
  <si>
    <t>SeptET05</t>
  </si>
  <si>
    <t>OctET05</t>
  </si>
  <si>
    <t>NovET05</t>
  </si>
  <si>
    <t>DecET05</t>
  </si>
  <si>
    <t>JanET06</t>
  </si>
  <si>
    <t>benishangul</t>
  </si>
  <si>
    <t>FebET06</t>
  </si>
  <si>
    <t>MarET06</t>
  </si>
  <si>
    <t>AprET06</t>
  </si>
  <si>
    <t>MayET06</t>
  </si>
  <si>
    <t>JuneET06</t>
  </si>
  <si>
    <t>JulyET06</t>
  </si>
  <si>
    <t>AugET06</t>
  </si>
  <si>
    <t>SeptET06</t>
  </si>
  <si>
    <t>OctET06</t>
  </si>
  <si>
    <t>NovET06</t>
  </si>
  <si>
    <t>DecET06</t>
  </si>
  <si>
    <t>JanET07</t>
  </si>
  <si>
    <t>snnpr</t>
  </si>
  <si>
    <t>FebET07</t>
  </si>
  <si>
    <t>MarET07</t>
  </si>
  <si>
    <t>AprET07</t>
  </si>
  <si>
    <t>MayET07</t>
  </si>
  <si>
    <t>JuneET07</t>
  </si>
  <si>
    <t>JulyET07</t>
  </si>
  <si>
    <t>AugET07</t>
  </si>
  <si>
    <t>SeptET07</t>
  </si>
  <si>
    <t>OctET07</t>
  </si>
  <si>
    <t>NovET07</t>
  </si>
  <si>
    <t>DecET07</t>
  </si>
  <si>
    <t>JanET12</t>
  </si>
  <si>
    <t>gambela</t>
  </si>
  <si>
    <t>FebET12</t>
  </si>
  <si>
    <t>MarET12</t>
  </si>
  <si>
    <t>AprET12</t>
  </si>
  <si>
    <t>MayET12</t>
  </si>
  <si>
    <t>JuneET12</t>
  </si>
  <si>
    <t>JulyET12</t>
  </si>
  <si>
    <t>AugET12</t>
  </si>
  <si>
    <t>SeptET12</t>
  </si>
  <si>
    <t>OctET12</t>
  </si>
  <si>
    <t>NovET12</t>
  </si>
  <si>
    <t>DecET12</t>
  </si>
  <si>
    <t>JanET13</t>
  </si>
  <si>
    <t>harari</t>
  </si>
  <si>
    <t>FebET13</t>
  </si>
  <si>
    <t>MarET13</t>
  </si>
  <si>
    <t>AprET13</t>
  </si>
  <si>
    <t>MayET13</t>
  </si>
  <si>
    <t>JuneET13</t>
  </si>
  <si>
    <t>JulyET13</t>
  </si>
  <si>
    <t>AugET13</t>
  </si>
  <si>
    <t>SeptET13</t>
  </si>
  <si>
    <t>OctET13</t>
  </si>
  <si>
    <t>NovET13</t>
  </si>
  <si>
    <t>DecET13</t>
  </si>
  <si>
    <t>JanET14</t>
  </si>
  <si>
    <t>addis ababa</t>
  </si>
  <si>
    <t>FebET14</t>
  </si>
  <si>
    <t>MarET14</t>
  </si>
  <si>
    <t>AprET14</t>
  </si>
  <si>
    <t>MayET14</t>
  </si>
  <si>
    <t>JuneET14</t>
  </si>
  <si>
    <t>JulyET14</t>
  </si>
  <si>
    <t>AugET14</t>
  </si>
  <si>
    <t>SeptET14</t>
  </si>
  <si>
    <t>OctET14</t>
  </si>
  <si>
    <t>NovET14</t>
  </si>
  <si>
    <t>DecET14</t>
  </si>
  <si>
    <t>JanET15</t>
  </si>
  <si>
    <t>dire dawa</t>
  </si>
  <si>
    <t>FebET15</t>
  </si>
  <si>
    <t>MarET15</t>
  </si>
  <si>
    <t>AprET15</t>
  </si>
  <si>
    <t>MayET15</t>
  </si>
  <si>
    <t>JuneET15</t>
  </si>
  <si>
    <t>JulyET15</t>
  </si>
  <si>
    <t>AugET15</t>
  </si>
  <si>
    <t>SeptET15</t>
  </si>
  <si>
    <t>OctET15</t>
  </si>
  <si>
    <t>NovET15</t>
  </si>
  <si>
    <t>DecET15</t>
  </si>
  <si>
    <t>SsnDiarrhea Normalize to 1</t>
  </si>
  <si>
    <t>SSnDiarrhea</t>
  </si>
  <si>
    <t>Sidama</t>
  </si>
  <si>
    <t>SSnMalaria</t>
  </si>
  <si>
    <t>SsnNutr</t>
  </si>
  <si>
    <t>Comprehensive HP</t>
  </si>
  <si>
    <t>Midwife</t>
  </si>
  <si>
    <t>Health officer</t>
  </si>
  <si>
    <t>Level 4 HEW</t>
  </si>
  <si>
    <t>Family Health professional</t>
  </si>
  <si>
    <t>Comprehensive nurse</t>
  </si>
  <si>
    <t>Environmental health professional</t>
  </si>
  <si>
    <t>Basic HP</t>
  </si>
  <si>
    <t>Nurse</t>
  </si>
  <si>
    <t>Merged HP</t>
  </si>
  <si>
    <t>sourceID</t>
  </si>
  <si>
    <t>Indicator</t>
  </si>
  <si>
    <t>CommonName</t>
  </si>
  <si>
    <t>ServiceCat</t>
  </si>
  <si>
    <t>SourcePop</t>
  </si>
  <si>
    <t>DataYear</t>
  </si>
  <si>
    <t>95%CI</t>
  </si>
  <si>
    <t>ValueDescription</t>
  </si>
  <si>
    <t>ValueType</t>
  </si>
  <si>
    <t>RateMultiplier</t>
  </si>
  <si>
    <t>MultiplierReason</t>
  </si>
  <si>
    <t>StartingRateInPop</t>
  </si>
  <si>
    <t>RateType</t>
  </si>
  <si>
    <t>AnnualDeltaRatio</t>
  </si>
  <si>
    <t>AnnualDeltaRatioDescription</t>
  </si>
  <si>
    <t>Coverage/usage</t>
  </si>
  <si>
    <t>Demog1</t>
  </si>
  <si>
    <t>Demography</t>
  </si>
  <si>
    <t>all</t>
  </si>
  <si>
    <t>% of population</t>
  </si>
  <si>
    <t>rural population</t>
  </si>
  <si>
    <t>DHSSTAT</t>
  </si>
  <si>
    <t>women 15-19</t>
  </si>
  <si>
    <t>per 1000 women ages 15-19</t>
  </si>
  <si>
    <t>fertility</t>
  </si>
  <si>
    <t>women 20-24</t>
  </si>
  <si>
    <t>per 1000 women ages 20-24</t>
  </si>
  <si>
    <t>women 25-29</t>
  </si>
  <si>
    <t>per 1000 women ages 25-29</t>
  </si>
  <si>
    <t>women 30-34</t>
  </si>
  <si>
    <t>per 1000 women ages 30-34</t>
  </si>
  <si>
    <t>women 35-39</t>
  </si>
  <si>
    <t>per 1000 women ages 35-39</t>
  </si>
  <si>
    <t>women 40-44</t>
  </si>
  <si>
    <t>per 1000 women ages 40-44</t>
  </si>
  <si>
    <t>women 45-49</t>
  </si>
  <si>
    <t>per 1000 women ages 45-49</t>
  </si>
  <si>
    <t>per 1000 women ages 45-49, assumed value</t>
  </si>
  <si>
    <t>MND3a</t>
  </si>
  <si>
    <t>VC1</t>
  </si>
  <si>
    <t>Pregnancy</t>
  </si>
  <si>
    <t>hospital delivery</t>
  </si>
  <si>
    <t>Number of hospital delivery with obstetric complications</t>
  </si>
  <si>
    <t>count</t>
  </si>
  <si>
    <t>Gambella</t>
  </si>
  <si>
    <t>MND3b</t>
  </si>
  <si>
    <t>Number of hospital deliveries</t>
  </si>
  <si>
    <t>MND2</t>
  </si>
  <si>
    <t>obstructed labor</t>
  </si>
  <si>
    <t>births</t>
  </si>
  <si>
    <t>2001-2019</t>
  </si>
  <si>
    <t>(10.44, 15.42)</t>
  </si>
  <si>
    <t>% of pregnant women</t>
  </si>
  <si>
    <t>pooled incidence</t>
  </si>
  <si>
    <t>2002-2019</t>
  </si>
  <si>
    <t>1999-2017</t>
  </si>
  <si>
    <t>2014-2019</t>
  </si>
  <si>
    <t>(7.17, 13.03)</t>
  </si>
  <si>
    <t>incidence</t>
  </si>
  <si>
    <t>PNC1</t>
  </si>
  <si>
    <t>VC2</t>
  </si>
  <si>
    <t>(8.46, 21.16)</t>
  </si>
  <si>
    <t>% of post partum women at hospitals</t>
  </si>
  <si>
    <t>pooled prevalence</t>
  </si>
  <si>
    <t>2018-2019</t>
  </si>
  <si>
    <t>(3.69, 33.39)</t>
  </si>
  <si>
    <t>% of post partum women visiting hospitals</t>
  </si>
  <si>
    <t>(5.64, 11.11)</t>
  </si>
  <si>
    <t>% of post partum women who gave birth at the hospital</t>
  </si>
  <si>
    <t>prevalence</t>
  </si>
  <si>
    <t>(9.79, 16.06)</t>
  </si>
  <si>
    <t>PNC2</t>
  </si>
  <si>
    <t>VC3</t>
  </si>
  <si>
    <t>FH.MN.PNC.9</t>
  </si>
  <si>
    <t>Mastitis</t>
  </si>
  <si>
    <t>1994-1998</t>
  </si>
  <si>
    <t>% of breastfeeding women</t>
  </si>
  <si>
    <t>PNC3</t>
  </si>
  <si>
    <t>VC4</t>
  </si>
  <si>
    <t>FH.MN.PNC.10</t>
  </si>
  <si>
    <t>Postpartum haemorrhage</t>
  </si>
  <si>
    <t>2014-2021</t>
  </si>
  <si>
    <t>(7.07, 9.4)</t>
  </si>
  <si>
    <t>2017-2021</t>
  </si>
  <si>
    <t>(6.53, 13.43)</t>
  </si>
  <si>
    <t>(6.54, 9.03)</t>
  </si>
  <si>
    <t>(8.14, 13.18)</t>
  </si>
  <si>
    <t>(4.95, 10.32)</t>
  </si>
  <si>
    <t>2018-2018</t>
  </si>
  <si>
    <t>(5.38, 10.10)</t>
  </si>
  <si>
    <t>(0, 17.60)</t>
  </si>
  <si>
    <t>(8.74, 17.26)</t>
  </si>
  <si>
    <t>(1.86, 4.34)</t>
  </si>
  <si>
    <t>(10.31, 15.49)</t>
  </si>
  <si>
    <t>Para1</t>
  </si>
  <si>
    <t>VC5</t>
  </si>
  <si>
    <t>FH.MN.19C</t>
  </si>
  <si>
    <t>Parasites</t>
  </si>
  <si>
    <t>Sick child</t>
  </si>
  <si>
    <t>children</t>
  </si>
  <si>
    <t>2009-2019</t>
  </si>
  <si>
    <t>% of primary school children</t>
  </si>
  <si>
    <t>Ntr1</t>
  </si>
  <si>
    <t>Nutrition</t>
  </si>
  <si>
    <t>ages 0-59 mos</t>
  </si>
  <si>
    <t>% of under 5 children</t>
  </si>
  <si>
    <t>Ntr4</t>
  </si>
  <si>
    <t>pravalence of anthropometric failure</t>
  </si>
  <si>
    <t>VC6</t>
  </si>
  <si>
    <t>VC7</t>
  </si>
  <si>
    <t>Infant mortality rate, probability of dying before the first birthday in the ten years preceding the survey</t>
  </si>
  <si>
    <t>(45, 63)</t>
  </si>
  <si>
    <t xml:space="preserve"> per 1,000 live births</t>
  </si>
  <si>
    <t>(55, 67)</t>
  </si>
  <si>
    <t>(20, 50)</t>
  </si>
  <si>
    <t>(45, 74)</t>
  </si>
  <si>
    <t>(50, 70)</t>
  </si>
  <si>
    <t>(69, 83)</t>
  </si>
  <si>
    <t>(18, 57)</t>
  </si>
  <si>
    <t>(32, 53)</t>
  </si>
  <si>
    <t>(28, 64)</t>
  </si>
  <si>
    <t>(50, 77)</t>
  </si>
  <si>
    <t>(41, 76)</t>
  </si>
  <si>
    <t>(54, 80)</t>
  </si>
  <si>
    <t>(44, 79)</t>
  </si>
  <si>
    <t>(61, 84)</t>
  </si>
  <si>
    <t>(49, 94)</t>
  </si>
  <si>
    <t>(55, 79)</t>
  </si>
  <si>
    <t>(52, 96)</t>
  </si>
  <si>
    <t>(63, 105)</t>
  </si>
  <si>
    <t>(21, 53)</t>
  </si>
  <si>
    <t>(66, 90)</t>
  </si>
  <si>
    <t>(27, 73)</t>
  </si>
  <si>
    <t>(41, 72)</t>
  </si>
  <si>
    <t>(34, 65)</t>
  </si>
  <si>
    <t>(42, 73)</t>
  </si>
  <si>
    <t>(8, 34)</t>
  </si>
  <si>
    <t>(17, 38)</t>
  </si>
  <si>
    <t>(34, 87)</t>
  </si>
  <si>
    <t>(40, 93)</t>
  </si>
  <si>
    <t>VC8</t>
  </si>
  <si>
    <t>FH.MN.24</t>
  </si>
  <si>
    <t>Child mortality rate, probability of dying between the first birthday and the fifth birthday in the ten years preceding the survey</t>
  </si>
  <si>
    <t>ages 1-4</t>
  </si>
  <si>
    <t>(11, 18)</t>
  </si>
  <si>
    <t>per 1,000 children surviving to their first birthday</t>
  </si>
  <si>
    <t>mortality</t>
  </si>
  <si>
    <t>(18, 26)</t>
  </si>
  <si>
    <t>(6, 19)</t>
  </si>
  <si>
    <t>(15, 36)</t>
  </si>
  <si>
    <t>(11, 19)</t>
  </si>
  <si>
    <t>(18, 27)</t>
  </si>
  <si>
    <t>(0, 12)</t>
  </si>
  <si>
    <t>(16, 30)</t>
  </si>
  <si>
    <t>(4, 21)</t>
  </si>
  <si>
    <t>(39, 93)</t>
  </si>
  <si>
    <t>(4, 19)</t>
  </si>
  <si>
    <t>(12, 26)</t>
  </si>
  <si>
    <t>(6, 16)</t>
  </si>
  <si>
    <t>(13, 27)</t>
  </si>
  <si>
    <t>(20, 44)</t>
  </si>
  <si>
    <t>(22, 57)</t>
  </si>
  <si>
    <t>(8, 26)</t>
  </si>
  <si>
    <t>(57, 102)</t>
  </si>
  <si>
    <t>(14, 27)</t>
  </si>
  <si>
    <t>(15, 35)</t>
  </si>
  <si>
    <t>(21, 56)</t>
  </si>
  <si>
    <t>(35, 67)</t>
  </si>
  <si>
    <t>(4, 28)</t>
  </si>
  <si>
    <t>(19, 61)</t>
  </si>
  <si>
    <t>(0, 11)</t>
  </si>
  <si>
    <t>(4, 23)</t>
  </si>
  <si>
    <t>(0, 40)</t>
  </si>
  <si>
    <t>(18, 38)</t>
  </si>
  <si>
    <t>Sca1</t>
  </si>
  <si>
    <t>FH.MN.28</t>
  </si>
  <si>
    <t>Scabies</t>
  </si>
  <si>
    <t>2017-2020</t>
  </si>
  <si>
    <t>Sca2</t>
  </si>
  <si>
    <t>VC9</t>
  </si>
  <si>
    <t>DPC.NTD.177</t>
  </si>
  <si>
    <t>Dx &amp; treat scabies</t>
  </si>
  <si>
    <t>NTDs</t>
  </si>
  <si>
    <t>incidence, proxy</t>
  </si>
  <si>
    <t>assume no change</t>
  </si>
  <si>
    <t>ChAb1</t>
  </si>
  <si>
    <t>VC10</t>
  </si>
  <si>
    <t>FH.MN.29</t>
  </si>
  <si>
    <t>Child abuse</t>
  </si>
  <si>
    <t>-</t>
  </si>
  <si>
    <t>% of girls reporting*% help-seeking*multiple to adjust to both girls and boys</t>
  </si>
  <si>
    <t>Immu1</t>
  </si>
  <si>
    <t>VC11</t>
  </si>
  <si>
    <t>FH.EPI.34</t>
  </si>
  <si>
    <t>RI adverse effects</t>
  </si>
  <si>
    <t>Immunization</t>
  </si>
  <si>
    <t>% of all immunization session result in an ADE response needed from the clinician</t>
  </si>
  <si>
    <t>educated guess incidence</t>
  </si>
  <si>
    <t>VC12</t>
  </si>
  <si>
    <t>FH.FP.38A</t>
  </si>
  <si>
    <t>Total demand for family planning, total (all women)</t>
  </si>
  <si>
    <t>Family planning</t>
  </si>
  <si>
    <t>women 15-49</t>
  </si>
  <si>
    <t>% of all reproductive age women</t>
  </si>
  <si>
    <t>VC13</t>
  </si>
  <si>
    <t>FH.FP.38C</t>
  </si>
  <si>
    <t>FP consult switch</t>
  </si>
  <si>
    <t>% of all reproductive age women; demand for fp and method not available for 2019; contraception switch data at national level only, regional might be available in DHS datafile</t>
  </si>
  <si>
    <t>calculation</t>
  </si>
  <si>
    <t>VC14</t>
  </si>
  <si>
    <t>FH.FP.39</t>
  </si>
  <si>
    <t>Provision of contraceptives</t>
  </si>
  <si>
    <t>VC15</t>
  </si>
  <si>
    <t>FH.FP.40</t>
  </si>
  <si>
    <t>Provision of implants and IUCD</t>
  </si>
  <si>
    <t>FP3</t>
  </si>
  <si>
    <t>VC16</t>
  </si>
  <si>
    <t>FH.FP.43</t>
  </si>
  <si>
    <t>Abortion care &amp; referral</t>
  </si>
  <si>
    <t>% of pregnancies</t>
  </si>
  <si>
    <t>FP6</t>
  </si>
  <si>
    <t>abortion per 100 pregnancies</t>
  </si>
  <si>
    <t>SH1</t>
  </si>
  <si>
    <t>VC17</t>
  </si>
  <si>
    <t>FH.FP.46</t>
  </si>
  <si>
    <t>Treatment of menstrual problems</t>
  </si>
  <si>
    <t>Sexual health</t>
  </si>
  <si>
    <t>% of women 15-49</t>
  </si>
  <si>
    <t>GBV1</t>
  </si>
  <si>
    <t>FH.FP.54</t>
  </si>
  <si>
    <t>Pregnancy test for GBV</t>
  </si>
  <si>
    <t>% lifetime prevalence</t>
  </si>
  <si>
    <t>VC18</t>
  </si>
  <si>
    <t>Women who experienced sexual violence in past 12 months</t>
  </si>
  <si>
    <t>VC19</t>
  </si>
  <si>
    <t>FH.FP.56</t>
  </si>
  <si>
    <t>Physical violence in the past 12 months often or sometimes</t>
  </si>
  <si>
    <t>FH.FP.58</t>
  </si>
  <si>
    <t>Psycho-social support for GBV</t>
  </si>
  <si>
    <t>Ntr3</t>
  </si>
  <si>
    <t>VC20</t>
  </si>
  <si>
    <t>Treat malnourish mothers</t>
  </si>
  <si>
    <t>2012-2019</t>
  </si>
  <si>
    <t>2017-2019</t>
  </si>
  <si>
    <t>Women BMI &lt; 18.5</t>
  </si>
  <si>
    <t>ages 15-49</t>
  </si>
  <si>
    <t>VC21</t>
  </si>
  <si>
    <t>FH.Ntr.69A</t>
  </si>
  <si>
    <t>Anaemia severe U5</t>
  </si>
  <si>
    <t>&lt;5</t>
  </si>
  <si>
    <t>% of children age 6-59 months</t>
  </si>
  <si>
    <t>ENMS2016</t>
  </si>
  <si>
    <t>VC22</t>
  </si>
  <si>
    <t>FH.Ntr.69B</t>
  </si>
  <si>
    <t>Anaemia severe children</t>
  </si>
  <si>
    <t>5-18</t>
  </si>
  <si>
    <t>% of children 5-15</t>
  </si>
  <si>
    <t>estimated</t>
  </si>
  <si>
    <t>VC23</t>
  </si>
  <si>
    <t>FH.Ntr.69C</t>
  </si>
  <si>
    <t>Anaemia severe adults</t>
  </si>
  <si>
    <t>adults 18+</t>
  </si>
  <si>
    <t>% of men and women 15+</t>
  </si>
  <si>
    <t>VC24</t>
  </si>
  <si>
    <t>DPC.STI.93A</t>
  </si>
  <si>
    <t>STI management, women</t>
  </si>
  <si>
    <t>Women reporting an STI, genital dicharge, or a sore or ulcer</t>
  </si>
  <si>
    <t>VC25</t>
  </si>
  <si>
    <t>DPC.STI.93B</t>
  </si>
  <si>
    <t>STI management, men</t>
  </si>
  <si>
    <t>men 15-49</t>
  </si>
  <si>
    <t>% of men 15-49</t>
  </si>
  <si>
    <t>Men reporting an STI, genital dicharge, or a sore or ulcer</t>
  </si>
  <si>
    <t>HIV1</t>
  </si>
  <si>
    <t>VC26</t>
  </si>
  <si>
    <t>HIV</t>
  </si>
  <si>
    <t>incidence of HIV per 1000 uninfected population ages 15-49</t>
  </si>
  <si>
    <t>average yr-on-yr 2011-2019</t>
  </si>
  <si>
    <t>HIV2</t>
  </si>
  <si>
    <t>VC27</t>
  </si>
  <si>
    <t>DPC.STI.101</t>
  </si>
  <si>
    <t>HIV prevalence</t>
  </si>
  <si>
    <t>% of population ages 15-49</t>
  </si>
  <si>
    <t>average yr-on-yr 2010-2019</t>
  </si>
  <si>
    <t>HIV prevalence among women</t>
  </si>
  <si>
    <t>% HIV positive among adult women who were tested</t>
  </si>
  <si>
    <t>estimated prevalence</t>
  </si>
  <si>
    <t>average yr-on-yr 2011-2016</t>
  </si>
  <si>
    <t>(0.9, 1.6)</t>
  </si>
  <si>
    <t>(0.8, 2.3)</t>
  </si>
  <si>
    <t>(0.4, 2.8)</t>
  </si>
  <si>
    <t>(0.7, 2.0)</t>
  </si>
  <si>
    <t>(0.4, 1.7)</t>
  </si>
  <si>
    <t>low prevalence, assume unchanged</t>
  </si>
  <si>
    <t>(0.0, 0.2)</t>
  </si>
  <si>
    <t>(0.5, 2.7)</t>
  </si>
  <si>
    <t>(0.1, 0.9)</t>
  </si>
  <si>
    <t>(3.3, 8.1)</t>
  </si>
  <si>
    <t>(2.0, 4.9)</t>
  </si>
  <si>
    <t>(3.0, 5.3)</t>
  </si>
  <si>
    <t>(1.9, 5.1)</t>
  </si>
  <si>
    <t>VC28</t>
  </si>
  <si>
    <t>one per household</t>
  </si>
  <si>
    <t>mean number of household members</t>
  </si>
  <si>
    <t>per capita</t>
  </si>
  <si>
    <t>Mlr1</t>
  </si>
  <si>
    <t>Malaria pooled prevalence</t>
  </si>
  <si>
    <t>2010-2020</t>
  </si>
  <si>
    <t>% of population at risk</t>
  </si>
  <si>
    <t>no uniform time trend from 2011 to 2018</t>
  </si>
  <si>
    <t>SNNP</t>
  </si>
  <si>
    <t>Mlr7</t>
  </si>
  <si>
    <t>population at risk of malaria</t>
  </si>
  <si>
    <t xml:space="preserve">% of population </t>
  </si>
  <si>
    <t>population at risk</t>
  </si>
  <si>
    <t>estimate unchanged in 2021</t>
  </si>
  <si>
    <t>Mlr5</t>
  </si>
  <si>
    <t>Total out-patient malaria cases per 1,000</t>
  </si>
  <si>
    <t>total out-patient malaria cases per 1000 general population per year</t>
  </si>
  <si>
    <t>surveillance reported incidence</t>
  </si>
  <si>
    <t>time trend available but outdated</t>
  </si>
  <si>
    <t>VC30</t>
  </si>
  <si>
    <t xml:space="preserve">Somali </t>
  </si>
  <si>
    <t>Malaria in-patients per 10,000</t>
  </si>
  <si>
    <t>malaria in-patients per 10,000 general population per year</t>
  </si>
  <si>
    <t>Mlr6</t>
  </si>
  <si>
    <t>World Development Indicators, Incidence of malaria</t>
  </si>
  <si>
    <t>at risk</t>
  </si>
  <si>
    <t>number of new cases of malaria in a year per 1,000 population at risk</t>
  </si>
  <si>
    <t>time trend on malaria not reliable?</t>
  </si>
  <si>
    <t>TB1</t>
  </si>
  <si>
    <t>VC32</t>
  </si>
  <si>
    <t>TB incidence rate per 100,000 population</t>
  </si>
  <si>
    <t>Tuberculosis</t>
  </si>
  <si>
    <t>per 100,000 people</t>
  </si>
  <si>
    <t>average yr-on-yr 2014-2019</t>
  </si>
  <si>
    <t>TB2</t>
  </si>
  <si>
    <t>VC32ET01</t>
  </si>
  <si>
    <t>VC32ET02</t>
  </si>
  <si>
    <t>VC32ET03</t>
  </si>
  <si>
    <t>VC32ET04</t>
  </si>
  <si>
    <t>VC32ET05</t>
  </si>
  <si>
    <t>VC32ET06</t>
  </si>
  <si>
    <t>VC32ET07</t>
  </si>
  <si>
    <t>VC32ET12</t>
  </si>
  <si>
    <t>VC32ET13</t>
  </si>
  <si>
    <t>VC32ET14</t>
  </si>
  <si>
    <t>VC32ET15</t>
  </si>
  <si>
    <t>Hyp1</t>
  </si>
  <si>
    <t>Hypertension</t>
  </si>
  <si>
    <t>ages 15+</t>
  </si>
  <si>
    <t>2009-2014</t>
  </si>
  <si>
    <t>(13.7, 25.5)</t>
  </si>
  <si>
    <t>% of population 15+</t>
  </si>
  <si>
    <t>ages 35+</t>
  </si>
  <si>
    <t>(24.9, 31.7)</t>
  </si>
  <si>
    <t>% of population 35+</t>
  </si>
  <si>
    <t>(13.2, 20.6)</t>
  </si>
  <si>
    <t>(15.1, 23.1)</t>
  </si>
  <si>
    <t>% of population 31+</t>
  </si>
  <si>
    <t>Southern Region</t>
  </si>
  <si>
    <t>ages 18+</t>
  </si>
  <si>
    <t>(15.9, 20.3)</t>
  </si>
  <si>
    <t>% of population 18+</t>
  </si>
  <si>
    <t>ages 25+</t>
  </si>
  <si>
    <t>(28.7, 31.9)</t>
  </si>
  <si>
    <t>% of population 25-64</t>
  </si>
  <si>
    <t>Hyp2</t>
  </si>
  <si>
    <t>VC34</t>
  </si>
  <si>
    <t>(19.2, 24.42)</t>
  </si>
  <si>
    <t>(12.41, 24.48)</t>
  </si>
  <si>
    <t>(20.34, 25.36)</t>
  </si>
  <si>
    <t>2014-2018</t>
  </si>
  <si>
    <t>(12.33, 18.39)</t>
  </si>
  <si>
    <t>(15.44, 29.11)</t>
  </si>
  <si>
    <t>(14.09, 25.28)</t>
  </si>
  <si>
    <t>(12.86, 29.42)</t>
  </si>
  <si>
    <t>(20.93, 26.72)</t>
  </si>
  <si>
    <t>(21.25, 29.45)</t>
  </si>
  <si>
    <t>(21.57, 27.28)</t>
  </si>
  <si>
    <t>% of population 25+</t>
  </si>
  <si>
    <t>Dbt3</t>
  </si>
  <si>
    <t>DPC.Dbt.125</t>
  </si>
  <si>
    <t>Diabetes</t>
  </si>
  <si>
    <t>Men, ages 15+</t>
  </si>
  <si>
    <t>% of male population ages 15+</t>
  </si>
  <si>
    <t>Women, ages 15+</t>
  </si>
  <si>
    <t>% of female population ages 15+</t>
  </si>
  <si>
    <t>VC35a</t>
  </si>
  <si>
    <t>ages 15-24</t>
  </si>
  <si>
    <t>% of population 15-24</t>
  </si>
  <si>
    <t>prevalence assumed to be unchanged for age group</t>
  </si>
  <si>
    <t>VC35b</t>
  </si>
  <si>
    <t>ages 25-34</t>
  </si>
  <si>
    <t>% of population 25-34</t>
  </si>
  <si>
    <t>VC35c</t>
  </si>
  <si>
    <t>ages 35-44</t>
  </si>
  <si>
    <t>% of population 35-44</t>
  </si>
  <si>
    <t>VC35d</t>
  </si>
  <si>
    <t>ages 45-54</t>
  </si>
  <si>
    <t>% of population 45-54</t>
  </si>
  <si>
    <t>VC35e</t>
  </si>
  <si>
    <t>ages 55-64</t>
  </si>
  <si>
    <t>% of population 55-64</t>
  </si>
  <si>
    <t>VC35f</t>
  </si>
  <si>
    <t>ages 65+</t>
  </si>
  <si>
    <t>% of population 65+</t>
  </si>
  <si>
    <t>Asth1</t>
  </si>
  <si>
    <t>Asthma</t>
  </si>
  <si>
    <t>Men, 15+</t>
  </si>
  <si>
    <t>VC36</t>
  </si>
  <si>
    <t>DPC.Asth.126</t>
  </si>
  <si>
    <t>Men who smoke any type of tobacco</t>
  </si>
  <si>
    <t>prevalence of male smokers</t>
  </si>
  <si>
    <t>Asth2</t>
  </si>
  <si>
    <t>VC37a</t>
  </si>
  <si>
    <t>DPC.Asth.128</t>
  </si>
  <si>
    <t>1997-2019</t>
  </si>
  <si>
    <t>???</t>
  </si>
  <si>
    <t>Asth4</t>
  </si>
  <si>
    <t>ET040418</t>
  </si>
  <si>
    <t>Jimma Town</t>
  </si>
  <si>
    <t>ET040418M</t>
  </si>
  <si>
    <t>Jimma Town, Male</t>
  </si>
  <si>
    <t>ET040418F</t>
  </si>
  <si>
    <t>Jimma Town, Female</t>
  </si>
  <si>
    <t>NCD2</t>
  </si>
  <si>
    <t>ages 15-64</t>
  </si>
  <si>
    <t>(1.1, 1.9)</t>
  </si>
  <si>
    <t>(2.3, 4.5)</t>
  </si>
  <si>
    <t>(0.6, 1.3)</t>
  </si>
  <si>
    <t>Asth3</t>
  </si>
  <si>
    <t>VC37b</t>
  </si>
  <si>
    <t>DPC.Asth.129</t>
  </si>
  <si>
    <t>severe asthma as % of all asthma patients</t>
  </si>
  <si>
    <t>% of asthma patients</t>
  </si>
  <si>
    <t>Cncr1</t>
  </si>
  <si>
    <t>DPC.Cncr.119</t>
  </si>
  <si>
    <t>Estimated deaths from cancer per 100,000 people</t>
  </si>
  <si>
    <t>Cancers</t>
  </si>
  <si>
    <t>(42.65, 47.69)</t>
  </si>
  <si>
    <t>per 100,000 population</t>
  </si>
  <si>
    <t>Estimated deaths from cancer per 100,000 men</t>
  </si>
  <si>
    <t>Men, all</t>
  </si>
  <si>
    <t>(29.80, 36.32)</t>
  </si>
  <si>
    <t>Estimated deaths from cancer per 100,000 women</t>
  </si>
  <si>
    <t>Women, all</t>
  </si>
  <si>
    <t>(53.65, 61.42)</t>
  </si>
  <si>
    <t>Men, ages 0-19</t>
  </si>
  <si>
    <t>Women, ages 0-19</t>
  </si>
  <si>
    <t>VC33a</t>
  </si>
  <si>
    <t>Men, ages 20-29</t>
  </si>
  <si>
    <t>VC33b</t>
  </si>
  <si>
    <t>Men, ages 30-39</t>
  </si>
  <si>
    <t>VC33c</t>
  </si>
  <si>
    <t>Men, ages 40-49</t>
  </si>
  <si>
    <t>VC33d</t>
  </si>
  <si>
    <t>Men, ages 50-59</t>
  </si>
  <si>
    <t>VC33e</t>
  </si>
  <si>
    <t>Men, ages 60-69</t>
  </si>
  <si>
    <t>VC33f</t>
  </si>
  <si>
    <t>Women, ages 20-29</t>
  </si>
  <si>
    <t>VC33g</t>
  </si>
  <si>
    <t>Women, ages 30-39</t>
  </si>
  <si>
    <t>VC33h</t>
  </si>
  <si>
    <t>Women, ages 40-49</t>
  </si>
  <si>
    <t>VC33i</t>
  </si>
  <si>
    <t>Women, ages 50-59</t>
  </si>
  <si>
    <t>VC33j</t>
  </si>
  <si>
    <t>Women, ages 60-69</t>
  </si>
  <si>
    <t>VC33k</t>
  </si>
  <si>
    <t>Adults, ages 70-85+</t>
  </si>
  <si>
    <t>MH1</t>
  </si>
  <si>
    <t>VC38</t>
  </si>
  <si>
    <t>DPC.MH.130B</t>
  </si>
  <si>
    <t>Mental health</t>
  </si>
  <si>
    <t>MH3</t>
  </si>
  <si>
    <t>choose depression episodes reporting</t>
  </si>
  <si>
    <t>Oph1</t>
  </si>
  <si>
    <t>DPC.Oph.136</t>
  </si>
  <si>
    <t>Ophthalmolic</t>
  </si>
  <si>
    <t>per 1,000,000 population</t>
  </si>
  <si>
    <t>reported surgery rate</t>
  </si>
  <si>
    <t>Oph2</t>
  </si>
  <si>
    <t>VC39</t>
  </si>
  <si>
    <t>estimated based on correlation between CSR and GNI, GNI2006 of 180, GNI2020 of 890</t>
  </si>
  <si>
    <t>estimated surgery rate</t>
  </si>
  <si>
    <t>estimated CSR2006 = 0.172*180+283.13 = 314</t>
  </si>
  <si>
    <t>Oph4</t>
  </si>
  <si>
    <t>VC40</t>
  </si>
  <si>
    <t>DPC.Oph.141</t>
  </si>
  <si>
    <t>ages 0-9</t>
  </si>
  <si>
    <t>2006-2013</t>
  </si>
  <si>
    <t>% of children 0-9</t>
  </si>
  <si>
    <t>DHS2016</t>
  </si>
  <si>
    <t>VC41</t>
  </si>
  <si>
    <t>DPC.FA.basic</t>
  </si>
  <si>
    <t>Basic first aid</t>
  </si>
  <si>
    <t>First aid</t>
  </si>
  <si>
    <t>% of households with injury/regional household size*injury last less than 7 days</t>
  </si>
  <si>
    <t>VC42</t>
  </si>
  <si>
    <t>DPC.FA.adv</t>
  </si>
  <si>
    <t>Advanced first aid</t>
  </si>
  <si>
    <t>% of households with injury/regional household size*injury last 8 to 30 days</t>
  </si>
  <si>
    <t>NTD2</t>
  </si>
  <si>
    <t>VC43</t>
  </si>
  <si>
    <t>DPC.NTD.157</t>
  </si>
  <si>
    <t>LF screening &amp; referral</t>
  </si>
  <si>
    <t>15+</t>
  </si>
  <si>
    <t>average prevalence of endemic districts adjusted by proportion of at risk population</t>
  </si>
  <si>
    <t>NTD5</t>
  </si>
  <si>
    <t>VC44</t>
  </si>
  <si>
    <t>DPC.NTD.165</t>
  </si>
  <si>
    <t>Dx &amp; treat trachoma</t>
  </si>
  <si>
    <t>ages 1-9</t>
  </si>
  <si>
    <t>annualized risk of acquisition</t>
  </si>
  <si>
    <t>(0.775%, 1.3125%)</t>
  </si>
  <si>
    <t>NTD6</t>
  </si>
  <si>
    <t>NTD7</t>
  </si>
  <si>
    <t>NTD8</t>
  </si>
  <si>
    <t>VC45</t>
  </si>
  <si>
    <t>DPC.NTD.174</t>
  </si>
  <si>
    <t>STH dx &amp; treat in pregnancy</t>
  </si>
  <si>
    <t>2000-2019</t>
  </si>
  <si>
    <t>% of school-aged children; also used for pregnant women</t>
  </si>
  <si>
    <t>Identify &amp; refer infectious lymphadema</t>
  </si>
  <si>
    <t>ClinicalOrNon</t>
  </si>
  <si>
    <t>ClinicalCat</t>
  </si>
  <si>
    <t>RelevantPop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</si>
  <si>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</si>
  <si>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</si>
  <si>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</si>
  <si>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</si>
  <si>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</si>
  <si>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</si>
  <si>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</si>
  <si>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Family Health Packages</t>
  </si>
  <si>
    <t>Maternal &amp; newborn</t>
  </si>
  <si>
    <t>Clinical</t>
  </si>
  <si>
    <t>Preventive</t>
  </si>
  <si>
    <t>Yes</t>
  </si>
  <si>
    <t>Delivery</t>
  </si>
  <si>
    <t>Acute</t>
  </si>
  <si>
    <t>Is this all happening at this facility? "Administration of a
prophylactic oxytocic, cord
clamping and delivery of
the placenta by controlled
cord traction"</t>
  </si>
  <si>
    <t>Included in ANC time</t>
  </si>
  <si>
    <t>PNC</t>
  </si>
  <si>
    <t>PNC home visits</t>
  </si>
  <si>
    <t>Non-productive</t>
  </si>
  <si>
    <t>Public Health</t>
  </si>
  <si>
    <t>Non-clinical</t>
  </si>
  <si>
    <t>Newborn and child health</t>
  </si>
  <si>
    <t>1-4</t>
  </si>
  <si>
    <t>FH.MN.19D</t>
  </si>
  <si>
    <t>Fever, excluding diarrhea and ARI</t>
  </si>
  <si>
    <t>Deworming &amp; VitA</t>
  </si>
  <si>
    <t>1-18</t>
  </si>
  <si>
    <t>EPI</t>
  </si>
  <si>
    <t>AYH and FP</t>
  </si>
  <si>
    <t>Folic acid</t>
  </si>
  <si>
    <t>SRH counseling for men</t>
  </si>
  <si>
    <t>Disease Prevention &amp; Control</t>
  </si>
  <si>
    <t>Major Communicable Diseases</t>
  </si>
  <si>
    <t>negative test results</t>
  </si>
  <si>
    <t>Vector control</t>
  </si>
  <si>
    <t>Assuming 1 campaign per year</t>
  </si>
  <si>
    <t>Non-communicable diseases (NCDs)</t>
  </si>
  <si>
    <t>NCDs</t>
  </si>
  <si>
    <t>Clinical breast exams</t>
  </si>
  <si>
    <t>professional exam q2 years</t>
  </si>
  <si>
    <t>screen every adult every 5 years</t>
  </si>
  <si>
    <t>every 5 years</t>
  </si>
  <si>
    <t>Screening for type 2 diabetes</t>
  </si>
  <si>
    <t>adults 35+</t>
  </si>
  <si>
    <t>Model household program</t>
  </si>
  <si>
    <t>Health Education &amp; Promotion</t>
  </si>
  <si>
    <t>201-210</t>
  </si>
  <si>
    <t>MHH_HEP</t>
  </si>
  <si>
    <t>time per 10 people</t>
  </si>
  <si>
    <t>Travel_HEH</t>
  </si>
  <si>
    <t>Travel HEH</t>
  </si>
  <si>
    <t>Travel_HEP</t>
  </si>
  <si>
    <t>Travel HEP</t>
  </si>
  <si>
    <t>Overhead_staff1</t>
  </si>
  <si>
    <t>Overhead staff 1</t>
  </si>
  <si>
    <t>Overhead_staff2</t>
  </si>
  <si>
    <t>Overhead staff 2</t>
  </si>
  <si>
    <t>Overhead_staff3</t>
  </si>
  <si>
    <t>Overhead staff 3</t>
  </si>
  <si>
    <t>Overhead_staff4</t>
  </si>
  <si>
    <t>Overhead staff 4</t>
  </si>
  <si>
    <t>Overhead_staff5</t>
  </si>
  <si>
    <t>Overhead staff 5</t>
  </si>
  <si>
    <t>Overhead_staff6</t>
  </si>
  <si>
    <t>Overhead staff 6</t>
  </si>
  <si>
    <t>Ref</t>
  </si>
  <si>
    <t>Cat</t>
  </si>
  <si>
    <t>Num</t>
  </si>
  <si>
    <t>Travel</t>
  </si>
  <si>
    <t>FH.MN.23</t>
  </si>
  <si>
    <t>FH.FP.62</t>
  </si>
  <si>
    <t>DPC.Mlr.102</t>
  </si>
  <si>
    <t>20_HEW</t>
  </si>
  <si>
    <t>20_Unassigned</t>
  </si>
  <si>
    <t>20_TOTAL</t>
  </si>
  <si>
    <t>25_Midwife</t>
  </si>
  <si>
    <t>25_HealthOfficer</t>
  </si>
  <si>
    <t>25_HEW</t>
  </si>
  <si>
    <t>25_Unassigned</t>
  </si>
  <si>
    <t>25_TOTAL</t>
  </si>
  <si>
    <t>30_Midwife</t>
  </si>
  <si>
    <t>30_HealthOfficer</t>
  </si>
  <si>
    <t>30_HEW</t>
  </si>
  <si>
    <t>30_FamilyHealth</t>
  </si>
  <si>
    <t>30_Nurse</t>
  </si>
  <si>
    <t>30_EnvironHealth</t>
  </si>
  <si>
    <t>30_Unassigned</t>
  </si>
  <si>
    <t>30_TOTAL</t>
  </si>
  <si>
    <t>35_Midwife</t>
  </si>
  <si>
    <t>35_HealthOfficer</t>
  </si>
  <si>
    <t>35_FamilyHealth</t>
  </si>
  <si>
    <t>35_Nurse</t>
  </si>
  <si>
    <t>35_EnvironHealth</t>
  </si>
  <si>
    <t>35_Unassigned</t>
  </si>
  <si>
    <t>35_TOTAL</t>
  </si>
  <si>
    <t>FH.FP.61</t>
  </si>
  <si>
    <t>DPC.Cncr.118</t>
  </si>
  <si>
    <t>DPC.Dbt.124</t>
  </si>
  <si>
    <t>25_Nurse</t>
  </si>
  <si>
    <t>Official Reference</t>
  </si>
  <si>
    <t/>
  </si>
  <si>
    <t>Clinical Category</t>
  </si>
  <si>
    <t>Service Category</t>
  </si>
  <si>
    <t>Relevant Population Labels</t>
  </si>
  <si>
    <t>Starting Age</t>
  </si>
  <si>
    <t>Ending Age</t>
  </si>
  <si>
    <t>Chronic</t>
  </si>
  <si>
    <t>children 0-9</t>
  </si>
  <si>
    <t>children 5-9</t>
  </si>
  <si>
    <t>children 10-14</t>
  </si>
  <si>
    <t>1 yo</t>
  </si>
  <si>
    <t>First Aid</t>
  </si>
  <si>
    <t>2 yo</t>
  </si>
  <si>
    <t>15 yo</t>
  </si>
  <si>
    <t>15 yo girls</t>
  </si>
  <si>
    <t>adults 15-19</t>
  </si>
  <si>
    <t>adults 15-24</t>
  </si>
  <si>
    <t>adults 25-34</t>
  </si>
  <si>
    <t>adults 35-44</t>
  </si>
  <si>
    <t>adults 45-54</t>
  </si>
  <si>
    <t>adults 55-64</t>
  </si>
  <si>
    <t>adults 18-30</t>
  </si>
  <si>
    <t>adults 31-44</t>
  </si>
  <si>
    <t>18 yo adults</t>
  </si>
  <si>
    <t>18 yo women</t>
  </si>
  <si>
    <t>30 yo adults</t>
  </si>
  <si>
    <t>50 yo adults</t>
  </si>
  <si>
    <t>adults 50+</t>
  </si>
  <si>
    <t>adults 65+</t>
  </si>
  <si>
    <t>adults 70+</t>
  </si>
  <si>
    <t>men 18+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</si>
  <si>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</si>
  <si>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</si>
  <si>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</si>
  <si>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</si>
  <si>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</si>
  <si>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</si>
  <si>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</si>
  <si>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</si>
  <si>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</si>
  <si>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</si>
  <si>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women 30-49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</si>
</sst>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00"/>
    <numFmt numFmtId="167" formatCode="0.0%"/>
    <numFmt numFmtId="168" formatCode="0.0"/>
    <numFmt numFmtId="169" formatCode="_(* #,##0.0000_);_(* \(#,##0.0000\);_(* &quot;-&quot;??_);_(@_)"/>
    <numFmt numFmtId="170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3" fillId="4" borderId="0" xfId="0" applyFont="1" applyFill="1"/>
    <xf numFmtId="0" fontId="0" fillId="3" borderId="0" xfId="0" applyFill="1" applyAlignment="1">
      <alignment horizontal="center"/>
    </xf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5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6" borderId="0" xfId="0" applyFill="1"/>
    <xf numFmtId="0" fontId="0" fillId="0" borderId="1" xfId="0" applyBorder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 applyAlignment="1">
      <alignment horizontal="center"/>
    </xf>
    <xf numFmtId="43" fontId="6" fillId="0" borderId="0" xfId="0" applyNumberFormat="1" applyFont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1" xfId="0" applyFill="1" applyBorder="1"/>
    <xf numFmtId="0" fontId="0" fillId="7" borderId="0" xfId="0" applyFill="1"/>
    <xf numFmtId="0" fontId="0" fillId="7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6" borderId="0" xfId="0" applyFont="1" applyFill="1"/>
    <xf numFmtId="0" fontId="3" fillId="2" borderId="0" xfId="0" applyFont="1" applyFill="1"/>
    <xf numFmtId="49" fontId="3" fillId="0" borderId="0" xfId="0" applyNumberFormat="1" applyFont="1"/>
    <xf numFmtId="167" fontId="3" fillId="2" borderId="0" xfId="2" applyNumberFormat="1" applyFont="1" applyFill="1"/>
    <xf numFmtId="0" fontId="0" fillId="8" borderId="0" xfId="0" applyFill="1"/>
    <xf numFmtId="49" fontId="0" fillId="8" borderId="0" xfId="0" applyNumberFormat="1" applyFill="1"/>
    <xf numFmtId="2" fontId="0" fillId="8" borderId="0" xfId="2" applyNumberFormat="1" applyFont="1" applyFill="1"/>
    <xf numFmtId="0" fontId="0" fillId="0" borderId="0" xfId="0" quotePrefix="1"/>
    <xf numFmtId="49" fontId="0" fillId="0" borderId="0" xfId="0" applyNumberFormat="1"/>
    <xf numFmtId="2" fontId="0" fillId="0" borderId="0" xfId="2" applyNumberFormat="1" applyFont="1" applyFill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7" fontId="0" fillId="0" borderId="0" xfId="2" applyNumberFormat="1" applyFont="1"/>
    <xf numFmtId="0" fontId="0" fillId="9" borderId="0" xfId="0" applyFill="1"/>
    <xf numFmtId="49" fontId="0" fillId="9" borderId="0" xfId="0" applyNumberFormat="1" applyFill="1"/>
    <xf numFmtId="0" fontId="0" fillId="9" borderId="0" xfId="0" applyFill="1" applyAlignment="1">
      <alignment horizontal="right"/>
    </xf>
    <xf numFmtId="2" fontId="0" fillId="9" borderId="0" xfId="2" applyNumberFormat="1" applyFont="1" applyFill="1"/>
    <xf numFmtId="2" fontId="0" fillId="9" borderId="0" xfId="0" applyNumberFormat="1" applyFill="1"/>
    <xf numFmtId="167" fontId="0" fillId="9" borderId="0" xfId="2" applyNumberFormat="1" applyFont="1" applyFill="1"/>
    <xf numFmtId="2" fontId="0" fillId="0" borderId="0" xfId="2" applyNumberFormat="1" applyFont="1"/>
    <xf numFmtId="9" fontId="0" fillId="0" borderId="0" xfId="2" applyFont="1"/>
    <xf numFmtId="9" fontId="0" fillId="0" borderId="0" xfId="0" applyNumberFormat="1"/>
    <xf numFmtId="164" fontId="0" fillId="9" borderId="0" xfId="0" applyNumberFormat="1" applyFill="1"/>
    <xf numFmtId="167" fontId="0" fillId="8" borderId="0" xfId="2" applyNumberFormat="1" applyFont="1" applyFill="1"/>
    <xf numFmtId="168" fontId="0" fillId="0" borderId="0" xfId="0" applyNumberFormat="1"/>
    <xf numFmtId="167" fontId="0" fillId="0" borderId="0" xfId="2" applyNumberFormat="1" applyFont="1" applyFill="1"/>
    <xf numFmtId="0" fontId="0" fillId="10" borderId="0" xfId="0" applyFill="1"/>
    <xf numFmtId="2" fontId="0" fillId="11" borderId="0" xfId="2" applyNumberFormat="1" applyFont="1" applyFill="1"/>
    <xf numFmtId="49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2" fontId="4" fillId="0" borderId="0" xfId="2" applyNumberFormat="1" applyFont="1" applyFill="1"/>
    <xf numFmtId="2" fontId="4" fillId="0" borderId="0" xfId="2" applyNumberFormat="1" applyFont="1"/>
    <xf numFmtId="10" fontId="0" fillId="0" borderId="0" xfId="0" applyNumberFormat="1"/>
    <xf numFmtId="0" fontId="4" fillId="3" borderId="13" xfId="0" applyFont="1" applyFill="1" applyBorder="1" applyAlignment="1">
      <alignment wrapText="1"/>
    </xf>
    <xf numFmtId="0" fontId="4" fillId="3" borderId="14" xfId="0" applyFont="1" applyFill="1" applyBorder="1" applyAlignment="1">
      <alignment wrapText="1"/>
    </xf>
    <xf numFmtId="0" fontId="4" fillId="3" borderId="15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169" fontId="4" fillId="3" borderId="12" xfId="1" applyNumberFormat="1" applyFont="1" applyFill="1" applyBorder="1" applyAlignment="1">
      <alignment wrapText="1"/>
    </xf>
    <xf numFmtId="43" fontId="4" fillId="3" borderId="12" xfId="1" applyFont="1" applyFill="1" applyBorder="1" applyAlignment="1">
      <alignment wrapText="1"/>
    </xf>
    <xf numFmtId="170" fontId="4" fillId="3" borderId="12" xfId="1" applyNumberFormat="1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69" fontId="0" fillId="0" borderId="0" xfId="1" applyNumberFormat="1" applyFont="1"/>
    <xf numFmtId="170" fontId="0" fillId="0" borderId="0" xfId="1" applyNumberFormat="1" applyFont="1"/>
    <xf numFmtId="169" fontId="4" fillId="0" borderId="0" xfId="1" applyNumberFormat="1" applyFont="1"/>
    <xf numFmtId="0" fontId="0" fillId="12" borderId="0" xfId="0" applyFill="1"/>
    <xf numFmtId="0" fontId="4" fillId="6" borderId="0" xfId="0" applyFont="1" applyFill="1"/>
    <xf numFmtId="170" fontId="4" fillId="0" borderId="0" xfId="1" applyNumberFormat="1" applyFont="1"/>
    <xf numFmtId="0" fontId="4" fillId="10" borderId="0" xfId="0" applyFont="1" applyFill="1"/>
    <xf numFmtId="170" fontId="0" fillId="0" borderId="0" xfId="1" applyNumberFormat="1" applyFont="1" applyFill="1"/>
    <xf numFmtId="170" fontId="0" fillId="6" borderId="0" xfId="1" applyNumberFormat="1" applyFont="1" applyFill="1"/>
    <xf numFmtId="169" fontId="0" fillId="6" borderId="0" xfId="1" applyNumberFormat="1" applyFont="1" applyFill="1"/>
    <xf numFmtId="169" fontId="4" fillId="0" borderId="0" xfId="1" applyNumberFormat="1" applyFont="1" applyFill="1"/>
    <xf numFmtId="164" fontId="0" fillId="6" borderId="0" xfId="0" applyNumberFormat="1" applyFill="1"/>
    <xf numFmtId="0" fontId="0" fillId="0" borderId="0" xfId="1" applyNumberFormat="1" applyFont="1"/>
    <xf numFmtId="169" fontId="4" fillId="6" borderId="0" xfId="1" applyNumberFormat="1" applyFont="1" applyFill="1"/>
    <xf numFmtId="0" fontId="2" fillId="0" borderId="0" xfId="0" applyFont="1"/>
    <xf numFmtId="0" fontId="2" fillId="0" borderId="8" xfId="0" applyFont="1" applyBorder="1"/>
    <xf numFmtId="0" fontId="2" fillId="0" borderId="1" xfId="0" applyFont="1" applyBorder="1"/>
    <xf numFmtId="0" fontId="4" fillId="3" borderId="14" xfId="0" applyFont="1" applyFill="1" applyBorder="1" applyAlignment="1">
      <alignment textRotation="90" wrapText="1"/>
    </xf>
    <xf numFmtId="0" fontId="4" fillId="3" borderId="16" xfId="0" applyFont="1" applyFill="1" applyBorder="1" applyAlignment="1">
      <alignment textRotation="90" wrapText="1"/>
    </xf>
    <xf numFmtId="0" fontId="4" fillId="3" borderId="13" xfId="0" applyFont="1" applyFill="1" applyBorder="1" applyAlignment="1">
      <alignment textRotation="90" wrapText="1"/>
    </xf>
    <xf numFmtId="0" fontId="4" fillId="0" borderId="8" xfId="0" applyFont="1" applyBorder="1"/>
    <xf numFmtId="0" fontId="4" fillId="0" borderId="1" xfId="0" applyFont="1" applyBorder="1"/>
    <xf numFmtId="0" fontId="4" fillId="3" borderId="16" xfId="0" applyFont="1" applyFill="1" applyBorder="1" applyAlignment="1">
      <alignment wrapText="1"/>
    </xf>
    <xf numFmtId="0" fontId="9" fillId="0" borderId="0" xfId="0" applyFont="1"/>
    <xf numFmtId="0" fontId="10" fillId="0" borderId="12" xfId="0" applyFont="1" applyBorder="1"/>
    <xf numFmtId="0" fontId="4" fillId="3" borderId="12" xfId="0" applyFont="1" applyFill="1" applyBorder="1"/>
    <xf numFmtId="0" fontId="4" fillId="0" borderId="0" xfId="0" quotePrefix="1" applyFont="1"/>
    <xf numFmtId="16" fontId="4" fillId="0" borderId="0" xfId="0" quotePrefix="1" applyNumberFormat="1" applyFont="1"/>
    <xf numFmtId="0" fontId="4" fillId="3" borderId="12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 2" xfId="2" xr:uid="{4D510263-0754-4288-86D5-0CFB09E63C42}"/>
  </cellStyles>
  <dxfs count="3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Ethiopia%20Sub-national%20Disease%20Pravalence/GitHub%20Config/R%20Model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Ethiopia%20Sub-national%20Disease%20Pravalence/GitHub%20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PopValues_retain"/>
      <sheetName val="SeasonalityCurves"/>
      <sheetName val="SeasonalityOffsets"/>
      <sheetName val="TaskValues_ref"/>
      <sheetName val="TV_Comprehensive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3">
          <cell r="CZ3">
            <v>24715222.24724872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A4EA-0A5A-4B05-A080-E455D57D5002}">
  <sheetPr>
    <tabColor theme="9" tint="-0.249977111117893"/>
  </sheetPr>
  <dimension ref="A1:G13"/>
  <sheetViews>
    <sheetView workbookViewId="0">
      <selection activeCell="B2" sqref="B2"/>
    </sheetView>
  </sheetViews>
  <sheetFormatPr defaultRowHeight="14.5" x14ac:dyDescent="0.35"/>
  <cols>
    <col min="1" max="1" width="9.81640625" bestFit="1" customWidth="1"/>
    <col min="2" max="2" width="18.81640625" bestFit="1" customWidth="1"/>
    <col min="3" max="3" width="10.453125" bestFit="1" customWidth="1"/>
    <col min="5" max="5" width="11.26953125" bestFit="1" customWidth="1"/>
    <col min="6" max="6" width="18.81640625" bestFit="1" customWidth="1"/>
    <col min="7" max="7" width="11.1796875" bestFit="1" customWidth="1"/>
  </cols>
  <sheetData>
    <row r="1" spans="1:7" x14ac:dyDescent="0.35"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</row>
    <row r="2" spans="1:7" x14ac:dyDescent="0.35">
      <c r="A2" s="1" t="s">
        <v>3</v>
      </c>
      <c r="B2" s="2" t="s">
        <v>4</v>
      </c>
      <c r="C2" t="str">
        <f>VLOOKUP(B2, F2:G13, 2, FALSE)</f>
        <v>ET</v>
      </c>
      <c r="E2">
        <v>0</v>
      </c>
      <c r="F2" t="s">
        <v>4</v>
      </c>
      <c r="G2" t="s">
        <v>5</v>
      </c>
    </row>
    <row r="3" spans="1:7" x14ac:dyDescent="0.35">
      <c r="E3">
        <v>1</v>
      </c>
      <c r="F3" t="s">
        <v>6</v>
      </c>
      <c r="G3" t="s">
        <v>7</v>
      </c>
    </row>
    <row r="4" spans="1:7" x14ac:dyDescent="0.35">
      <c r="E4">
        <v>1</v>
      </c>
      <c r="F4" t="s">
        <v>8</v>
      </c>
      <c r="G4" t="s">
        <v>9</v>
      </c>
    </row>
    <row r="5" spans="1:7" x14ac:dyDescent="0.35">
      <c r="E5">
        <v>1</v>
      </c>
      <c r="F5" t="s">
        <v>10</v>
      </c>
      <c r="G5" t="s">
        <v>11</v>
      </c>
    </row>
    <row r="6" spans="1:7" x14ac:dyDescent="0.35">
      <c r="E6">
        <v>1</v>
      </c>
      <c r="F6" t="s">
        <v>12</v>
      </c>
      <c r="G6" t="s">
        <v>13</v>
      </c>
    </row>
    <row r="7" spans="1:7" x14ac:dyDescent="0.35">
      <c r="E7">
        <v>1</v>
      </c>
      <c r="F7" t="s">
        <v>14</v>
      </c>
      <c r="G7" t="s">
        <v>15</v>
      </c>
    </row>
    <row r="8" spans="1:7" x14ac:dyDescent="0.35">
      <c r="E8">
        <v>1</v>
      </c>
      <c r="F8" t="s">
        <v>16</v>
      </c>
      <c r="G8" t="s">
        <v>17</v>
      </c>
    </row>
    <row r="9" spans="1:7" x14ac:dyDescent="0.35">
      <c r="E9">
        <v>1</v>
      </c>
      <c r="F9" t="s">
        <v>18</v>
      </c>
      <c r="G9" t="s">
        <v>19</v>
      </c>
    </row>
    <row r="10" spans="1:7" x14ac:dyDescent="0.35">
      <c r="E10">
        <v>1</v>
      </c>
      <c r="F10" t="s">
        <v>20</v>
      </c>
      <c r="G10" t="s">
        <v>21</v>
      </c>
    </row>
    <row r="11" spans="1:7" x14ac:dyDescent="0.35">
      <c r="E11">
        <v>1</v>
      </c>
      <c r="F11" t="s">
        <v>22</v>
      </c>
      <c r="G11" t="s">
        <v>23</v>
      </c>
    </row>
    <row r="12" spans="1:7" x14ac:dyDescent="0.35">
      <c r="E12">
        <v>1</v>
      </c>
      <c r="F12" t="s">
        <v>24</v>
      </c>
      <c r="G12" t="s">
        <v>25</v>
      </c>
    </row>
    <row r="13" spans="1:7" x14ac:dyDescent="0.35">
      <c r="E13">
        <v>1</v>
      </c>
      <c r="F13" t="s">
        <v>26</v>
      </c>
      <c r="G13" t="s">
        <v>27</v>
      </c>
    </row>
  </sheetData>
  <dataValidations count="1">
    <dataValidation type="list" allowBlank="1" showInputMessage="1" showErrorMessage="1" sqref="B2" xr:uid="{7D89D315-DA60-4A57-8F7D-B9DFF103D537}">
      <formula1>$F$2:$F$13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A4D-7F90-4212-B971-7ECFCDED59F6}">
  <sheetPr>
    <tabColor theme="9"/>
  </sheetPr>
  <dimension ref="A1:AA19"/>
  <sheetViews>
    <sheetView tabSelected="1" zoomScale="70" zoomScaleNormal="70" workbookViewId="0">
      <pane ySplit="1" topLeftCell="A2" activePane="bottomLeft" state="frozen"/>
      <selection pane="bottomLeft" activeCell="H10" sqref="H10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customWidth="1"/>
    <col min="9" max="9" width="15.1796875" customWidth="1"/>
    <col min="10" max="10" width="15.1796875" style="32" customWidth="1"/>
    <col min="11" max="11" width="4" style="19" customWidth="1"/>
    <col min="12" max="12" width="4" customWidth="1"/>
    <col min="13" max="13" width="4" style="32" customWidth="1"/>
    <col min="14" max="14" width="20.1796875" bestFit="1" customWidth="1"/>
    <col min="15" max="15" width="104.90625" style="83" bestFit="1" customWidth="1"/>
    <col min="16" max="17" width="15.1796875" customWidth="1"/>
    <col min="18" max="18" width="17" customWidth="1"/>
    <col min="19" max="19" width="18.453125" style="11" customWidth="1"/>
    <col min="20" max="20" width="19.1796875" customWidth="1"/>
    <col min="21" max="21" width="18.7265625" customWidth="1"/>
    <col min="22" max="22" width="15.1796875" style="84" customWidth="1"/>
    <col min="23" max="25" width="15.1796875" customWidth="1"/>
    <col min="26" max="26" width="27.54296875" customWidth="1"/>
    <col min="27" max="27" width="9.81640625" bestFit="1" customWidth="1"/>
  </cols>
  <sheetData>
    <row r="1" spans="1:27" s="5" customFormat="1" ht="87.65" customHeight="1" x14ac:dyDescent="0.35">
      <c r="A1" s="111" t="s">
        <v>1082</v>
      </c>
      <c r="B1" s="111"/>
      <c r="C1" s="111"/>
      <c r="D1" s="111"/>
      <c r="E1" s="74" t="s">
        <v>455</v>
      </c>
      <c r="F1" s="75" t="s">
        <v>456</v>
      </c>
      <c r="G1" s="75" t="s">
        <v>980</v>
      </c>
      <c r="H1" s="75" t="s">
        <v>981</v>
      </c>
      <c r="I1" s="75" t="s">
        <v>457</v>
      </c>
      <c r="J1" s="76" t="s">
        <v>982</v>
      </c>
      <c r="K1" s="74" t="s">
        <v>51</v>
      </c>
      <c r="L1" s="75" t="s">
        <v>55</v>
      </c>
      <c r="M1" s="105" t="s">
        <v>56</v>
      </c>
      <c r="N1" s="77" t="s">
        <v>3</v>
      </c>
      <c r="O1" s="78" t="s">
        <v>465</v>
      </c>
      <c r="P1" s="77" t="s">
        <v>466</v>
      </c>
      <c r="Q1" s="79" t="s">
        <v>463</v>
      </c>
      <c r="R1" s="79" t="s">
        <v>464</v>
      </c>
      <c r="S1" s="79" t="s">
        <v>467</v>
      </c>
      <c r="T1" s="77" t="s">
        <v>983</v>
      </c>
      <c r="U1" s="77" t="s">
        <v>984</v>
      </c>
      <c r="V1" s="80" t="s">
        <v>985</v>
      </c>
      <c r="W1" s="77" t="s">
        <v>986</v>
      </c>
      <c r="X1" s="77" t="s">
        <v>987</v>
      </c>
      <c r="Y1" s="77" t="s">
        <v>988</v>
      </c>
      <c r="Z1" s="77" t="s">
        <v>989</v>
      </c>
      <c r="AA1" s="5" t="s">
        <v>90</v>
      </c>
    </row>
    <row r="2" spans="1:27" x14ac:dyDescent="0.35">
      <c r="A2" t="s">
        <v>990</v>
      </c>
      <c r="B2" t="s">
        <v>991</v>
      </c>
      <c r="C2" s="81" t="s">
        <v>995</v>
      </c>
      <c r="D2" s="82">
        <v>3</v>
      </c>
      <c r="E2" s="19" t="s">
        <v>197</v>
      </c>
      <c r="F2" t="s">
        <v>198</v>
      </c>
      <c r="G2" t="s">
        <v>992</v>
      </c>
      <c r="H2" t="s">
        <v>996</v>
      </c>
      <c r="I2" t="s">
        <v>494</v>
      </c>
      <c r="J2" s="32" t="s">
        <v>503</v>
      </c>
      <c r="K2" s="19" t="s">
        <v>994</v>
      </c>
      <c r="L2" t="s">
        <v>643</v>
      </c>
      <c r="M2" s="32" t="s">
        <v>643</v>
      </c>
      <c r="N2" t="str">
        <f>RegionSelect!$B$2</f>
        <v>Ethiopia</v>
      </c>
      <c r="O2" s="83">
        <v>1</v>
      </c>
      <c r="P2" t="s">
        <v>472</v>
      </c>
      <c r="S2" s="11">
        <v>1</v>
      </c>
      <c r="T2">
        <v>1</v>
      </c>
      <c r="V2" s="84">
        <v>15</v>
      </c>
    </row>
    <row r="3" spans="1:27" x14ac:dyDescent="0.35">
      <c r="A3" t="s">
        <v>990</v>
      </c>
      <c r="B3" t="s">
        <v>991</v>
      </c>
      <c r="C3" s="81" t="s">
        <v>995</v>
      </c>
      <c r="D3" s="82">
        <v>5</v>
      </c>
      <c r="E3" s="19" t="s">
        <v>199</v>
      </c>
      <c r="F3" t="s">
        <v>200</v>
      </c>
      <c r="G3" t="s">
        <v>992</v>
      </c>
      <c r="H3" t="s">
        <v>996</v>
      </c>
      <c r="I3" t="s">
        <v>494</v>
      </c>
      <c r="J3" s="32" t="s">
        <v>503</v>
      </c>
      <c r="K3" s="19" t="s">
        <v>994</v>
      </c>
      <c r="L3" t="s">
        <v>643</v>
      </c>
      <c r="M3" s="32" t="s">
        <v>643</v>
      </c>
      <c r="N3" t="str">
        <f>RegionSelect!$B$2</f>
        <v>Ethiopia</v>
      </c>
      <c r="O3" s="85">
        <f>IFERROR(VLOOKUP(_xlfn.CONCAT(AA3,RegionSelect!$C$2),RegionalData!$C:$S,13,FALSE),VLOOKUP(_xlfn.CONCAT(AA3,"ET"),RegionalData!$C:$S,13,FALSE))</f>
        <v>0.1902111301461854</v>
      </c>
      <c r="P3" t="s">
        <v>512</v>
      </c>
      <c r="S3" s="11">
        <v>1</v>
      </c>
      <c r="T3">
        <v>1</v>
      </c>
      <c r="V3" s="84">
        <v>30</v>
      </c>
      <c r="Y3" t="s">
        <v>994</v>
      </c>
      <c r="Z3" s="86" t="s">
        <v>997</v>
      </c>
      <c r="AA3" t="s">
        <v>493</v>
      </c>
    </row>
    <row r="4" spans="1:27" x14ac:dyDescent="0.35">
      <c r="A4" t="s">
        <v>990</v>
      </c>
      <c r="B4" t="s">
        <v>991</v>
      </c>
      <c r="C4" s="81" t="s">
        <v>999</v>
      </c>
      <c r="D4" s="82">
        <v>7</v>
      </c>
      <c r="E4" s="19" t="s">
        <v>205</v>
      </c>
      <c r="F4" t="s">
        <v>1000</v>
      </c>
      <c r="G4" t="s">
        <v>992</v>
      </c>
      <c r="H4" t="s">
        <v>993</v>
      </c>
      <c r="I4" t="s">
        <v>494</v>
      </c>
      <c r="J4" s="32" t="s">
        <v>503</v>
      </c>
      <c r="K4" s="19" t="s">
        <v>994</v>
      </c>
      <c r="L4" t="s">
        <v>994</v>
      </c>
      <c r="M4" s="32" t="s">
        <v>994</v>
      </c>
      <c r="N4" t="str">
        <f>RegionSelect!$B$2</f>
        <v>Ethiopia</v>
      </c>
      <c r="O4" s="83">
        <v>1</v>
      </c>
      <c r="P4" t="s">
        <v>472</v>
      </c>
      <c r="S4" s="11">
        <v>1</v>
      </c>
      <c r="T4">
        <v>2</v>
      </c>
      <c r="V4" s="84">
        <v>60</v>
      </c>
    </row>
    <row r="5" spans="1:27" x14ac:dyDescent="0.35">
      <c r="A5" t="s">
        <v>990</v>
      </c>
      <c r="B5" s="81" t="s">
        <v>1004</v>
      </c>
      <c r="D5" s="82">
        <v>19</v>
      </c>
      <c r="E5" s="19" t="s">
        <v>1006</v>
      </c>
      <c r="F5" s="6" t="s">
        <v>1007</v>
      </c>
      <c r="G5" t="s">
        <v>992</v>
      </c>
      <c r="H5" t="s">
        <v>996</v>
      </c>
      <c r="I5" t="s">
        <v>552</v>
      </c>
      <c r="J5" s="32" t="s">
        <v>1005</v>
      </c>
      <c r="K5" s="19" t="s">
        <v>994</v>
      </c>
      <c r="L5" t="s">
        <v>994</v>
      </c>
      <c r="M5" s="32" t="s">
        <v>994</v>
      </c>
      <c r="N5" t="str">
        <f>RegionSelect!$B$2</f>
        <v>Ethiopia</v>
      </c>
      <c r="O5" s="89"/>
      <c r="P5" s="65"/>
      <c r="Q5" s="83"/>
      <c r="R5" s="83"/>
      <c r="S5" s="87">
        <v>0.98</v>
      </c>
      <c r="T5" s="6">
        <v>1</v>
      </c>
      <c r="U5" s="83"/>
      <c r="V5" s="88">
        <v>5</v>
      </c>
      <c r="W5" s="83"/>
      <c r="X5" s="83"/>
    </row>
    <row r="6" spans="1:27" x14ac:dyDescent="0.35">
      <c r="A6" t="s">
        <v>990</v>
      </c>
      <c r="B6" s="81" t="s">
        <v>1004</v>
      </c>
      <c r="D6" s="82">
        <v>23</v>
      </c>
      <c r="E6" s="19" t="str">
        <f t="shared" ref="E6" si="0">_xlfn.CONCAT("FH.MN.",D6)</f>
        <v>FH.MN.23</v>
      </c>
      <c r="F6" t="s">
        <v>1008</v>
      </c>
      <c r="G6" t="s">
        <v>992</v>
      </c>
      <c r="H6" t="s">
        <v>993</v>
      </c>
      <c r="I6" t="s">
        <v>557</v>
      </c>
      <c r="J6" s="32" t="s">
        <v>1005</v>
      </c>
      <c r="K6" s="19" t="s">
        <v>994</v>
      </c>
      <c r="L6" t="s">
        <v>994</v>
      </c>
      <c r="M6" s="32" t="s">
        <v>994</v>
      </c>
      <c r="N6" t="str">
        <f>RegionSelect!$B$2</f>
        <v>Ethiopia</v>
      </c>
      <c r="O6" s="83">
        <v>1</v>
      </c>
      <c r="P6" t="s">
        <v>472</v>
      </c>
      <c r="Q6" s="83"/>
      <c r="R6" s="83"/>
      <c r="S6" s="11">
        <v>1</v>
      </c>
      <c r="U6">
        <v>2</v>
      </c>
      <c r="V6" s="84">
        <v>5</v>
      </c>
      <c r="W6" s="83"/>
      <c r="X6" s="83"/>
      <c r="Y6" s="83" t="s">
        <v>994</v>
      </c>
    </row>
    <row r="7" spans="1:27" x14ac:dyDescent="0.35">
      <c r="A7" t="s">
        <v>990</v>
      </c>
      <c r="B7" s="81" t="s">
        <v>1010</v>
      </c>
      <c r="D7" s="82">
        <v>34</v>
      </c>
      <c r="E7" s="19" t="s">
        <v>647</v>
      </c>
      <c r="F7" t="s">
        <v>648</v>
      </c>
      <c r="G7" t="s">
        <v>992</v>
      </c>
      <c r="H7" t="s">
        <v>996</v>
      </c>
      <c r="I7" t="s">
        <v>649</v>
      </c>
      <c r="J7" s="32" t="s">
        <v>643</v>
      </c>
      <c r="K7" s="19" t="s">
        <v>994</v>
      </c>
      <c r="L7" t="s">
        <v>994</v>
      </c>
      <c r="M7" s="32" t="s">
        <v>994</v>
      </c>
      <c r="N7" t="str">
        <f>RegionSelect!$B$2</f>
        <v>Ethiopia</v>
      </c>
      <c r="O7" s="85">
        <f>IFERROR(VLOOKUP(_xlfn.CONCAT(AA7,RegionSelect!$C$2),RegionalData!$C:$S,13,FALSE),VLOOKUP(_xlfn.CONCAT(AA7,"ET"),RegionalData!$C:$S,13,FALSE))</f>
        <v>1.4999999999999999E-2</v>
      </c>
      <c r="P7" s="83" t="s">
        <v>512</v>
      </c>
      <c r="Q7" s="83"/>
      <c r="R7" s="83"/>
      <c r="S7">
        <v>1</v>
      </c>
      <c r="T7">
        <v>1</v>
      </c>
      <c r="V7" s="84">
        <v>5</v>
      </c>
      <c r="W7" s="84"/>
      <c r="X7" s="84"/>
      <c r="Y7" s="84" t="s">
        <v>994</v>
      </c>
      <c r="Z7" s="90"/>
      <c r="AA7" t="s">
        <v>646</v>
      </c>
    </row>
    <row r="8" spans="1:27" x14ac:dyDescent="0.35">
      <c r="A8" t="s">
        <v>990</v>
      </c>
      <c r="B8" s="81" t="s">
        <v>1011</v>
      </c>
      <c r="D8" s="82">
        <v>61</v>
      </c>
      <c r="E8" s="19" t="str">
        <f t="shared" ref="E8:E9" si="1">_xlfn.CONCAT("FH.FP.",D8)</f>
        <v>FH.FP.61</v>
      </c>
      <c r="F8" t="s">
        <v>1012</v>
      </c>
      <c r="G8" t="s">
        <v>992</v>
      </c>
      <c r="H8" t="s">
        <v>993</v>
      </c>
      <c r="I8" t="s">
        <v>655</v>
      </c>
      <c r="J8" s="32" t="s">
        <v>503</v>
      </c>
      <c r="K8" s="19" t="s">
        <v>994</v>
      </c>
      <c r="L8" t="s">
        <v>994</v>
      </c>
      <c r="M8" s="32" t="s">
        <v>643</v>
      </c>
      <c r="N8" t="str">
        <f>RegionSelect!$B$2</f>
        <v>Ethiopia</v>
      </c>
      <c r="O8" s="83">
        <v>1</v>
      </c>
      <c r="P8" t="s">
        <v>472</v>
      </c>
      <c r="Q8" s="83"/>
      <c r="R8" s="83"/>
      <c r="S8" s="11">
        <v>1</v>
      </c>
      <c r="T8" s="83"/>
      <c r="Z8" t="s">
        <v>998</v>
      </c>
    </row>
    <row r="9" spans="1:27" x14ac:dyDescent="0.35">
      <c r="A9" t="s">
        <v>990</v>
      </c>
      <c r="B9" s="81" t="s">
        <v>1011</v>
      </c>
      <c r="D9" s="82">
        <v>62</v>
      </c>
      <c r="E9" s="19" t="str">
        <f t="shared" si="1"/>
        <v>FH.FP.62</v>
      </c>
      <c r="F9" t="s">
        <v>1013</v>
      </c>
      <c r="G9" t="s">
        <v>992</v>
      </c>
      <c r="H9" t="s">
        <v>996</v>
      </c>
      <c r="I9" t="s">
        <v>680</v>
      </c>
      <c r="J9" s="32" t="s">
        <v>724</v>
      </c>
      <c r="K9" s="19" t="s">
        <v>994</v>
      </c>
      <c r="L9" t="s">
        <v>994</v>
      </c>
      <c r="M9" s="32" t="s">
        <v>994</v>
      </c>
      <c r="N9" t="str">
        <f>RegionSelect!$B$2</f>
        <v>Ethiopia</v>
      </c>
      <c r="O9" s="93">
        <v>1</v>
      </c>
      <c r="P9" t="s">
        <v>512</v>
      </c>
      <c r="Q9" s="83"/>
      <c r="R9" s="83"/>
      <c r="S9" s="11">
        <v>1</v>
      </c>
      <c r="U9" s="94">
        <f>1/10</f>
        <v>0.1</v>
      </c>
      <c r="V9" s="84">
        <v>10</v>
      </c>
      <c r="Y9" t="s">
        <v>994</v>
      </c>
    </row>
    <row r="10" spans="1:27" x14ac:dyDescent="0.35">
      <c r="A10" s="81" t="s">
        <v>1014</v>
      </c>
      <c r="B10" s="81" t="s">
        <v>1015</v>
      </c>
      <c r="C10" s="81" t="s">
        <v>224</v>
      </c>
      <c r="D10" s="81">
        <v>102</v>
      </c>
      <c r="E10" s="19" t="str">
        <f>_xlfn.CONCAT("DPC.Mlr.",D10)</f>
        <v>DPC.Mlr.102</v>
      </c>
      <c r="F10" t="s">
        <v>1017</v>
      </c>
      <c r="G10" t="s">
        <v>1003</v>
      </c>
      <c r="H10" t="s">
        <v>1002</v>
      </c>
      <c r="I10" t="s">
        <v>224</v>
      </c>
      <c r="J10" s="32" t="s">
        <v>472</v>
      </c>
      <c r="K10" s="19" t="s">
        <v>994</v>
      </c>
      <c r="L10" t="s">
        <v>994</v>
      </c>
      <c r="M10" s="32" t="s">
        <v>994</v>
      </c>
      <c r="N10" s="65" t="str">
        <f>RegionSelect!$B$2</f>
        <v>Ethiopia</v>
      </c>
      <c r="O10" s="85">
        <f>IFERROR(VLOOKUP(_xlfn.CONCAT(AA10,RegionSelect!$C$2),RegionalData!$C:$S,13,FALSE),VLOOKUP(_xlfn.CONCAT(AA10,"ET"),RegionalData!$C:$S,13,FALSE))</f>
        <v>0.21276595744680851</v>
      </c>
      <c r="P10" s="83" t="s">
        <v>756</v>
      </c>
      <c r="Q10" s="95"/>
      <c r="R10" s="95"/>
      <c r="T10" s="83"/>
      <c r="U10" s="95">
        <v>1</v>
      </c>
      <c r="V10" s="95">
        <v>5</v>
      </c>
      <c r="W10" s="95"/>
      <c r="X10" s="95"/>
      <c r="Y10" t="s">
        <v>994</v>
      </c>
      <c r="Z10" s="86" t="s">
        <v>1018</v>
      </c>
      <c r="AA10" t="s">
        <v>755</v>
      </c>
    </row>
    <row r="11" spans="1:27" x14ac:dyDescent="0.35">
      <c r="A11" s="81" t="s">
        <v>1014</v>
      </c>
      <c r="B11" s="81" t="s">
        <v>1015</v>
      </c>
      <c r="C11" s="81" t="s">
        <v>224</v>
      </c>
      <c r="D11" s="81">
        <v>103</v>
      </c>
      <c r="E11" s="19" t="s">
        <v>225</v>
      </c>
      <c r="F11" t="s">
        <v>226</v>
      </c>
      <c r="G11" t="s">
        <v>992</v>
      </c>
      <c r="H11" t="s">
        <v>996</v>
      </c>
      <c r="I11" t="s">
        <v>224</v>
      </c>
      <c r="J11" s="32" t="s">
        <v>1009</v>
      </c>
      <c r="K11" s="19" t="s">
        <v>994</v>
      </c>
      <c r="L11" t="s">
        <v>994</v>
      </c>
      <c r="M11" s="32" t="s">
        <v>643</v>
      </c>
      <c r="N11" s="65" t="str">
        <f>RegionSelect!$B$2</f>
        <v>Ethiopia</v>
      </c>
      <c r="O11" s="92">
        <v>3.3000000000000002E-2</v>
      </c>
      <c r="P11" t="s">
        <v>512</v>
      </c>
      <c r="Q11" s="83"/>
      <c r="R11" s="83"/>
      <c r="S11" s="83">
        <v>0.88</v>
      </c>
      <c r="T11">
        <v>1</v>
      </c>
      <c r="V11" s="95">
        <v>10</v>
      </c>
    </row>
    <row r="12" spans="1:27" x14ac:dyDescent="0.35">
      <c r="A12" s="81" t="s">
        <v>1014</v>
      </c>
      <c r="B12" s="81" t="s">
        <v>1015</v>
      </c>
      <c r="C12" s="81" t="s">
        <v>224</v>
      </c>
      <c r="D12" s="81">
        <v>103</v>
      </c>
      <c r="E12" s="19" t="s">
        <v>227</v>
      </c>
      <c r="F12" t="s">
        <v>228</v>
      </c>
      <c r="G12" t="s">
        <v>992</v>
      </c>
      <c r="H12" t="s">
        <v>1002</v>
      </c>
      <c r="I12" t="s">
        <v>224</v>
      </c>
      <c r="J12" s="32" t="s">
        <v>472</v>
      </c>
      <c r="K12" s="19" t="s">
        <v>994</v>
      </c>
      <c r="L12" t="s">
        <v>994</v>
      </c>
      <c r="M12" s="32" t="s">
        <v>643</v>
      </c>
      <c r="N12" s="65" t="str">
        <f>RegionSelect!$B$2</f>
        <v>Ethiopia</v>
      </c>
      <c r="O12" s="85">
        <f>IFERROR(VLOOKUP(_xlfn.CONCAT(AA12,RegionSelect!$C$2),RegionalData!$C:$S,13,FALSE),VLOOKUP(_xlfn.CONCAT(AA12,"ET"),RegionalData!$C:$S,13,FALSE))</f>
        <v>3.6788000000000001E-2</v>
      </c>
      <c r="P12" t="s">
        <v>512</v>
      </c>
      <c r="Q12">
        <v>4</v>
      </c>
      <c r="R12" t="s">
        <v>1016</v>
      </c>
      <c r="S12" s="11">
        <v>1</v>
      </c>
      <c r="T12">
        <v>1</v>
      </c>
      <c r="V12" s="95">
        <v>5</v>
      </c>
      <c r="AA12" t="s">
        <v>775</v>
      </c>
    </row>
    <row r="13" spans="1:27" x14ac:dyDescent="0.35">
      <c r="A13" s="81" t="s">
        <v>1014</v>
      </c>
      <c r="B13" s="81" t="s">
        <v>1019</v>
      </c>
      <c r="C13" s="81" t="s">
        <v>893</v>
      </c>
      <c r="D13" s="81">
        <v>118</v>
      </c>
      <c r="E13" s="19" t="str">
        <f t="shared" ref="E13" si="2">_xlfn.CONCAT("DPC.Cncr.",D13)</f>
        <v>DPC.Cncr.118</v>
      </c>
      <c r="F13" t="s">
        <v>1021</v>
      </c>
      <c r="G13" t="s">
        <v>992</v>
      </c>
      <c r="H13" t="s">
        <v>993</v>
      </c>
      <c r="I13" t="s">
        <v>1020</v>
      </c>
      <c r="J13" s="32" t="s">
        <v>656</v>
      </c>
      <c r="K13" s="19" t="s">
        <v>994</v>
      </c>
      <c r="L13" t="s">
        <v>994</v>
      </c>
      <c r="M13" s="32" t="s">
        <v>643</v>
      </c>
      <c r="N13" t="str">
        <f>RegionSelect!$B$2</f>
        <v>Ethiopia</v>
      </c>
      <c r="O13" s="83">
        <v>1</v>
      </c>
      <c r="P13" s="83" t="s">
        <v>1022</v>
      </c>
      <c r="Q13" s="96">
        <v>0.5</v>
      </c>
      <c r="R13" s="83" t="s">
        <v>1022</v>
      </c>
      <c r="S13" s="11">
        <v>1</v>
      </c>
      <c r="U13">
        <v>1</v>
      </c>
      <c r="V13" s="91">
        <v>5</v>
      </c>
      <c r="Y13" t="s">
        <v>994</v>
      </c>
    </row>
    <row r="14" spans="1:27" x14ac:dyDescent="0.35">
      <c r="A14" s="81" t="s">
        <v>1014</v>
      </c>
      <c r="B14" s="81" t="s">
        <v>1019</v>
      </c>
      <c r="C14" s="81" t="s">
        <v>837</v>
      </c>
      <c r="D14" s="81">
        <v>124</v>
      </c>
      <c r="E14" s="19" t="str">
        <f t="shared" ref="E14" si="3">_xlfn.CONCAT("DPC.Dbt.",D14)</f>
        <v>DPC.Dbt.124</v>
      </c>
      <c r="F14" t="s">
        <v>1025</v>
      </c>
      <c r="G14" t="s">
        <v>992</v>
      </c>
      <c r="H14" t="s">
        <v>993</v>
      </c>
      <c r="I14" t="s">
        <v>1020</v>
      </c>
      <c r="J14" s="32" t="s">
        <v>1026</v>
      </c>
      <c r="K14" s="19" t="s">
        <v>994</v>
      </c>
      <c r="L14" t="s">
        <v>994</v>
      </c>
      <c r="M14" s="32" t="s">
        <v>643</v>
      </c>
      <c r="N14" t="str">
        <f>RegionSelect!$B$2</f>
        <v>Ethiopia</v>
      </c>
      <c r="O14" s="83">
        <v>1</v>
      </c>
      <c r="P14" s="83" t="s">
        <v>1023</v>
      </c>
      <c r="Q14" s="83">
        <f>1/5</f>
        <v>0.2</v>
      </c>
      <c r="R14" s="83" t="s">
        <v>1024</v>
      </c>
      <c r="S14" s="11">
        <v>1</v>
      </c>
      <c r="T14">
        <v>1</v>
      </c>
      <c r="U14" s="83"/>
      <c r="V14" s="84">
        <v>15</v>
      </c>
    </row>
    <row r="15" spans="1:27" x14ac:dyDescent="0.35">
      <c r="A15" s="81" t="s">
        <v>1028</v>
      </c>
      <c r="D15" s="81" t="s">
        <v>1029</v>
      </c>
      <c r="E15" s="19" t="s">
        <v>1030</v>
      </c>
      <c r="F15" s="81" t="s">
        <v>1027</v>
      </c>
      <c r="G15" t="s">
        <v>1003</v>
      </c>
      <c r="H15" t="s">
        <v>643</v>
      </c>
      <c r="I15" t="s">
        <v>643</v>
      </c>
      <c r="J15" s="32" t="s">
        <v>472</v>
      </c>
      <c r="K15" s="19" t="s">
        <v>994</v>
      </c>
      <c r="L15" t="s">
        <v>994</v>
      </c>
      <c r="M15" s="32" t="s">
        <v>643</v>
      </c>
      <c r="N15" t="str">
        <f>RegionSelect!$B$2</f>
        <v>Ethiopia</v>
      </c>
      <c r="W15" s="18">
        <v>15</v>
      </c>
    </row>
    <row r="16" spans="1:27" x14ac:dyDescent="0.35">
      <c r="E16" s="19" t="s">
        <v>1032</v>
      </c>
      <c r="F16" t="s">
        <v>1033</v>
      </c>
      <c r="G16" t="s">
        <v>1001</v>
      </c>
      <c r="H16" t="s">
        <v>643</v>
      </c>
      <c r="I16" t="s">
        <v>643</v>
      </c>
      <c r="J16" s="32" t="s">
        <v>472</v>
      </c>
      <c r="K16" s="19" t="s">
        <v>994</v>
      </c>
      <c r="L16" t="s">
        <v>994</v>
      </c>
      <c r="M16" s="32" t="s">
        <v>994</v>
      </c>
      <c r="N16" t="s">
        <v>4</v>
      </c>
      <c r="O16" s="83">
        <v>0.5</v>
      </c>
      <c r="P16" t="s">
        <v>1031</v>
      </c>
      <c r="Q16" t="s">
        <v>1083</v>
      </c>
      <c r="R16" t="s">
        <v>1083</v>
      </c>
      <c r="S16">
        <v>0.98</v>
      </c>
      <c r="T16">
        <v>1</v>
      </c>
      <c r="U16" t="s">
        <v>1083</v>
      </c>
      <c r="V16">
        <v>5.3832494807158797</v>
      </c>
      <c r="W16" t="s">
        <v>1083</v>
      </c>
      <c r="X16" t="s">
        <v>1083</v>
      </c>
      <c r="Y16" t="s">
        <v>1083</v>
      </c>
      <c r="Z16" t="s">
        <v>1083</v>
      </c>
    </row>
    <row r="17" spans="5:23" x14ac:dyDescent="0.35">
      <c r="E17" s="19" t="s">
        <v>1036</v>
      </c>
      <c r="F17" t="s">
        <v>1037</v>
      </c>
      <c r="G17" t="s">
        <v>1001</v>
      </c>
      <c r="H17" t="s">
        <v>643</v>
      </c>
      <c r="I17" t="s">
        <v>643</v>
      </c>
      <c r="J17" s="32" t="s">
        <v>643</v>
      </c>
      <c r="N17" t="str">
        <f>RegionSelect!$B$2</f>
        <v>Ethiopia</v>
      </c>
      <c r="W17" s="12">
        <v>4.5120000000000005</v>
      </c>
    </row>
    <row r="18" spans="5:23" x14ac:dyDescent="0.35">
      <c r="E18" s="19" t="s">
        <v>1040</v>
      </c>
      <c r="F18" t="s">
        <v>1041</v>
      </c>
      <c r="G18" t="s">
        <v>1001</v>
      </c>
      <c r="H18" t="s">
        <v>643</v>
      </c>
      <c r="I18" t="s">
        <v>643</v>
      </c>
      <c r="J18" s="32" t="s">
        <v>643</v>
      </c>
      <c r="N18" t="str">
        <f>RegionSelect!$B$2</f>
        <v>Ethiopia</v>
      </c>
      <c r="W18" s="12">
        <v>4.5120000000000005</v>
      </c>
    </row>
    <row r="19" spans="5:23" x14ac:dyDescent="0.35">
      <c r="E19" s="19" t="s">
        <v>1046</v>
      </c>
      <c r="F19" t="s">
        <v>1047</v>
      </c>
      <c r="G19" t="s">
        <v>1001</v>
      </c>
      <c r="H19" t="s">
        <v>643</v>
      </c>
      <c r="I19" t="s">
        <v>643</v>
      </c>
      <c r="J19" s="32" t="s">
        <v>643</v>
      </c>
      <c r="N19" t="str">
        <f>RegionSelect!$B$2</f>
        <v>Ethiopia</v>
      </c>
      <c r="W19" s="12">
        <v>4.5120000000000005</v>
      </c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6541855-59CA-4C30-8AF8-DBC20F3B27DA}">
          <x14:formula1>
            <xm:f>Lookup!$F$2:$F$45</xm:f>
          </x14:formula1>
          <xm:sqref>J2:J19</xm:sqref>
        </x14:dataValidation>
        <x14:dataValidation type="list" allowBlank="1" showInputMessage="1" showErrorMessage="1" xr:uid="{BDAF32A1-1D53-4522-8115-729C749F0F3C}">
          <x14:formula1>
            <xm:f>Lookup!$D$2:$D$15</xm:f>
          </x14:formula1>
          <xm:sqref>I2:I19</xm:sqref>
        </x14:dataValidation>
        <x14:dataValidation type="list" allowBlank="1" showInputMessage="1" showErrorMessage="1" xr:uid="{C7C89BD1-2391-4DA1-9AAD-EB3A1F38AE00}">
          <x14:formula1>
            <xm:f>Lookup!$B$2:$B$6</xm:f>
          </x14:formula1>
          <xm:sqref>H2:H19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4DDD-F51C-470F-8A82-C0CB1FF01D7F}">
  <sheetPr>
    <tabColor theme="9"/>
  </sheetPr>
  <dimension ref="A1:Y22"/>
  <sheetViews>
    <sheetView zoomScale="80" zoomScaleNormal="80" workbookViewId="0">
      <pane ySplit="1" topLeftCell="A2" activePane="bottomLeft" state="frozen"/>
      <selection activeCell="B15" sqref="B15"/>
      <selection pane="bottomLeft" activeCell="B16" sqref="B16"/>
    </sheetView>
  </sheetViews>
  <sheetFormatPr defaultRowHeight="14.5" x14ac:dyDescent="0.35"/>
  <cols>
    <col min="1" max="1" width="16.453125" customWidth="1"/>
    <col min="2" max="2" width="46.36328125" bestFit="1" customWidth="1"/>
    <col min="3" max="3" width="4.1796875" bestFit="1" customWidth="1"/>
    <col min="4" max="4" width="3.54296875" bestFit="1" customWidth="1"/>
    <col min="5" max="5" width="4.1796875" style="32" bestFit="1" customWidth="1"/>
    <col min="6" max="6" width="4.1796875" style="19" bestFit="1" customWidth="1"/>
    <col min="7" max="7" width="6.08984375" bestFit="1" customWidth="1"/>
    <col min="8" max="8" width="4.1796875" bestFit="1" customWidth="1"/>
    <col min="9" max="9" width="3.54296875" bestFit="1" customWidth="1"/>
    <col min="10" max="10" width="4.1796875" style="32" bestFit="1" customWidth="1"/>
    <col min="11" max="11" width="12.36328125" style="19" bestFit="1" customWidth="1"/>
    <col min="12" max="16" width="12.36328125" bestFit="1" customWidth="1"/>
    <col min="17" max="17" width="3.54296875" bestFit="1" customWidth="1"/>
    <col min="18" max="18" width="4.1796875" style="32" bestFit="1" customWidth="1"/>
    <col min="19" max="19" width="12.36328125" style="19" bestFit="1" customWidth="1"/>
    <col min="20" max="23" width="12.36328125" bestFit="1" customWidth="1"/>
    <col min="24" max="24" width="3.54296875" bestFit="1" customWidth="1"/>
    <col min="25" max="25" width="4.1796875" style="32" bestFit="1" customWidth="1"/>
  </cols>
  <sheetData>
    <row r="1" spans="1:25" s="5" customFormat="1" ht="87.65" customHeight="1" x14ac:dyDescent="0.35">
      <c r="A1" s="75" t="s">
        <v>455</v>
      </c>
      <c r="B1" s="75" t="s">
        <v>456</v>
      </c>
      <c r="C1" s="100" t="s">
        <v>1055</v>
      </c>
      <c r="D1" s="100" t="s">
        <v>1056</v>
      </c>
      <c r="E1" s="101" t="s">
        <v>1057</v>
      </c>
      <c r="F1" s="102" t="s">
        <v>1058</v>
      </c>
      <c r="G1" s="100" t="s">
        <v>1059</v>
      </c>
      <c r="H1" s="100" t="s">
        <v>1060</v>
      </c>
      <c r="I1" s="100" t="s">
        <v>1061</v>
      </c>
      <c r="J1" s="101" t="s">
        <v>1062</v>
      </c>
      <c r="K1" s="102" t="s">
        <v>1063</v>
      </c>
      <c r="L1" s="100" t="s">
        <v>1064</v>
      </c>
      <c r="M1" s="100" t="s">
        <v>1065</v>
      </c>
      <c r="N1" s="100" t="s">
        <v>1066</v>
      </c>
      <c r="O1" s="100" t="s">
        <v>1067</v>
      </c>
      <c r="P1" s="100" t="s">
        <v>1068</v>
      </c>
      <c r="Q1" s="100" t="s">
        <v>1069</v>
      </c>
      <c r="R1" s="101" t="s">
        <v>1070</v>
      </c>
      <c r="S1" s="102" t="s">
        <v>1071</v>
      </c>
      <c r="T1" s="100" t="s">
        <v>1072</v>
      </c>
      <c r="U1" s="100" t="s">
        <v>1073</v>
      </c>
      <c r="V1" s="100" t="s">
        <v>1074</v>
      </c>
      <c r="W1" s="100" t="s">
        <v>1075</v>
      </c>
      <c r="X1" s="100" t="s">
        <v>1076</v>
      </c>
      <c r="Y1" s="101" t="s">
        <v>1077</v>
      </c>
    </row>
    <row r="2" spans="1:25" x14ac:dyDescent="0.35">
      <c r="A2" t="s">
        <v>197</v>
      </c>
      <c r="B2" t="str">
        <f>VLOOKUP(A2,TaskValues_ref!E:F,2,FALSE)</f>
        <v>Normal labor management</v>
      </c>
      <c r="C2" s="6">
        <v>100</v>
      </c>
      <c r="D2" s="97"/>
      <c r="E2" s="103">
        <f t="shared" ref="E2:E6" si="0">SUM(C2:D2)</f>
        <v>100</v>
      </c>
      <c r="F2" s="104">
        <v>100</v>
      </c>
      <c r="G2" s="6"/>
      <c r="H2" s="6"/>
      <c r="I2" s="6"/>
      <c r="J2" s="103">
        <f t="shared" ref="J2:J6" si="1">SUM(F2:I2)</f>
        <v>100</v>
      </c>
      <c r="K2" s="104">
        <v>100</v>
      </c>
      <c r="L2" s="6"/>
      <c r="M2" s="6"/>
      <c r="N2" s="6"/>
      <c r="O2" s="6"/>
      <c r="P2" s="6"/>
      <c r="Q2" s="6"/>
      <c r="R2" s="103">
        <f t="shared" ref="R2:R6" si="2">SUM(K2:Q2)</f>
        <v>100</v>
      </c>
      <c r="S2" s="104">
        <v>100</v>
      </c>
      <c r="T2" s="6"/>
      <c r="U2" s="6"/>
      <c r="V2" s="6"/>
      <c r="W2" s="6"/>
      <c r="X2" s="6"/>
      <c r="Y2" s="103">
        <f t="shared" ref="Y2:Y6" si="3">SUM(S2:X2)</f>
        <v>100</v>
      </c>
    </row>
    <row r="3" spans="1:25" x14ac:dyDescent="0.35">
      <c r="A3" t="s">
        <v>199</v>
      </c>
      <c r="B3" t="str">
        <f>VLOOKUP(A3,TaskValues_ref!E:F,2,FALSE)</f>
        <v>Emergency OB</v>
      </c>
      <c r="C3" s="6">
        <v>100</v>
      </c>
      <c r="D3" s="97"/>
      <c r="E3" s="103">
        <f t="shared" si="0"/>
        <v>100</v>
      </c>
      <c r="F3" s="104">
        <v>100</v>
      </c>
      <c r="G3" s="6"/>
      <c r="H3" s="6"/>
      <c r="I3" s="6"/>
      <c r="J3" s="103">
        <f t="shared" si="1"/>
        <v>100</v>
      </c>
      <c r="K3" s="104">
        <v>100</v>
      </c>
      <c r="L3" s="6"/>
      <c r="M3" s="6"/>
      <c r="N3" s="6"/>
      <c r="O3" s="6"/>
      <c r="P3" s="6"/>
      <c r="Q3" s="6"/>
      <c r="R3" s="103">
        <f t="shared" si="2"/>
        <v>100</v>
      </c>
      <c r="S3" s="104">
        <v>100</v>
      </c>
      <c r="T3" s="6"/>
      <c r="U3" s="6"/>
      <c r="V3" s="6"/>
      <c r="W3" s="6"/>
      <c r="X3" s="6"/>
      <c r="Y3" s="103">
        <f t="shared" si="3"/>
        <v>100</v>
      </c>
    </row>
    <row r="4" spans="1:25" x14ac:dyDescent="0.35">
      <c r="A4" t="s">
        <v>205</v>
      </c>
      <c r="B4" t="str">
        <f>VLOOKUP(A4,TaskValues_ref!E:F,2,FALSE)</f>
        <v>PNC home visits</v>
      </c>
      <c r="C4" s="6">
        <v>100</v>
      </c>
      <c r="D4" s="97"/>
      <c r="E4" s="103">
        <f t="shared" si="0"/>
        <v>100</v>
      </c>
      <c r="F4" s="104">
        <v>100</v>
      </c>
      <c r="G4" s="6"/>
      <c r="H4" s="6"/>
      <c r="I4" s="6"/>
      <c r="J4" s="103">
        <f t="shared" si="1"/>
        <v>100</v>
      </c>
      <c r="K4" s="104">
        <v>100</v>
      </c>
      <c r="L4" s="6"/>
      <c r="M4" s="6"/>
      <c r="N4" s="6"/>
      <c r="O4" s="6"/>
      <c r="P4" s="6"/>
      <c r="Q4" s="6"/>
      <c r="R4" s="103">
        <f t="shared" si="2"/>
        <v>100</v>
      </c>
      <c r="S4" s="104">
        <v>100</v>
      </c>
      <c r="T4" s="6"/>
      <c r="U4" s="6"/>
      <c r="V4" s="6"/>
      <c r="W4" s="6"/>
      <c r="X4" s="6"/>
      <c r="Y4" s="103">
        <f t="shared" si="3"/>
        <v>100</v>
      </c>
    </row>
    <row r="5" spans="1:25" s="6" customFormat="1" x14ac:dyDescent="0.35">
      <c r="A5" s="6" t="s">
        <v>1052</v>
      </c>
      <c r="B5" s="6" t="str">
        <f>VLOOKUP(A5,TaskValues_ref!E:F,2,FALSE)</f>
        <v>Deworming &amp; VitA</v>
      </c>
      <c r="C5" s="6">
        <v>100</v>
      </c>
      <c r="E5" s="103">
        <f t="shared" si="0"/>
        <v>100</v>
      </c>
      <c r="F5" s="104"/>
      <c r="H5" s="6">
        <v>100</v>
      </c>
      <c r="J5" s="103">
        <f t="shared" si="1"/>
        <v>100</v>
      </c>
      <c r="K5" s="104"/>
      <c r="M5" s="6">
        <v>50</v>
      </c>
      <c r="N5" s="6">
        <v>50</v>
      </c>
      <c r="R5" s="103">
        <f t="shared" si="2"/>
        <v>100</v>
      </c>
      <c r="S5" s="104"/>
      <c r="U5" s="6">
        <v>100</v>
      </c>
      <c r="Y5" s="103">
        <f t="shared" si="3"/>
        <v>100</v>
      </c>
    </row>
    <row r="6" spans="1:25" s="6" customFormat="1" x14ac:dyDescent="0.35">
      <c r="A6" s="6" t="s">
        <v>647</v>
      </c>
      <c r="B6" s="6" t="str">
        <f>VLOOKUP(A6,TaskValues_ref!E:F,2,FALSE)</f>
        <v>RI adverse effects</v>
      </c>
      <c r="C6" s="6">
        <v>100</v>
      </c>
      <c r="E6" s="103">
        <f t="shared" si="0"/>
        <v>100</v>
      </c>
      <c r="F6" s="104"/>
      <c r="G6" s="6">
        <v>50</v>
      </c>
      <c r="H6" s="6">
        <v>50</v>
      </c>
      <c r="J6" s="103">
        <f t="shared" si="1"/>
        <v>100</v>
      </c>
      <c r="K6" s="104"/>
      <c r="N6" s="6">
        <v>50</v>
      </c>
      <c r="O6" s="6">
        <v>50</v>
      </c>
      <c r="R6" s="103">
        <f t="shared" si="2"/>
        <v>100</v>
      </c>
      <c r="S6" s="104"/>
      <c r="U6" s="6">
        <v>50</v>
      </c>
      <c r="V6" s="6">
        <v>50</v>
      </c>
      <c r="Y6" s="103">
        <f t="shared" si="3"/>
        <v>100</v>
      </c>
    </row>
    <row r="7" spans="1:25" x14ac:dyDescent="0.35">
      <c r="A7" t="s">
        <v>1078</v>
      </c>
      <c r="B7" t="str">
        <f>VLOOKUP(A7,TaskValues_ref!E:F,2,FALSE)</f>
        <v>Folic acid</v>
      </c>
      <c r="C7" s="6">
        <v>100</v>
      </c>
      <c r="D7" s="6"/>
      <c r="E7" s="103">
        <f t="shared" ref="E7:E12" si="4">SUM(C7:D7)</f>
        <v>100</v>
      </c>
      <c r="F7" s="104">
        <v>20</v>
      </c>
      <c r="G7" s="6"/>
      <c r="H7" s="6">
        <v>80</v>
      </c>
      <c r="I7" s="6"/>
      <c r="J7" s="103">
        <f t="shared" ref="J7:J12" si="5">SUM(F7:I7)</f>
        <v>100</v>
      </c>
      <c r="K7" s="104">
        <v>20</v>
      </c>
      <c r="L7" s="6"/>
      <c r="M7" s="6">
        <v>40</v>
      </c>
      <c r="N7" s="6">
        <v>40</v>
      </c>
      <c r="O7" s="6"/>
      <c r="P7" s="6"/>
      <c r="Q7" s="6"/>
      <c r="R7" s="103">
        <f t="shared" ref="R7:R12" si="6">SUM(K7:Q7)</f>
        <v>100</v>
      </c>
      <c r="S7" s="104">
        <v>20</v>
      </c>
      <c r="T7" s="6"/>
      <c r="U7" s="6">
        <v>80</v>
      </c>
      <c r="V7" s="6"/>
      <c r="W7" s="6"/>
      <c r="X7" s="6"/>
      <c r="Y7" s="103">
        <f t="shared" ref="Y7:Y12" si="7">SUM(S7:X7)</f>
        <v>100</v>
      </c>
    </row>
    <row r="8" spans="1:25" s="6" customFormat="1" x14ac:dyDescent="0.35">
      <c r="A8" s="6" t="s">
        <v>1053</v>
      </c>
      <c r="B8" s="6" t="str">
        <f>VLOOKUP(A8,TaskValues_ref!E:F,2,FALSE)</f>
        <v>SRH counseling for men</v>
      </c>
      <c r="C8" s="6">
        <v>100</v>
      </c>
      <c r="E8" s="103">
        <f t="shared" si="4"/>
        <v>100</v>
      </c>
      <c r="F8" s="104">
        <v>25</v>
      </c>
      <c r="G8" s="6">
        <v>75</v>
      </c>
      <c r="J8" s="103">
        <f t="shared" si="5"/>
        <v>100</v>
      </c>
      <c r="K8" s="104">
        <v>25</v>
      </c>
      <c r="L8" s="6">
        <v>25</v>
      </c>
      <c r="O8" s="6">
        <v>50</v>
      </c>
      <c r="R8" s="103">
        <f t="shared" si="6"/>
        <v>100</v>
      </c>
      <c r="S8" s="104">
        <v>25</v>
      </c>
      <c r="T8" s="6">
        <v>25</v>
      </c>
      <c r="V8" s="6">
        <v>50</v>
      </c>
      <c r="Y8" s="103">
        <f t="shared" si="7"/>
        <v>100</v>
      </c>
    </row>
    <row r="9" spans="1:25" s="6" customFormat="1" x14ac:dyDescent="0.35">
      <c r="A9" s="6" t="s">
        <v>1054</v>
      </c>
      <c r="B9" s="6" t="str">
        <f>VLOOKUP(A9,TaskValues_ref!E:F,2,FALSE)</f>
        <v>Vector control</v>
      </c>
      <c r="C9" s="6">
        <v>100</v>
      </c>
      <c r="E9" s="103">
        <f t="shared" si="4"/>
        <v>100</v>
      </c>
      <c r="F9" s="104"/>
      <c r="H9" s="6">
        <v>100</v>
      </c>
      <c r="J9" s="103">
        <f t="shared" si="5"/>
        <v>100</v>
      </c>
      <c r="K9" s="104"/>
      <c r="P9" s="6">
        <v>100</v>
      </c>
      <c r="R9" s="103">
        <f t="shared" si="6"/>
        <v>100</v>
      </c>
      <c r="S9" s="104"/>
      <c r="W9" s="6">
        <f t="shared" ref="W9" si="8">M9+P9</f>
        <v>100</v>
      </c>
      <c r="Y9" s="103">
        <f t="shared" si="7"/>
        <v>100</v>
      </c>
    </row>
    <row r="10" spans="1:25" s="6" customFormat="1" x14ac:dyDescent="0.35">
      <c r="A10" s="6" t="s">
        <v>225</v>
      </c>
      <c r="B10" s="6" t="str">
        <f>VLOOKUP(A10,TaskValues_ref!E:F,2,FALSE)</f>
        <v>Uncomplicated malaria in children</v>
      </c>
      <c r="C10" s="6">
        <v>100</v>
      </c>
      <c r="E10" s="103">
        <f t="shared" si="4"/>
        <v>100</v>
      </c>
      <c r="F10" s="104"/>
      <c r="H10" s="6">
        <v>100</v>
      </c>
      <c r="J10" s="103">
        <f t="shared" si="5"/>
        <v>100</v>
      </c>
      <c r="K10" s="104"/>
      <c r="M10" s="6">
        <v>50</v>
      </c>
      <c r="N10" s="6">
        <v>50</v>
      </c>
      <c r="R10" s="103">
        <f t="shared" si="6"/>
        <v>100</v>
      </c>
      <c r="S10" s="104"/>
      <c r="U10" s="6">
        <v>100</v>
      </c>
      <c r="Y10" s="103">
        <f t="shared" si="7"/>
        <v>100</v>
      </c>
    </row>
    <row r="11" spans="1:25" x14ac:dyDescent="0.35">
      <c r="A11" t="s">
        <v>227</v>
      </c>
      <c r="B11" t="str">
        <f>VLOOKUP(A11,TaskValues_ref!E:F,2,FALSE)</f>
        <v>Testing non-malaria cases</v>
      </c>
      <c r="C11" s="6">
        <v>100</v>
      </c>
      <c r="D11" s="6"/>
      <c r="E11" s="103">
        <f t="shared" si="4"/>
        <v>100</v>
      </c>
      <c r="F11" s="104"/>
      <c r="G11" s="6"/>
      <c r="H11" s="6">
        <v>100</v>
      </c>
      <c r="I11" s="6"/>
      <c r="J11" s="103">
        <f t="shared" si="5"/>
        <v>100</v>
      </c>
      <c r="K11" s="104"/>
      <c r="L11" s="6"/>
      <c r="M11" s="6">
        <v>50</v>
      </c>
      <c r="N11" s="6">
        <v>50</v>
      </c>
      <c r="O11" s="6"/>
      <c r="P11" s="6"/>
      <c r="Q11" s="6"/>
      <c r="R11" s="103">
        <f t="shared" si="6"/>
        <v>100</v>
      </c>
      <c r="S11" s="104"/>
      <c r="T11" s="6"/>
      <c r="U11" s="6">
        <v>100</v>
      </c>
      <c r="V11" s="6"/>
      <c r="W11" s="6"/>
      <c r="X11" s="6"/>
      <c r="Y11" s="103">
        <f t="shared" si="7"/>
        <v>100</v>
      </c>
    </row>
    <row r="12" spans="1:25" s="6" customFormat="1" x14ac:dyDescent="0.35">
      <c r="A12" s="6" t="s">
        <v>1079</v>
      </c>
      <c r="B12" s="6" t="str">
        <f>VLOOKUP(A12,TaskValues_ref!E:F,2,FALSE)</f>
        <v>Clinical breast exams</v>
      </c>
      <c r="C12" s="6">
        <v>100</v>
      </c>
      <c r="E12" s="103">
        <f t="shared" si="4"/>
        <v>100</v>
      </c>
      <c r="F12" s="104"/>
      <c r="G12" s="6">
        <v>100</v>
      </c>
      <c r="J12" s="103">
        <f t="shared" si="5"/>
        <v>100</v>
      </c>
      <c r="K12" s="104"/>
      <c r="O12" s="6">
        <v>100</v>
      </c>
      <c r="R12" s="103">
        <f t="shared" si="6"/>
        <v>100</v>
      </c>
      <c r="S12" s="104"/>
      <c r="V12" s="6">
        <v>100</v>
      </c>
      <c r="Y12" s="103">
        <f t="shared" si="7"/>
        <v>100</v>
      </c>
    </row>
    <row r="13" spans="1:25" x14ac:dyDescent="0.35">
      <c r="A13" t="s">
        <v>1080</v>
      </c>
      <c r="B13" t="str">
        <f>VLOOKUP(A13,TaskValues_ref!E:F,2,FALSE)</f>
        <v>Screening for type 2 diabetes</v>
      </c>
      <c r="C13" s="6">
        <v>100</v>
      </c>
      <c r="D13" s="6"/>
      <c r="E13" s="103">
        <f t="shared" ref="E13:E17" si="9">SUM(C13:D13)</f>
        <v>100</v>
      </c>
      <c r="F13" s="104"/>
      <c r="G13" s="6">
        <v>100</v>
      </c>
      <c r="H13" s="6"/>
      <c r="I13" s="6"/>
      <c r="J13" s="103">
        <f t="shared" ref="J13:J14" si="10">SUM(F13:I13)</f>
        <v>100</v>
      </c>
      <c r="K13" s="104"/>
      <c r="L13" s="6"/>
      <c r="M13" s="6"/>
      <c r="N13" s="6"/>
      <c r="O13" s="6">
        <v>100</v>
      </c>
      <c r="P13" s="6"/>
      <c r="Q13" s="6"/>
      <c r="R13" s="103">
        <f t="shared" ref="R13:R14" si="11">SUM(K13:Q13)</f>
        <v>100</v>
      </c>
      <c r="S13" s="104"/>
      <c r="T13" s="6"/>
      <c r="U13" s="6"/>
      <c r="V13" s="6">
        <v>100</v>
      </c>
      <c r="W13" s="6"/>
      <c r="X13" s="6"/>
      <c r="Y13" s="103">
        <f t="shared" ref="Y13:Y22" si="12">SUM(S13:X13)</f>
        <v>100</v>
      </c>
    </row>
    <row r="14" spans="1:25" x14ac:dyDescent="0.35">
      <c r="A14" t="s">
        <v>1030</v>
      </c>
      <c r="B14" t="str">
        <f>VLOOKUP(A14,TaskValues_ref!E:F,2,FALSE)</f>
        <v>Model household program</v>
      </c>
      <c r="C14" s="6">
        <v>100</v>
      </c>
      <c r="E14" s="32">
        <f t="shared" si="9"/>
        <v>100</v>
      </c>
      <c r="H14">
        <v>100</v>
      </c>
      <c r="J14" s="32">
        <f t="shared" si="10"/>
        <v>100</v>
      </c>
      <c r="M14">
        <v>50</v>
      </c>
      <c r="N14">
        <v>50</v>
      </c>
      <c r="R14" s="32">
        <f t="shared" si="11"/>
        <v>100</v>
      </c>
      <c r="U14">
        <v>100</v>
      </c>
      <c r="Y14" s="32">
        <f t="shared" si="12"/>
        <v>100</v>
      </c>
    </row>
    <row r="15" spans="1:25" x14ac:dyDescent="0.35">
      <c r="A15" t="s">
        <v>1032</v>
      </c>
      <c r="B15" t="s">
        <v>1033</v>
      </c>
      <c r="C15" s="6">
        <v>100</v>
      </c>
      <c r="E15" s="32">
        <f t="shared" si="9"/>
        <v>100</v>
      </c>
      <c r="H15">
        <v>100</v>
      </c>
      <c r="J15" s="32">
        <f t="shared" ref="J15:J20" si="13">SUM(F15:I15)</f>
        <v>100</v>
      </c>
      <c r="P15">
        <v>100</v>
      </c>
      <c r="R15" s="32">
        <f>SUM(K15:Q15)</f>
        <v>100</v>
      </c>
      <c r="W15">
        <v>100</v>
      </c>
      <c r="Y15" s="32">
        <f t="shared" si="12"/>
        <v>100</v>
      </c>
    </row>
    <row r="16" spans="1:25" x14ac:dyDescent="0.35">
      <c r="A16" t="s">
        <v>1034</v>
      </c>
      <c r="B16" t="s">
        <v>1035</v>
      </c>
      <c r="C16" s="6">
        <v>100</v>
      </c>
      <c r="E16" s="32">
        <f t="shared" si="9"/>
        <v>100</v>
      </c>
      <c r="H16">
        <v>100</v>
      </c>
      <c r="J16" s="32">
        <f t="shared" si="13"/>
        <v>100</v>
      </c>
      <c r="M16">
        <v>100</v>
      </c>
      <c r="R16" s="32">
        <f>SUM(K16:Q16)</f>
        <v>100</v>
      </c>
      <c r="U16">
        <v>100</v>
      </c>
      <c r="Y16" s="32">
        <f t="shared" si="12"/>
        <v>100</v>
      </c>
    </row>
    <row r="17" spans="1:25" x14ac:dyDescent="0.35">
      <c r="A17" s="19" t="s">
        <v>1036</v>
      </c>
      <c r="B17" t="s">
        <v>1037</v>
      </c>
      <c r="C17" s="6">
        <v>100</v>
      </c>
      <c r="E17" s="32">
        <f t="shared" si="9"/>
        <v>100</v>
      </c>
      <c r="H17">
        <v>100</v>
      </c>
      <c r="J17" s="32">
        <f t="shared" si="13"/>
        <v>100</v>
      </c>
      <c r="K17" s="19">
        <v>100</v>
      </c>
      <c r="R17" s="32">
        <f t="shared" ref="R17:R22" si="14">SUM(K17:Q17)</f>
        <v>100</v>
      </c>
      <c r="S17" s="19">
        <v>100</v>
      </c>
      <c r="Y17" s="32">
        <f t="shared" si="12"/>
        <v>100</v>
      </c>
    </row>
    <row r="18" spans="1:25" x14ac:dyDescent="0.35">
      <c r="A18" s="19" t="s">
        <v>1038</v>
      </c>
      <c r="B18" t="s">
        <v>1039</v>
      </c>
      <c r="C18" s="6">
        <v>100</v>
      </c>
      <c r="E18" s="32">
        <f t="shared" ref="E18" si="15">SUM(C18:D18)</f>
        <v>100</v>
      </c>
      <c r="H18">
        <v>100</v>
      </c>
      <c r="J18" s="32">
        <f t="shared" si="13"/>
        <v>100</v>
      </c>
      <c r="L18">
        <v>100</v>
      </c>
      <c r="R18" s="32">
        <f t="shared" si="14"/>
        <v>100</v>
      </c>
      <c r="T18">
        <v>100</v>
      </c>
      <c r="Y18" s="32">
        <f t="shared" si="12"/>
        <v>100</v>
      </c>
    </row>
    <row r="19" spans="1:25" x14ac:dyDescent="0.35">
      <c r="A19" s="19" t="s">
        <v>1040</v>
      </c>
      <c r="B19" t="s">
        <v>1041</v>
      </c>
      <c r="H19">
        <v>100</v>
      </c>
      <c r="J19" s="32">
        <f t="shared" si="13"/>
        <v>100</v>
      </c>
      <c r="M19">
        <v>100</v>
      </c>
      <c r="R19" s="32">
        <f t="shared" si="14"/>
        <v>100</v>
      </c>
      <c r="U19">
        <v>100</v>
      </c>
      <c r="Y19" s="32">
        <f t="shared" si="12"/>
        <v>100</v>
      </c>
    </row>
    <row r="20" spans="1:25" x14ac:dyDescent="0.35">
      <c r="A20" s="19" t="s">
        <v>1042</v>
      </c>
      <c r="B20" t="s">
        <v>1043</v>
      </c>
      <c r="H20">
        <v>100</v>
      </c>
      <c r="J20" s="32">
        <f t="shared" si="13"/>
        <v>100</v>
      </c>
      <c r="N20">
        <v>100</v>
      </c>
      <c r="R20" s="32">
        <f t="shared" si="14"/>
        <v>100</v>
      </c>
      <c r="U20">
        <v>100</v>
      </c>
      <c r="Y20" s="32">
        <f t="shared" si="12"/>
        <v>100</v>
      </c>
    </row>
    <row r="21" spans="1:25" x14ac:dyDescent="0.35">
      <c r="A21" t="s">
        <v>1044</v>
      </c>
      <c r="B21" t="s">
        <v>1045</v>
      </c>
      <c r="O21">
        <v>100</v>
      </c>
      <c r="R21" s="32">
        <f t="shared" si="14"/>
        <v>100</v>
      </c>
      <c r="V21">
        <v>100</v>
      </c>
      <c r="Y21" s="32">
        <f t="shared" si="12"/>
        <v>100</v>
      </c>
    </row>
    <row r="22" spans="1:25" x14ac:dyDescent="0.35">
      <c r="A22" t="s">
        <v>1046</v>
      </c>
      <c r="B22" t="s">
        <v>1047</v>
      </c>
      <c r="P22">
        <v>100</v>
      </c>
      <c r="R22" s="32">
        <f t="shared" si="14"/>
        <v>100</v>
      </c>
      <c r="W22">
        <v>100</v>
      </c>
      <c r="Y22" s="32">
        <f t="shared" si="12"/>
        <v>100</v>
      </c>
    </row>
  </sheetData>
  <conditionalFormatting sqref="E2:E6 J2:J6 R2:R6 Y2:Y6 E8:E10 J9:J10 R9:R10 Y9:Y10 E12 J12 R12 Y12 J14 R14 Y14 E14:E22">
    <cfRule type="cellIs" dxfId="31" priority="208" operator="notEqual">
      <formula>100</formula>
    </cfRule>
  </conditionalFormatting>
  <conditionalFormatting sqref="J8">
    <cfRule type="cellIs" dxfId="30" priority="207" operator="notEqual">
      <formula>100</formula>
    </cfRule>
  </conditionalFormatting>
  <conditionalFormatting sqref="R8">
    <cfRule type="cellIs" dxfId="29" priority="206" operator="notEqual">
      <formula>100</formula>
    </cfRule>
  </conditionalFormatting>
  <conditionalFormatting sqref="Y8">
    <cfRule type="cellIs" dxfId="28" priority="205" operator="notEqual">
      <formula>100</formula>
    </cfRule>
  </conditionalFormatting>
  <conditionalFormatting sqref="E7">
    <cfRule type="cellIs" dxfId="27" priority="141" operator="notEqual">
      <formula>100</formula>
    </cfRule>
  </conditionalFormatting>
  <conditionalFormatting sqref="J7">
    <cfRule type="cellIs" dxfId="26" priority="140" operator="notEqual">
      <formula>100</formula>
    </cfRule>
  </conditionalFormatting>
  <conditionalFormatting sqref="R7">
    <cfRule type="cellIs" dxfId="25" priority="139" operator="notEqual">
      <formula>100</formula>
    </cfRule>
  </conditionalFormatting>
  <conditionalFormatting sqref="Y7">
    <cfRule type="cellIs" dxfId="24" priority="138" operator="notEqual">
      <formula>100</formula>
    </cfRule>
  </conditionalFormatting>
  <conditionalFormatting sqref="E11">
    <cfRule type="cellIs" dxfId="23" priority="101" operator="notEqual">
      <formula>100</formula>
    </cfRule>
  </conditionalFormatting>
  <conditionalFormatting sqref="J11">
    <cfRule type="cellIs" dxfId="22" priority="100" operator="notEqual">
      <formula>100</formula>
    </cfRule>
  </conditionalFormatting>
  <conditionalFormatting sqref="R11">
    <cfRule type="cellIs" dxfId="21" priority="99" operator="notEqual">
      <formula>100</formula>
    </cfRule>
  </conditionalFormatting>
  <conditionalFormatting sqref="Y11">
    <cfRule type="cellIs" dxfId="20" priority="98" operator="notEqual">
      <formula>100</formula>
    </cfRule>
  </conditionalFormatting>
  <conditionalFormatting sqref="E13">
    <cfRule type="cellIs" dxfId="19" priority="53" operator="notEqual">
      <formula>100</formula>
    </cfRule>
  </conditionalFormatting>
  <conditionalFormatting sqref="J13">
    <cfRule type="cellIs" dxfId="18" priority="52" operator="notEqual">
      <formula>100</formula>
    </cfRule>
  </conditionalFormatting>
  <conditionalFormatting sqref="R13">
    <cfRule type="cellIs" dxfId="17" priority="51" operator="notEqual">
      <formula>100</formula>
    </cfRule>
  </conditionalFormatting>
  <conditionalFormatting sqref="Y13">
    <cfRule type="cellIs" dxfId="16" priority="50" operator="notEqual">
      <formula>100</formula>
    </cfRule>
  </conditionalFormatting>
  <conditionalFormatting sqref="J15:J16">
    <cfRule type="cellIs" dxfId="15" priority="5" operator="notEqual">
      <formula>100</formula>
    </cfRule>
  </conditionalFormatting>
  <conditionalFormatting sqref="R15:R22">
    <cfRule type="cellIs" dxfId="14" priority="4" operator="notEqual">
      <formula>100</formula>
    </cfRule>
  </conditionalFormatting>
  <conditionalFormatting sqref="Y15">
    <cfRule type="cellIs" dxfId="13" priority="3" operator="notEqual">
      <formula>100</formula>
    </cfRule>
  </conditionalFormatting>
  <conditionalFormatting sqref="Y16:Y22">
    <cfRule type="cellIs" dxfId="12" priority="2" operator="notEqual">
      <formula>100</formula>
    </cfRule>
  </conditionalFormatting>
  <conditionalFormatting sqref="J17:J20">
    <cfRule type="cellIs" dxfId="11" priority="1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104F-BFF2-4CAC-A1AE-4F75A162EFAA}">
  <sheetPr>
    <tabColor theme="9"/>
  </sheetPr>
  <dimension ref="A1:T16"/>
  <sheetViews>
    <sheetView zoomScale="70" zoomScaleNormal="70" workbookViewId="0">
      <pane ySplit="1" topLeftCell="A2" activePane="bottomLeft" state="frozen"/>
      <selection activeCell="B15" sqref="B15"/>
      <selection pane="bottomLeft" activeCell="B13" sqref="B13"/>
    </sheetView>
  </sheetViews>
  <sheetFormatPr defaultRowHeight="14.5" x14ac:dyDescent="0.35"/>
  <cols>
    <col min="1" max="1" width="16.6328125" customWidth="1"/>
    <col min="2" max="2" width="44.7265625" customWidth="1"/>
    <col min="3" max="3" width="4.7265625" style="19" bestFit="1" customWidth="1"/>
    <col min="4" max="4" width="3.6328125" bestFit="1" customWidth="1"/>
    <col min="5" max="5" width="4.7265625" style="32" bestFit="1" customWidth="1"/>
    <col min="6" max="7" width="14.1796875" bestFit="1" customWidth="1"/>
    <col min="8" max="8" width="3.6328125" bestFit="1" customWidth="1"/>
    <col min="9" max="9" width="4.7265625" style="32" bestFit="1" customWidth="1"/>
    <col min="10" max="10" width="4.7265625" bestFit="1" customWidth="1"/>
    <col min="11" max="11" width="6.08984375" bestFit="1" customWidth="1"/>
    <col min="12" max="12" width="4.7265625" bestFit="1" customWidth="1"/>
    <col min="13" max="13" width="6.08984375" bestFit="1" customWidth="1"/>
    <col min="14" max="14" width="3.6328125" bestFit="1" customWidth="1"/>
    <col min="15" max="15" width="4.7265625" style="32" bestFit="1" customWidth="1"/>
    <col min="16" max="16" width="6.08984375" bestFit="1" customWidth="1"/>
    <col min="17" max="17" width="4.7265625" bestFit="1" customWidth="1"/>
    <col min="18" max="18" width="6.08984375" bestFit="1" customWidth="1"/>
    <col min="19" max="19" width="3.6328125" bestFit="1" customWidth="1"/>
    <col min="20" max="20" width="4.7265625" style="32" bestFit="1" customWidth="1"/>
  </cols>
  <sheetData>
    <row r="1" spans="1:20" s="5" customFormat="1" ht="87.65" customHeight="1" x14ac:dyDescent="0.35">
      <c r="A1" s="75" t="s">
        <v>455</v>
      </c>
      <c r="B1" s="75" t="s">
        <v>456</v>
      </c>
      <c r="C1" s="102" t="s">
        <v>1055</v>
      </c>
      <c r="D1" s="100" t="s">
        <v>1056</v>
      </c>
      <c r="E1" s="101" t="s">
        <v>1057</v>
      </c>
      <c r="F1" s="100" t="s">
        <v>1060</v>
      </c>
      <c r="G1" s="100" t="s">
        <v>1081</v>
      </c>
      <c r="H1" s="100" t="s">
        <v>1061</v>
      </c>
      <c r="I1" s="101" t="s">
        <v>1062</v>
      </c>
      <c r="J1" s="100" t="s">
        <v>1065</v>
      </c>
      <c r="K1" s="100" t="s">
        <v>1066</v>
      </c>
      <c r="L1" s="100" t="s">
        <v>1067</v>
      </c>
      <c r="M1" s="100" t="s">
        <v>1068</v>
      </c>
      <c r="N1" s="100" t="s">
        <v>1069</v>
      </c>
      <c r="O1" s="101" t="s">
        <v>1070</v>
      </c>
      <c r="P1" s="100" t="s">
        <v>1073</v>
      </c>
      <c r="Q1" s="100" t="s">
        <v>1074</v>
      </c>
      <c r="R1" s="100" t="s">
        <v>1075</v>
      </c>
      <c r="S1" s="100" t="s">
        <v>1076</v>
      </c>
      <c r="T1" s="101" t="s">
        <v>1077</v>
      </c>
    </row>
    <row r="2" spans="1:20" x14ac:dyDescent="0.35">
      <c r="A2" t="s">
        <v>205</v>
      </c>
      <c r="B2" t="str">
        <f>VLOOKUP(A2,TaskValues_ref!E:F,2,FALSE)</f>
        <v>PNC home visits</v>
      </c>
      <c r="C2" s="19">
        <v>100</v>
      </c>
      <c r="E2" s="32">
        <f t="shared" ref="E2:E6" si="0">SUM(C2:D2)</f>
        <v>100</v>
      </c>
      <c r="F2">
        <v>100</v>
      </c>
      <c r="I2" s="32">
        <f t="shared" ref="I2" si="1">SUM(F2:H2)</f>
        <v>100</v>
      </c>
      <c r="J2">
        <v>50</v>
      </c>
      <c r="K2">
        <v>50</v>
      </c>
      <c r="M2">
        <f>SUMIFS(Cadres_Comprehensive!P:P,Cadres_Comprehensive!A:A,Cadres_Basic!A2)</f>
        <v>0</v>
      </c>
      <c r="O2" s="32">
        <f t="shared" ref="O2:O6" si="2">SUM(J2:N2)</f>
        <v>100</v>
      </c>
      <c r="P2">
        <v>100</v>
      </c>
      <c r="R2">
        <f>M2</f>
        <v>0</v>
      </c>
      <c r="T2" s="32">
        <f t="shared" ref="T2" si="3">SUM(P2:S2)</f>
        <v>100</v>
      </c>
    </row>
    <row r="3" spans="1:20" x14ac:dyDescent="0.35">
      <c r="A3" t="s">
        <v>1052</v>
      </c>
      <c r="B3" t="str">
        <f>VLOOKUP(A3,TaskValues_ref!E:F,2,FALSE)</f>
        <v>Deworming &amp; VitA</v>
      </c>
      <c r="C3" s="19">
        <v>100</v>
      </c>
      <c r="E3" s="32">
        <f t="shared" si="0"/>
        <v>100</v>
      </c>
      <c r="F3">
        <v>100</v>
      </c>
      <c r="I3" s="32">
        <f t="shared" ref="I3:I4" si="4">SUM(F3:H3)</f>
        <v>100</v>
      </c>
      <c r="J3">
        <v>50</v>
      </c>
      <c r="K3">
        <v>50</v>
      </c>
      <c r="M3">
        <f>SUMIFS(Cadres_Comprehensive!P:P,Cadres_Comprehensive!A:A,Cadres_Basic!A3)</f>
        <v>0</v>
      </c>
      <c r="O3" s="32">
        <f t="shared" si="2"/>
        <v>100</v>
      </c>
      <c r="P3">
        <v>100</v>
      </c>
      <c r="R3">
        <f>M3</f>
        <v>0</v>
      </c>
      <c r="T3" s="32">
        <f t="shared" ref="T3" si="5">SUM(P3:S3)</f>
        <v>100</v>
      </c>
    </row>
    <row r="4" spans="1:20" x14ac:dyDescent="0.35">
      <c r="A4" t="s">
        <v>647</v>
      </c>
      <c r="B4" t="str">
        <f>VLOOKUP(A4,TaskValues_ref!E:F,2,FALSE)</f>
        <v>RI adverse effects</v>
      </c>
      <c r="C4" s="19">
        <v>100</v>
      </c>
      <c r="E4" s="32">
        <f t="shared" si="0"/>
        <v>100</v>
      </c>
      <c r="F4">
        <v>100</v>
      </c>
      <c r="I4" s="32">
        <f t="shared" si="4"/>
        <v>100</v>
      </c>
      <c r="J4">
        <v>50</v>
      </c>
      <c r="K4">
        <v>50</v>
      </c>
      <c r="M4">
        <f>SUMIFS(Cadres_Comprehensive!P:P,Cadres_Comprehensive!A:A,Cadres_Basic!A4)</f>
        <v>0</v>
      </c>
      <c r="O4" s="32">
        <f t="shared" si="2"/>
        <v>100</v>
      </c>
      <c r="P4">
        <v>100</v>
      </c>
      <c r="R4">
        <f>M4</f>
        <v>0</v>
      </c>
      <c r="T4" s="32">
        <f t="shared" ref="T4" si="6">SUM(P4:S4)</f>
        <v>100</v>
      </c>
    </row>
    <row r="5" spans="1:20" x14ac:dyDescent="0.35">
      <c r="A5" t="s">
        <v>1078</v>
      </c>
      <c r="B5" t="str">
        <f>VLOOKUP(A5,TaskValues_ref!E:F,2,FALSE)</f>
        <v>Folic acid</v>
      </c>
      <c r="C5" s="19">
        <v>100</v>
      </c>
      <c r="E5" s="32">
        <f t="shared" si="0"/>
        <v>100</v>
      </c>
      <c r="G5">
        <v>100</v>
      </c>
      <c r="I5" s="32">
        <f t="shared" ref="I5:I6" si="7">SUM(F5:H5)</f>
        <v>100</v>
      </c>
      <c r="L5">
        <v>100</v>
      </c>
      <c r="M5">
        <f>SUMIFS(Cadres_Comprehensive!P:P,Cadres_Comprehensive!A:A,Cadres_Basic!A5)</f>
        <v>0</v>
      </c>
      <c r="O5" s="32">
        <f t="shared" si="2"/>
        <v>100</v>
      </c>
      <c r="Q5">
        <v>100</v>
      </c>
      <c r="R5">
        <f t="shared" ref="R5:R6" si="8">M5</f>
        <v>0</v>
      </c>
      <c r="T5" s="32">
        <f t="shared" ref="T5:T9" si="9">SUM(P5:S5)</f>
        <v>100</v>
      </c>
    </row>
    <row r="6" spans="1:20" x14ac:dyDescent="0.35">
      <c r="A6" t="s">
        <v>1053</v>
      </c>
      <c r="B6" t="str">
        <f>VLOOKUP(A6,TaskValues_ref!E:F,2,FALSE)</f>
        <v>SRH counseling for men</v>
      </c>
      <c r="C6" s="19">
        <v>100</v>
      </c>
      <c r="E6" s="32">
        <f t="shared" si="0"/>
        <v>100</v>
      </c>
      <c r="G6">
        <v>100</v>
      </c>
      <c r="I6" s="32">
        <f t="shared" si="7"/>
        <v>100</v>
      </c>
      <c r="L6">
        <v>100</v>
      </c>
      <c r="M6">
        <f>SUMIFS(Cadres_Comprehensive!P:P,Cadres_Comprehensive!A:A,Cadres_Basic!A6)</f>
        <v>0</v>
      </c>
      <c r="O6" s="32">
        <f t="shared" si="2"/>
        <v>100</v>
      </c>
      <c r="Q6">
        <v>100</v>
      </c>
      <c r="R6">
        <f t="shared" si="8"/>
        <v>0</v>
      </c>
      <c r="T6" s="32">
        <f t="shared" si="9"/>
        <v>100</v>
      </c>
    </row>
    <row r="7" spans="1:20" x14ac:dyDescent="0.35">
      <c r="A7" t="s">
        <v>1054</v>
      </c>
      <c r="B7" t="str">
        <f>VLOOKUP(A7,TaskValues_ref!E:F,2,FALSE)</f>
        <v>Vector control</v>
      </c>
      <c r="C7" s="19">
        <v>100</v>
      </c>
      <c r="E7" s="32">
        <f t="shared" ref="E7:E11" si="10">SUM(C7:D7)</f>
        <v>100</v>
      </c>
      <c r="F7">
        <v>100</v>
      </c>
      <c r="I7" s="32">
        <f t="shared" ref="I7:I9" si="11">SUM(F7:H7)</f>
        <v>100</v>
      </c>
      <c r="M7">
        <f>SUMIFS(Cadres_Comprehensive!P:P,Cadres_Comprehensive!A:A,Cadres_Basic!A7)</f>
        <v>100</v>
      </c>
      <c r="O7" s="32">
        <f t="shared" ref="O7:O11" si="12">SUM(J7:N7)</f>
        <v>100</v>
      </c>
      <c r="R7">
        <f t="shared" ref="R7" si="13">M7</f>
        <v>100</v>
      </c>
      <c r="T7" s="32">
        <f t="shared" si="9"/>
        <v>100</v>
      </c>
    </row>
    <row r="8" spans="1:20" x14ac:dyDescent="0.35">
      <c r="A8" t="s">
        <v>225</v>
      </c>
      <c r="B8" t="str">
        <f>VLOOKUP(A8,TaskValues_ref!E:F,2,FALSE)</f>
        <v>Uncomplicated malaria in children</v>
      </c>
      <c r="C8" s="19">
        <v>100</v>
      </c>
      <c r="E8" s="32">
        <f t="shared" si="10"/>
        <v>100</v>
      </c>
      <c r="F8">
        <v>100</v>
      </c>
      <c r="I8" s="32">
        <f t="shared" si="11"/>
        <v>100</v>
      </c>
      <c r="J8">
        <v>50</v>
      </c>
      <c r="K8">
        <v>50</v>
      </c>
      <c r="M8">
        <f>SUMIFS(Cadres_Comprehensive!P:P,Cadres_Comprehensive!A:A,Cadres_Basic!A8)</f>
        <v>0</v>
      </c>
      <c r="O8" s="32">
        <f t="shared" si="12"/>
        <v>100</v>
      </c>
      <c r="P8">
        <v>100</v>
      </c>
      <c r="R8">
        <f>M8</f>
        <v>0</v>
      </c>
      <c r="T8" s="32">
        <f t="shared" si="9"/>
        <v>100</v>
      </c>
    </row>
    <row r="9" spans="1:20" x14ac:dyDescent="0.35">
      <c r="A9" t="s">
        <v>227</v>
      </c>
      <c r="B9" t="str">
        <f>VLOOKUP(A9,TaskValues_ref!E:F,2,FALSE)</f>
        <v>Testing non-malaria cases</v>
      </c>
      <c r="C9" s="19">
        <v>100</v>
      </c>
      <c r="E9" s="32">
        <f t="shared" si="10"/>
        <v>100</v>
      </c>
      <c r="F9">
        <v>100</v>
      </c>
      <c r="I9" s="32">
        <f t="shared" si="11"/>
        <v>100</v>
      </c>
      <c r="J9">
        <v>50</v>
      </c>
      <c r="K9">
        <v>50</v>
      </c>
      <c r="M9">
        <f>SUMIFS(Cadres_Comprehensive!P:P,Cadres_Comprehensive!A:A,Cadres_Basic!A9)</f>
        <v>0</v>
      </c>
      <c r="O9" s="32">
        <f t="shared" si="12"/>
        <v>100</v>
      </c>
      <c r="P9">
        <v>100</v>
      </c>
      <c r="R9">
        <f>M9</f>
        <v>0</v>
      </c>
      <c r="T9" s="32">
        <f t="shared" si="9"/>
        <v>100</v>
      </c>
    </row>
    <row r="10" spans="1:20" x14ac:dyDescent="0.35">
      <c r="A10" t="s">
        <v>1079</v>
      </c>
      <c r="B10" t="str">
        <f>VLOOKUP(A10,TaskValues_ref!E:F,2,FALSE)</f>
        <v>Clinical breast exams</v>
      </c>
      <c r="C10" s="19">
        <v>100</v>
      </c>
      <c r="E10" s="32">
        <f t="shared" si="10"/>
        <v>100</v>
      </c>
      <c r="G10">
        <v>100</v>
      </c>
      <c r="I10" s="32">
        <f t="shared" ref="I10:I11" si="14">SUM(F10:H10)</f>
        <v>100</v>
      </c>
      <c r="L10">
        <v>100</v>
      </c>
      <c r="M10">
        <f>SUMIFS(Cadres_Comprehensive!P:P,Cadres_Comprehensive!A:A,Cadres_Basic!A10)</f>
        <v>0</v>
      </c>
      <c r="O10" s="32">
        <f t="shared" si="12"/>
        <v>100</v>
      </c>
      <c r="Q10">
        <v>100</v>
      </c>
      <c r="R10">
        <f t="shared" ref="R10:R11" si="15">M10</f>
        <v>0</v>
      </c>
      <c r="T10" s="32">
        <f t="shared" ref="T10:T11" si="16">SUM(P10:S10)</f>
        <v>100</v>
      </c>
    </row>
    <row r="11" spans="1:20" x14ac:dyDescent="0.35">
      <c r="A11" t="s">
        <v>1080</v>
      </c>
      <c r="B11" t="str">
        <f>VLOOKUP(A11,TaskValues_ref!E:F,2,FALSE)</f>
        <v>Screening for type 2 diabetes</v>
      </c>
      <c r="C11" s="19">
        <v>100</v>
      </c>
      <c r="E11" s="32">
        <f t="shared" si="10"/>
        <v>100</v>
      </c>
      <c r="G11">
        <v>100</v>
      </c>
      <c r="I11" s="32">
        <f t="shared" si="14"/>
        <v>100</v>
      </c>
      <c r="L11">
        <v>100</v>
      </c>
      <c r="M11">
        <f>SUMIFS(Cadres_Comprehensive!P:P,Cadres_Comprehensive!A:A,Cadres_Basic!A11)</f>
        <v>0</v>
      </c>
      <c r="O11" s="32">
        <f t="shared" si="12"/>
        <v>100</v>
      </c>
      <c r="Q11">
        <v>100</v>
      </c>
      <c r="R11">
        <f t="shared" si="15"/>
        <v>0</v>
      </c>
      <c r="T11" s="32">
        <f t="shared" si="16"/>
        <v>100</v>
      </c>
    </row>
    <row r="12" spans="1:20" x14ac:dyDescent="0.35">
      <c r="A12" t="s">
        <v>1030</v>
      </c>
      <c r="B12" t="str">
        <f>VLOOKUP(A12,TaskValues_ref!E:F,2,FALSE)</f>
        <v>Model household program</v>
      </c>
      <c r="C12" s="19">
        <v>100</v>
      </c>
      <c r="E12" s="32">
        <f t="shared" ref="E12:E14" si="17">SUM(C12:D12)</f>
        <v>100</v>
      </c>
      <c r="F12">
        <v>100</v>
      </c>
      <c r="I12" s="32">
        <f t="shared" ref="I12:I15" si="18">SUM(F12:H12)</f>
        <v>100</v>
      </c>
      <c r="J12">
        <v>50</v>
      </c>
      <c r="K12">
        <v>50</v>
      </c>
      <c r="M12">
        <f>SUMIFS(Cadres_Comprehensive!P:P,Cadres_Comprehensive!A:A,Cadres_Basic!A12)</f>
        <v>0</v>
      </c>
      <c r="O12" s="32">
        <f t="shared" ref="O12" si="19">SUM(J12:N12)</f>
        <v>100</v>
      </c>
      <c r="P12">
        <v>100</v>
      </c>
      <c r="R12">
        <f t="shared" ref="R12" si="20">M12</f>
        <v>0</v>
      </c>
      <c r="T12" s="32">
        <f t="shared" ref="T12" si="21">SUM(P12:S12)</f>
        <v>100</v>
      </c>
    </row>
    <row r="13" spans="1:20" x14ac:dyDescent="0.35">
      <c r="A13" t="s">
        <v>1032</v>
      </c>
      <c r="B13" t="s">
        <v>1033</v>
      </c>
      <c r="C13" s="19">
        <v>100</v>
      </c>
      <c r="E13" s="32">
        <f t="shared" si="17"/>
        <v>100</v>
      </c>
      <c r="F13">
        <v>100</v>
      </c>
      <c r="I13" s="32">
        <f t="shared" si="18"/>
        <v>100</v>
      </c>
      <c r="M13">
        <f>SUMIFS(Cadres_Comprehensive!P:P,Cadres_Comprehensive!A:A,Cadres_Basic!A13)</f>
        <v>100</v>
      </c>
      <c r="O13" s="32">
        <f t="shared" ref="O13:O15" si="22">SUM(J13:N13)</f>
        <v>100</v>
      </c>
      <c r="R13">
        <f t="shared" ref="R13" si="23">M13</f>
        <v>100</v>
      </c>
      <c r="T13" s="32">
        <f t="shared" ref="T13:T15" si="24">SUM(P13:S13)</f>
        <v>100</v>
      </c>
    </row>
    <row r="14" spans="1:20" x14ac:dyDescent="0.35">
      <c r="A14" s="19" t="s">
        <v>1036</v>
      </c>
      <c r="B14" t="s">
        <v>1037</v>
      </c>
      <c r="C14" s="19">
        <v>100</v>
      </c>
      <c r="E14" s="32">
        <f t="shared" si="17"/>
        <v>100</v>
      </c>
      <c r="F14">
        <v>100</v>
      </c>
      <c r="I14" s="32">
        <f t="shared" si="18"/>
        <v>100</v>
      </c>
      <c r="J14">
        <v>100</v>
      </c>
      <c r="O14" s="32">
        <f t="shared" si="22"/>
        <v>100</v>
      </c>
      <c r="P14">
        <v>100</v>
      </c>
      <c r="T14" s="32">
        <f t="shared" si="24"/>
        <v>100</v>
      </c>
    </row>
    <row r="15" spans="1:20" x14ac:dyDescent="0.35">
      <c r="A15" s="19" t="s">
        <v>1040</v>
      </c>
      <c r="B15" t="s">
        <v>1041</v>
      </c>
      <c r="G15">
        <v>100</v>
      </c>
      <c r="I15" s="32">
        <f t="shared" si="18"/>
        <v>100</v>
      </c>
      <c r="L15">
        <v>100</v>
      </c>
      <c r="O15" s="32">
        <f t="shared" si="22"/>
        <v>100</v>
      </c>
      <c r="Q15">
        <v>100</v>
      </c>
      <c r="T15" s="32">
        <f t="shared" si="24"/>
        <v>100</v>
      </c>
    </row>
    <row r="16" spans="1:20" s="97" customFormat="1" x14ac:dyDescent="0.35">
      <c r="A16" s="97" t="s">
        <v>1046</v>
      </c>
      <c r="B16" s="97" t="s">
        <v>1047</v>
      </c>
      <c r="C16" s="99"/>
      <c r="E16" s="98"/>
      <c r="I16" s="98"/>
      <c r="O16" s="98"/>
      <c r="T16" s="98"/>
    </row>
  </sheetData>
  <conditionalFormatting sqref="T7 I7 O7 E5:E7 T12 E10:E12 I12 O12 E14:E16 I14:I16 O14:O16 T14:T16">
    <cfRule type="cellIs" dxfId="10" priority="106" operator="notEqual">
      <formula>100</formula>
    </cfRule>
  </conditionalFormatting>
  <conditionalFormatting sqref="T2 E2 I2 O2">
    <cfRule type="cellIs" dxfId="9" priority="104" operator="notEqual">
      <formula>100</formula>
    </cfRule>
  </conditionalFormatting>
  <conditionalFormatting sqref="T3 E3 I3 O3">
    <cfRule type="cellIs" dxfId="8" priority="102" operator="notEqual">
      <formula>100</formula>
    </cfRule>
  </conditionalFormatting>
  <conditionalFormatting sqref="T4 E4 I4 O4">
    <cfRule type="cellIs" dxfId="7" priority="96" operator="notEqual">
      <formula>100</formula>
    </cfRule>
  </conditionalFormatting>
  <conditionalFormatting sqref="T8 E8 I8 O8">
    <cfRule type="cellIs" dxfId="6" priority="63" operator="notEqual">
      <formula>100</formula>
    </cfRule>
  </conditionalFormatting>
  <conditionalFormatting sqref="T9 E9 I9 O9">
    <cfRule type="cellIs" dxfId="5" priority="62" operator="notEqual">
      <formula>100</formula>
    </cfRule>
  </conditionalFormatting>
  <conditionalFormatting sqref="T6 I6 O6">
    <cfRule type="cellIs" dxfId="4" priority="32" operator="notEqual">
      <formula>100</formula>
    </cfRule>
  </conditionalFormatting>
  <conditionalFormatting sqref="T5 I5 O5">
    <cfRule type="cellIs" dxfId="3" priority="27" operator="notEqual">
      <formula>100</formula>
    </cfRule>
  </conditionalFormatting>
  <conditionalFormatting sqref="T10 I10 O10">
    <cfRule type="cellIs" dxfId="2" priority="21" operator="notEqual">
      <formula>100</formula>
    </cfRule>
  </conditionalFormatting>
  <conditionalFormatting sqref="T11 I11 O11">
    <cfRule type="cellIs" dxfId="1" priority="15" operator="notEqual">
      <formula>100</formula>
    </cfRule>
  </conditionalFormatting>
  <conditionalFormatting sqref="T13 E13 I13 O13">
    <cfRule type="cellIs" dxfId="0" priority="2" operator="notEqual">
      <formula>100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0302-A549-4A41-ABB9-FBCEDB2CDBED}">
  <dimension ref="B1:J142"/>
  <sheetViews>
    <sheetView workbookViewId="0">
      <selection activeCell="M21" sqref="M21"/>
    </sheetView>
  </sheetViews>
  <sheetFormatPr defaultRowHeight="14.5" x14ac:dyDescent="0.35"/>
  <cols>
    <col min="4" max="4" width="15.81640625" customWidth="1"/>
    <col min="6" max="6" width="23" style="6" bestFit="1" customWidth="1"/>
    <col min="7" max="8" width="8.26953125" bestFit="1" customWidth="1"/>
    <col min="9" max="9" width="12.54296875" customWidth="1"/>
    <col min="10" max="10" width="12.7265625" customWidth="1"/>
  </cols>
  <sheetData>
    <row r="1" spans="2:10" x14ac:dyDescent="0.35">
      <c r="B1" s="106" t="s">
        <v>1084</v>
      </c>
      <c r="D1" s="106" t="s">
        <v>1085</v>
      </c>
      <c r="F1" s="107" t="s">
        <v>1086</v>
      </c>
      <c r="G1" s="108" t="s">
        <v>69</v>
      </c>
      <c r="H1" s="108" t="s">
        <v>70</v>
      </c>
      <c r="I1" s="108" t="s">
        <v>1087</v>
      </c>
      <c r="J1" s="108" t="s">
        <v>1088</v>
      </c>
    </row>
    <row r="2" spans="2:10" x14ac:dyDescent="0.35">
      <c r="B2" s="6" t="s">
        <v>993</v>
      </c>
      <c r="D2" s="6" t="s">
        <v>494</v>
      </c>
      <c r="F2" s="6" t="s">
        <v>503</v>
      </c>
      <c r="G2" t="b">
        <v>1</v>
      </c>
      <c r="H2" t="b">
        <v>1</v>
      </c>
      <c r="I2">
        <v>0</v>
      </c>
      <c r="J2">
        <v>0</v>
      </c>
    </row>
    <row r="3" spans="2:10" x14ac:dyDescent="0.35">
      <c r="B3" s="6" t="s">
        <v>1089</v>
      </c>
      <c r="D3" s="6" t="s">
        <v>680</v>
      </c>
      <c r="F3" s="109" t="s">
        <v>1005</v>
      </c>
      <c r="G3" t="b">
        <v>1</v>
      </c>
      <c r="H3" t="b">
        <v>1</v>
      </c>
      <c r="I3">
        <v>1</v>
      </c>
      <c r="J3">
        <v>4</v>
      </c>
    </row>
    <row r="4" spans="2:10" x14ac:dyDescent="0.35">
      <c r="B4" s="6" t="s">
        <v>996</v>
      </c>
      <c r="D4" s="6" t="s">
        <v>552</v>
      </c>
      <c r="F4" s="109" t="s">
        <v>1090</v>
      </c>
      <c r="G4" t="b">
        <v>1</v>
      </c>
      <c r="H4" t="b">
        <v>1</v>
      </c>
      <c r="I4">
        <v>0</v>
      </c>
      <c r="J4">
        <v>9</v>
      </c>
    </row>
    <row r="5" spans="2:10" x14ac:dyDescent="0.35">
      <c r="B5" s="6" t="s">
        <v>1002</v>
      </c>
      <c r="D5" s="6" t="s">
        <v>649</v>
      </c>
      <c r="F5" s="109" t="s">
        <v>1091</v>
      </c>
      <c r="G5" t="b">
        <v>1</v>
      </c>
      <c r="H5" t="b">
        <v>1</v>
      </c>
      <c r="I5">
        <v>5</v>
      </c>
      <c r="J5">
        <v>9</v>
      </c>
    </row>
    <row r="6" spans="2:10" x14ac:dyDescent="0.35">
      <c r="B6" s="6" t="s">
        <v>643</v>
      </c>
      <c r="D6" s="6" t="s">
        <v>557</v>
      </c>
      <c r="F6" s="109" t="s">
        <v>1092</v>
      </c>
      <c r="G6" t="b">
        <v>1</v>
      </c>
      <c r="H6" t="b">
        <v>1</v>
      </c>
      <c r="I6">
        <v>10</v>
      </c>
      <c r="J6">
        <v>14</v>
      </c>
    </row>
    <row r="7" spans="2:10" x14ac:dyDescent="0.35">
      <c r="B7" s="6"/>
      <c r="D7" s="6" t="s">
        <v>643</v>
      </c>
      <c r="F7" s="110" t="s">
        <v>709</v>
      </c>
      <c r="G7" t="b">
        <v>1</v>
      </c>
      <c r="H7" t="b">
        <v>1</v>
      </c>
      <c r="I7">
        <v>5</v>
      </c>
      <c r="J7">
        <v>18</v>
      </c>
    </row>
    <row r="8" spans="2:10" x14ac:dyDescent="0.35">
      <c r="B8" s="6"/>
      <c r="D8" s="6" t="s">
        <v>787</v>
      </c>
      <c r="F8" s="110" t="s">
        <v>1009</v>
      </c>
      <c r="G8" t="b">
        <v>1</v>
      </c>
      <c r="H8" t="b">
        <v>1</v>
      </c>
      <c r="I8">
        <v>1</v>
      </c>
      <c r="J8">
        <v>18</v>
      </c>
    </row>
    <row r="9" spans="2:10" x14ac:dyDescent="0.35">
      <c r="B9" s="6"/>
      <c r="D9" s="6" t="s">
        <v>224</v>
      </c>
      <c r="F9" s="6" t="s">
        <v>1093</v>
      </c>
      <c r="G9" t="b">
        <v>1</v>
      </c>
      <c r="H9" s="6" t="b">
        <v>1</v>
      </c>
      <c r="I9">
        <v>1</v>
      </c>
      <c r="J9">
        <v>1</v>
      </c>
    </row>
    <row r="10" spans="2:10" x14ac:dyDescent="0.35">
      <c r="D10" s="6" t="s">
        <v>1094</v>
      </c>
      <c r="F10" s="6" t="s">
        <v>1095</v>
      </c>
      <c r="G10" t="b">
        <v>1</v>
      </c>
      <c r="H10" s="6" t="b">
        <v>1</v>
      </c>
      <c r="I10">
        <v>2</v>
      </c>
      <c r="J10">
        <v>2</v>
      </c>
    </row>
    <row r="11" spans="2:10" x14ac:dyDescent="0.35">
      <c r="D11" s="6" t="s">
        <v>1020</v>
      </c>
      <c r="F11" s="6" t="s">
        <v>1096</v>
      </c>
      <c r="G11" t="b">
        <v>1</v>
      </c>
      <c r="H11" s="6" t="b">
        <v>1</v>
      </c>
      <c r="I11">
        <v>15</v>
      </c>
      <c r="J11">
        <v>15</v>
      </c>
    </row>
    <row r="12" spans="2:10" x14ac:dyDescent="0.35">
      <c r="D12" s="6" t="s">
        <v>929</v>
      </c>
      <c r="F12" s="6" t="s">
        <v>1097</v>
      </c>
      <c r="G12" t="b">
        <v>0</v>
      </c>
      <c r="H12" s="6" t="b">
        <v>1</v>
      </c>
      <c r="I12">
        <v>15</v>
      </c>
      <c r="J12">
        <v>15</v>
      </c>
    </row>
    <row r="13" spans="2:10" x14ac:dyDescent="0.35">
      <c r="D13" s="6" t="s">
        <v>636</v>
      </c>
      <c r="F13" s="6" t="s">
        <v>1098</v>
      </c>
      <c r="G13" t="b">
        <v>1</v>
      </c>
      <c r="H13" s="6" t="b">
        <v>1</v>
      </c>
      <c r="I13">
        <v>15</v>
      </c>
      <c r="J13">
        <v>19</v>
      </c>
    </row>
    <row r="14" spans="2:10" x14ac:dyDescent="0.35">
      <c r="D14" s="6" t="s">
        <v>729</v>
      </c>
      <c r="F14" s="6" t="s">
        <v>1099</v>
      </c>
      <c r="G14" t="b">
        <v>1</v>
      </c>
      <c r="H14" s="6" t="b">
        <v>1</v>
      </c>
      <c r="I14">
        <v>15</v>
      </c>
      <c r="J14">
        <v>24</v>
      </c>
    </row>
    <row r="15" spans="2:10" x14ac:dyDescent="0.35">
      <c r="D15" s="6" t="s">
        <v>655</v>
      </c>
      <c r="F15" s="6" t="s">
        <v>1100</v>
      </c>
      <c r="G15" t="b">
        <v>1</v>
      </c>
      <c r="H15" s="6" t="b">
        <v>1</v>
      </c>
      <c r="I15">
        <v>25</v>
      </c>
      <c r="J15">
        <v>34</v>
      </c>
    </row>
    <row r="16" spans="2:10" x14ac:dyDescent="0.35">
      <c r="F16" s="6" t="s">
        <v>1101</v>
      </c>
      <c r="G16" t="b">
        <v>1</v>
      </c>
      <c r="H16" s="6" t="b">
        <v>1</v>
      </c>
      <c r="I16">
        <v>35</v>
      </c>
      <c r="J16">
        <v>44</v>
      </c>
    </row>
    <row r="17" spans="6:10" x14ac:dyDescent="0.35">
      <c r="F17" s="6" t="s">
        <v>1102</v>
      </c>
      <c r="G17" t="b">
        <v>1</v>
      </c>
      <c r="H17" s="6" t="b">
        <v>1</v>
      </c>
      <c r="I17">
        <v>45</v>
      </c>
      <c r="J17">
        <v>54</v>
      </c>
    </row>
    <row r="18" spans="6:10" x14ac:dyDescent="0.35">
      <c r="F18" s="6" t="s">
        <v>1103</v>
      </c>
      <c r="G18" t="b">
        <v>1</v>
      </c>
      <c r="H18" s="6" t="b">
        <v>1</v>
      </c>
      <c r="I18">
        <v>55</v>
      </c>
      <c r="J18">
        <v>64</v>
      </c>
    </row>
    <row r="19" spans="6:10" x14ac:dyDescent="0.35">
      <c r="F19" s="6" t="s">
        <v>1104</v>
      </c>
      <c r="G19" t="b">
        <v>1</v>
      </c>
      <c r="H19" s="6" t="b">
        <v>1</v>
      </c>
      <c r="I19">
        <v>18</v>
      </c>
      <c r="J19">
        <v>30</v>
      </c>
    </row>
    <row r="20" spans="6:10" x14ac:dyDescent="0.35">
      <c r="F20" s="6" t="s">
        <v>1105</v>
      </c>
      <c r="G20" t="b">
        <v>1</v>
      </c>
      <c r="H20" s="6" t="b">
        <v>1</v>
      </c>
      <c r="I20">
        <v>31</v>
      </c>
      <c r="J20">
        <v>44</v>
      </c>
    </row>
    <row r="21" spans="6:10" x14ac:dyDescent="0.35">
      <c r="F21" s="6" t="s">
        <v>1106</v>
      </c>
      <c r="G21" t="b">
        <v>1</v>
      </c>
      <c r="H21" s="6" t="b">
        <v>1</v>
      </c>
      <c r="I21">
        <v>18</v>
      </c>
      <c r="J21">
        <v>18</v>
      </c>
    </row>
    <row r="22" spans="6:10" x14ac:dyDescent="0.35">
      <c r="F22" s="6" t="s">
        <v>1107</v>
      </c>
      <c r="G22" t="b">
        <v>0</v>
      </c>
      <c r="H22" s="6" t="b">
        <v>1</v>
      </c>
      <c r="I22">
        <v>18</v>
      </c>
      <c r="J22">
        <v>18</v>
      </c>
    </row>
    <row r="23" spans="6:10" x14ac:dyDescent="0.35">
      <c r="F23" s="6" t="s">
        <v>1108</v>
      </c>
      <c r="G23" t="b">
        <v>1</v>
      </c>
      <c r="H23" s="6" t="b">
        <v>1</v>
      </c>
      <c r="I23">
        <v>30</v>
      </c>
      <c r="J23">
        <v>30</v>
      </c>
    </row>
    <row r="24" spans="6:10" x14ac:dyDescent="0.35">
      <c r="F24" s="6" t="s">
        <v>1109</v>
      </c>
      <c r="G24" t="b">
        <v>1</v>
      </c>
      <c r="H24" s="6" t="b">
        <v>1</v>
      </c>
      <c r="I24">
        <v>50</v>
      </c>
      <c r="J24">
        <v>50</v>
      </c>
    </row>
    <row r="25" spans="6:10" x14ac:dyDescent="0.35">
      <c r="F25" s="6" t="s">
        <v>715</v>
      </c>
      <c r="G25" t="b">
        <v>1</v>
      </c>
      <c r="H25" t="b">
        <v>1</v>
      </c>
      <c r="I25">
        <v>18</v>
      </c>
    </row>
    <row r="26" spans="6:10" x14ac:dyDescent="0.35">
      <c r="F26" s="6" t="s">
        <v>1026</v>
      </c>
      <c r="G26" t="b">
        <v>1</v>
      </c>
      <c r="H26" t="b">
        <v>1</v>
      </c>
      <c r="I26">
        <v>35</v>
      </c>
    </row>
    <row r="27" spans="6:10" x14ac:dyDescent="0.35">
      <c r="F27" s="6" t="s">
        <v>1110</v>
      </c>
      <c r="G27" t="b">
        <v>1</v>
      </c>
      <c r="H27" s="6" t="b">
        <v>1</v>
      </c>
      <c r="I27">
        <v>50</v>
      </c>
    </row>
    <row r="28" spans="6:10" x14ac:dyDescent="0.35">
      <c r="F28" s="6" t="s">
        <v>1111</v>
      </c>
      <c r="G28" t="b">
        <v>1</v>
      </c>
      <c r="H28" s="6" t="b">
        <v>1</v>
      </c>
      <c r="I28">
        <v>65</v>
      </c>
    </row>
    <row r="29" spans="6:10" x14ac:dyDescent="0.35">
      <c r="F29" s="6" t="s">
        <v>1112</v>
      </c>
      <c r="G29" t="b">
        <v>1</v>
      </c>
      <c r="H29" s="6" t="b">
        <v>1</v>
      </c>
      <c r="I29">
        <v>70</v>
      </c>
    </row>
    <row r="30" spans="6:10" x14ac:dyDescent="0.35">
      <c r="F30" s="6" t="s">
        <v>1113</v>
      </c>
      <c r="G30" t="b">
        <v>1</v>
      </c>
      <c r="H30" t="b">
        <v>0</v>
      </c>
      <c r="I30">
        <v>18</v>
      </c>
    </row>
    <row r="31" spans="6:10" x14ac:dyDescent="0.35">
      <c r="F31" s="6" t="s">
        <v>656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6" t="s">
        <v>724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6" t="s">
        <v>1114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6" t="s">
        <v>1115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6" t="s">
        <v>1116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6" t="s">
        <v>1117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6" t="s">
        <v>1118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6" t="s">
        <v>1119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6" t="s">
        <v>1120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6" t="s">
        <v>1121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6" t="s">
        <v>1122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6" t="s">
        <v>1123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6" t="s">
        <v>1124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6" t="s">
        <v>472</v>
      </c>
      <c r="G44" t="b">
        <v>1</v>
      </c>
      <c r="H44" t="b">
        <v>1</v>
      </c>
    </row>
    <row r="45" spans="6:10" x14ac:dyDescent="0.35">
      <c r="F45" s="6" t="s">
        <v>643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203-1735-4C42-B937-4B98D3A0C80A}">
  <dimension ref="B1:E24"/>
  <sheetViews>
    <sheetView workbookViewId="0">
      <selection activeCell="B15" sqref="B15"/>
    </sheetView>
  </sheetViews>
  <sheetFormatPr defaultRowHeight="14.5" x14ac:dyDescent="0.35"/>
  <cols>
    <col min="2" max="2" width="30.81640625" bestFit="1" customWidth="1"/>
  </cols>
  <sheetData>
    <row r="1" spans="2:5" ht="15" thickBot="1" x14ac:dyDescent="0.4"/>
    <row r="2" spans="2:5" ht="15" thickBot="1" x14ac:dyDescent="0.4">
      <c r="B2" t="s">
        <v>444</v>
      </c>
      <c r="C2" s="26">
        <v>2025</v>
      </c>
      <c r="D2" s="27">
        <v>2030</v>
      </c>
      <c r="E2" s="28">
        <v>2035</v>
      </c>
    </row>
    <row r="3" spans="2:5" x14ac:dyDescent="0.35">
      <c r="B3" s="29" t="s">
        <v>445</v>
      </c>
      <c r="C3" s="29">
        <v>1</v>
      </c>
      <c r="D3" s="30">
        <v>1</v>
      </c>
      <c r="E3" s="31">
        <v>1</v>
      </c>
    </row>
    <row r="4" spans="2:5" x14ac:dyDescent="0.35">
      <c r="B4" s="19" t="s">
        <v>446</v>
      </c>
      <c r="C4" s="19">
        <v>1</v>
      </c>
      <c r="D4">
        <v>1</v>
      </c>
      <c r="E4" s="32">
        <v>1</v>
      </c>
    </row>
    <row r="5" spans="2:5" x14ac:dyDescent="0.35">
      <c r="B5" s="33" t="s">
        <v>447</v>
      </c>
      <c r="C5" s="33">
        <v>2</v>
      </c>
      <c r="D5" s="34">
        <v>1</v>
      </c>
      <c r="E5" s="35"/>
    </row>
    <row r="6" spans="2:5" x14ac:dyDescent="0.35">
      <c r="B6" s="33" t="s">
        <v>448</v>
      </c>
      <c r="C6" s="33"/>
      <c r="D6" s="34">
        <v>1</v>
      </c>
      <c r="E6" s="35">
        <v>2</v>
      </c>
    </row>
    <row r="7" spans="2:5" x14ac:dyDescent="0.35">
      <c r="B7" s="19" t="s">
        <v>449</v>
      </c>
      <c r="C7" s="19"/>
      <c r="D7">
        <v>1</v>
      </c>
      <c r="E7" s="32">
        <v>1</v>
      </c>
    </row>
    <row r="8" spans="2:5" ht="15" thickBot="1" x14ac:dyDescent="0.4">
      <c r="B8" s="36" t="s">
        <v>450</v>
      </c>
      <c r="C8" s="36"/>
      <c r="D8" s="37">
        <v>1</v>
      </c>
      <c r="E8" s="38">
        <v>1</v>
      </c>
    </row>
    <row r="9" spans="2:5" ht="15" thickBot="1" x14ac:dyDescent="0.4"/>
    <row r="10" spans="2:5" ht="15" thickBot="1" x14ac:dyDescent="0.4">
      <c r="B10" t="s">
        <v>451</v>
      </c>
      <c r="C10" s="26">
        <v>2025</v>
      </c>
      <c r="D10" s="27">
        <v>2030</v>
      </c>
      <c r="E10" s="28">
        <v>2035</v>
      </c>
    </row>
    <row r="11" spans="2:5" x14ac:dyDescent="0.35">
      <c r="B11" s="29" t="s">
        <v>445</v>
      </c>
      <c r="C11" s="29"/>
      <c r="D11" s="30"/>
      <c r="E11" s="31"/>
    </row>
    <row r="12" spans="2:5" x14ac:dyDescent="0.35">
      <c r="B12" s="19" t="s">
        <v>446</v>
      </c>
      <c r="C12" s="19"/>
      <c r="E12" s="32"/>
    </row>
    <row r="13" spans="2:5" x14ac:dyDescent="0.35">
      <c r="B13" s="33" t="s">
        <v>447</v>
      </c>
      <c r="C13" s="33">
        <v>2</v>
      </c>
      <c r="D13" s="34">
        <v>1</v>
      </c>
      <c r="E13" s="35"/>
    </row>
    <row r="14" spans="2:5" x14ac:dyDescent="0.35">
      <c r="B14" s="33" t="s">
        <v>448</v>
      </c>
      <c r="C14" s="33"/>
      <c r="D14" s="34">
        <v>1</v>
      </c>
      <c r="E14" s="35">
        <v>2</v>
      </c>
    </row>
    <row r="15" spans="2:5" x14ac:dyDescent="0.35">
      <c r="B15" s="19" t="s">
        <v>452</v>
      </c>
      <c r="C15" s="19">
        <v>1</v>
      </c>
      <c r="D15">
        <v>1</v>
      </c>
      <c r="E15" s="32">
        <v>1</v>
      </c>
    </row>
    <row r="16" spans="2:5" ht="15" thickBot="1" x14ac:dyDescent="0.4">
      <c r="B16" s="36" t="s">
        <v>450</v>
      </c>
      <c r="C16" s="36"/>
      <c r="D16" s="37">
        <v>1</v>
      </c>
      <c r="E16" s="38">
        <v>1</v>
      </c>
    </row>
    <row r="17" spans="2:5" ht="15" thickBot="1" x14ac:dyDescent="0.4"/>
    <row r="18" spans="2:5" ht="15" thickBot="1" x14ac:dyDescent="0.4">
      <c r="B18" t="s">
        <v>453</v>
      </c>
      <c r="C18" s="26">
        <v>2025</v>
      </c>
      <c r="D18" s="27">
        <v>2030</v>
      </c>
      <c r="E18" s="28">
        <v>2035</v>
      </c>
    </row>
    <row r="19" spans="2:5" x14ac:dyDescent="0.35">
      <c r="B19" s="29" t="s">
        <v>445</v>
      </c>
      <c r="C19" s="29"/>
      <c r="D19" s="30"/>
      <c r="E19" s="31"/>
    </row>
    <row r="20" spans="2:5" x14ac:dyDescent="0.35">
      <c r="B20" s="19" t="s">
        <v>446</v>
      </c>
      <c r="C20" s="19"/>
      <c r="E20" s="32"/>
    </row>
    <row r="21" spans="2:5" x14ac:dyDescent="0.35">
      <c r="B21" s="33" t="s">
        <v>447</v>
      </c>
      <c r="C21" s="33">
        <v>2</v>
      </c>
      <c r="D21" s="34">
        <v>1</v>
      </c>
      <c r="E21" s="35"/>
    </row>
    <row r="22" spans="2:5" x14ac:dyDescent="0.35">
      <c r="B22" s="33" t="s">
        <v>448</v>
      </c>
      <c r="C22" s="33"/>
      <c r="D22" s="34">
        <v>1</v>
      </c>
      <c r="E22" s="35">
        <v>2</v>
      </c>
    </row>
    <row r="23" spans="2:5" x14ac:dyDescent="0.35">
      <c r="B23" s="19" t="s">
        <v>449</v>
      </c>
      <c r="C23" s="19"/>
      <c r="E23" s="32"/>
    </row>
    <row r="24" spans="2:5" ht="15" thickBot="1" x14ac:dyDescent="0.4">
      <c r="B24" s="36" t="s">
        <v>450</v>
      </c>
      <c r="C24" s="36"/>
      <c r="D24" s="37"/>
      <c r="E24" s="3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178C-5FDB-4BE5-A9EA-1994DBD14F4A}">
  <dimension ref="A1:F1213"/>
  <sheetViews>
    <sheetView workbookViewId="0">
      <selection activeCell="C8" sqref="C8"/>
    </sheetView>
  </sheetViews>
  <sheetFormatPr defaultRowHeight="14.5" x14ac:dyDescent="0.35"/>
  <cols>
    <col min="1" max="1" width="9.54296875" bestFit="1" customWidth="1"/>
    <col min="2" max="2" width="3.81640625" bestFit="1" customWidth="1"/>
    <col min="3" max="3" width="11.81640625" bestFit="1" customWidth="1"/>
    <col min="4" max="4" width="12.453125" bestFit="1" customWidth="1"/>
    <col min="5" max="5" width="10.453125" bestFit="1" customWidth="1"/>
    <col min="6" max="6" width="35.54296875" customWidth="1"/>
  </cols>
  <sheetData>
    <row r="1" spans="1:6" x14ac:dyDescent="0.35">
      <c r="A1" s="1" t="s">
        <v>57</v>
      </c>
      <c r="B1" s="1" t="s">
        <v>58</v>
      </c>
      <c r="C1" s="1" t="s">
        <v>59</v>
      </c>
      <c r="D1" s="8" t="s">
        <v>60</v>
      </c>
      <c r="E1" s="1" t="s">
        <v>1</v>
      </c>
      <c r="F1" s="1" t="s">
        <v>0</v>
      </c>
    </row>
    <row r="2" spans="1:6" x14ac:dyDescent="0.35">
      <c r="A2" t="str">
        <f>_xlfn.CONCAT(E2,",",B2)</f>
        <v>ET,&lt;1</v>
      </c>
      <c r="B2" t="s">
        <v>61</v>
      </c>
      <c r="C2">
        <v>1761330.4746166801</v>
      </c>
      <c r="D2">
        <v>1761330.4746166801</v>
      </c>
      <c r="E2" t="s">
        <v>5</v>
      </c>
      <c r="F2" t="s">
        <v>4</v>
      </c>
    </row>
    <row r="3" spans="1:6" x14ac:dyDescent="0.35">
      <c r="A3" t="str">
        <f t="shared" ref="A3:A66" si="0">_xlfn.CONCAT(E3,",",B3)</f>
        <v>ET,1</v>
      </c>
      <c r="B3">
        <v>1</v>
      </c>
      <c r="C3">
        <v>1694396.17798126</v>
      </c>
      <c r="D3">
        <v>1689194.9905026299</v>
      </c>
      <c r="E3" t="s">
        <v>5</v>
      </c>
      <c r="F3" t="s">
        <v>4</v>
      </c>
    </row>
    <row r="4" spans="1:6" x14ac:dyDescent="0.35">
      <c r="A4" t="str">
        <f t="shared" si="0"/>
        <v>ET,2</v>
      </c>
      <c r="B4">
        <v>2</v>
      </c>
      <c r="C4">
        <v>1627461.8813458299</v>
      </c>
      <c r="D4">
        <v>1627461.8813458299</v>
      </c>
      <c r="E4" t="s">
        <v>5</v>
      </c>
      <c r="F4" t="s">
        <v>4</v>
      </c>
    </row>
    <row r="5" spans="1:6" x14ac:dyDescent="0.35">
      <c r="A5" t="str">
        <f t="shared" si="0"/>
        <v>ET,3</v>
      </c>
      <c r="B5">
        <v>3</v>
      </c>
      <c r="C5">
        <v>1602991.7450766601</v>
      </c>
      <c r="D5">
        <v>1583863.09103615</v>
      </c>
      <c r="E5" t="s">
        <v>5</v>
      </c>
      <c r="F5" t="s">
        <v>4</v>
      </c>
    </row>
    <row r="6" spans="1:6" x14ac:dyDescent="0.35">
      <c r="A6" t="str">
        <f t="shared" si="0"/>
        <v>ET,4</v>
      </c>
      <c r="B6">
        <v>4</v>
      </c>
      <c r="C6">
        <v>1578521.6088075</v>
      </c>
      <c r="D6">
        <v>1555448.8391938501</v>
      </c>
      <c r="E6" t="s">
        <v>5</v>
      </c>
      <c r="F6" t="s">
        <v>4</v>
      </c>
    </row>
    <row r="7" spans="1:6" x14ac:dyDescent="0.35">
      <c r="A7" t="str">
        <f t="shared" si="0"/>
        <v>ET,5</v>
      </c>
      <c r="B7">
        <v>5</v>
      </c>
      <c r="C7">
        <v>1554051.4725383299</v>
      </c>
      <c r="D7">
        <v>1536598.9143718099</v>
      </c>
      <c r="E7" t="s">
        <v>5</v>
      </c>
      <c r="F7" t="s">
        <v>4</v>
      </c>
    </row>
    <row r="8" spans="1:6" x14ac:dyDescent="0.35">
      <c r="A8" t="str">
        <f t="shared" si="0"/>
        <v>ET,6</v>
      </c>
      <c r="B8">
        <v>6</v>
      </c>
      <c r="C8">
        <v>1529581.33626917</v>
      </c>
      <c r="D8">
        <v>1521693.1051229001</v>
      </c>
      <c r="E8" t="s">
        <v>5</v>
      </c>
      <c r="F8" t="s">
        <v>4</v>
      </c>
    </row>
    <row r="9" spans="1:6" x14ac:dyDescent="0.35">
      <c r="A9" t="str">
        <f t="shared" si="0"/>
        <v>ET,7</v>
      </c>
      <c r="B9">
        <v>7</v>
      </c>
      <c r="C9">
        <v>1505111.2</v>
      </c>
      <c r="D9">
        <v>1505111.2</v>
      </c>
      <c r="E9" t="s">
        <v>5</v>
      </c>
      <c r="F9" t="s">
        <v>4</v>
      </c>
    </row>
    <row r="10" spans="1:6" x14ac:dyDescent="0.35">
      <c r="A10" t="str">
        <f t="shared" si="0"/>
        <v>ET,8</v>
      </c>
      <c r="B10">
        <v>8</v>
      </c>
      <c r="C10">
        <v>1478254</v>
      </c>
      <c r="D10">
        <v>1482596.7664709601</v>
      </c>
      <c r="E10" t="s">
        <v>5</v>
      </c>
      <c r="F10" t="s">
        <v>4</v>
      </c>
    </row>
    <row r="11" spans="1:6" x14ac:dyDescent="0.35">
      <c r="A11" t="str">
        <f t="shared" si="0"/>
        <v>ET,9</v>
      </c>
      <c r="B11">
        <v>9</v>
      </c>
      <c r="C11">
        <v>1451396.8</v>
      </c>
      <c r="D11">
        <v>1455348.4876636299</v>
      </c>
      <c r="E11" t="s">
        <v>5</v>
      </c>
      <c r="F11" t="s">
        <v>4</v>
      </c>
    </row>
    <row r="12" spans="1:6" x14ac:dyDescent="0.35">
      <c r="A12" t="str">
        <f t="shared" si="0"/>
        <v>ET,10</v>
      </c>
      <c r="B12">
        <v>10</v>
      </c>
      <c r="C12">
        <v>1424539.6</v>
      </c>
      <c r="D12">
        <v>1425928.82562081</v>
      </c>
      <c r="E12" t="s">
        <v>5</v>
      </c>
      <c r="F12" t="s">
        <v>4</v>
      </c>
    </row>
    <row r="13" spans="1:6" x14ac:dyDescent="0.35">
      <c r="A13" t="str">
        <f t="shared" si="0"/>
        <v>ET,11</v>
      </c>
      <c r="B13">
        <v>11</v>
      </c>
      <c r="C13">
        <v>1397682.4</v>
      </c>
      <c r="D13">
        <v>1396900.2423853199</v>
      </c>
      <c r="E13" t="s">
        <v>5</v>
      </c>
      <c r="F13" t="s">
        <v>4</v>
      </c>
    </row>
    <row r="14" spans="1:6" x14ac:dyDescent="0.35">
      <c r="A14" t="str">
        <f t="shared" si="0"/>
        <v>ET,12</v>
      </c>
      <c r="B14">
        <v>12</v>
      </c>
      <c r="C14">
        <v>1370825.2</v>
      </c>
      <c r="D14">
        <v>1370825.2</v>
      </c>
      <c r="E14" t="s">
        <v>5</v>
      </c>
      <c r="F14" t="s">
        <v>4</v>
      </c>
    </row>
    <row r="15" spans="1:6" x14ac:dyDescent="0.35">
      <c r="A15" t="str">
        <f t="shared" si="0"/>
        <v>ET,13</v>
      </c>
      <c r="B15">
        <v>13</v>
      </c>
      <c r="C15">
        <v>1353964.08</v>
      </c>
      <c r="D15">
        <v>1349562.80312906</v>
      </c>
      <c r="E15" t="s">
        <v>5</v>
      </c>
      <c r="F15" t="s">
        <v>4</v>
      </c>
    </row>
    <row r="16" spans="1:6" x14ac:dyDescent="0.35">
      <c r="A16" t="str">
        <f t="shared" si="0"/>
        <v>ET,14</v>
      </c>
      <c r="B16">
        <v>14</v>
      </c>
      <c r="C16">
        <v>1337102.96</v>
      </c>
      <c r="D16">
        <v>1332158.72692234</v>
      </c>
      <c r="E16" t="s">
        <v>5</v>
      </c>
      <c r="F16" t="s">
        <v>4</v>
      </c>
    </row>
    <row r="17" spans="1:6" x14ac:dyDescent="0.35">
      <c r="A17" t="str">
        <f t="shared" si="0"/>
        <v>ET,15</v>
      </c>
      <c r="B17">
        <v>15</v>
      </c>
      <c r="C17">
        <v>1320241.8400000001</v>
      </c>
      <c r="D17">
        <v>1316955.2891511</v>
      </c>
      <c r="E17" t="s">
        <v>5</v>
      </c>
      <c r="F17" t="s">
        <v>4</v>
      </c>
    </row>
    <row r="18" spans="1:6" x14ac:dyDescent="0.35">
      <c r="A18" t="str">
        <f t="shared" si="0"/>
        <v>ET,16</v>
      </c>
      <c r="B18">
        <v>16</v>
      </c>
      <c r="C18">
        <v>1303380.72</v>
      </c>
      <c r="D18">
        <v>1302294.80758657</v>
      </c>
      <c r="E18" t="s">
        <v>5</v>
      </c>
      <c r="F18" t="s">
        <v>4</v>
      </c>
    </row>
    <row r="19" spans="1:6" x14ac:dyDescent="0.35">
      <c r="A19" t="str">
        <f t="shared" si="0"/>
        <v>ET,17</v>
      </c>
      <c r="B19">
        <v>17</v>
      </c>
      <c r="C19">
        <v>1286519.6000000001</v>
      </c>
      <c r="D19">
        <v>1286519.6000000001</v>
      </c>
      <c r="E19" t="s">
        <v>5</v>
      </c>
      <c r="F19" t="s">
        <v>4</v>
      </c>
    </row>
    <row r="20" spans="1:6" x14ac:dyDescent="0.35">
      <c r="A20" t="str">
        <f t="shared" si="0"/>
        <v>ET,18</v>
      </c>
      <c r="B20">
        <v>18</v>
      </c>
      <c r="C20">
        <v>1261862.6000000001</v>
      </c>
      <c r="D20">
        <v>1268214.6306127999</v>
      </c>
      <c r="E20" t="s">
        <v>5</v>
      </c>
      <c r="F20" t="s">
        <v>4</v>
      </c>
    </row>
    <row r="21" spans="1:6" x14ac:dyDescent="0.35">
      <c r="A21" t="str">
        <f t="shared" si="0"/>
        <v>ET,19</v>
      </c>
      <c r="B21">
        <v>19</v>
      </c>
      <c r="C21">
        <v>1237205.6000000001</v>
      </c>
      <c r="D21">
        <v>1246935.4494469999</v>
      </c>
      <c r="E21" t="s">
        <v>5</v>
      </c>
      <c r="F21" t="s">
        <v>4</v>
      </c>
    </row>
    <row r="22" spans="1:6" x14ac:dyDescent="0.35">
      <c r="A22" t="str">
        <f t="shared" si="0"/>
        <v>ET,20</v>
      </c>
      <c r="B22">
        <v>20</v>
      </c>
      <c r="C22">
        <v>1212548.6000000001</v>
      </c>
      <c r="D22">
        <v>1222480.2529748001</v>
      </c>
      <c r="E22" t="s">
        <v>5</v>
      </c>
      <c r="F22" t="s">
        <v>4</v>
      </c>
    </row>
    <row r="23" spans="1:6" x14ac:dyDescent="0.35">
      <c r="A23" t="str">
        <f t="shared" si="0"/>
        <v>ET,21</v>
      </c>
      <c r="B23">
        <v>21</v>
      </c>
      <c r="C23">
        <v>1187891.6000000001</v>
      </c>
      <c r="D23">
        <v>1194647.2376683999</v>
      </c>
      <c r="E23" t="s">
        <v>5</v>
      </c>
      <c r="F23" t="s">
        <v>4</v>
      </c>
    </row>
    <row r="24" spans="1:6" x14ac:dyDescent="0.35">
      <c r="A24" t="str">
        <f t="shared" si="0"/>
        <v>ET,22</v>
      </c>
      <c r="B24">
        <v>22</v>
      </c>
      <c r="C24">
        <v>1163234.6000000001</v>
      </c>
      <c r="D24">
        <v>1163234.6000000001</v>
      </c>
      <c r="E24" t="s">
        <v>5</v>
      </c>
      <c r="F24" t="s">
        <v>4</v>
      </c>
    </row>
    <row r="25" spans="1:6" x14ac:dyDescent="0.35">
      <c r="A25" t="str">
        <f t="shared" si="0"/>
        <v>ET,23</v>
      </c>
      <c r="B25">
        <v>23</v>
      </c>
      <c r="C25">
        <v>1122685.68</v>
      </c>
      <c r="D25">
        <v>1128161.14481975</v>
      </c>
      <c r="E25" t="s">
        <v>5</v>
      </c>
      <c r="F25" t="s">
        <v>4</v>
      </c>
    </row>
    <row r="26" spans="1:6" x14ac:dyDescent="0.35">
      <c r="A26" t="str">
        <f t="shared" si="0"/>
        <v>ET,24</v>
      </c>
      <c r="B26">
        <v>24</v>
      </c>
      <c r="C26">
        <v>1082136.76</v>
      </c>
      <c r="D26">
        <v>1089828.1104896599</v>
      </c>
      <c r="E26" t="s">
        <v>5</v>
      </c>
      <c r="F26" t="s">
        <v>4</v>
      </c>
    </row>
    <row r="27" spans="1:6" x14ac:dyDescent="0.35">
      <c r="A27" t="str">
        <f t="shared" si="0"/>
        <v>ET,25</v>
      </c>
      <c r="B27">
        <v>25</v>
      </c>
      <c r="C27">
        <v>1041587.84</v>
      </c>
      <c r="D27">
        <v>1048757.3437496901</v>
      </c>
      <c r="E27" t="s">
        <v>5</v>
      </c>
      <c r="F27" t="s">
        <v>4</v>
      </c>
    </row>
    <row r="28" spans="1:6" x14ac:dyDescent="0.35">
      <c r="A28" t="str">
        <f t="shared" si="0"/>
        <v>ET,26</v>
      </c>
      <c r="B28">
        <v>26</v>
      </c>
      <c r="C28">
        <v>1001038.92</v>
      </c>
      <c r="D28">
        <v>1005470.69133982</v>
      </c>
      <c r="E28" t="s">
        <v>5</v>
      </c>
      <c r="F28" t="s">
        <v>4</v>
      </c>
    </row>
    <row r="29" spans="1:6" x14ac:dyDescent="0.35">
      <c r="A29" t="str">
        <f t="shared" si="0"/>
        <v>ET,27</v>
      </c>
      <c r="B29">
        <v>27</v>
      </c>
      <c r="C29">
        <v>960490</v>
      </c>
      <c r="D29">
        <v>960490</v>
      </c>
      <c r="E29" t="s">
        <v>5</v>
      </c>
      <c r="F29" t="s">
        <v>4</v>
      </c>
    </row>
    <row r="30" spans="1:6" x14ac:dyDescent="0.35">
      <c r="A30" t="str">
        <f t="shared" si="0"/>
        <v>ET,28</v>
      </c>
      <c r="B30">
        <v>28</v>
      </c>
      <c r="C30">
        <v>918693.76</v>
      </c>
      <c r="D30">
        <v>914521.66210820503</v>
      </c>
      <c r="E30" t="s">
        <v>5</v>
      </c>
      <c r="F30" t="s">
        <v>4</v>
      </c>
    </row>
    <row r="31" spans="1:6" x14ac:dyDescent="0.35">
      <c r="A31" t="str">
        <f t="shared" si="0"/>
        <v>ET,29</v>
      </c>
      <c r="B31">
        <v>29</v>
      </c>
      <c r="C31">
        <v>876897.52</v>
      </c>
      <c r="D31">
        <v>869010.25259437098</v>
      </c>
      <c r="E31" t="s">
        <v>5</v>
      </c>
      <c r="F31" t="s">
        <v>4</v>
      </c>
    </row>
    <row r="32" spans="1:6" x14ac:dyDescent="0.35">
      <c r="A32" t="str">
        <f t="shared" si="0"/>
        <v>ET,30</v>
      </c>
      <c r="B32">
        <v>30</v>
      </c>
      <c r="C32">
        <v>835101.28</v>
      </c>
      <c r="D32">
        <v>825584.892026435</v>
      </c>
      <c r="E32" t="s">
        <v>5</v>
      </c>
      <c r="F32" t="s">
        <v>4</v>
      </c>
    </row>
    <row r="33" spans="1:6" x14ac:dyDescent="0.35">
      <c r="A33" t="str">
        <f t="shared" si="0"/>
        <v>ET,31</v>
      </c>
      <c r="B33">
        <v>31</v>
      </c>
      <c r="C33">
        <v>793305.04</v>
      </c>
      <c r="D33">
        <v>785874.70097233297</v>
      </c>
      <c r="E33" t="s">
        <v>5</v>
      </c>
      <c r="F33" t="s">
        <v>4</v>
      </c>
    </row>
    <row r="34" spans="1:6" x14ac:dyDescent="0.35">
      <c r="A34" t="str">
        <f t="shared" si="0"/>
        <v>ET,32</v>
      </c>
      <c r="B34">
        <v>32</v>
      </c>
      <c r="C34">
        <v>751508.8</v>
      </c>
      <c r="D34">
        <v>751508.8</v>
      </c>
      <c r="E34" t="s">
        <v>5</v>
      </c>
      <c r="F34" t="s">
        <v>4</v>
      </c>
    </row>
    <row r="35" spans="1:6" x14ac:dyDescent="0.35">
      <c r="A35" t="str">
        <f t="shared" si="0"/>
        <v>ET,33</v>
      </c>
      <c r="B35">
        <v>33</v>
      </c>
      <c r="C35">
        <v>728520.52</v>
      </c>
      <c r="D35">
        <v>723473.94594743196</v>
      </c>
      <c r="E35" t="s">
        <v>5</v>
      </c>
      <c r="F35" t="s">
        <v>4</v>
      </c>
    </row>
    <row r="36" spans="1:6" x14ac:dyDescent="0.35">
      <c r="A36" t="str">
        <f t="shared" si="0"/>
        <v>ET,34</v>
      </c>
      <c r="B36">
        <v>34</v>
      </c>
      <c r="C36">
        <v>705532.24</v>
      </c>
      <c r="D36">
        <v>700187.44073285896</v>
      </c>
      <c r="E36" t="s">
        <v>5</v>
      </c>
      <c r="F36" t="s">
        <v>4</v>
      </c>
    </row>
    <row r="37" spans="1:6" x14ac:dyDescent="0.35">
      <c r="A37" t="str">
        <f t="shared" si="0"/>
        <v>ET,35</v>
      </c>
      <c r="B37">
        <v>35</v>
      </c>
      <c r="C37">
        <v>682543.96</v>
      </c>
      <c r="D37">
        <v>679424.22254456999</v>
      </c>
      <c r="E37" t="s">
        <v>5</v>
      </c>
      <c r="F37" t="s">
        <v>4</v>
      </c>
    </row>
    <row r="38" spans="1:6" x14ac:dyDescent="0.35">
      <c r="A38" t="str">
        <f t="shared" si="0"/>
        <v>ET,36</v>
      </c>
      <c r="B38">
        <v>36</v>
      </c>
      <c r="C38">
        <v>659555.68000000005</v>
      </c>
      <c r="D38">
        <v>658959.22957085399</v>
      </c>
      <c r="E38" t="s">
        <v>5</v>
      </c>
      <c r="F38" t="s">
        <v>4</v>
      </c>
    </row>
    <row r="39" spans="1:6" x14ac:dyDescent="0.35">
      <c r="A39" t="str">
        <f t="shared" si="0"/>
        <v>ET,37</v>
      </c>
      <c r="B39">
        <v>37</v>
      </c>
      <c r="C39">
        <v>636567.4</v>
      </c>
      <c r="D39">
        <v>636567.4</v>
      </c>
      <c r="E39" t="s">
        <v>5</v>
      </c>
      <c r="F39" t="s">
        <v>4</v>
      </c>
    </row>
    <row r="40" spans="1:6" x14ac:dyDescent="0.35">
      <c r="A40" t="str">
        <f t="shared" si="0"/>
        <v>ET,38</v>
      </c>
      <c r="B40">
        <v>38</v>
      </c>
      <c r="C40">
        <v>608790.80000000005</v>
      </c>
      <c r="D40">
        <v>610662.51890206698</v>
      </c>
      <c r="E40" t="s">
        <v>5</v>
      </c>
      <c r="F40" t="s">
        <v>4</v>
      </c>
    </row>
    <row r="41" spans="1:6" x14ac:dyDescent="0.35">
      <c r="A41" t="str">
        <f t="shared" si="0"/>
        <v>ET,39</v>
      </c>
      <c r="B41">
        <v>39</v>
      </c>
      <c r="C41">
        <v>581014.19999999995</v>
      </c>
      <c r="D41">
        <v>582213.758874194</v>
      </c>
      <c r="E41" t="s">
        <v>5</v>
      </c>
      <c r="F41" t="s">
        <v>4</v>
      </c>
    </row>
    <row r="42" spans="1:6" x14ac:dyDescent="0.35">
      <c r="A42" t="str">
        <f t="shared" si="0"/>
        <v>ET,40</v>
      </c>
      <c r="B42">
        <v>40</v>
      </c>
      <c r="C42">
        <v>553237.6</v>
      </c>
      <c r="D42">
        <v>552829.13939528598</v>
      </c>
      <c r="E42" t="s">
        <v>5</v>
      </c>
      <c r="F42" t="s">
        <v>4</v>
      </c>
    </row>
    <row r="43" spans="1:6" x14ac:dyDescent="0.35">
      <c r="A43" t="str">
        <f t="shared" si="0"/>
        <v>ET,41</v>
      </c>
      <c r="B43">
        <v>41</v>
      </c>
      <c r="C43">
        <v>525461</v>
      </c>
      <c r="D43">
        <v>524116.679944253</v>
      </c>
      <c r="E43" t="s">
        <v>5</v>
      </c>
      <c r="F43" t="s">
        <v>4</v>
      </c>
    </row>
    <row r="44" spans="1:6" x14ac:dyDescent="0.35">
      <c r="A44" t="str">
        <f t="shared" si="0"/>
        <v>ET,42</v>
      </c>
      <c r="B44">
        <v>42</v>
      </c>
      <c r="C44">
        <v>497684.4</v>
      </c>
      <c r="D44">
        <v>497684.4</v>
      </c>
      <c r="E44" t="s">
        <v>5</v>
      </c>
      <c r="F44" t="s">
        <v>4</v>
      </c>
    </row>
    <row r="45" spans="1:6" x14ac:dyDescent="0.35">
      <c r="A45" t="str">
        <f t="shared" si="0"/>
        <v>ET,43</v>
      </c>
      <c r="B45">
        <v>43</v>
      </c>
      <c r="C45">
        <v>479476.64</v>
      </c>
      <c r="D45">
        <v>474745.43284429802</v>
      </c>
      <c r="E45" t="s">
        <v>5</v>
      </c>
      <c r="F45" t="s">
        <v>4</v>
      </c>
    </row>
    <row r="46" spans="1:6" x14ac:dyDescent="0.35">
      <c r="A46" t="str">
        <f t="shared" si="0"/>
        <v>ET,44</v>
      </c>
      <c r="B46">
        <v>44</v>
      </c>
      <c r="C46">
        <v>461268.88</v>
      </c>
      <c r="D46">
        <v>454933.36697036598</v>
      </c>
      <c r="E46" t="s">
        <v>5</v>
      </c>
      <c r="F46" t="s">
        <v>4</v>
      </c>
    </row>
    <row r="47" spans="1:6" x14ac:dyDescent="0.35">
      <c r="A47" t="str">
        <f t="shared" si="0"/>
        <v>ET,45</v>
      </c>
      <c r="B47">
        <v>45</v>
      </c>
      <c r="C47">
        <v>443061.12</v>
      </c>
      <c r="D47">
        <v>437486.90467428498</v>
      </c>
      <c r="E47" t="s">
        <v>5</v>
      </c>
      <c r="F47" t="s">
        <v>4</v>
      </c>
    </row>
    <row r="48" spans="1:6" x14ac:dyDescent="0.35">
      <c r="A48" t="str">
        <f t="shared" si="0"/>
        <v>ET,46</v>
      </c>
      <c r="B48">
        <v>46</v>
      </c>
      <c r="C48">
        <v>424853.36</v>
      </c>
      <c r="D48">
        <v>421644.74825213599</v>
      </c>
      <c r="E48" t="s">
        <v>5</v>
      </c>
      <c r="F48" t="s">
        <v>4</v>
      </c>
    </row>
    <row r="49" spans="1:6" x14ac:dyDescent="0.35">
      <c r="A49" t="str">
        <f t="shared" si="0"/>
        <v>ET,47</v>
      </c>
      <c r="B49">
        <v>47</v>
      </c>
      <c r="C49">
        <v>406645.6</v>
      </c>
      <c r="D49">
        <v>406645.6</v>
      </c>
      <c r="E49" t="s">
        <v>5</v>
      </c>
      <c r="F49" t="s">
        <v>4</v>
      </c>
    </row>
    <row r="50" spans="1:6" x14ac:dyDescent="0.35">
      <c r="A50" t="str">
        <f t="shared" si="0"/>
        <v>ET,48</v>
      </c>
      <c r="B50">
        <v>48</v>
      </c>
      <c r="C50">
        <v>391754.76</v>
      </c>
      <c r="D50">
        <v>391844.49692073901</v>
      </c>
      <c r="E50" t="s">
        <v>5</v>
      </c>
      <c r="F50" t="s">
        <v>4</v>
      </c>
    </row>
    <row r="51" spans="1:6" x14ac:dyDescent="0.35">
      <c r="A51" t="str">
        <f t="shared" si="0"/>
        <v>ET,49</v>
      </c>
      <c r="B51">
        <v>49</v>
      </c>
      <c r="C51">
        <v>376863.92</v>
      </c>
      <c r="D51">
        <v>377061.81484434102</v>
      </c>
      <c r="E51" t="s">
        <v>5</v>
      </c>
      <c r="F51" t="s">
        <v>4</v>
      </c>
    </row>
    <row r="52" spans="1:6" x14ac:dyDescent="0.35">
      <c r="A52" t="str">
        <f t="shared" si="0"/>
        <v>ET,50</v>
      </c>
      <c r="B52">
        <v>50</v>
      </c>
      <c r="C52">
        <v>361973.08</v>
      </c>
      <c r="D52">
        <v>362234.26430757297</v>
      </c>
      <c r="E52" t="s">
        <v>5</v>
      </c>
      <c r="F52" t="s">
        <v>4</v>
      </c>
    </row>
    <row r="53" spans="1:6" x14ac:dyDescent="0.35">
      <c r="A53" t="str">
        <f t="shared" si="0"/>
        <v>ET,51</v>
      </c>
      <c r="B53">
        <v>51</v>
      </c>
      <c r="C53">
        <v>347082.23999999999</v>
      </c>
      <c r="D53">
        <v>347298.55584720301</v>
      </c>
      <c r="E53" t="s">
        <v>5</v>
      </c>
      <c r="F53" t="s">
        <v>4</v>
      </c>
    </row>
    <row r="54" spans="1:6" x14ac:dyDescent="0.35">
      <c r="A54" t="str">
        <f t="shared" si="0"/>
        <v>ET,52</v>
      </c>
      <c r="B54">
        <v>52</v>
      </c>
      <c r="C54">
        <v>332191.40000000002</v>
      </c>
      <c r="D54">
        <v>332191.40000000002</v>
      </c>
      <c r="E54" t="s">
        <v>5</v>
      </c>
      <c r="F54" t="s">
        <v>4</v>
      </c>
    </row>
    <row r="55" spans="1:6" x14ac:dyDescent="0.35">
      <c r="A55" t="str">
        <f t="shared" si="0"/>
        <v>ET,53</v>
      </c>
      <c r="B55">
        <v>53</v>
      </c>
      <c r="C55">
        <v>318405.84000000003</v>
      </c>
      <c r="D55">
        <v>316940.66587274399</v>
      </c>
      <c r="E55" t="s">
        <v>5</v>
      </c>
      <c r="F55" t="s">
        <v>4</v>
      </c>
    </row>
    <row r="56" spans="1:6" x14ac:dyDescent="0.35">
      <c r="A56" t="str">
        <f t="shared" si="0"/>
        <v>ET,54</v>
      </c>
      <c r="B56">
        <v>54</v>
      </c>
      <c r="C56">
        <v>304620.28000000003</v>
      </c>
      <c r="D56">
        <v>301938.85685227002</v>
      </c>
      <c r="E56" t="s">
        <v>5</v>
      </c>
      <c r="F56" t="s">
        <v>4</v>
      </c>
    </row>
    <row r="57" spans="1:6" x14ac:dyDescent="0.35">
      <c r="A57" t="str">
        <f t="shared" si="0"/>
        <v>ET,55</v>
      </c>
      <c r="B57">
        <v>55</v>
      </c>
      <c r="C57">
        <v>290834.71999999997</v>
      </c>
      <c r="D57">
        <v>287669.63489542302</v>
      </c>
      <c r="E57" t="s">
        <v>5</v>
      </c>
      <c r="F57" t="s">
        <v>4</v>
      </c>
    </row>
    <row r="58" spans="1:6" x14ac:dyDescent="0.35">
      <c r="A58" t="str">
        <f t="shared" si="0"/>
        <v>ET,56</v>
      </c>
      <c r="B58">
        <v>56</v>
      </c>
      <c r="C58">
        <v>277049.15999999997</v>
      </c>
      <c r="D58">
        <v>274616.66195905098</v>
      </c>
      <c r="E58" t="s">
        <v>5</v>
      </c>
      <c r="F58" t="s">
        <v>4</v>
      </c>
    </row>
    <row r="59" spans="1:6" x14ac:dyDescent="0.35">
      <c r="A59" t="str">
        <f t="shared" si="0"/>
        <v>ET,57</v>
      </c>
      <c r="B59">
        <v>57</v>
      </c>
      <c r="C59">
        <v>263263.59999999998</v>
      </c>
      <c r="D59">
        <v>263263.59999999998</v>
      </c>
      <c r="E59" t="s">
        <v>5</v>
      </c>
      <c r="F59" t="s">
        <v>4</v>
      </c>
    </row>
    <row r="60" spans="1:6" x14ac:dyDescent="0.35">
      <c r="A60" t="str">
        <f t="shared" si="0"/>
        <v>ET,58</v>
      </c>
      <c r="B60">
        <v>58</v>
      </c>
      <c r="C60">
        <v>254997.68</v>
      </c>
      <c r="D60">
        <v>253878.181988283</v>
      </c>
      <c r="E60" t="s">
        <v>5</v>
      </c>
      <c r="F60" t="s">
        <v>4</v>
      </c>
    </row>
    <row r="61" spans="1:6" x14ac:dyDescent="0.35">
      <c r="A61" t="str">
        <f t="shared" si="0"/>
        <v>ET,59</v>
      </c>
      <c r="B61">
        <v>59</v>
      </c>
      <c r="C61">
        <v>246731.76</v>
      </c>
      <c r="D61">
        <v>245864.42494657999</v>
      </c>
      <c r="E61" t="s">
        <v>5</v>
      </c>
      <c r="F61" t="s">
        <v>4</v>
      </c>
    </row>
    <row r="62" spans="1:6" x14ac:dyDescent="0.35">
      <c r="A62" t="str">
        <f t="shared" si="0"/>
        <v>ET,60</v>
      </c>
      <c r="B62">
        <v>60</v>
      </c>
      <c r="C62">
        <v>238465.84</v>
      </c>
      <c r="D62">
        <v>238410.41691073499</v>
      </c>
      <c r="E62" t="s">
        <v>5</v>
      </c>
      <c r="F62" t="s">
        <v>4</v>
      </c>
    </row>
    <row r="63" spans="1:6" x14ac:dyDescent="0.35">
      <c r="A63" t="str">
        <f t="shared" si="0"/>
        <v>ET,61</v>
      </c>
      <c r="B63">
        <v>61</v>
      </c>
      <c r="C63">
        <v>230199.92</v>
      </c>
      <c r="D63">
        <v>230704.245916593</v>
      </c>
      <c r="E63" t="s">
        <v>5</v>
      </c>
      <c r="F63" t="s">
        <v>4</v>
      </c>
    </row>
    <row r="64" spans="1:6" x14ac:dyDescent="0.35">
      <c r="A64" t="str">
        <f t="shared" si="0"/>
        <v>ET,62</v>
      </c>
      <c r="B64">
        <v>62</v>
      </c>
      <c r="C64">
        <v>221934</v>
      </c>
      <c r="D64">
        <v>221934</v>
      </c>
      <c r="E64" t="s">
        <v>5</v>
      </c>
      <c r="F64" t="s">
        <v>4</v>
      </c>
    </row>
    <row r="65" spans="1:6" x14ac:dyDescent="0.35">
      <c r="A65" t="str">
        <f t="shared" si="0"/>
        <v>ET,63</v>
      </c>
      <c r="B65">
        <v>63</v>
      </c>
      <c r="C65">
        <v>210848.92</v>
      </c>
      <c r="D65">
        <v>211550.19817412199</v>
      </c>
      <c r="E65" t="s">
        <v>5</v>
      </c>
      <c r="F65" t="s">
        <v>4</v>
      </c>
    </row>
    <row r="66" spans="1:6" x14ac:dyDescent="0.35">
      <c r="A66" t="str">
        <f t="shared" si="0"/>
        <v>ET,64</v>
      </c>
      <c r="B66">
        <v>64</v>
      </c>
      <c r="C66">
        <v>199763.84</v>
      </c>
      <c r="D66">
        <v>200053.083361411</v>
      </c>
      <c r="E66" t="s">
        <v>5</v>
      </c>
      <c r="F66" t="s">
        <v>4</v>
      </c>
    </row>
    <row r="67" spans="1:6" x14ac:dyDescent="0.35">
      <c r="A67" t="str">
        <f t="shared" ref="A67:A130" si="1">_xlfn.CONCAT(E67,",",B67)</f>
        <v>ET,65</v>
      </c>
      <c r="B67">
        <v>65</v>
      </c>
      <c r="C67">
        <v>188678.76</v>
      </c>
      <c r="D67">
        <v>188205.329461638</v>
      </c>
      <c r="E67" t="s">
        <v>5</v>
      </c>
      <c r="F67" t="s">
        <v>4</v>
      </c>
    </row>
    <row r="68" spans="1:6" x14ac:dyDescent="0.35">
      <c r="A68" t="str">
        <f t="shared" si="1"/>
        <v>ET,66</v>
      </c>
      <c r="B68">
        <v>66</v>
      </c>
      <c r="C68">
        <v>177593.68</v>
      </c>
      <c r="D68">
        <v>176769.61037457699</v>
      </c>
      <c r="E68" t="s">
        <v>5</v>
      </c>
      <c r="F68" t="s">
        <v>4</v>
      </c>
    </row>
    <row r="69" spans="1:6" x14ac:dyDescent="0.35">
      <c r="A69" t="str">
        <f t="shared" si="1"/>
        <v>ET,67</v>
      </c>
      <c r="B69">
        <v>67</v>
      </c>
      <c r="C69">
        <v>166508.6</v>
      </c>
      <c r="D69">
        <v>166508.6</v>
      </c>
      <c r="E69" t="s">
        <v>5</v>
      </c>
      <c r="F69" t="s">
        <v>4</v>
      </c>
    </row>
    <row r="70" spans="1:6" x14ac:dyDescent="0.35">
      <c r="A70" t="str">
        <f t="shared" si="1"/>
        <v>ET,68</v>
      </c>
      <c r="B70">
        <v>68</v>
      </c>
      <c r="C70">
        <v>159149.32</v>
      </c>
      <c r="D70">
        <v>157946.527715228</v>
      </c>
      <c r="E70" t="s">
        <v>5</v>
      </c>
      <c r="F70" t="s">
        <v>4</v>
      </c>
    </row>
    <row r="71" spans="1:6" x14ac:dyDescent="0.35">
      <c r="A71" t="str">
        <f t="shared" si="1"/>
        <v>ET,69</v>
      </c>
      <c r="B71">
        <v>69</v>
      </c>
      <c r="C71">
        <v>151790.04</v>
      </c>
      <c r="D71">
        <v>150653.84480777799</v>
      </c>
      <c r="E71" t="s">
        <v>5</v>
      </c>
      <c r="F71" t="s">
        <v>4</v>
      </c>
    </row>
    <row r="72" spans="1:6" x14ac:dyDescent="0.35">
      <c r="A72" t="str">
        <f t="shared" si="1"/>
        <v>ET,70</v>
      </c>
      <c r="B72">
        <v>70</v>
      </c>
      <c r="C72">
        <v>144430.76</v>
      </c>
      <c r="D72">
        <v>143962.558042713</v>
      </c>
      <c r="E72" t="s">
        <v>5</v>
      </c>
      <c r="F72" t="s">
        <v>4</v>
      </c>
    </row>
    <row r="73" spans="1:6" x14ac:dyDescent="0.35">
      <c r="A73" t="str">
        <f t="shared" si="1"/>
        <v>ET,71</v>
      </c>
      <c r="B73">
        <v>71</v>
      </c>
      <c r="C73">
        <v>137071.48000000001</v>
      </c>
      <c r="D73">
        <v>137204.67418509899</v>
      </c>
      <c r="E73" t="s">
        <v>5</v>
      </c>
      <c r="F73" t="s">
        <v>4</v>
      </c>
    </row>
    <row r="74" spans="1:6" x14ac:dyDescent="0.35">
      <c r="A74" t="str">
        <f t="shared" si="1"/>
        <v>ET,72</v>
      </c>
      <c r="B74">
        <v>72</v>
      </c>
      <c r="C74">
        <v>129712.2</v>
      </c>
      <c r="D74">
        <v>129712.2</v>
      </c>
      <c r="E74" t="s">
        <v>5</v>
      </c>
      <c r="F74" t="s">
        <v>4</v>
      </c>
    </row>
    <row r="75" spans="1:6" x14ac:dyDescent="0.35">
      <c r="A75" t="str">
        <f t="shared" si="1"/>
        <v>ET,73</v>
      </c>
      <c r="B75">
        <v>73</v>
      </c>
      <c r="C75">
        <v>119798.8</v>
      </c>
      <c r="D75">
        <v>120995.494164965</v>
      </c>
      <c r="E75" t="s">
        <v>5</v>
      </c>
      <c r="F75" t="s">
        <v>4</v>
      </c>
    </row>
    <row r="76" spans="1:6" x14ac:dyDescent="0.35">
      <c r="A76" t="str">
        <f t="shared" si="1"/>
        <v>ET,74</v>
      </c>
      <c r="B76">
        <v>74</v>
      </c>
      <c r="C76">
        <v>109885.4</v>
      </c>
      <c r="D76">
        <v>111278.323007479</v>
      </c>
      <c r="E76" t="s">
        <v>5</v>
      </c>
      <c r="F76" t="s">
        <v>4</v>
      </c>
    </row>
    <row r="77" spans="1:6" x14ac:dyDescent="0.35">
      <c r="A77" t="str">
        <f t="shared" si="1"/>
        <v>ET,75</v>
      </c>
      <c r="B77">
        <v>75</v>
      </c>
      <c r="C77">
        <v>99972</v>
      </c>
      <c r="D77">
        <v>100962.80476751</v>
      </c>
      <c r="E77" t="s">
        <v>5</v>
      </c>
      <c r="F77" t="s">
        <v>4</v>
      </c>
    </row>
    <row r="78" spans="1:6" x14ac:dyDescent="0.35">
      <c r="A78" t="str">
        <f t="shared" si="1"/>
        <v>ET,76</v>
      </c>
      <c r="B78">
        <v>76</v>
      </c>
      <c r="C78">
        <v>90058.6</v>
      </c>
      <c r="D78">
        <v>90451.057685027394</v>
      </c>
      <c r="E78" t="s">
        <v>5</v>
      </c>
      <c r="F78" t="s">
        <v>4</v>
      </c>
    </row>
    <row r="79" spans="1:6" x14ac:dyDescent="0.35">
      <c r="A79" t="str">
        <f t="shared" si="1"/>
        <v>ET,77</v>
      </c>
      <c r="B79">
        <v>77</v>
      </c>
      <c r="C79">
        <v>80145.2</v>
      </c>
      <c r="D79">
        <v>80145.2</v>
      </c>
      <c r="E79" t="s">
        <v>5</v>
      </c>
      <c r="F79" t="s">
        <v>4</v>
      </c>
    </row>
    <row r="80" spans="1:6" x14ac:dyDescent="0.35">
      <c r="A80" t="str">
        <f t="shared" si="1"/>
        <v>ET,78</v>
      </c>
      <c r="B80">
        <v>78</v>
      </c>
      <c r="C80">
        <v>71829.172000000006</v>
      </c>
      <c r="D80">
        <v>70389.643304911806</v>
      </c>
      <c r="E80" t="s">
        <v>5</v>
      </c>
      <c r="F80" t="s">
        <v>4</v>
      </c>
    </row>
    <row r="81" spans="1:6" x14ac:dyDescent="0.35">
      <c r="A81" t="str">
        <f t="shared" si="1"/>
        <v>ET,79</v>
      </c>
      <c r="B81">
        <v>79</v>
      </c>
      <c r="C81">
        <v>63513.144</v>
      </c>
      <c r="D81">
        <v>61297.972602307498</v>
      </c>
      <c r="E81" t="s">
        <v>5</v>
      </c>
      <c r="F81" t="s">
        <v>4</v>
      </c>
    </row>
    <row r="82" spans="1:6" x14ac:dyDescent="0.35">
      <c r="A82" t="str">
        <f t="shared" si="1"/>
        <v>ET,80</v>
      </c>
      <c r="B82">
        <v>80</v>
      </c>
      <c r="C82">
        <v>55197.116000000002</v>
      </c>
      <c r="D82">
        <v>52926.066247247501</v>
      </c>
      <c r="E82" t="s">
        <v>5</v>
      </c>
      <c r="F82" t="s">
        <v>4</v>
      </c>
    </row>
    <row r="83" spans="1:6" x14ac:dyDescent="0.35">
      <c r="A83" t="str">
        <f t="shared" si="1"/>
        <v>ET,81</v>
      </c>
      <c r="B83">
        <v>81</v>
      </c>
      <c r="C83">
        <v>46881.088000000003</v>
      </c>
      <c r="D83">
        <v>45329.802594791603</v>
      </c>
      <c r="E83" t="s">
        <v>5</v>
      </c>
      <c r="F83" t="s">
        <v>4</v>
      </c>
    </row>
    <row r="84" spans="1:6" x14ac:dyDescent="0.35">
      <c r="A84" t="str">
        <f t="shared" si="1"/>
        <v>ET,82</v>
      </c>
      <c r="B84">
        <v>82</v>
      </c>
      <c r="C84">
        <v>38565.06</v>
      </c>
      <c r="D84">
        <v>38565.06</v>
      </c>
      <c r="E84" t="s">
        <v>5</v>
      </c>
      <c r="F84" t="s">
        <v>4</v>
      </c>
    </row>
    <row r="85" spans="1:6" x14ac:dyDescent="0.35">
      <c r="A85" t="str">
        <f t="shared" si="1"/>
        <v>ET,83</v>
      </c>
      <c r="B85">
        <v>83</v>
      </c>
      <c r="C85">
        <v>33970.112000000001</v>
      </c>
      <c r="D85">
        <v>32659.080135388002</v>
      </c>
      <c r="E85" t="s">
        <v>5</v>
      </c>
      <c r="F85" t="s">
        <v>4</v>
      </c>
    </row>
    <row r="86" spans="1:6" x14ac:dyDescent="0.35">
      <c r="A86" t="str">
        <f t="shared" si="1"/>
        <v>ET,84</v>
      </c>
      <c r="B86">
        <v>84</v>
      </c>
      <c r="C86">
        <v>29375.164000000001</v>
      </c>
      <c r="D86">
        <v>27524.5579432911</v>
      </c>
      <c r="E86" t="s">
        <v>5</v>
      </c>
      <c r="F86" t="s">
        <v>4</v>
      </c>
    </row>
    <row r="87" spans="1:6" x14ac:dyDescent="0.35">
      <c r="A87" t="str">
        <f t="shared" si="1"/>
        <v>ET,85</v>
      </c>
      <c r="B87">
        <v>85</v>
      </c>
      <c r="C87">
        <v>24780.216</v>
      </c>
      <c r="D87">
        <v>23045.5516835003</v>
      </c>
      <c r="E87" t="s">
        <v>5</v>
      </c>
      <c r="F87" t="s">
        <v>4</v>
      </c>
    </row>
    <row r="88" spans="1:6" x14ac:dyDescent="0.35">
      <c r="A88" t="str">
        <f t="shared" si="1"/>
        <v>ET,86</v>
      </c>
      <c r="B88">
        <v>86</v>
      </c>
      <c r="C88">
        <v>20185.268</v>
      </c>
      <c r="D88">
        <v>19106.119615806299</v>
      </c>
      <c r="E88" t="s">
        <v>5</v>
      </c>
      <c r="F88" t="s">
        <v>4</v>
      </c>
    </row>
    <row r="89" spans="1:6" x14ac:dyDescent="0.35">
      <c r="A89" t="str">
        <f t="shared" si="1"/>
        <v>ET,87</v>
      </c>
      <c r="B89">
        <v>87</v>
      </c>
      <c r="C89">
        <v>15590.32</v>
      </c>
      <c r="D89">
        <v>15590.32</v>
      </c>
      <c r="E89" t="s">
        <v>5</v>
      </c>
      <c r="F89" t="s">
        <v>4</v>
      </c>
    </row>
    <row r="90" spans="1:6" x14ac:dyDescent="0.35">
      <c r="A90" t="str">
        <f t="shared" si="1"/>
        <v>ET,88</v>
      </c>
      <c r="B90">
        <v>88</v>
      </c>
      <c r="C90">
        <v>13146.116</v>
      </c>
      <c r="D90">
        <v>12406.702713536401</v>
      </c>
      <c r="E90" t="s">
        <v>5</v>
      </c>
      <c r="F90" t="s">
        <v>4</v>
      </c>
    </row>
    <row r="91" spans="1:6" x14ac:dyDescent="0.35">
      <c r="A91" t="str">
        <f t="shared" si="1"/>
        <v>ET,89</v>
      </c>
      <c r="B91">
        <v>89</v>
      </c>
      <c r="C91">
        <v>10701.912</v>
      </c>
      <c r="D91">
        <v>9561.7841045279893</v>
      </c>
      <c r="E91" t="s">
        <v>5</v>
      </c>
      <c r="F91" t="s">
        <v>4</v>
      </c>
    </row>
    <row r="92" spans="1:6" x14ac:dyDescent="0.35">
      <c r="A92" t="str">
        <f t="shared" si="1"/>
        <v>ET,90</v>
      </c>
      <c r="B92">
        <v>90</v>
      </c>
      <c r="C92">
        <v>8257.7080000000005</v>
      </c>
      <c r="D92">
        <v>7086.5721387513204</v>
      </c>
      <c r="E92" t="s">
        <v>5</v>
      </c>
      <c r="F92" t="s">
        <v>4</v>
      </c>
    </row>
    <row r="93" spans="1:6" x14ac:dyDescent="0.35">
      <c r="A93" t="str">
        <f t="shared" si="1"/>
        <v>ET,91</v>
      </c>
      <c r="B93">
        <v>91</v>
      </c>
      <c r="C93">
        <v>5813.5039999999999</v>
      </c>
      <c r="D93">
        <v>5012.0747819831004</v>
      </c>
      <c r="E93" t="s">
        <v>5</v>
      </c>
      <c r="F93" t="s">
        <v>4</v>
      </c>
    </row>
    <row r="94" spans="1:6" x14ac:dyDescent="0.35">
      <c r="A94" t="str">
        <f t="shared" si="1"/>
        <v>ET,92</v>
      </c>
      <c r="B94">
        <v>92</v>
      </c>
      <c r="C94">
        <v>3369.3</v>
      </c>
      <c r="D94">
        <v>3369.3</v>
      </c>
      <c r="E94" t="s">
        <v>5</v>
      </c>
      <c r="F94" t="s">
        <v>4</v>
      </c>
    </row>
    <row r="95" spans="1:6" x14ac:dyDescent="0.35">
      <c r="A95" t="str">
        <f t="shared" si="1"/>
        <v>ET,93</v>
      </c>
      <c r="B95">
        <v>93</v>
      </c>
      <c r="C95">
        <v>2775.0623999999998</v>
      </c>
      <c r="D95">
        <v>2170.7083064663102</v>
      </c>
      <c r="E95" t="s">
        <v>5</v>
      </c>
      <c r="F95" t="s">
        <v>4</v>
      </c>
    </row>
    <row r="96" spans="1:6" x14ac:dyDescent="0.35">
      <c r="A96" t="str">
        <f t="shared" si="1"/>
        <v>ET,94</v>
      </c>
      <c r="B96">
        <v>94</v>
      </c>
      <c r="C96">
        <v>2180.8247999999999</v>
      </c>
      <c r="D96">
        <v>1354.5704065969401</v>
      </c>
      <c r="E96" t="s">
        <v>5</v>
      </c>
      <c r="F96" t="s">
        <v>4</v>
      </c>
    </row>
    <row r="97" spans="1:6" x14ac:dyDescent="0.35">
      <c r="A97" t="str">
        <f t="shared" si="1"/>
        <v>ET,95</v>
      </c>
      <c r="B97">
        <v>95</v>
      </c>
      <c r="C97">
        <v>1586.5871999999999</v>
      </c>
      <c r="D97">
        <v>840.60955349440201</v>
      </c>
      <c r="E97" t="s">
        <v>5</v>
      </c>
      <c r="F97" t="s">
        <v>4</v>
      </c>
    </row>
    <row r="98" spans="1:6" x14ac:dyDescent="0.35">
      <c r="A98" t="str">
        <f t="shared" si="1"/>
        <v>ET,96</v>
      </c>
      <c r="B98">
        <v>96</v>
      </c>
      <c r="C98">
        <v>992.34960000000001</v>
      </c>
      <c r="D98">
        <v>548.54900026124506</v>
      </c>
      <c r="E98" t="s">
        <v>5</v>
      </c>
      <c r="F98" t="s">
        <v>4</v>
      </c>
    </row>
    <row r="99" spans="1:6" x14ac:dyDescent="0.35">
      <c r="A99" t="str">
        <f t="shared" si="1"/>
        <v>ET,97</v>
      </c>
      <c r="B99">
        <v>97</v>
      </c>
      <c r="C99">
        <v>398.11200000000002</v>
      </c>
      <c r="D99">
        <v>398.111999999999</v>
      </c>
      <c r="E99" t="s">
        <v>5</v>
      </c>
      <c r="F99" t="s">
        <v>4</v>
      </c>
    </row>
    <row r="100" spans="1:6" x14ac:dyDescent="0.35">
      <c r="A100" t="str">
        <f t="shared" si="1"/>
        <v>ET,98</v>
      </c>
      <c r="B100">
        <v>98</v>
      </c>
      <c r="C100">
        <v>353.07466666666699</v>
      </c>
      <c r="D100">
        <v>318.99310773641901</v>
      </c>
      <c r="E100" t="s">
        <v>5</v>
      </c>
      <c r="F100" t="s">
        <v>4</v>
      </c>
    </row>
    <row r="101" spans="1:6" x14ac:dyDescent="0.35">
      <c r="A101" t="str">
        <f t="shared" si="1"/>
        <v>ET,99</v>
      </c>
      <c r="B101">
        <v>99</v>
      </c>
      <c r="C101">
        <v>308.03733333333298</v>
      </c>
      <c r="D101">
        <v>280.772086189135</v>
      </c>
      <c r="E101" t="s">
        <v>5</v>
      </c>
      <c r="F101" t="s">
        <v>4</v>
      </c>
    </row>
    <row r="102" spans="1:6" x14ac:dyDescent="0.35">
      <c r="A102" t="str">
        <f t="shared" si="1"/>
        <v>ET,100</v>
      </c>
      <c r="B102">
        <v>100</v>
      </c>
      <c r="C102">
        <v>263</v>
      </c>
      <c r="D102">
        <v>263</v>
      </c>
      <c r="E102" t="s">
        <v>5</v>
      </c>
      <c r="F102" t="s">
        <v>4</v>
      </c>
    </row>
    <row r="103" spans="1:6" x14ac:dyDescent="0.35">
      <c r="A103" t="str">
        <f t="shared" si="1"/>
        <v>ET01,&lt;1</v>
      </c>
      <c r="B103" t="s">
        <v>61</v>
      </c>
      <c r="C103">
        <v>110200.868684254</v>
      </c>
      <c r="D103">
        <v>110200.868684254</v>
      </c>
      <c r="E103" t="s">
        <v>7</v>
      </c>
      <c r="F103" t="s">
        <v>6</v>
      </c>
    </row>
    <row r="104" spans="1:6" x14ac:dyDescent="0.35">
      <c r="A104" t="str">
        <f t="shared" si="1"/>
        <v>ET01,1</v>
      </c>
      <c r="B104">
        <v>1</v>
      </c>
      <c r="C104">
        <v>106015.20225953701</v>
      </c>
      <c r="D104">
        <v>106022.09097591101</v>
      </c>
      <c r="E104" t="s">
        <v>7</v>
      </c>
      <c r="F104" t="s">
        <v>6</v>
      </c>
    </row>
    <row r="105" spans="1:6" x14ac:dyDescent="0.35">
      <c r="A105" t="str">
        <f t="shared" si="1"/>
        <v>ET01,2</v>
      </c>
      <c r="B105">
        <v>2</v>
      </c>
      <c r="C105">
        <v>101829.53583481901</v>
      </c>
      <c r="D105">
        <v>101829.53583481901</v>
      </c>
      <c r="E105" t="s">
        <v>7</v>
      </c>
      <c r="F105" t="s">
        <v>6</v>
      </c>
    </row>
    <row r="106" spans="1:6" x14ac:dyDescent="0.35">
      <c r="A106" t="str">
        <f t="shared" si="1"/>
        <v>ET01,3</v>
      </c>
      <c r="B106">
        <v>3</v>
      </c>
      <c r="C106">
        <v>98569.424730741899</v>
      </c>
      <c r="D106">
        <v>97652.234562811107</v>
      </c>
      <c r="E106" t="s">
        <v>7</v>
      </c>
      <c r="F106" t="s">
        <v>6</v>
      </c>
    </row>
    <row r="107" spans="1:6" x14ac:dyDescent="0.35">
      <c r="A107" t="str">
        <f t="shared" si="1"/>
        <v>ET01,4</v>
      </c>
      <c r="B107">
        <v>4</v>
      </c>
      <c r="C107">
        <v>95309.313626664807</v>
      </c>
      <c r="D107">
        <v>93690.453400037906</v>
      </c>
      <c r="E107" t="s">
        <v>7</v>
      </c>
      <c r="F107" t="s">
        <v>6</v>
      </c>
    </row>
    <row r="108" spans="1:6" x14ac:dyDescent="0.35">
      <c r="A108" t="str">
        <f t="shared" si="1"/>
        <v>ET01,5</v>
      </c>
      <c r="B108">
        <v>5</v>
      </c>
      <c r="C108">
        <v>92049.202522587599</v>
      </c>
      <c r="D108">
        <v>90187.26732123</v>
      </c>
      <c r="E108" t="s">
        <v>7</v>
      </c>
      <c r="F108" t="s">
        <v>6</v>
      </c>
    </row>
    <row r="109" spans="1:6" x14ac:dyDescent="0.35">
      <c r="A109" t="str">
        <f t="shared" si="1"/>
        <v>ET01,6</v>
      </c>
      <c r="B109">
        <v>6</v>
      </c>
      <c r="C109">
        <v>88789.091418510507</v>
      </c>
      <c r="D109">
        <v>87385.751301118202</v>
      </c>
      <c r="E109" t="s">
        <v>7</v>
      </c>
      <c r="F109" t="s">
        <v>6</v>
      </c>
    </row>
    <row r="110" spans="1:6" x14ac:dyDescent="0.35">
      <c r="A110" t="str">
        <f t="shared" si="1"/>
        <v>ET01,7</v>
      </c>
      <c r="B110">
        <v>7</v>
      </c>
      <c r="C110">
        <v>85528.9803144334</v>
      </c>
      <c r="D110">
        <v>85528.9803144334</v>
      </c>
      <c r="E110" t="s">
        <v>7</v>
      </c>
      <c r="F110" t="s">
        <v>6</v>
      </c>
    </row>
    <row r="111" spans="1:6" x14ac:dyDescent="0.35">
      <c r="A111" t="str">
        <f t="shared" si="1"/>
        <v>ET01,8</v>
      </c>
      <c r="B111">
        <v>8</v>
      </c>
      <c r="C111">
        <v>85386.497990796095</v>
      </c>
      <c r="D111">
        <v>84747.170485492301</v>
      </c>
      <c r="E111" t="s">
        <v>7</v>
      </c>
      <c r="F111" t="s">
        <v>6</v>
      </c>
    </row>
    <row r="112" spans="1:6" x14ac:dyDescent="0.35">
      <c r="A112" t="str">
        <f t="shared" si="1"/>
        <v>ET01,9</v>
      </c>
      <c r="B112">
        <v>9</v>
      </c>
      <c r="C112">
        <v>85244.015667158805</v>
      </c>
      <c r="D112">
        <v>84719.102536955907</v>
      </c>
      <c r="E112" t="s">
        <v>7</v>
      </c>
      <c r="F112" t="s">
        <v>6</v>
      </c>
    </row>
    <row r="113" spans="1:6" x14ac:dyDescent="0.35">
      <c r="A113" t="str">
        <f t="shared" si="1"/>
        <v>ET01,10</v>
      </c>
      <c r="B113">
        <v>10</v>
      </c>
      <c r="C113">
        <v>85101.533343521602</v>
      </c>
      <c r="D113">
        <v>85010.698341071504</v>
      </c>
      <c r="E113" t="s">
        <v>7</v>
      </c>
      <c r="F113" t="s">
        <v>6</v>
      </c>
    </row>
    <row r="114" spans="1:6" x14ac:dyDescent="0.35">
      <c r="A114" t="str">
        <f t="shared" si="1"/>
        <v>ET01,11</v>
      </c>
      <c r="B114">
        <v>11</v>
      </c>
      <c r="C114">
        <v>84959.051019884297</v>
      </c>
      <c r="D114">
        <v>85187.879770086103</v>
      </c>
      <c r="E114" t="s">
        <v>7</v>
      </c>
      <c r="F114" t="s">
        <v>6</v>
      </c>
    </row>
    <row r="115" spans="1:6" x14ac:dyDescent="0.35">
      <c r="A115" t="str">
        <f t="shared" si="1"/>
        <v>ET01,12</v>
      </c>
      <c r="B115">
        <v>12</v>
      </c>
      <c r="C115">
        <v>84816.568696247006</v>
      </c>
      <c r="D115">
        <v>84816.568696247006</v>
      </c>
      <c r="E115" t="s">
        <v>7</v>
      </c>
      <c r="F115" t="s">
        <v>6</v>
      </c>
    </row>
    <row r="116" spans="1:6" x14ac:dyDescent="0.35">
      <c r="A116" t="str">
        <f t="shared" si="1"/>
        <v>ET01,13</v>
      </c>
      <c r="B116">
        <v>13</v>
      </c>
      <c r="C116">
        <v>82310.393651066101</v>
      </c>
      <c r="D116">
        <v>83564.653409060804</v>
      </c>
      <c r="E116" t="s">
        <v>7</v>
      </c>
      <c r="F116" t="s">
        <v>6</v>
      </c>
    </row>
    <row r="117" spans="1:6" x14ac:dyDescent="0.35">
      <c r="A117" t="str">
        <f t="shared" si="1"/>
        <v>ET01,14</v>
      </c>
      <c r="B117">
        <v>14</v>
      </c>
      <c r="C117">
        <v>79804.218605885195</v>
      </c>
      <c r="D117">
        <v>81507.887867072597</v>
      </c>
      <c r="E117" t="s">
        <v>7</v>
      </c>
      <c r="F117" t="s">
        <v>6</v>
      </c>
    </row>
    <row r="118" spans="1:6" x14ac:dyDescent="0.35">
      <c r="A118" t="str">
        <f t="shared" si="1"/>
        <v>ET01,15</v>
      </c>
      <c r="B118">
        <v>15</v>
      </c>
      <c r="C118">
        <v>77298.043560704202</v>
      </c>
      <c r="D118">
        <v>78823.992446086995</v>
      </c>
      <c r="E118" t="s">
        <v>7</v>
      </c>
      <c r="F118" t="s">
        <v>6</v>
      </c>
    </row>
    <row r="119" spans="1:6" x14ac:dyDescent="0.35">
      <c r="A119" t="str">
        <f t="shared" si="1"/>
        <v>ET01,16</v>
      </c>
      <c r="B119">
        <v>16</v>
      </c>
      <c r="C119">
        <v>74791.868515523296</v>
      </c>
      <c r="D119">
        <v>75690.687521908796</v>
      </c>
      <c r="E119" t="s">
        <v>7</v>
      </c>
      <c r="F119" t="s">
        <v>6</v>
      </c>
    </row>
    <row r="120" spans="1:6" x14ac:dyDescent="0.35">
      <c r="A120" t="str">
        <f t="shared" si="1"/>
        <v>ET01,17</v>
      </c>
      <c r="B120">
        <v>17</v>
      </c>
      <c r="C120">
        <v>72285.693470342405</v>
      </c>
      <c r="D120">
        <v>72285.693470342405</v>
      </c>
      <c r="E120" t="s">
        <v>7</v>
      </c>
      <c r="F120" t="s">
        <v>6</v>
      </c>
    </row>
    <row r="121" spans="1:6" x14ac:dyDescent="0.35">
      <c r="A121" t="str">
        <f t="shared" si="1"/>
        <v>ET01,18</v>
      </c>
      <c r="B121">
        <v>18</v>
      </c>
      <c r="C121">
        <v>68984.202141865098</v>
      </c>
      <c r="D121">
        <v>68773.711766177497</v>
      </c>
      <c r="E121" t="s">
        <v>7</v>
      </c>
      <c r="F121" t="s">
        <v>6</v>
      </c>
    </row>
    <row r="122" spans="1:6" x14ac:dyDescent="0.35">
      <c r="A122" t="str">
        <f t="shared" si="1"/>
        <v>ET01,19</v>
      </c>
      <c r="B122">
        <v>19</v>
      </c>
      <c r="C122">
        <v>65682.710813387894</v>
      </c>
      <c r="D122">
        <v>65267.368280142698</v>
      </c>
      <c r="E122" t="s">
        <v>7</v>
      </c>
      <c r="F122" t="s">
        <v>6</v>
      </c>
    </row>
    <row r="123" spans="1:6" x14ac:dyDescent="0.35">
      <c r="A123" t="str">
        <f t="shared" si="1"/>
        <v>ET01,20</v>
      </c>
      <c r="B123">
        <v>20</v>
      </c>
      <c r="C123">
        <v>62381.219484910602</v>
      </c>
      <c r="D123">
        <v>61866.269981951802</v>
      </c>
      <c r="E123" t="s">
        <v>7</v>
      </c>
      <c r="F123" t="s">
        <v>6</v>
      </c>
    </row>
    <row r="124" spans="1:6" x14ac:dyDescent="0.35">
      <c r="A124" t="str">
        <f t="shared" si="1"/>
        <v>ET01,21</v>
      </c>
      <c r="B124">
        <v>21</v>
      </c>
      <c r="C124">
        <v>59079.728156433303</v>
      </c>
      <c r="D124">
        <v>58670.023841318303</v>
      </c>
      <c r="E124" t="s">
        <v>7</v>
      </c>
      <c r="F124" t="s">
        <v>6</v>
      </c>
    </row>
    <row r="125" spans="1:6" x14ac:dyDescent="0.35">
      <c r="A125" t="str">
        <f t="shared" si="1"/>
        <v>ET01,22</v>
      </c>
      <c r="B125">
        <v>22</v>
      </c>
      <c r="C125">
        <v>55778.236827956003</v>
      </c>
      <c r="D125">
        <v>55778.236827956003</v>
      </c>
      <c r="E125" t="s">
        <v>7</v>
      </c>
      <c r="F125" t="s">
        <v>6</v>
      </c>
    </row>
    <row r="126" spans="1:6" x14ac:dyDescent="0.35">
      <c r="A126" t="str">
        <f t="shared" si="1"/>
        <v>ET01,23</v>
      </c>
      <c r="B126">
        <v>23</v>
      </c>
      <c r="C126">
        <v>54020.889840055301</v>
      </c>
      <c r="D126">
        <v>53271.468465804501</v>
      </c>
      <c r="E126" t="s">
        <v>7</v>
      </c>
      <c r="F126" t="s">
        <v>6</v>
      </c>
    </row>
    <row r="127" spans="1:6" x14ac:dyDescent="0.35">
      <c r="A127" t="str">
        <f t="shared" si="1"/>
        <v>ET01,24</v>
      </c>
      <c r="B127">
        <v>24</v>
      </c>
      <c r="C127">
        <v>52263.542852154598</v>
      </c>
      <c r="D127">
        <v>51154.0884957081</v>
      </c>
      <c r="E127" t="s">
        <v>7</v>
      </c>
      <c r="F127" t="s">
        <v>6</v>
      </c>
    </row>
    <row r="128" spans="1:6" x14ac:dyDescent="0.35">
      <c r="A128" t="str">
        <f t="shared" si="1"/>
        <v>ET01,25</v>
      </c>
      <c r="B128">
        <v>25</v>
      </c>
      <c r="C128">
        <v>50506.195864253801</v>
      </c>
      <c r="D128">
        <v>49411.419212736997</v>
      </c>
      <c r="E128" t="s">
        <v>7</v>
      </c>
      <c r="F128" t="s">
        <v>6</v>
      </c>
    </row>
    <row r="129" spans="1:6" x14ac:dyDescent="0.35">
      <c r="A129" t="str">
        <f t="shared" si="1"/>
        <v>ET01,26</v>
      </c>
      <c r="B129">
        <v>26</v>
      </c>
      <c r="C129">
        <v>48748.848876353099</v>
      </c>
      <c r="D129">
        <v>48028.782911961702</v>
      </c>
      <c r="E129" t="s">
        <v>7</v>
      </c>
      <c r="F129" t="s">
        <v>6</v>
      </c>
    </row>
    <row r="130" spans="1:6" x14ac:dyDescent="0.35">
      <c r="A130" t="str">
        <f t="shared" si="1"/>
        <v>ET01,27</v>
      </c>
      <c r="B130">
        <v>27</v>
      </c>
      <c r="C130">
        <v>46991.501888452403</v>
      </c>
      <c r="D130">
        <v>46991.501888452403</v>
      </c>
      <c r="E130" t="s">
        <v>7</v>
      </c>
      <c r="F130" t="s">
        <v>6</v>
      </c>
    </row>
    <row r="131" spans="1:6" x14ac:dyDescent="0.35">
      <c r="A131" t="str">
        <f t="shared" ref="A131:A194" si="2">_xlfn.CONCAT(E131,",",B131)</f>
        <v>ET01,28</v>
      </c>
      <c r="B131">
        <v>28</v>
      </c>
      <c r="C131">
        <v>46456.549707340702</v>
      </c>
      <c r="D131">
        <v>46267.658715083802</v>
      </c>
      <c r="E131" t="s">
        <v>7</v>
      </c>
      <c r="F131" t="s">
        <v>6</v>
      </c>
    </row>
    <row r="132" spans="1:6" x14ac:dyDescent="0.35">
      <c r="A132" t="str">
        <f t="shared" si="2"/>
        <v>ET01,29</v>
      </c>
      <c r="B132">
        <v>29</v>
      </c>
      <c r="C132">
        <v>45921.597526229001</v>
      </c>
      <c r="D132">
        <v>45756.377075947603</v>
      </c>
      <c r="E132" t="s">
        <v>7</v>
      </c>
      <c r="F132" t="s">
        <v>6</v>
      </c>
    </row>
    <row r="133" spans="1:6" x14ac:dyDescent="0.35">
      <c r="A133" t="str">
        <f t="shared" si="2"/>
        <v>ET01,30</v>
      </c>
      <c r="B133">
        <v>30</v>
      </c>
      <c r="C133">
        <v>45386.645345117198</v>
      </c>
      <c r="D133">
        <v>45339.540932939803</v>
      </c>
      <c r="E133" t="s">
        <v>7</v>
      </c>
      <c r="F133" t="s">
        <v>6</v>
      </c>
    </row>
    <row r="134" spans="1:6" x14ac:dyDescent="0.35">
      <c r="A134" t="str">
        <f t="shared" si="2"/>
        <v>ET01,31</v>
      </c>
      <c r="B134">
        <v>31</v>
      </c>
      <c r="C134">
        <v>44851.693164005497</v>
      </c>
      <c r="D134">
        <v>44899.034247956501</v>
      </c>
      <c r="E134" t="s">
        <v>7</v>
      </c>
      <c r="F134" t="s">
        <v>6</v>
      </c>
    </row>
    <row r="135" spans="1:6" x14ac:dyDescent="0.35">
      <c r="A135" t="str">
        <f t="shared" si="2"/>
        <v>ET01,32</v>
      </c>
      <c r="B135">
        <v>32</v>
      </c>
      <c r="C135">
        <v>44316.740982893803</v>
      </c>
      <c r="D135">
        <v>44316.740982893803</v>
      </c>
      <c r="E135" t="s">
        <v>7</v>
      </c>
      <c r="F135" t="s">
        <v>6</v>
      </c>
    </row>
    <row r="136" spans="1:6" x14ac:dyDescent="0.35">
      <c r="A136" t="str">
        <f t="shared" si="2"/>
        <v>ET01,33</v>
      </c>
      <c r="B136">
        <v>33</v>
      </c>
      <c r="C136">
        <v>43055.5719641424</v>
      </c>
      <c r="D136">
        <v>43497.4769497788</v>
      </c>
      <c r="E136" t="s">
        <v>7</v>
      </c>
      <c r="F136" t="s">
        <v>6</v>
      </c>
    </row>
    <row r="137" spans="1:6" x14ac:dyDescent="0.35">
      <c r="A137" t="str">
        <f t="shared" si="2"/>
        <v>ET01,34</v>
      </c>
      <c r="B137">
        <v>34</v>
      </c>
      <c r="C137">
        <v>41794.402945390997</v>
      </c>
      <c r="D137">
        <v>42437.785361162903</v>
      </c>
      <c r="E137" t="s">
        <v>7</v>
      </c>
      <c r="F137" t="s">
        <v>6</v>
      </c>
    </row>
    <row r="138" spans="1:6" x14ac:dyDescent="0.35">
      <c r="A138" t="str">
        <f t="shared" si="2"/>
        <v>ET01,35</v>
      </c>
      <c r="B138">
        <v>35</v>
      </c>
      <c r="C138">
        <v>40533.233926639601</v>
      </c>
      <c r="D138">
        <v>41157.141279728901</v>
      </c>
      <c r="E138" t="s">
        <v>7</v>
      </c>
      <c r="F138" t="s">
        <v>6</v>
      </c>
    </row>
    <row r="139" spans="1:6" x14ac:dyDescent="0.35">
      <c r="A139" t="str">
        <f t="shared" si="2"/>
        <v>ET01,36</v>
      </c>
      <c r="B139">
        <v>36</v>
      </c>
      <c r="C139">
        <v>39272.064907888198</v>
      </c>
      <c r="D139">
        <v>39675.019768159298</v>
      </c>
      <c r="E139" t="s">
        <v>7</v>
      </c>
      <c r="F139" t="s">
        <v>6</v>
      </c>
    </row>
    <row r="140" spans="1:6" x14ac:dyDescent="0.35">
      <c r="A140" t="str">
        <f t="shared" si="2"/>
        <v>ET01,37</v>
      </c>
      <c r="B140">
        <v>37</v>
      </c>
      <c r="C140">
        <v>38010.895889136802</v>
      </c>
      <c r="D140">
        <v>38010.895889136802</v>
      </c>
      <c r="E140" t="s">
        <v>7</v>
      </c>
      <c r="F140" t="s">
        <v>6</v>
      </c>
    </row>
    <row r="141" spans="1:6" x14ac:dyDescent="0.35">
      <c r="A141" t="str">
        <f t="shared" si="2"/>
        <v>ET01,38</v>
      </c>
      <c r="B141">
        <v>38</v>
      </c>
      <c r="C141">
        <v>36253.7224366874</v>
      </c>
      <c r="D141">
        <v>36196.909988950101</v>
      </c>
      <c r="E141" t="s">
        <v>7</v>
      </c>
      <c r="F141" t="s">
        <v>6</v>
      </c>
    </row>
    <row r="142" spans="1:6" x14ac:dyDescent="0.35">
      <c r="A142" t="str">
        <f t="shared" si="2"/>
        <v>ET01,39</v>
      </c>
      <c r="B142">
        <v>39</v>
      </c>
      <c r="C142">
        <v>34496.548984237903</v>
      </c>
      <c r="D142">
        <v>34315.863548312598</v>
      </c>
      <c r="E142" t="s">
        <v>7</v>
      </c>
      <c r="F142" t="s">
        <v>6</v>
      </c>
    </row>
    <row r="143" spans="1:6" x14ac:dyDescent="0.35">
      <c r="A143" t="str">
        <f t="shared" si="2"/>
        <v>ET01,40</v>
      </c>
      <c r="B143">
        <v>40</v>
      </c>
      <c r="C143">
        <v>32739.375531788501</v>
      </c>
      <c r="D143">
        <v>32463.223331543599</v>
      </c>
      <c r="E143" t="s">
        <v>7</v>
      </c>
      <c r="F143" t="s">
        <v>6</v>
      </c>
    </row>
    <row r="144" spans="1:6" x14ac:dyDescent="0.35">
      <c r="A144" t="str">
        <f t="shared" si="2"/>
        <v>ET01,41</v>
      </c>
      <c r="B144">
        <v>41</v>
      </c>
      <c r="C144">
        <v>30982.202079339</v>
      </c>
      <c r="D144">
        <v>30734.456102962798</v>
      </c>
      <c r="E144" t="s">
        <v>7</v>
      </c>
      <c r="F144" t="s">
        <v>6</v>
      </c>
    </row>
    <row r="145" spans="1:6" x14ac:dyDescent="0.35">
      <c r="A145" t="str">
        <f t="shared" si="2"/>
        <v>ET01,42</v>
      </c>
      <c r="B145">
        <v>42</v>
      </c>
      <c r="C145">
        <v>29225.028626889602</v>
      </c>
      <c r="D145">
        <v>29225.028626889602</v>
      </c>
      <c r="E145" t="s">
        <v>7</v>
      </c>
      <c r="F145" t="s">
        <v>6</v>
      </c>
    </row>
    <row r="146" spans="1:6" x14ac:dyDescent="0.35">
      <c r="A146" t="str">
        <f t="shared" si="2"/>
        <v>ET01,43</v>
      </c>
      <c r="B146">
        <v>43</v>
      </c>
      <c r="C146">
        <v>28375.218801505998</v>
      </c>
      <c r="D146">
        <v>28003.740909360698</v>
      </c>
      <c r="E146" t="s">
        <v>7</v>
      </c>
      <c r="F146" t="s">
        <v>6</v>
      </c>
    </row>
    <row r="147" spans="1:6" x14ac:dyDescent="0.35">
      <c r="A147" t="str">
        <f t="shared" si="2"/>
        <v>ET01,44</v>
      </c>
      <c r="B147">
        <v>44</v>
      </c>
      <c r="C147">
        <v>27525.4089761225</v>
      </c>
      <c r="D147">
        <v>27032.7259232816</v>
      </c>
      <c r="E147" t="s">
        <v>7</v>
      </c>
      <c r="F147" t="s">
        <v>6</v>
      </c>
    </row>
    <row r="148" spans="1:6" x14ac:dyDescent="0.35">
      <c r="A148" t="str">
        <f t="shared" si="2"/>
        <v>ET01,45</v>
      </c>
      <c r="B148">
        <v>45</v>
      </c>
      <c r="C148">
        <v>26675.599150738901</v>
      </c>
      <c r="D148">
        <v>26247.4498832752</v>
      </c>
      <c r="E148" t="s">
        <v>7</v>
      </c>
      <c r="F148" t="s">
        <v>6</v>
      </c>
    </row>
    <row r="149" spans="1:6" x14ac:dyDescent="0.35">
      <c r="A149" t="str">
        <f t="shared" si="2"/>
        <v>ET01,46</v>
      </c>
      <c r="B149">
        <v>46</v>
      </c>
      <c r="C149">
        <v>25825.789325355399</v>
      </c>
      <c r="D149">
        <v>25583.379003964299</v>
      </c>
      <c r="E149" t="s">
        <v>7</v>
      </c>
      <c r="F149" t="s">
        <v>6</v>
      </c>
    </row>
    <row r="150" spans="1:6" x14ac:dyDescent="0.35">
      <c r="A150" t="str">
        <f t="shared" si="2"/>
        <v>ET01,47</v>
      </c>
      <c r="B150">
        <v>47</v>
      </c>
      <c r="C150">
        <v>24975.9794999718</v>
      </c>
      <c r="D150">
        <v>24975.9794999718</v>
      </c>
      <c r="E150" t="s">
        <v>7</v>
      </c>
      <c r="F150" t="s">
        <v>6</v>
      </c>
    </row>
    <row r="151" spans="1:6" x14ac:dyDescent="0.35">
      <c r="A151" t="str">
        <f t="shared" si="2"/>
        <v>ET01,48</v>
      </c>
      <c r="B151">
        <v>48</v>
      </c>
      <c r="C151">
        <v>24546.395399450001</v>
      </c>
      <c r="D151">
        <v>24379.0990969267</v>
      </c>
      <c r="E151" t="s">
        <v>7</v>
      </c>
      <c r="F151" t="s">
        <v>6</v>
      </c>
    </row>
    <row r="152" spans="1:6" x14ac:dyDescent="0.35">
      <c r="A152" t="str">
        <f t="shared" si="2"/>
        <v>ET01,49</v>
      </c>
      <c r="B152">
        <v>49</v>
      </c>
      <c r="C152">
        <v>24116.811298928202</v>
      </c>
      <c r="D152">
        <v>23820.111564482901</v>
      </c>
      <c r="E152" t="s">
        <v>7</v>
      </c>
      <c r="F152" t="s">
        <v>6</v>
      </c>
    </row>
    <row r="153" spans="1:6" x14ac:dyDescent="0.35">
      <c r="A153" t="str">
        <f t="shared" si="2"/>
        <v>ET01,50</v>
      </c>
      <c r="B153">
        <v>50</v>
      </c>
      <c r="C153">
        <v>23687.227198406399</v>
      </c>
      <c r="D153">
        <v>23344.772183300902</v>
      </c>
      <c r="E153" t="s">
        <v>7</v>
      </c>
      <c r="F153" t="s">
        <v>6</v>
      </c>
    </row>
    <row r="154" spans="1:6" x14ac:dyDescent="0.35">
      <c r="A154" t="str">
        <f t="shared" si="2"/>
        <v>ET01,51</v>
      </c>
      <c r="B154">
        <v>51</v>
      </c>
      <c r="C154">
        <v>23257.6430978846</v>
      </c>
      <c r="D154">
        <v>22998.8362340407</v>
      </c>
      <c r="E154" t="s">
        <v>7</v>
      </c>
      <c r="F154" t="s">
        <v>6</v>
      </c>
    </row>
    <row r="155" spans="1:6" x14ac:dyDescent="0.35">
      <c r="A155" t="str">
        <f t="shared" si="2"/>
        <v>ET01,52</v>
      </c>
      <c r="B155">
        <v>52</v>
      </c>
      <c r="C155">
        <v>22828.058997362801</v>
      </c>
      <c r="D155">
        <v>22828.058997362801</v>
      </c>
      <c r="E155" t="s">
        <v>7</v>
      </c>
      <c r="F155" t="s">
        <v>6</v>
      </c>
    </row>
    <row r="156" spans="1:6" x14ac:dyDescent="0.35">
      <c r="A156" t="str">
        <f t="shared" si="2"/>
        <v>ET01,53</v>
      </c>
      <c r="B156">
        <v>53</v>
      </c>
      <c r="C156">
        <v>22754.860112218601</v>
      </c>
      <c r="D156">
        <v>22848.268363893902</v>
      </c>
      <c r="E156" t="s">
        <v>7</v>
      </c>
      <c r="F156" t="s">
        <v>6</v>
      </c>
    </row>
    <row r="157" spans="1:6" x14ac:dyDescent="0.35">
      <c r="A157" t="str">
        <f t="shared" si="2"/>
        <v>ET01,54</v>
      </c>
      <c r="B157">
        <v>54</v>
      </c>
      <c r="C157">
        <v>22681.661227074499</v>
      </c>
      <c r="D157">
        <v>22955.5826641274</v>
      </c>
      <c r="E157" t="s">
        <v>7</v>
      </c>
      <c r="F157" t="s">
        <v>6</v>
      </c>
    </row>
    <row r="158" spans="1:6" x14ac:dyDescent="0.35">
      <c r="A158" t="str">
        <f t="shared" si="2"/>
        <v>ET01,55</v>
      </c>
      <c r="B158">
        <v>55</v>
      </c>
      <c r="C158">
        <v>22608.462341930299</v>
      </c>
      <c r="D158">
        <v>23016.1928385233</v>
      </c>
      <c r="E158" t="s">
        <v>7</v>
      </c>
      <c r="F158" t="s">
        <v>6</v>
      </c>
    </row>
    <row r="159" spans="1:6" x14ac:dyDescent="0.35">
      <c r="A159" t="str">
        <f t="shared" si="2"/>
        <v>ET01,56</v>
      </c>
      <c r="B159">
        <v>56</v>
      </c>
      <c r="C159">
        <v>22535.263456786201</v>
      </c>
      <c r="D159">
        <v>22896.289827541499</v>
      </c>
      <c r="E159" t="s">
        <v>7</v>
      </c>
      <c r="F159" t="s">
        <v>6</v>
      </c>
    </row>
    <row r="160" spans="1:6" x14ac:dyDescent="0.35">
      <c r="A160" t="str">
        <f t="shared" si="2"/>
        <v>ET01,57</v>
      </c>
      <c r="B160">
        <v>57</v>
      </c>
      <c r="C160">
        <v>22462.064571642</v>
      </c>
      <c r="D160">
        <v>22462.064571642</v>
      </c>
      <c r="E160" t="s">
        <v>7</v>
      </c>
      <c r="F160" t="s">
        <v>6</v>
      </c>
    </row>
    <row r="161" spans="1:6" x14ac:dyDescent="0.35">
      <c r="A161" t="str">
        <f t="shared" si="2"/>
        <v>ET01,58</v>
      </c>
      <c r="B161">
        <v>58</v>
      </c>
      <c r="C161">
        <v>21354.2459292397</v>
      </c>
      <c r="D161">
        <v>21627.949481885898</v>
      </c>
      <c r="E161" t="s">
        <v>7</v>
      </c>
      <c r="F161" t="s">
        <v>6</v>
      </c>
    </row>
    <row r="162" spans="1:6" x14ac:dyDescent="0.35">
      <c r="A162" t="str">
        <f t="shared" si="2"/>
        <v>ET01,59</v>
      </c>
      <c r="B162">
        <v>59</v>
      </c>
      <c r="C162">
        <v>20246.427286837301</v>
      </c>
      <c r="D162">
        <v>20501.342851739399</v>
      </c>
      <c r="E162" t="s">
        <v>7</v>
      </c>
      <c r="F162" t="s">
        <v>6</v>
      </c>
    </row>
    <row r="163" spans="1:6" x14ac:dyDescent="0.35">
      <c r="A163" t="str">
        <f t="shared" si="2"/>
        <v>ET01,60</v>
      </c>
      <c r="B163">
        <v>60</v>
      </c>
      <c r="C163">
        <v>19138.608644435</v>
      </c>
      <c r="D163">
        <v>19237.884445269799</v>
      </c>
      <c r="E163" t="s">
        <v>7</v>
      </c>
      <c r="F163" t="s">
        <v>6</v>
      </c>
    </row>
    <row r="164" spans="1:6" x14ac:dyDescent="0.35">
      <c r="A164" t="str">
        <f t="shared" si="2"/>
        <v>ET01,61</v>
      </c>
      <c r="B164">
        <v>61</v>
      </c>
      <c r="C164">
        <v>18030.790002032601</v>
      </c>
      <c r="D164">
        <v>17993.214026544301</v>
      </c>
      <c r="E164" t="s">
        <v>7</v>
      </c>
      <c r="F164" t="s">
        <v>6</v>
      </c>
    </row>
    <row r="165" spans="1:6" x14ac:dyDescent="0.35">
      <c r="A165" t="str">
        <f t="shared" si="2"/>
        <v>ET01,62</v>
      </c>
      <c r="B165">
        <v>62</v>
      </c>
      <c r="C165">
        <v>16922.971359630301</v>
      </c>
      <c r="D165">
        <v>16922.971359630301</v>
      </c>
      <c r="E165" t="s">
        <v>7</v>
      </c>
      <c r="F165" t="s">
        <v>6</v>
      </c>
    </row>
    <row r="166" spans="1:6" x14ac:dyDescent="0.35">
      <c r="A166" t="str">
        <f t="shared" si="2"/>
        <v>ET01,63</v>
      </c>
      <c r="B166">
        <v>63</v>
      </c>
      <c r="C166">
        <v>16416.5502044485</v>
      </c>
      <c r="D166">
        <v>16140.8386049082</v>
      </c>
      <c r="E166" t="s">
        <v>7</v>
      </c>
      <c r="F166" t="s">
        <v>6</v>
      </c>
    </row>
    <row r="167" spans="1:6" x14ac:dyDescent="0.35">
      <c r="A167" t="str">
        <f t="shared" si="2"/>
        <v>ET01,64</v>
      </c>
      <c r="B167">
        <v>64</v>
      </c>
      <c r="C167">
        <v>15910.129049266599</v>
      </c>
      <c r="D167">
        <v>15592.6675080105</v>
      </c>
      <c r="E167" t="s">
        <v>7</v>
      </c>
      <c r="F167" t="s">
        <v>6</v>
      </c>
    </row>
    <row r="168" spans="1:6" x14ac:dyDescent="0.35">
      <c r="A168" t="str">
        <f t="shared" si="2"/>
        <v>ET01,65</v>
      </c>
      <c r="B168">
        <v>65</v>
      </c>
      <c r="C168">
        <v>15403.707894084801</v>
      </c>
      <c r="D168">
        <v>15182.352210883</v>
      </c>
      <c r="E168" t="s">
        <v>7</v>
      </c>
      <c r="F168" t="s">
        <v>6</v>
      </c>
    </row>
    <row r="169" spans="1:6" x14ac:dyDescent="0.35">
      <c r="A169" t="str">
        <f t="shared" si="2"/>
        <v>ET01,66</v>
      </c>
      <c r="B169">
        <v>66</v>
      </c>
      <c r="C169">
        <v>14897.286738903</v>
      </c>
      <c r="D169">
        <v>14813.7868554714</v>
      </c>
      <c r="E169" t="s">
        <v>7</v>
      </c>
      <c r="F169" t="s">
        <v>6</v>
      </c>
    </row>
    <row r="170" spans="1:6" x14ac:dyDescent="0.35">
      <c r="A170" t="str">
        <f t="shared" si="2"/>
        <v>ET01,67</v>
      </c>
      <c r="B170">
        <v>67</v>
      </c>
      <c r="C170">
        <v>14390.865583721201</v>
      </c>
      <c r="D170">
        <v>14390.865583721201</v>
      </c>
      <c r="E170" t="s">
        <v>7</v>
      </c>
      <c r="F170" t="s">
        <v>6</v>
      </c>
    </row>
    <row r="171" spans="1:6" x14ac:dyDescent="0.35">
      <c r="A171" t="str">
        <f t="shared" si="2"/>
        <v>ET01,68</v>
      </c>
      <c r="B171">
        <v>68</v>
      </c>
      <c r="C171">
        <v>13648.4597094193</v>
      </c>
      <c r="D171">
        <v>13838.135503691899</v>
      </c>
      <c r="E171" t="s">
        <v>7</v>
      </c>
      <c r="F171" t="s">
        <v>6</v>
      </c>
    </row>
    <row r="172" spans="1:6" x14ac:dyDescent="0.35">
      <c r="A172" t="str">
        <f t="shared" si="2"/>
        <v>ET01,69</v>
      </c>
      <c r="B172">
        <v>69</v>
      </c>
      <c r="C172">
        <v>12906.0538351175</v>
      </c>
      <c r="D172">
        <v>13162.7555878981</v>
      </c>
      <c r="E172" t="s">
        <v>7</v>
      </c>
      <c r="F172" t="s">
        <v>6</v>
      </c>
    </row>
    <row r="173" spans="1:6" x14ac:dyDescent="0.35">
      <c r="A173" t="str">
        <f t="shared" si="2"/>
        <v>ET01,70</v>
      </c>
      <c r="B173">
        <v>70</v>
      </c>
      <c r="C173">
        <v>12163.647960815701</v>
      </c>
      <c r="D173">
        <v>12392.537774967899</v>
      </c>
      <c r="E173" t="s">
        <v>7</v>
      </c>
      <c r="F173" t="s">
        <v>6</v>
      </c>
    </row>
    <row r="174" spans="1:6" x14ac:dyDescent="0.35">
      <c r="A174" t="str">
        <f t="shared" si="2"/>
        <v>ET01,71</v>
      </c>
      <c r="B174">
        <v>71</v>
      </c>
      <c r="C174">
        <v>11421.242086513799</v>
      </c>
      <c r="D174">
        <v>11555.2940035298</v>
      </c>
      <c r="E174" t="s">
        <v>7</v>
      </c>
      <c r="F174" t="s">
        <v>6</v>
      </c>
    </row>
    <row r="175" spans="1:6" x14ac:dyDescent="0.35">
      <c r="A175" t="str">
        <f t="shared" si="2"/>
        <v>ET01,72</v>
      </c>
      <c r="B175">
        <v>72</v>
      </c>
      <c r="C175">
        <v>10678.836212212</v>
      </c>
      <c r="D175">
        <v>10678.836212212</v>
      </c>
      <c r="E175" t="s">
        <v>7</v>
      </c>
      <c r="F175" t="s">
        <v>6</v>
      </c>
    </row>
    <row r="176" spans="1:6" x14ac:dyDescent="0.35">
      <c r="A176" t="str">
        <f t="shared" si="2"/>
        <v>ET01,73</v>
      </c>
      <c r="B176">
        <v>73</v>
      </c>
      <c r="C176">
        <v>9764.8485532896793</v>
      </c>
      <c r="D176">
        <v>9786.3934845082495</v>
      </c>
      <c r="E176" t="s">
        <v>7</v>
      </c>
      <c r="F176" t="s">
        <v>6</v>
      </c>
    </row>
    <row r="177" spans="1:6" x14ac:dyDescent="0.35">
      <c r="A177" t="str">
        <f t="shared" si="2"/>
        <v>ET01,74</v>
      </c>
      <c r="B177">
        <v>74</v>
      </c>
      <c r="C177">
        <v>8850.8608943673498</v>
      </c>
      <c r="D177">
        <v>8882.8634833741307</v>
      </c>
      <c r="E177" t="s">
        <v>7</v>
      </c>
      <c r="F177" t="s">
        <v>6</v>
      </c>
    </row>
    <row r="178" spans="1:6" x14ac:dyDescent="0.35">
      <c r="A178" t="str">
        <f t="shared" si="2"/>
        <v>ET01,75</v>
      </c>
      <c r="B178">
        <v>75</v>
      </c>
      <c r="C178">
        <v>7936.8732354450103</v>
      </c>
      <c r="D178">
        <v>7968.5610166307197</v>
      </c>
      <c r="E178" t="s">
        <v>7</v>
      </c>
      <c r="F178" t="s">
        <v>6</v>
      </c>
    </row>
    <row r="179" spans="1:6" x14ac:dyDescent="0.35">
      <c r="A179" t="str">
        <f t="shared" si="2"/>
        <v>ET01,76</v>
      </c>
      <c r="B179">
        <v>76</v>
      </c>
      <c r="C179">
        <v>7022.8855765226799</v>
      </c>
      <c r="D179">
        <v>7043.8008920990997</v>
      </c>
      <c r="E179" t="s">
        <v>7</v>
      </c>
      <c r="F179" t="s">
        <v>6</v>
      </c>
    </row>
    <row r="180" spans="1:6" x14ac:dyDescent="0.35">
      <c r="A180" t="str">
        <f t="shared" si="2"/>
        <v>ET01,77</v>
      </c>
      <c r="B180">
        <v>77</v>
      </c>
      <c r="C180">
        <v>6108.8979176003404</v>
      </c>
      <c r="D180">
        <v>6108.8979176003404</v>
      </c>
      <c r="E180" t="s">
        <v>7</v>
      </c>
      <c r="F180" t="s">
        <v>6</v>
      </c>
    </row>
    <row r="181" spans="1:6" x14ac:dyDescent="0.35">
      <c r="A181" t="str">
        <f t="shared" si="2"/>
        <v>ET01,78</v>
      </c>
      <c r="B181">
        <v>78</v>
      </c>
      <c r="C181">
        <v>5299.4183340802701</v>
      </c>
      <c r="D181">
        <v>5170.3128324008103</v>
      </c>
      <c r="E181" t="s">
        <v>7</v>
      </c>
      <c r="F181" t="s">
        <v>6</v>
      </c>
    </row>
    <row r="182" spans="1:6" x14ac:dyDescent="0.35">
      <c r="A182" t="str">
        <f t="shared" si="2"/>
        <v>ET01,79</v>
      </c>
      <c r="B182">
        <v>79</v>
      </c>
      <c r="C182">
        <v>4489.9387505601999</v>
      </c>
      <c r="D182">
        <v>4259.0901015481104</v>
      </c>
      <c r="E182" t="s">
        <v>7</v>
      </c>
      <c r="F182" t="s">
        <v>6</v>
      </c>
    </row>
    <row r="183" spans="1:6" x14ac:dyDescent="0.35">
      <c r="A183" t="str">
        <f t="shared" si="2"/>
        <v>ET01,80</v>
      </c>
      <c r="B183">
        <v>80</v>
      </c>
      <c r="C183">
        <v>3680.4591670401401</v>
      </c>
      <c r="D183">
        <v>3412.42012153514</v>
      </c>
      <c r="E183" t="s">
        <v>7</v>
      </c>
      <c r="F183" t="s">
        <v>6</v>
      </c>
    </row>
    <row r="184" spans="1:6" x14ac:dyDescent="0.35">
      <c r="A184" t="str">
        <f t="shared" si="2"/>
        <v>ET01,81</v>
      </c>
      <c r="B184">
        <v>81</v>
      </c>
      <c r="C184">
        <v>2870.9795835200698</v>
      </c>
      <c r="D184">
        <v>2667.4932888548101</v>
      </c>
      <c r="E184" t="s">
        <v>7</v>
      </c>
      <c r="F184" t="s">
        <v>6</v>
      </c>
    </row>
    <row r="185" spans="1:6" x14ac:dyDescent="0.35">
      <c r="A185" t="str">
        <f t="shared" si="2"/>
        <v>ET01,82</v>
      </c>
      <c r="B185">
        <v>82</v>
      </c>
      <c r="C185">
        <v>2061.5</v>
      </c>
      <c r="D185">
        <v>2061.5</v>
      </c>
      <c r="E185" t="s">
        <v>7</v>
      </c>
      <c r="F185" t="s">
        <v>6</v>
      </c>
    </row>
    <row r="186" spans="1:6" x14ac:dyDescent="0.35">
      <c r="A186" t="str">
        <f t="shared" si="2"/>
        <v>ET01,83</v>
      </c>
      <c r="B186">
        <v>83</v>
      </c>
      <c r="C186">
        <v>1815.8671999999999</v>
      </c>
      <c r="D186">
        <v>1618.95973474074</v>
      </c>
      <c r="E186" t="s">
        <v>7</v>
      </c>
      <c r="F186" t="s">
        <v>6</v>
      </c>
    </row>
    <row r="187" spans="1:6" x14ac:dyDescent="0.35">
      <c r="A187" t="str">
        <f t="shared" si="2"/>
        <v>ET01,84</v>
      </c>
      <c r="B187">
        <v>84</v>
      </c>
      <c r="C187">
        <v>1570.2344000000001</v>
      </c>
      <c r="D187">
        <v>1313.70830595552</v>
      </c>
      <c r="E187" t="s">
        <v>7</v>
      </c>
      <c r="F187" t="s">
        <v>6</v>
      </c>
    </row>
    <row r="188" spans="1:6" x14ac:dyDescent="0.35">
      <c r="A188" t="str">
        <f t="shared" si="2"/>
        <v>ET01,85</v>
      </c>
      <c r="B188">
        <v>85</v>
      </c>
      <c r="C188">
        <v>1324.6016</v>
      </c>
      <c r="D188">
        <v>1106.9106097999199</v>
      </c>
      <c r="E188" t="s">
        <v>7</v>
      </c>
      <c r="F188" t="s">
        <v>6</v>
      </c>
    </row>
    <row r="189" spans="1:6" x14ac:dyDescent="0.35">
      <c r="A189" t="str">
        <f t="shared" si="2"/>
        <v>ET01,86</v>
      </c>
      <c r="B189">
        <v>86</v>
      </c>
      <c r="C189">
        <v>1078.9688000000001</v>
      </c>
      <c r="D189">
        <v>959.73154242954899</v>
      </c>
      <c r="E189" t="s">
        <v>7</v>
      </c>
      <c r="F189" t="s">
        <v>6</v>
      </c>
    </row>
    <row r="190" spans="1:6" x14ac:dyDescent="0.35">
      <c r="A190" t="str">
        <f t="shared" si="2"/>
        <v>ET01,87</v>
      </c>
      <c r="B190">
        <v>87</v>
      </c>
      <c r="C190">
        <v>833.33600000000001</v>
      </c>
      <c r="D190">
        <v>833.33600000000001</v>
      </c>
      <c r="E190" t="s">
        <v>7</v>
      </c>
      <c r="F190" t="s">
        <v>6</v>
      </c>
    </row>
    <row r="191" spans="1:6" x14ac:dyDescent="0.35">
      <c r="A191" t="str">
        <f t="shared" si="2"/>
        <v>ET01,88</v>
      </c>
      <c r="B191">
        <v>88</v>
      </c>
      <c r="C191">
        <v>702.69880000000001</v>
      </c>
      <c r="D191">
        <v>697.09901844758701</v>
      </c>
      <c r="E191" t="s">
        <v>7</v>
      </c>
      <c r="F191" t="s">
        <v>6</v>
      </c>
    </row>
    <row r="192" spans="1:6" x14ac:dyDescent="0.35">
      <c r="A192" t="str">
        <f t="shared" si="2"/>
        <v>ET01,89</v>
      </c>
      <c r="B192">
        <v>89</v>
      </c>
      <c r="C192">
        <v>572.0616</v>
      </c>
      <c r="D192">
        <v>553.23619283148696</v>
      </c>
      <c r="E192" t="s">
        <v>7</v>
      </c>
      <c r="F192" t="s">
        <v>6</v>
      </c>
    </row>
    <row r="193" spans="1:6" x14ac:dyDescent="0.35">
      <c r="A193" t="str">
        <f t="shared" si="2"/>
        <v>ET01,90</v>
      </c>
      <c r="B193">
        <v>90</v>
      </c>
      <c r="C193">
        <v>441.42439999999999</v>
      </c>
      <c r="D193">
        <v>412.17325799159403</v>
      </c>
      <c r="E193" t="s">
        <v>7</v>
      </c>
      <c r="F193" t="s">
        <v>6</v>
      </c>
    </row>
    <row r="194" spans="1:6" x14ac:dyDescent="0.35">
      <c r="A194" t="str">
        <f t="shared" si="2"/>
        <v>ET01,91</v>
      </c>
      <c r="B194">
        <v>91</v>
      </c>
      <c r="C194">
        <v>310.78719999999998</v>
      </c>
      <c r="D194">
        <v>284.33594876780001</v>
      </c>
      <c r="E194" t="s">
        <v>7</v>
      </c>
      <c r="F194" t="s">
        <v>6</v>
      </c>
    </row>
    <row r="195" spans="1:6" x14ac:dyDescent="0.35">
      <c r="A195" t="str">
        <f t="shared" ref="A195:A258" si="3">_xlfn.CONCAT(E195,",",B195)</f>
        <v>ET01,92</v>
      </c>
      <c r="B195">
        <v>92</v>
      </c>
      <c r="C195">
        <v>180.15</v>
      </c>
      <c r="D195">
        <v>180.15</v>
      </c>
      <c r="E195" t="s">
        <v>7</v>
      </c>
      <c r="F195" t="s">
        <v>6</v>
      </c>
    </row>
    <row r="196" spans="1:6" x14ac:dyDescent="0.35">
      <c r="A196" t="str">
        <f t="shared" si="3"/>
        <v>ET01,93</v>
      </c>
      <c r="B196">
        <v>93</v>
      </c>
      <c r="C196">
        <v>148.3656</v>
      </c>
      <c r="D196">
        <v>107.179839468908</v>
      </c>
      <c r="E196" t="s">
        <v>7</v>
      </c>
      <c r="F196" t="s">
        <v>6</v>
      </c>
    </row>
    <row r="197" spans="1:6" x14ac:dyDescent="0.35">
      <c r="A197" t="str">
        <f t="shared" si="3"/>
        <v>ET01,94</v>
      </c>
      <c r="B197">
        <v>94</v>
      </c>
      <c r="C197">
        <v>116.5812</v>
      </c>
      <c r="D197">
        <v>61.544666718532397</v>
      </c>
      <c r="E197" t="s">
        <v>7</v>
      </c>
      <c r="F197" t="s">
        <v>6</v>
      </c>
    </row>
    <row r="198" spans="1:6" x14ac:dyDescent="0.35">
      <c r="A198" t="str">
        <f t="shared" si="3"/>
        <v>ET01,95</v>
      </c>
      <c r="B198">
        <v>95</v>
      </c>
      <c r="C198">
        <v>84.796800000000005</v>
      </c>
      <c r="D198">
        <v>36.502374233702497</v>
      </c>
      <c r="E198" t="s">
        <v>7</v>
      </c>
      <c r="F198" t="s">
        <v>6</v>
      </c>
    </row>
    <row r="199" spans="1:6" x14ac:dyDescent="0.35">
      <c r="A199" t="str">
        <f t="shared" si="3"/>
        <v>ET01,96</v>
      </c>
      <c r="B199">
        <v>96</v>
      </c>
      <c r="C199">
        <v>53.0124</v>
      </c>
      <c r="D199">
        <v>25.3108544992484</v>
      </c>
      <c r="E199" t="s">
        <v>7</v>
      </c>
      <c r="F199" t="s">
        <v>6</v>
      </c>
    </row>
    <row r="200" spans="1:6" x14ac:dyDescent="0.35">
      <c r="A200" t="str">
        <f t="shared" si="3"/>
        <v>ET01,97</v>
      </c>
      <c r="B200">
        <v>97</v>
      </c>
      <c r="C200">
        <v>21.228000000000002</v>
      </c>
      <c r="D200">
        <v>21.228000000000002</v>
      </c>
      <c r="E200" t="s">
        <v>7</v>
      </c>
      <c r="F200" t="s">
        <v>6</v>
      </c>
    </row>
    <row r="201" spans="1:6" x14ac:dyDescent="0.35">
      <c r="A201" t="str">
        <f t="shared" si="3"/>
        <v>ET01,98</v>
      </c>
      <c r="B201">
        <v>98</v>
      </c>
      <c r="C201">
        <v>18.818666666666701</v>
      </c>
      <c r="D201">
        <v>18.615023488869099</v>
      </c>
      <c r="E201" t="s">
        <v>7</v>
      </c>
      <c r="F201" t="s">
        <v>6</v>
      </c>
    </row>
    <row r="202" spans="1:6" x14ac:dyDescent="0.35">
      <c r="A202" t="str">
        <f t="shared" si="3"/>
        <v>ET01,99</v>
      </c>
      <c r="B202">
        <v>99</v>
      </c>
      <c r="C202">
        <v>16.409333333333301</v>
      </c>
      <c r="D202">
        <v>16.246418791095302</v>
      </c>
      <c r="E202" t="s">
        <v>7</v>
      </c>
      <c r="F202" t="s">
        <v>6</v>
      </c>
    </row>
    <row r="203" spans="1:6" x14ac:dyDescent="0.35">
      <c r="A203" t="str">
        <f t="shared" si="3"/>
        <v>ET01,100</v>
      </c>
      <c r="B203">
        <v>100</v>
      </c>
      <c r="C203">
        <v>14</v>
      </c>
      <c r="D203">
        <v>14</v>
      </c>
      <c r="E203" t="s">
        <v>7</v>
      </c>
      <c r="F203" t="s">
        <v>6</v>
      </c>
    </row>
    <row r="204" spans="1:6" x14ac:dyDescent="0.35">
      <c r="A204" t="str">
        <f t="shared" si="3"/>
        <v>ET02,&lt;1</v>
      </c>
      <c r="B204" t="s">
        <v>61</v>
      </c>
      <c r="C204">
        <v>22739.822456505099</v>
      </c>
      <c r="D204">
        <v>22739.822456505099</v>
      </c>
      <c r="E204" t="s">
        <v>9</v>
      </c>
      <c r="F204" t="s">
        <v>62</v>
      </c>
    </row>
    <row r="205" spans="1:6" x14ac:dyDescent="0.35">
      <c r="A205" t="str">
        <f t="shared" si="3"/>
        <v>ET02,1</v>
      </c>
      <c r="B205">
        <v>1</v>
      </c>
      <c r="C205">
        <v>21876.138336265401</v>
      </c>
      <c r="D205">
        <v>21651.5396850203</v>
      </c>
      <c r="E205" t="s">
        <v>9</v>
      </c>
      <c r="F205" t="s">
        <v>62</v>
      </c>
    </row>
    <row r="206" spans="1:6" x14ac:dyDescent="0.35">
      <c r="A206" t="str">
        <f t="shared" si="3"/>
        <v>ET02,2</v>
      </c>
      <c r="B206">
        <v>2</v>
      </c>
      <c r="C206">
        <v>21012.454216025799</v>
      </c>
      <c r="D206">
        <v>21012.454216025799</v>
      </c>
      <c r="E206" t="s">
        <v>9</v>
      </c>
      <c r="F206" t="s">
        <v>62</v>
      </c>
    </row>
    <row r="207" spans="1:6" x14ac:dyDescent="0.35">
      <c r="A207" t="str">
        <f t="shared" si="3"/>
        <v>ET02,3</v>
      </c>
      <c r="B207">
        <v>3</v>
      </c>
      <c r="C207">
        <v>21986.148620655498</v>
      </c>
      <c r="D207">
        <v>21156.595625960599</v>
      </c>
      <c r="E207" t="s">
        <v>9</v>
      </c>
      <c r="F207" t="s">
        <v>62</v>
      </c>
    </row>
    <row r="208" spans="1:6" x14ac:dyDescent="0.35">
      <c r="A208" t="str">
        <f t="shared" si="3"/>
        <v>ET02,4</v>
      </c>
      <c r="B208">
        <v>4</v>
      </c>
      <c r="C208">
        <v>22959.8430252853</v>
      </c>
      <c r="D208">
        <v>21957.322587059502</v>
      </c>
      <c r="E208" t="s">
        <v>9</v>
      </c>
      <c r="F208" t="s">
        <v>62</v>
      </c>
    </row>
    <row r="209" spans="1:6" x14ac:dyDescent="0.35">
      <c r="A209" t="str">
        <f t="shared" si="3"/>
        <v>ET02,5</v>
      </c>
      <c r="B209">
        <v>5</v>
      </c>
      <c r="C209">
        <v>23933.537429915101</v>
      </c>
      <c r="D209">
        <v>23172.826045505899</v>
      </c>
      <c r="E209" t="s">
        <v>9</v>
      </c>
      <c r="F209" t="s">
        <v>62</v>
      </c>
    </row>
    <row r="210" spans="1:6" x14ac:dyDescent="0.35">
      <c r="A210" t="str">
        <f t="shared" si="3"/>
        <v>ET02,6</v>
      </c>
      <c r="B210">
        <v>6</v>
      </c>
      <c r="C210">
        <v>24907.2318345448</v>
      </c>
      <c r="D210">
        <v>24561.296947483101</v>
      </c>
      <c r="E210" t="s">
        <v>9</v>
      </c>
      <c r="F210" t="s">
        <v>62</v>
      </c>
    </row>
    <row r="211" spans="1:6" x14ac:dyDescent="0.35">
      <c r="A211" t="str">
        <f t="shared" si="3"/>
        <v>ET02,7</v>
      </c>
      <c r="B211">
        <v>7</v>
      </c>
      <c r="C211">
        <v>25880.926239174602</v>
      </c>
      <c r="D211">
        <v>25880.926239174602</v>
      </c>
      <c r="E211" t="s">
        <v>9</v>
      </c>
      <c r="F211" t="s">
        <v>62</v>
      </c>
    </row>
    <row r="212" spans="1:6" x14ac:dyDescent="0.35">
      <c r="A212" t="str">
        <f t="shared" si="3"/>
        <v>ET02,8</v>
      </c>
      <c r="B212">
        <v>8</v>
      </c>
      <c r="C212">
        <v>26278.354517526001</v>
      </c>
      <c r="D212">
        <v>26928.984354533201</v>
      </c>
      <c r="E212" t="s">
        <v>9</v>
      </c>
      <c r="F212" t="s">
        <v>62</v>
      </c>
    </row>
    <row r="213" spans="1:6" x14ac:dyDescent="0.35">
      <c r="A213" t="str">
        <f t="shared" si="3"/>
        <v>ET02,9</v>
      </c>
      <c r="B213">
        <v>9</v>
      </c>
      <c r="C213">
        <v>26675.7827958774</v>
      </c>
      <c r="D213">
        <v>27659.059678588899</v>
      </c>
      <c r="E213" t="s">
        <v>9</v>
      </c>
      <c r="F213" t="s">
        <v>62</v>
      </c>
    </row>
    <row r="214" spans="1:6" x14ac:dyDescent="0.35">
      <c r="A214" t="str">
        <f t="shared" si="3"/>
        <v>ET02,10</v>
      </c>
      <c r="B214">
        <v>10</v>
      </c>
      <c r="C214">
        <v>27073.211074228799</v>
      </c>
      <c r="D214">
        <v>28063.820084141</v>
      </c>
      <c r="E214" t="s">
        <v>9</v>
      </c>
      <c r="F214" t="s">
        <v>62</v>
      </c>
    </row>
    <row r="215" spans="1:6" x14ac:dyDescent="0.35">
      <c r="A215" t="str">
        <f t="shared" si="3"/>
        <v>ET02,11</v>
      </c>
      <c r="B215">
        <v>11</v>
      </c>
      <c r="C215">
        <v>27470.639352580201</v>
      </c>
      <c r="D215">
        <v>28135.933443988801</v>
      </c>
      <c r="E215" t="s">
        <v>9</v>
      </c>
      <c r="F215" t="s">
        <v>62</v>
      </c>
    </row>
    <row r="216" spans="1:6" x14ac:dyDescent="0.35">
      <c r="A216" t="str">
        <f t="shared" si="3"/>
        <v>ET02,12</v>
      </c>
      <c r="B216">
        <v>12</v>
      </c>
      <c r="C216">
        <v>27868.0676309316</v>
      </c>
      <c r="D216">
        <v>27868.0676309316</v>
      </c>
      <c r="E216" t="s">
        <v>9</v>
      </c>
      <c r="F216" t="s">
        <v>62</v>
      </c>
    </row>
    <row r="217" spans="1:6" x14ac:dyDescent="0.35">
      <c r="A217" t="str">
        <f t="shared" si="3"/>
        <v>ET02,13</v>
      </c>
      <c r="B217">
        <v>13</v>
      </c>
      <c r="C217">
        <v>26826.463492601401</v>
      </c>
      <c r="D217">
        <v>27264.7914811226</v>
      </c>
      <c r="E217" t="s">
        <v>9</v>
      </c>
      <c r="F217" t="s">
        <v>62</v>
      </c>
    </row>
    <row r="218" spans="1:6" x14ac:dyDescent="0.35">
      <c r="A218" t="str">
        <f t="shared" si="3"/>
        <v>ET02,14</v>
      </c>
      <c r="B218">
        <v>14</v>
      </c>
      <c r="C218">
        <v>25784.859354271201</v>
      </c>
      <c r="D218">
        <v>26378.277684130499</v>
      </c>
      <c r="E218" t="s">
        <v>9</v>
      </c>
      <c r="F218" t="s">
        <v>62</v>
      </c>
    </row>
    <row r="219" spans="1:6" x14ac:dyDescent="0.35">
      <c r="A219" t="str">
        <f t="shared" si="3"/>
        <v>ET02,15</v>
      </c>
      <c r="B219">
        <v>15</v>
      </c>
      <c r="C219">
        <v>24743.255215941001</v>
      </c>
      <c r="D219">
        <v>25272.599892877799</v>
      </c>
      <c r="E219" t="s">
        <v>9</v>
      </c>
      <c r="F219" t="s">
        <v>62</v>
      </c>
    </row>
    <row r="220" spans="1:6" x14ac:dyDescent="0.35">
      <c r="A220" t="str">
        <f t="shared" si="3"/>
        <v>ET02,16</v>
      </c>
      <c r="B220">
        <v>16</v>
      </c>
      <c r="C220">
        <v>23701.651077610801</v>
      </c>
      <c r="D220">
        <v>24011.831760287001</v>
      </c>
      <c r="E220" t="s">
        <v>9</v>
      </c>
      <c r="F220" t="s">
        <v>62</v>
      </c>
    </row>
    <row r="221" spans="1:6" x14ac:dyDescent="0.35">
      <c r="A221" t="str">
        <f t="shared" si="3"/>
        <v>ET02,17</v>
      </c>
      <c r="B221">
        <v>17</v>
      </c>
      <c r="C221">
        <v>22660.046939280601</v>
      </c>
      <c r="D221">
        <v>22660.046939280601</v>
      </c>
      <c r="E221" t="s">
        <v>9</v>
      </c>
      <c r="F221" t="s">
        <v>62</v>
      </c>
    </row>
    <row r="222" spans="1:6" x14ac:dyDescent="0.35">
      <c r="A222" t="str">
        <f t="shared" si="3"/>
        <v>ET02,18</v>
      </c>
      <c r="B222">
        <v>18</v>
      </c>
      <c r="C222">
        <v>21452.564978069</v>
      </c>
      <c r="D222">
        <v>21280.0725769645</v>
      </c>
      <c r="E222" t="s">
        <v>9</v>
      </c>
      <c r="F222" t="s">
        <v>62</v>
      </c>
    </row>
    <row r="223" spans="1:6" x14ac:dyDescent="0.35">
      <c r="A223" t="str">
        <f t="shared" si="3"/>
        <v>ET02,19</v>
      </c>
      <c r="B223">
        <v>19</v>
      </c>
      <c r="C223">
        <v>20245.083016857501</v>
      </c>
      <c r="D223">
        <v>19929.749797177999</v>
      </c>
      <c r="E223" t="s">
        <v>9</v>
      </c>
      <c r="F223" t="s">
        <v>62</v>
      </c>
    </row>
    <row r="224" spans="1:6" x14ac:dyDescent="0.35">
      <c r="A224" t="str">
        <f t="shared" si="3"/>
        <v>ET02,20</v>
      </c>
      <c r="B224">
        <v>20</v>
      </c>
      <c r="C224">
        <v>19037.6010556459</v>
      </c>
      <c r="D224">
        <v>18665.6732179438</v>
      </c>
      <c r="E224" t="s">
        <v>9</v>
      </c>
      <c r="F224" t="s">
        <v>62</v>
      </c>
    </row>
    <row r="225" spans="1:6" x14ac:dyDescent="0.35">
      <c r="A225" t="str">
        <f t="shared" si="3"/>
        <v>ET02,21</v>
      </c>
      <c r="B225">
        <v>21</v>
      </c>
      <c r="C225">
        <v>17830.119094434402</v>
      </c>
      <c r="D225">
        <v>17544.437457284501</v>
      </c>
      <c r="E225" t="s">
        <v>9</v>
      </c>
      <c r="F225" t="s">
        <v>62</v>
      </c>
    </row>
    <row r="226" spans="1:6" x14ac:dyDescent="0.35">
      <c r="A226" t="str">
        <f t="shared" si="3"/>
        <v>ET02,22</v>
      </c>
      <c r="B226">
        <v>22</v>
      </c>
      <c r="C226">
        <v>16622.637133222801</v>
      </c>
      <c r="D226">
        <v>16622.637133222801</v>
      </c>
      <c r="E226" t="s">
        <v>9</v>
      </c>
      <c r="F226" t="s">
        <v>62</v>
      </c>
    </row>
    <row r="227" spans="1:6" x14ac:dyDescent="0.35">
      <c r="A227" t="str">
        <f t="shared" si="3"/>
        <v>ET02,23</v>
      </c>
      <c r="B227">
        <v>23</v>
      </c>
      <c r="C227">
        <v>16246.6129456377</v>
      </c>
      <c r="D227">
        <v>15938.9191638024</v>
      </c>
      <c r="E227" t="s">
        <v>9</v>
      </c>
      <c r="F227" t="s">
        <v>62</v>
      </c>
    </row>
    <row r="228" spans="1:6" x14ac:dyDescent="0.35">
      <c r="A228" t="str">
        <f t="shared" si="3"/>
        <v>ET02,24</v>
      </c>
      <c r="B228">
        <v>24</v>
      </c>
      <c r="C228">
        <v>15870.5887580526</v>
      </c>
      <c r="D228">
        <v>15460.139667150999</v>
      </c>
      <c r="E228" t="s">
        <v>9</v>
      </c>
      <c r="F228" t="s">
        <v>62</v>
      </c>
    </row>
    <row r="229" spans="1:6" x14ac:dyDescent="0.35">
      <c r="A229" t="str">
        <f t="shared" si="3"/>
        <v>ET02,25</v>
      </c>
      <c r="B229">
        <v>25</v>
      </c>
      <c r="C229">
        <v>15494.564570467501</v>
      </c>
      <c r="D229">
        <v>15135.207061417201</v>
      </c>
      <c r="E229" t="s">
        <v>9</v>
      </c>
      <c r="F229" t="s">
        <v>62</v>
      </c>
    </row>
    <row r="230" spans="1:6" x14ac:dyDescent="0.35">
      <c r="A230" t="str">
        <f t="shared" si="3"/>
        <v>ET02,26</v>
      </c>
      <c r="B230">
        <v>26</v>
      </c>
      <c r="C230">
        <v>15118.5403828824</v>
      </c>
      <c r="D230">
        <v>14913.029764749699</v>
      </c>
      <c r="E230" t="s">
        <v>9</v>
      </c>
      <c r="F230" t="s">
        <v>62</v>
      </c>
    </row>
    <row r="231" spans="1:6" x14ac:dyDescent="0.35">
      <c r="A231" t="str">
        <f t="shared" si="3"/>
        <v>ET02,27</v>
      </c>
      <c r="B231">
        <v>27</v>
      </c>
      <c r="C231">
        <v>14742.516195297199</v>
      </c>
      <c r="D231">
        <v>14742.516195297199</v>
      </c>
      <c r="E231" t="s">
        <v>9</v>
      </c>
      <c r="F231" t="s">
        <v>62</v>
      </c>
    </row>
    <row r="232" spans="1:6" x14ac:dyDescent="0.35">
      <c r="A232" t="str">
        <f t="shared" si="3"/>
        <v>ET02,28</v>
      </c>
      <c r="B232">
        <v>28</v>
      </c>
      <c r="C232">
        <v>14618.830155002801</v>
      </c>
      <c r="D232">
        <v>14582.5538680273</v>
      </c>
      <c r="E232" t="s">
        <v>9</v>
      </c>
      <c r="F232" t="s">
        <v>62</v>
      </c>
    </row>
    <row r="233" spans="1:6" x14ac:dyDescent="0.35">
      <c r="A233" t="str">
        <f t="shared" si="3"/>
        <v>ET02,29</v>
      </c>
      <c r="B233">
        <v>29</v>
      </c>
      <c r="C233">
        <v>14495.144114708301</v>
      </c>
      <c r="D233">
        <v>14431.9466851831</v>
      </c>
      <c r="E233" t="s">
        <v>9</v>
      </c>
      <c r="F233" t="s">
        <v>62</v>
      </c>
    </row>
    <row r="234" spans="1:6" x14ac:dyDescent="0.35">
      <c r="A234" t="str">
        <f t="shared" si="3"/>
        <v>ET02,30</v>
      </c>
      <c r="B234">
        <v>30</v>
      </c>
      <c r="C234">
        <v>14371.4580744138</v>
      </c>
      <c r="D234">
        <v>14299.477645826701</v>
      </c>
      <c r="E234" t="s">
        <v>9</v>
      </c>
      <c r="F234" t="s">
        <v>62</v>
      </c>
    </row>
    <row r="235" spans="1:6" x14ac:dyDescent="0.35">
      <c r="A235" t="str">
        <f t="shared" si="3"/>
        <v>ET02,31</v>
      </c>
      <c r="B235">
        <v>31</v>
      </c>
      <c r="C235">
        <v>14247.7720341194</v>
      </c>
      <c r="D235">
        <v>14193.929749019901</v>
      </c>
      <c r="E235" t="s">
        <v>9</v>
      </c>
      <c r="F235" t="s">
        <v>62</v>
      </c>
    </row>
    <row r="236" spans="1:6" x14ac:dyDescent="0.35">
      <c r="A236" t="str">
        <f t="shared" si="3"/>
        <v>ET02,32</v>
      </c>
      <c r="B236">
        <v>32</v>
      </c>
      <c r="C236">
        <v>14124.0859938249</v>
      </c>
      <c r="D236">
        <v>14124.0859938249</v>
      </c>
      <c r="E236" t="s">
        <v>9</v>
      </c>
      <c r="F236" t="s">
        <v>62</v>
      </c>
    </row>
    <row r="237" spans="1:6" x14ac:dyDescent="0.35">
      <c r="A237" t="str">
        <f t="shared" si="3"/>
        <v>ET02,33</v>
      </c>
      <c r="B237">
        <v>33</v>
      </c>
      <c r="C237">
        <v>14018.519809367401</v>
      </c>
      <c r="D237">
        <v>14090.5567454024</v>
      </c>
      <c r="E237" t="s">
        <v>9</v>
      </c>
      <c r="F237" t="s">
        <v>62</v>
      </c>
    </row>
    <row r="238" spans="1:6" x14ac:dyDescent="0.35">
      <c r="A238" t="str">
        <f t="shared" si="3"/>
        <v>ET02,34</v>
      </c>
      <c r="B238">
        <v>34</v>
      </c>
      <c r="C238">
        <v>13912.9536249098</v>
      </c>
      <c r="D238">
        <v>14061.261833308001</v>
      </c>
      <c r="E238" t="s">
        <v>9</v>
      </c>
      <c r="F238" t="s">
        <v>62</v>
      </c>
    </row>
    <row r="239" spans="1:6" x14ac:dyDescent="0.35">
      <c r="A239" t="str">
        <f t="shared" si="3"/>
        <v>ET02,35</v>
      </c>
      <c r="B239">
        <v>35</v>
      </c>
      <c r="C239">
        <v>13807.387440452299</v>
      </c>
      <c r="D239">
        <v>13995.948453196101</v>
      </c>
      <c r="E239" t="s">
        <v>9</v>
      </c>
      <c r="F239" t="s">
        <v>62</v>
      </c>
    </row>
    <row r="240" spans="1:6" x14ac:dyDescent="0.35">
      <c r="A240" t="str">
        <f t="shared" si="3"/>
        <v>ET02,36</v>
      </c>
      <c r="B240">
        <v>36</v>
      </c>
      <c r="C240">
        <v>13701.821255994701</v>
      </c>
      <c r="D240">
        <v>13854.363800720999</v>
      </c>
      <c r="E240" t="s">
        <v>9</v>
      </c>
      <c r="F240" t="s">
        <v>62</v>
      </c>
    </row>
    <row r="241" spans="1:6" x14ac:dyDescent="0.35">
      <c r="A241" t="str">
        <f t="shared" si="3"/>
        <v>ET02,37</v>
      </c>
      <c r="B241">
        <v>37</v>
      </c>
      <c r="C241">
        <v>13596.2550715372</v>
      </c>
      <c r="D241">
        <v>13596.2550715372</v>
      </c>
      <c r="E241" t="s">
        <v>9</v>
      </c>
      <c r="F241" t="s">
        <v>62</v>
      </c>
    </row>
    <row r="242" spans="1:6" x14ac:dyDescent="0.35">
      <c r="A242" t="str">
        <f t="shared" si="3"/>
        <v>ET02,38</v>
      </c>
      <c r="B242">
        <v>38</v>
      </c>
      <c r="C242">
        <v>12966.8439122501</v>
      </c>
      <c r="D242">
        <v>13191.771038516599</v>
      </c>
      <c r="E242" t="s">
        <v>9</v>
      </c>
      <c r="F242" t="s">
        <v>62</v>
      </c>
    </row>
    <row r="243" spans="1:6" x14ac:dyDescent="0.35">
      <c r="A243" t="str">
        <f t="shared" si="3"/>
        <v>ET02,39</v>
      </c>
      <c r="B243">
        <v>39</v>
      </c>
      <c r="C243">
        <v>12337.432752963001</v>
      </c>
      <c r="D243">
        <v>12652.666783402199</v>
      </c>
      <c r="E243" t="s">
        <v>9</v>
      </c>
      <c r="F243" t="s">
        <v>62</v>
      </c>
    </row>
    <row r="244" spans="1:6" x14ac:dyDescent="0.35">
      <c r="A244" t="str">
        <f t="shared" si="3"/>
        <v>ET02,40</v>
      </c>
      <c r="B244">
        <v>40</v>
      </c>
      <c r="C244">
        <v>11708.0215936759</v>
      </c>
      <c r="D244">
        <v>12001.098965154501</v>
      </c>
      <c r="E244" t="s">
        <v>9</v>
      </c>
      <c r="F244" t="s">
        <v>62</v>
      </c>
    </row>
    <row r="245" spans="1:6" x14ac:dyDescent="0.35">
      <c r="A245" t="str">
        <f t="shared" si="3"/>
        <v>ET02,41</v>
      </c>
      <c r="B245">
        <v>41</v>
      </c>
      <c r="C245">
        <v>11078.6104343888</v>
      </c>
      <c r="D245">
        <v>11259.224242734201</v>
      </c>
      <c r="E245" t="s">
        <v>9</v>
      </c>
      <c r="F245" t="s">
        <v>62</v>
      </c>
    </row>
    <row r="246" spans="1:6" x14ac:dyDescent="0.35">
      <c r="A246" t="str">
        <f t="shared" si="3"/>
        <v>ET02,42</v>
      </c>
      <c r="B246">
        <v>42</v>
      </c>
      <c r="C246">
        <v>10449.199275101701</v>
      </c>
      <c r="D246">
        <v>10449.199275101701</v>
      </c>
      <c r="E246" t="s">
        <v>9</v>
      </c>
      <c r="F246" t="s">
        <v>62</v>
      </c>
    </row>
    <row r="247" spans="1:6" x14ac:dyDescent="0.35">
      <c r="A247" t="str">
        <f t="shared" si="3"/>
        <v>ET02,43</v>
      </c>
      <c r="B247">
        <v>43</v>
      </c>
      <c r="C247">
        <v>9633.6444634676009</v>
      </c>
      <c r="D247">
        <v>9594.9336923741994</v>
      </c>
      <c r="E247" t="s">
        <v>9</v>
      </c>
      <c r="F247" t="s">
        <v>62</v>
      </c>
    </row>
    <row r="248" spans="1:6" x14ac:dyDescent="0.35">
      <c r="A248" t="str">
        <f t="shared" si="3"/>
        <v>ET02,44</v>
      </c>
      <c r="B248">
        <v>44</v>
      </c>
      <c r="C248">
        <v>8818.0896518334703</v>
      </c>
      <c r="D248">
        <v>8727.3490092942902</v>
      </c>
      <c r="E248" t="s">
        <v>9</v>
      </c>
      <c r="F248" t="s">
        <v>62</v>
      </c>
    </row>
    <row r="249" spans="1:6" x14ac:dyDescent="0.35">
      <c r="A249" t="str">
        <f t="shared" si="3"/>
        <v>ET02,45</v>
      </c>
      <c r="B249">
        <v>45</v>
      </c>
      <c r="C249">
        <v>8002.5348401993497</v>
      </c>
      <c r="D249">
        <v>7879.11971176106</v>
      </c>
      <c r="E249" t="s">
        <v>9</v>
      </c>
      <c r="F249" t="s">
        <v>62</v>
      </c>
    </row>
    <row r="250" spans="1:6" x14ac:dyDescent="0.35">
      <c r="A250" t="str">
        <f t="shared" si="3"/>
        <v>ET02,46</v>
      </c>
      <c r="B250">
        <v>46</v>
      </c>
      <c r="C250">
        <v>7186.98002856522</v>
      </c>
      <c r="D250">
        <v>7082.9202856736401</v>
      </c>
      <c r="E250" t="s">
        <v>9</v>
      </c>
      <c r="F250" t="s">
        <v>62</v>
      </c>
    </row>
    <row r="251" spans="1:6" x14ac:dyDescent="0.35">
      <c r="A251" t="str">
        <f t="shared" si="3"/>
        <v>ET02,47</v>
      </c>
      <c r="B251">
        <v>47</v>
      </c>
      <c r="C251">
        <v>6371.4252169311003</v>
      </c>
      <c r="D251">
        <v>6371.4252169311003</v>
      </c>
      <c r="E251" t="s">
        <v>9</v>
      </c>
      <c r="F251" t="s">
        <v>62</v>
      </c>
    </row>
    <row r="252" spans="1:6" x14ac:dyDescent="0.35">
      <c r="A252" t="str">
        <f t="shared" si="3"/>
        <v>ET02,48</v>
      </c>
      <c r="B252">
        <v>48</v>
      </c>
      <c r="C252">
        <v>5916.0141887640202</v>
      </c>
      <c r="D252">
        <v>5768.2389741224397</v>
      </c>
      <c r="E252" t="s">
        <v>9</v>
      </c>
      <c r="F252" t="s">
        <v>62</v>
      </c>
    </row>
    <row r="253" spans="1:6" x14ac:dyDescent="0.35">
      <c r="A253" t="str">
        <f t="shared" si="3"/>
        <v>ET02,49</v>
      </c>
      <c r="B253">
        <v>49</v>
      </c>
      <c r="C253">
        <v>5460.6031605969301</v>
      </c>
      <c r="D253">
        <v>5260.6859565961604</v>
      </c>
      <c r="E253" t="s">
        <v>9</v>
      </c>
      <c r="F253" t="s">
        <v>62</v>
      </c>
    </row>
    <row r="254" spans="1:6" x14ac:dyDescent="0.35">
      <c r="A254" t="str">
        <f t="shared" si="3"/>
        <v>ET02,50</v>
      </c>
      <c r="B254">
        <v>50</v>
      </c>
      <c r="C254">
        <v>5005.1921324298501</v>
      </c>
      <c r="D254">
        <v>4827.0205463906796</v>
      </c>
      <c r="E254" t="s">
        <v>9</v>
      </c>
      <c r="F254" t="s">
        <v>62</v>
      </c>
    </row>
    <row r="255" spans="1:6" x14ac:dyDescent="0.35">
      <c r="A255" t="str">
        <f t="shared" si="3"/>
        <v>ET02,51</v>
      </c>
      <c r="B255">
        <v>51</v>
      </c>
      <c r="C255">
        <v>4549.78110426276</v>
      </c>
      <c r="D255">
        <v>4445.4971255443797</v>
      </c>
      <c r="E255" t="s">
        <v>9</v>
      </c>
      <c r="F255" t="s">
        <v>62</v>
      </c>
    </row>
    <row r="256" spans="1:6" x14ac:dyDescent="0.35">
      <c r="A256" t="str">
        <f t="shared" si="3"/>
        <v>ET02,52</v>
      </c>
      <c r="B256">
        <v>52</v>
      </c>
      <c r="C256">
        <v>4094.3700760956799</v>
      </c>
      <c r="D256">
        <v>4094.3700760956799</v>
      </c>
      <c r="E256" t="s">
        <v>9</v>
      </c>
      <c r="F256" t="s">
        <v>62</v>
      </c>
    </row>
    <row r="257" spans="1:6" x14ac:dyDescent="0.35">
      <c r="A257" t="str">
        <f t="shared" si="3"/>
        <v>ET02,53</v>
      </c>
      <c r="B257">
        <v>53</v>
      </c>
      <c r="C257">
        <v>3796.4670093730001</v>
      </c>
      <c r="D257">
        <v>3756.46394785354</v>
      </c>
      <c r="E257" t="s">
        <v>9</v>
      </c>
      <c r="F257" t="s">
        <v>62</v>
      </c>
    </row>
    <row r="258" spans="1:6" x14ac:dyDescent="0.35">
      <c r="A258" t="str">
        <f t="shared" si="3"/>
        <v>ET02,54</v>
      </c>
      <c r="B258">
        <v>54</v>
      </c>
      <c r="C258">
        <v>3498.5639426503299</v>
      </c>
      <c r="D258">
        <v>3432.8839617092699</v>
      </c>
      <c r="E258" t="s">
        <v>9</v>
      </c>
      <c r="F258" t="s">
        <v>62</v>
      </c>
    </row>
    <row r="259" spans="1:6" x14ac:dyDescent="0.35">
      <c r="A259" t="str">
        <f t="shared" ref="A259:A322" si="4">_xlfn.CONCAT(E259,",",B259)</f>
        <v>ET02,55</v>
      </c>
      <c r="B259">
        <v>55</v>
      </c>
      <c r="C259">
        <v>3200.6608759276501</v>
      </c>
      <c r="D259">
        <v>3129.3055063247202</v>
      </c>
      <c r="E259" t="s">
        <v>9</v>
      </c>
      <c r="F259" t="s">
        <v>62</v>
      </c>
    </row>
    <row r="260" spans="1:6" x14ac:dyDescent="0.35">
      <c r="A260" t="str">
        <f t="shared" si="4"/>
        <v>ET02,56</v>
      </c>
      <c r="B260">
        <v>56</v>
      </c>
      <c r="C260">
        <v>2902.7578092049798</v>
      </c>
      <c r="D260">
        <v>2851.40397036178</v>
      </c>
      <c r="E260" t="s">
        <v>9</v>
      </c>
      <c r="F260" t="s">
        <v>62</v>
      </c>
    </row>
    <row r="261" spans="1:6" x14ac:dyDescent="0.35">
      <c r="A261" t="str">
        <f t="shared" si="4"/>
        <v>ET02,57</v>
      </c>
      <c r="B261">
        <v>57</v>
      </c>
      <c r="C261">
        <v>2604.8547424823</v>
      </c>
      <c r="D261">
        <v>2604.8547424823</v>
      </c>
      <c r="E261" t="s">
        <v>9</v>
      </c>
      <c r="F261" t="s">
        <v>62</v>
      </c>
    </row>
    <row r="262" spans="1:6" x14ac:dyDescent="0.35">
      <c r="A262" t="str">
        <f t="shared" si="4"/>
        <v>ET02,58</v>
      </c>
      <c r="B262">
        <v>58</v>
      </c>
      <c r="C262">
        <v>2428.2472390993598</v>
      </c>
      <c r="D262">
        <v>2392.77949453268</v>
      </c>
      <c r="E262" t="s">
        <v>9</v>
      </c>
      <c r="F262" t="s">
        <v>62</v>
      </c>
    </row>
    <row r="263" spans="1:6" x14ac:dyDescent="0.35">
      <c r="A263" t="str">
        <f t="shared" si="4"/>
        <v>ET02,59</v>
      </c>
      <c r="B263">
        <v>59</v>
      </c>
      <c r="C263">
        <v>2251.6397357164301</v>
      </c>
      <c r="D263">
        <v>2208.0850310974101</v>
      </c>
      <c r="E263" t="s">
        <v>9</v>
      </c>
      <c r="F263" t="s">
        <v>62</v>
      </c>
    </row>
    <row r="264" spans="1:6" x14ac:dyDescent="0.35">
      <c r="A264" t="str">
        <f t="shared" si="4"/>
        <v>ET02,60</v>
      </c>
      <c r="B264">
        <v>60</v>
      </c>
      <c r="C264">
        <v>2075.0322323334899</v>
      </c>
      <c r="D264">
        <v>2041.1244399454699</v>
      </c>
      <c r="E264" t="s">
        <v>9</v>
      </c>
      <c r="F264" t="s">
        <v>62</v>
      </c>
    </row>
    <row r="265" spans="1:6" x14ac:dyDescent="0.35">
      <c r="A265" t="str">
        <f t="shared" si="4"/>
        <v>ET02,61</v>
      </c>
      <c r="B265">
        <v>61</v>
      </c>
      <c r="C265">
        <v>1898.4247289505599</v>
      </c>
      <c r="D265">
        <v>1882.2508088458801</v>
      </c>
      <c r="E265" t="s">
        <v>9</v>
      </c>
      <c r="F265" t="s">
        <v>62</v>
      </c>
    </row>
    <row r="266" spans="1:6" x14ac:dyDescent="0.35">
      <c r="A266" t="str">
        <f t="shared" si="4"/>
        <v>ET02,62</v>
      </c>
      <c r="B266">
        <v>62</v>
      </c>
      <c r="C266">
        <v>1721.81722556762</v>
      </c>
      <c r="D266">
        <v>1721.81722556762</v>
      </c>
      <c r="E266" t="s">
        <v>9</v>
      </c>
      <c r="F266" t="s">
        <v>62</v>
      </c>
    </row>
    <row r="267" spans="1:6" x14ac:dyDescent="0.35">
      <c r="A267" t="str">
        <f t="shared" si="4"/>
        <v>ET02,63</v>
      </c>
      <c r="B267">
        <v>63</v>
      </c>
      <c r="C267">
        <v>1566.0141041061299</v>
      </c>
      <c r="D267">
        <v>1553.2503260384999</v>
      </c>
      <c r="E267" t="s">
        <v>9</v>
      </c>
      <c r="F267" t="s">
        <v>62</v>
      </c>
    </row>
    <row r="268" spans="1:6" x14ac:dyDescent="0.35">
      <c r="A268" t="str">
        <f t="shared" si="4"/>
        <v>ET02,64</v>
      </c>
      <c r="B268">
        <v>64</v>
      </c>
      <c r="C268">
        <v>1410.2109826446299</v>
      </c>
      <c r="D268">
        <v>1382.27093882146</v>
      </c>
      <c r="E268" t="s">
        <v>9</v>
      </c>
      <c r="F268" t="s">
        <v>62</v>
      </c>
    </row>
    <row r="269" spans="1:6" x14ac:dyDescent="0.35">
      <c r="A269" t="str">
        <f t="shared" si="4"/>
        <v>ET02,65</v>
      </c>
      <c r="B269">
        <v>65</v>
      </c>
      <c r="C269">
        <v>1254.4078611831401</v>
      </c>
      <c r="D269">
        <v>1217.67344063822</v>
      </c>
      <c r="E269" t="s">
        <v>9</v>
      </c>
      <c r="F269" t="s">
        <v>62</v>
      </c>
    </row>
    <row r="270" spans="1:6" x14ac:dyDescent="0.35">
      <c r="A270" t="str">
        <f t="shared" si="4"/>
        <v>ET02,66</v>
      </c>
      <c r="B270">
        <v>66</v>
      </c>
      <c r="C270">
        <v>1098.60473972164</v>
      </c>
      <c r="D270">
        <v>1068.2522082105399</v>
      </c>
      <c r="E270" t="s">
        <v>9</v>
      </c>
      <c r="F270" t="s">
        <v>62</v>
      </c>
    </row>
    <row r="271" spans="1:6" x14ac:dyDescent="0.35">
      <c r="A271" t="str">
        <f t="shared" si="4"/>
        <v>ET02,67</v>
      </c>
      <c r="B271">
        <v>67</v>
      </c>
      <c r="C271">
        <v>942.80161826014398</v>
      </c>
      <c r="D271">
        <v>942.80161826014398</v>
      </c>
      <c r="E271" t="s">
        <v>9</v>
      </c>
      <c r="F271" t="s">
        <v>62</v>
      </c>
    </row>
    <row r="272" spans="1:6" x14ac:dyDescent="0.35">
      <c r="A272" t="str">
        <f t="shared" si="4"/>
        <v>ET02,68</v>
      </c>
      <c r="B272">
        <v>68</v>
      </c>
      <c r="C272">
        <v>878.60753220554295</v>
      </c>
      <c r="D272">
        <v>847.22740508523896</v>
      </c>
      <c r="E272" t="s">
        <v>9</v>
      </c>
      <c r="F272" t="s">
        <v>62</v>
      </c>
    </row>
    <row r="273" spans="1:6" x14ac:dyDescent="0.35">
      <c r="A273" t="str">
        <f t="shared" si="4"/>
        <v>ET02,69</v>
      </c>
      <c r="B273">
        <v>69</v>
      </c>
      <c r="C273">
        <v>814.41344615094204</v>
      </c>
      <c r="D273">
        <v>775.88073328992095</v>
      </c>
      <c r="E273" t="s">
        <v>9</v>
      </c>
      <c r="F273" t="s">
        <v>62</v>
      </c>
    </row>
    <row r="274" spans="1:6" x14ac:dyDescent="0.35">
      <c r="A274" t="str">
        <f t="shared" si="4"/>
        <v>ET02,70</v>
      </c>
      <c r="B274">
        <v>70</v>
      </c>
      <c r="C274">
        <v>750.21936009634203</v>
      </c>
      <c r="D274">
        <v>720.22412505475404</v>
      </c>
      <c r="E274" t="s">
        <v>9</v>
      </c>
      <c r="F274" t="s">
        <v>62</v>
      </c>
    </row>
    <row r="275" spans="1:6" x14ac:dyDescent="0.35">
      <c r="A275" t="str">
        <f t="shared" si="4"/>
        <v>ET02,71</v>
      </c>
      <c r="B275">
        <v>71</v>
      </c>
      <c r="C275">
        <v>686.025274041741</v>
      </c>
      <c r="D275">
        <v>671.72010256030603</v>
      </c>
      <c r="E275" t="s">
        <v>9</v>
      </c>
      <c r="F275" t="s">
        <v>62</v>
      </c>
    </row>
    <row r="276" spans="1:6" x14ac:dyDescent="0.35">
      <c r="A276" t="str">
        <f t="shared" si="4"/>
        <v>ET02,72</v>
      </c>
      <c r="B276">
        <v>72</v>
      </c>
      <c r="C276">
        <v>621.83118798713997</v>
      </c>
      <c r="D276">
        <v>621.83118798713997</v>
      </c>
      <c r="E276" t="s">
        <v>9</v>
      </c>
      <c r="F276" t="s">
        <v>62</v>
      </c>
    </row>
    <row r="277" spans="1:6" x14ac:dyDescent="0.35">
      <c r="A277" t="str">
        <f t="shared" si="4"/>
        <v>ET02,73</v>
      </c>
      <c r="B277">
        <v>73</v>
      </c>
      <c r="C277">
        <v>562.43145136313399</v>
      </c>
      <c r="D277">
        <v>564.196151472677</v>
      </c>
      <c r="E277" t="s">
        <v>9</v>
      </c>
      <c r="F277" t="s">
        <v>62</v>
      </c>
    </row>
    <row r="278" spans="1:6" x14ac:dyDescent="0.35">
      <c r="A278" t="str">
        <f t="shared" si="4"/>
        <v>ET02,74</v>
      </c>
      <c r="B278">
        <v>74</v>
      </c>
      <c r="C278">
        <v>503.03171473912801</v>
      </c>
      <c r="D278">
        <v>501.15875498175302</v>
      </c>
      <c r="E278" t="s">
        <v>9</v>
      </c>
      <c r="F278" t="s">
        <v>62</v>
      </c>
    </row>
    <row r="279" spans="1:6" x14ac:dyDescent="0.35">
      <c r="A279" t="str">
        <f t="shared" si="4"/>
        <v>ET02,75</v>
      </c>
      <c r="B279">
        <v>75</v>
      </c>
      <c r="C279">
        <v>443.63197811512202</v>
      </c>
      <c r="D279">
        <v>437.23900843605702</v>
      </c>
      <c r="E279" t="s">
        <v>9</v>
      </c>
      <c r="F279" t="s">
        <v>62</v>
      </c>
    </row>
    <row r="280" spans="1:6" x14ac:dyDescent="0.35">
      <c r="A280" t="str">
        <f t="shared" si="4"/>
        <v>ET02,76</v>
      </c>
      <c r="B280">
        <v>76</v>
      </c>
      <c r="C280">
        <v>384.23224149111599</v>
      </c>
      <c r="D280">
        <v>376.95692175727902</v>
      </c>
      <c r="E280" t="s">
        <v>9</v>
      </c>
      <c r="F280" t="s">
        <v>62</v>
      </c>
    </row>
    <row r="281" spans="1:6" x14ac:dyDescent="0.35">
      <c r="A281" t="str">
        <f t="shared" si="4"/>
        <v>ET02,77</v>
      </c>
      <c r="B281">
        <v>77</v>
      </c>
      <c r="C281">
        <v>324.83250486711</v>
      </c>
      <c r="D281">
        <v>324.83250486711</v>
      </c>
      <c r="E281" t="s">
        <v>9</v>
      </c>
      <c r="F281" t="s">
        <v>62</v>
      </c>
    </row>
    <row r="282" spans="1:6" x14ac:dyDescent="0.35">
      <c r="A282" t="str">
        <f t="shared" si="4"/>
        <v>ET02,78</v>
      </c>
      <c r="B282">
        <v>78</v>
      </c>
      <c r="C282">
        <v>297.37200389368797</v>
      </c>
      <c r="D282">
        <v>284.12780117120298</v>
      </c>
      <c r="E282" t="s">
        <v>9</v>
      </c>
      <c r="F282" t="s">
        <v>62</v>
      </c>
    </row>
    <row r="283" spans="1:6" x14ac:dyDescent="0.35">
      <c r="A283" t="str">
        <f t="shared" si="4"/>
        <v>ET02,79</v>
      </c>
      <c r="B283">
        <v>79</v>
      </c>
      <c r="C283">
        <v>269.911502920266</v>
      </c>
      <c r="D283">
        <v>253.072988011066</v>
      </c>
      <c r="E283" t="s">
        <v>9</v>
      </c>
      <c r="F283" t="s">
        <v>62</v>
      </c>
    </row>
    <row r="284" spans="1:6" x14ac:dyDescent="0.35">
      <c r="A284" t="str">
        <f t="shared" si="4"/>
        <v>ET02,80</v>
      </c>
      <c r="B284">
        <v>80</v>
      </c>
      <c r="C284">
        <v>242.451001946844</v>
      </c>
      <c r="D284">
        <v>228.64027621217201</v>
      </c>
      <c r="E284" t="s">
        <v>9</v>
      </c>
      <c r="F284" t="s">
        <v>62</v>
      </c>
    </row>
    <row r="285" spans="1:6" x14ac:dyDescent="0.35">
      <c r="A285" t="str">
        <f t="shared" si="4"/>
        <v>ET02,81</v>
      </c>
      <c r="B285">
        <v>81</v>
      </c>
      <c r="C285">
        <v>214.990500973422</v>
      </c>
      <c r="D285">
        <v>207.80187659999299</v>
      </c>
      <c r="E285" t="s">
        <v>9</v>
      </c>
      <c r="F285" t="s">
        <v>62</v>
      </c>
    </row>
    <row r="286" spans="1:6" x14ac:dyDescent="0.35">
      <c r="A286" t="str">
        <f t="shared" si="4"/>
        <v>ET02,82</v>
      </c>
      <c r="B286">
        <v>82</v>
      </c>
      <c r="C286">
        <v>187.53</v>
      </c>
      <c r="D286">
        <v>187.53</v>
      </c>
      <c r="E286" t="s">
        <v>9</v>
      </c>
      <c r="F286" t="s">
        <v>62</v>
      </c>
    </row>
    <row r="287" spans="1:6" x14ac:dyDescent="0.35">
      <c r="A287" t="str">
        <f t="shared" si="4"/>
        <v>ET02,83</v>
      </c>
      <c r="B287">
        <v>83</v>
      </c>
      <c r="C287">
        <v>165.18559999999999</v>
      </c>
      <c r="D287">
        <v>165.49375450907101</v>
      </c>
      <c r="E287" t="s">
        <v>9</v>
      </c>
      <c r="F287" t="s">
        <v>62</v>
      </c>
    </row>
    <row r="288" spans="1:6" x14ac:dyDescent="0.35">
      <c r="A288" t="str">
        <f t="shared" si="4"/>
        <v>ET02,84</v>
      </c>
      <c r="B288">
        <v>84</v>
      </c>
      <c r="C288">
        <v>142.84119999999999</v>
      </c>
      <c r="D288">
        <v>142.149837309703</v>
      </c>
      <c r="E288" t="s">
        <v>9</v>
      </c>
      <c r="F288" t="s">
        <v>62</v>
      </c>
    </row>
    <row r="289" spans="1:6" x14ac:dyDescent="0.35">
      <c r="A289" t="str">
        <f t="shared" si="4"/>
        <v>ET02,85</v>
      </c>
      <c r="B289">
        <v>85</v>
      </c>
      <c r="C289">
        <v>120.49679999999999</v>
      </c>
      <c r="D289">
        <v>118.6518428558</v>
      </c>
      <c r="E289" t="s">
        <v>9</v>
      </c>
      <c r="F289" t="s">
        <v>62</v>
      </c>
    </row>
    <row r="290" spans="1:6" x14ac:dyDescent="0.35">
      <c r="A290" t="str">
        <f t="shared" si="4"/>
        <v>ET02,86</v>
      </c>
      <c r="B290">
        <v>86</v>
      </c>
      <c r="C290">
        <v>98.1524</v>
      </c>
      <c r="D290">
        <v>96.153365601264994</v>
      </c>
      <c r="E290" t="s">
        <v>9</v>
      </c>
      <c r="F290" t="s">
        <v>62</v>
      </c>
    </row>
    <row r="291" spans="1:6" x14ac:dyDescent="0.35">
      <c r="A291" t="str">
        <f t="shared" si="4"/>
        <v>ET02,87</v>
      </c>
      <c r="B291">
        <v>87</v>
      </c>
      <c r="C291">
        <v>75.808000000000007</v>
      </c>
      <c r="D291">
        <v>75.808000000000007</v>
      </c>
      <c r="E291" t="s">
        <v>9</v>
      </c>
      <c r="F291" t="s">
        <v>62</v>
      </c>
    </row>
    <row r="292" spans="1:6" x14ac:dyDescent="0.35">
      <c r="A292" t="str">
        <f t="shared" si="4"/>
        <v>ET02,88</v>
      </c>
      <c r="B292">
        <v>88</v>
      </c>
      <c r="C292">
        <v>63.916400000000003</v>
      </c>
      <c r="D292">
        <v>58.5261112844736</v>
      </c>
      <c r="E292" t="s">
        <v>9</v>
      </c>
      <c r="F292" t="s">
        <v>62</v>
      </c>
    </row>
    <row r="293" spans="1:6" x14ac:dyDescent="0.35">
      <c r="A293" t="str">
        <f t="shared" si="4"/>
        <v>ET02,89</v>
      </c>
      <c r="B293">
        <v>89</v>
      </c>
      <c r="C293">
        <v>52.024799999999999</v>
      </c>
      <c r="D293">
        <v>44.245147801415598</v>
      </c>
      <c r="E293" t="s">
        <v>9</v>
      </c>
      <c r="F293" t="s">
        <v>62</v>
      </c>
    </row>
    <row r="294" spans="1:6" x14ac:dyDescent="0.35">
      <c r="A294" t="str">
        <f t="shared" si="4"/>
        <v>ET02,90</v>
      </c>
      <c r="B294">
        <v>90</v>
      </c>
      <c r="C294">
        <v>40.133200000000002</v>
      </c>
      <c r="D294">
        <v>32.659328676120602</v>
      </c>
      <c r="E294" t="s">
        <v>9</v>
      </c>
      <c r="F294" t="s">
        <v>62</v>
      </c>
    </row>
    <row r="295" spans="1:6" x14ac:dyDescent="0.35">
      <c r="A295" t="str">
        <f t="shared" si="4"/>
        <v>ET02,91</v>
      </c>
      <c r="B295">
        <v>91</v>
      </c>
      <c r="C295">
        <v>28.241599999999998</v>
      </c>
      <c r="D295">
        <v>23.462873033883799</v>
      </c>
      <c r="E295" t="s">
        <v>9</v>
      </c>
      <c r="F295" t="s">
        <v>62</v>
      </c>
    </row>
    <row r="296" spans="1:6" x14ac:dyDescent="0.35">
      <c r="A296" t="str">
        <f t="shared" si="4"/>
        <v>ET02,92</v>
      </c>
      <c r="B296">
        <v>92</v>
      </c>
      <c r="C296">
        <v>16.350000000000001</v>
      </c>
      <c r="D296">
        <v>16.350000000000001</v>
      </c>
      <c r="E296" t="s">
        <v>9</v>
      </c>
      <c r="F296" t="s">
        <v>62</v>
      </c>
    </row>
    <row r="297" spans="1:6" x14ac:dyDescent="0.35">
      <c r="A297" t="str">
        <f t="shared" si="4"/>
        <v>ET02,93</v>
      </c>
      <c r="B297">
        <v>93</v>
      </c>
      <c r="C297">
        <v>13.474399999999999</v>
      </c>
      <c r="D297">
        <v>11.0200083530345</v>
      </c>
      <c r="E297" t="s">
        <v>9</v>
      </c>
      <c r="F297" t="s">
        <v>62</v>
      </c>
    </row>
    <row r="298" spans="1:6" x14ac:dyDescent="0.35">
      <c r="A298" t="str">
        <f t="shared" si="4"/>
        <v>ET02,94</v>
      </c>
      <c r="B298">
        <v>94</v>
      </c>
      <c r="C298">
        <v>10.598800000000001</v>
      </c>
      <c r="D298">
        <v>7.1925154846343098</v>
      </c>
      <c r="E298" t="s">
        <v>9</v>
      </c>
      <c r="F298" t="s">
        <v>62</v>
      </c>
    </row>
    <row r="299" spans="1:6" x14ac:dyDescent="0.35">
      <c r="A299" t="str">
        <f t="shared" si="4"/>
        <v>ET02,95</v>
      </c>
      <c r="B299">
        <v>95</v>
      </c>
      <c r="C299">
        <v>7.7232000000000003</v>
      </c>
      <c r="D299">
        <v>4.5922184397168797</v>
      </c>
      <c r="E299" t="s">
        <v>9</v>
      </c>
      <c r="F299" t="s">
        <v>62</v>
      </c>
    </row>
    <row r="300" spans="1:6" x14ac:dyDescent="0.35">
      <c r="A300" t="str">
        <f t="shared" si="4"/>
        <v>ET02,96</v>
      </c>
      <c r="B300">
        <v>96</v>
      </c>
      <c r="C300">
        <v>4.8475999999999999</v>
      </c>
      <c r="D300">
        <v>2.94381426319964</v>
      </c>
      <c r="E300" t="s">
        <v>9</v>
      </c>
      <c r="F300" t="s">
        <v>62</v>
      </c>
    </row>
    <row r="301" spans="1:6" x14ac:dyDescent="0.35">
      <c r="A301" t="str">
        <f t="shared" si="4"/>
        <v>ET02,97</v>
      </c>
      <c r="B301">
        <v>97</v>
      </c>
      <c r="C301">
        <v>1.972</v>
      </c>
      <c r="D301">
        <v>1.972</v>
      </c>
      <c r="E301" t="s">
        <v>9</v>
      </c>
      <c r="F301" t="s">
        <v>62</v>
      </c>
    </row>
    <row r="302" spans="1:6" x14ac:dyDescent="0.35">
      <c r="A302" t="str">
        <f t="shared" si="4"/>
        <v>ET02,98</v>
      </c>
      <c r="B302">
        <v>98</v>
      </c>
      <c r="C302">
        <v>1.6479999999999999</v>
      </c>
      <c r="D302">
        <v>1.4250628009805399</v>
      </c>
      <c r="E302" t="s">
        <v>9</v>
      </c>
      <c r="F302" t="s">
        <v>62</v>
      </c>
    </row>
    <row r="303" spans="1:6" x14ac:dyDescent="0.35">
      <c r="A303" t="str">
        <f t="shared" si="4"/>
        <v>ET02,99</v>
      </c>
      <c r="B303">
        <v>99</v>
      </c>
      <c r="C303">
        <v>1.3240000000000001</v>
      </c>
      <c r="D303">
        <v>1.14565024078443</v>
      </c>
      <c r="E303" t="s">
        <v>9</v>
      </c>
      <c r="F303" t="s">
        <v>62</v>
      </c>
    </row>
    <row r="304" spans="1:6" x14ac:dyDescent="0.3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62</v>
      </c>
    </row>
    <row r="305" spans="1:6" x14ac:dyDescent="0.35">
      <c r="A305" t="str">
        <f t="shared" si="4"/>
        <v>ET03,&lt;1</v>
      </c>
      <c r="B305" t="s">
        <v>61</v>
      </c>
      <c r="C305">
        <v>383352.08778901002</v>
      </c>
      <c r="D305">
        <v>383352.08778901002</v>
      </c>
      <c r="E305" t="s">
        <v>11</v>
      </c>
      <c r="F305" t="s">
        <v>10</v>
      </c>
    </row>
    <row r="306" spans="1:6" x14ac:dyDescent="0.35">
      <c r="A306" t="str">
        <f t="shared" si="4"/>
        <v>ET03,1</v>
      </c>
      <c r="B306">
        <v>1</v>
      </c>
      <c r="C306">
        <v>368791.59285350499</v>
      </c>
      <c r="D306">
        <v>367823.65454663802</v>
      </c>
      <c r="E306" t="s">
        <v>11</v>
      </c>
      <c r="F306" t="s">
        <v>10</v>
      </c>
    </row>
    <row r="307" spans="1:6" x14ac:dyDescent="0.35">
      <c r="A307" t="str">
        <f t="shared" si="4"/>
        <v>ET03,2</v>
      </c>
      <c r="B307">
        <v>2</v>
      </c>
      <c r="C307">
        <v>354231.09791800001</v>
      </c>
      <c r="D307">
        <v>354231.09791800001</v>
      </c>
      <c r="E307" t="s">
        <v>11</v>
      </c>
      <c r="F307" t="s">
        <v>10</v>
      </c>
    </row>
    <row r="308" spans="1:6" x14ac:dyDescent="0.35">
      <c r="A308" t="str">
        <f t="shared" si="4"/>
        <v>ET03,3</v>
      </c>
      <c r="B308">
        <v>3</v>
      </c>
      <c r="C308">
        <v>348559.02425808797</v>
      </c>
      <c r="D308">
        <v>344052.763190086</v>
      </c>
      <c r="E308" t="s">
        <v>11</v>
      </c>
      <c r="F308" t="s">
        <v>10</v>
      </c>
    </row>
    <row r="309" spans="1:6" x14ac:dyDescent="0.35">
      <c r="A309" t="str">
        <f t="shared" si="4"/>
        <v>ET03,4</v>
      </c>
      <c r="B309">
        <v>4</v>
      </c>
      <c r="C309">
        <v>342886.950598175</v>
      </c>
      <c r="D309">
        <v>336936.87034290697</v>
      </c>
      <c r="E309" t="s">
        <v>11</v>
      </c>
      <c r="F309" t="s">
        <v>10</v>
      </c>
    </row>
    <row r="310" spans="1:6" x14ac:dyDescent="0.35">
      <c r="A310" t="str">
        <f t="shared" si="4"/>
        <v>ET03,5</v>
      </c>
      <c r="B310">
        <v>5</v>
      </c>
      <c r="C310">
        <v>337214.87693826301</v>
      </c>
      <c r="D310">
        <v>332074.10802972899</v>
      </c>
      <c r="E310" t="s">
        <v>11</v>
      </c>
      <c r="F310" t="s">
        <v>10</v>
      </c>
    </row>
    <row r="311" spans="1:6" x14ac:dyDescent="0.35">
      <c r="A311" t="str">
        <f t="shared" si="4"/>
        <v>ET03,6</v>
      </c>
      <c r="B311">
        <v>6</v>
      </c>
      <c r="C311">
        <v>331542.80327834998</v>
      </c>
      <c r="D311">
        <v>328655.164903817</v>
      </c>
      <c r="E311" t="s">
        <v>11</v>
      </c>
      <c r="F311" t="s">
        <v>10</v>
      </c>
    </row>
    <row r="312" spans="1:6" x14ac:dyDescent="0.35">
      <c r="A312" t="str">
        <f t="shared" si="4"/>
        <v>ET03,7</v>
      </c>
      <c r="B312">
        <v>7</v>
      </c>
      <c r="C312">
        <v>325870.729618438</v>
      </c>
      <c r="D312">
        <v>325870.729618438</v>
      </c>
      <c r="E312" t="s">
        <v>11</v>
      </c>
      <c r="F312" t="s">
        <v>10</v>
      </c>
    </row>
    <row r="313" spans="1:6" x14ac:dyDescent="0.35">
      <c r="A313" t="str">
        <f t="shared" si="4"/>
        <v>ET03,8</v>
      </c>
      <c r="B313">
        <v>8</v>
      </c>
      <c r="C313">
        <v>322852.12216115202</v>
      </c>
      <c r="D313">
        <v>323052.590176203</v>
      </c>
      <c r="E313" t="s">
        <v>11</v>
      </c>
      <c r="F313" t="s">
        <v>10</v>
      </c>
    </row>
    <row r="314" spans="1:6" x14ac:dyDescent="0.35">
      <c r="A314" t="str">
        <f t="shared" si="4"/>
        <v>ET03,9</v>
      </c>
      <c r="B314">
        <v>9</v>
      </c>
      <c r="C314">
        <v>319833.51470386703</v>
      </c>
      <c r="D314">
        <v>320096.93197710399</v>
      </c>
      <c r="E314" t="s">
        <v>11</v>
      </c>
      <c r="F314" t="s">
        <v>10</v>
      </c>
    </row>
    <row r="315" spans="1:6" x14ac:dyDescent="0.35">
      <c r="A315" t="str">
        <f t="shared" si="4"/>
        <v>ET03,10</v>
      </c>
      <c r="B315">
        <v>10</v>
      </c>
      <c r="C315">
        <v>316814.90724658099</v>
      </c>
      <c r="D315">
        <v>317041.03977048001</v>
      </c>
      <c r="E315" t="s">
        <v>11</v>
      </c>
      <c r="F315" t="s">
        <v>10</v>
      </c>
    </row>
    <row r="316" spans="1:6" x14ac:dyDescent="0.35">
      <c r="A316" t="str">
        <f t="shared" si="4"/>
        <v>ET03,11</v>
      </c>
      <c r="B316">
        <v>11</v>
      </c>
      <c r="C316">
        <v>313796.299789296</v>
      </c>
      <c r="D316">
        <v>313922.19830566901</v>
      </c>
      <c r="E316" t="s">
        <v>11</v>
      </c>
      <c r="F316" t="s">
        <v>10</v>
      </c>
    </row>
    <row r="317" spans="1:6" x14ac:dyDescent="0.35">
      <c r="A317" t="str">
        <f t="shared" si="4"/>
        <v>ET03,12</v>
      </c>
      <c r="B317">
        <v>12</v>
      </c>
      <c r="C317">
        <v>310777.69233201002</v>
      </c>
      <c r="D317">
        <v>310777.69233201002</v>
      </c>
      <c r="E317" t="s">
        <v>11</v>
      </c>
      <c r="F317" t="s">
        <v>10</v>
      </c>
    </row>
    <row r="318" spans="1:6" x14ac:dyDescent="0.35">
      <c r="A318" t="str">
        <f t="shared" si="4"/>
        <v>ET03,13</v>
      </c>
      <c r="B318">
        <v>13</v>
      </c>
      <c r="C318">
        <v>305056.483338814</v>
      </c>
      <c r="D318">
        <v>307534.37848930602</v>
      </c>
      <c r="E318" t="s">
        <v>11</v>
      </c>
      <c r="F318" t="s">
        <v>10</v>
      </c>
    </row>
    <row r="319" spans="1:6" x14ac:dyDescent="0.35">
      <c r="A319" t="str">
        <f t="shared" si="4"/>
        <v>ET03,14</v>
      </c>
      <c r="B319">
        <v>14</v>
      </c>
      <c r="C319">
        <v>299335.27434561902</v>
      </c>
      <c r="D319">
        <v>303677.40097922401</v>
      </c>
      <c r="E319" t="s">
        <v>11</v>
      </c>
      <c r="F319" t="s">
        <v>10</v>
      </c>
    </row>
    <row r="320" spans="1:6" x14ac:dyDescent="0.35">
      <c r="A320" t="str">
        <f t="shared" si="4"/>
        <v>ET03,15</v>
      </c>
      <c r="B320">
        <v>15</v>
      </c>
      <c r="C320">
        <v>293614.065352423</v>
      </c>
      <c r="D320">
        <v>298581.47589389601</v>
      </c>
      <c r="E320" t="s">
        <v>11</v>
      </c>
      <c r="F320" t="s">
        <v>10</v>
      </c>
    </row>
    <row r="321" spans="1:6" x14ac:dyDescent="0.35">
      <c r="A321" t="str">
        <f t="shared" si="4"/>
        <v>ET03,16</v>
      </c>
      <c r="B321">
        <v>16</v>
      </c>
      <c r="C321">
        <v>287892.85635922803</v>
      </c>
      <c r="D321">
        <v>291621.319325455</v>
      </c>
      <c r="E321" t="s">
        <v>11</v>
      </c>
      <c r="F321" t="s">
        <v>10</v>
      </c>
    </row>
    <row r="322" spans="1:6" x14ac:dyDescent="0.35">
      <c r="A322" t="str">
        <f t="shared" si="4"/>
        <v>ET03,17</v>
      </c>
      <c r="B322">
        <v>17</v>
      </c>
      <c r="C322">
        <v>282171.647366032</v>
      </c>
      <c r="D322">
        <v>282171.647366032</v>
      </c>
      <c r="E322" t="s">
        <v>11</v>
      </c>
      <c r="F322" t="s">
        <v>10</v>
      </c>
    </row>
    <row r="323" spans="1:6" x14ac:dyDescent="0.35">
      <c r="A323" t="str">
        <f t="shared" ref="A323:A386" si="5">_xlfn.CONCAT(E323,",",B323)</f>
        <v>ET03,18</v>
      </c>
      <c r="B323">
        <v>18</v>
      </c>
      <c r="C323">
        <v>269626.11473761598</v>
      </c>
      <c r="D323">
        <v>269957.16302212101</v>
      </c>
      <c r="E323" t="s">
        <v>11</v>
      </c>
      <c r="F323" t="s">
        <v>10</v>
      </c>
    </row>
    <row r="324" spans="1:6" x14ac:dyDescent="0.35">
      <c r="A324" t="str">
        <f t="shared" si="5"/>
        <v>ET03,19</v>
      </c>
      <c r="B324">
        <v>19</v>
      </c>
      <c r="C324">
        <v>257080.58210920001</v>
      </c>
      <c r="D324">
        <v>256102.51695765901</v>
      </c>
      <c r="E324" t="s">
        <v>11</v>
      </c>
      <c r="F324" t="s">
        <v>10</v>
      </c>
    </row>
    <row r="325" spans="1:6" x14ac:dyDescent="0.35">
      <c r="A325" t="str">
        <f t="shared" si="5"/>
        <v>ET03,20</v>
      </c>
      <c r="B325">
        <v>20</v>
      </c>
      <c r="C325">
        <v>244535.04948078399</v>
      </c>
      <c r="D325">
        <v>242082.346750945</v>
      </c>
      <c r="E325" t="s">
        <v>11</v>
      </c>
      <c r="F325" t="s">
        <v>10</v>
      </c>
    </row>
    <row r="326" spans="1:6" x14ac:dyDescent="0.35">
      <c r="A326" t="str">
        <f t="shared" si="5"/>
        <v>ET03,21</v>
      </c>
      <c r="B326">
        <v>21</v>
      </c>
      <c r="C326">
        <v>231989.51685236799</v>
      </c>
      <c r="D326">
        <v>229371.28998027599</v>
      </c>
      <c r="E326" t="s">
        <v>11</v>
      </c>
      <c r="F326" t="s">
        <v>10</v>
      </c>
    </row>
    <row r="327" spans="1:6" x14ac:dyDescent="0.35">
      <c r="A327" t="str">
        <f t="shared" si="5"/>
        <v>ET03,22</v>
      </c>
      <c r="B327">
        <v>22</v>
      </c>
      <c r="C327">
        <v>219443.98422395199</v>
      </c>
      <c r="D327">
        <v>219443.98422395199</v>
      </c>
      <c r="E327" t="s">
        <v>11</v>
      </c>
      <c r="F327" t="s">
        <v>10</v>
      </c>
    </row>
    <row r="328" spans="1:6" x14ac:dyDescent="0.35">
      <c r="A328" t="str">
        <f t="shared" si="5"/>
        <v>ET03,23</v>
      </c>
      <c r="B328">
        <v>23</v>
      </c>
      <c r="C328">
        <v>215412.843843221</v>
      </c>
      <c r="D328">
        <v>213263.96503164899</v>
      </c>
      <c r="E328" t="s">
        <v>11</v>
      </c>
      <c r="F328" t="s">
        <v>10</v>
      </c>
    </row>
    <row r="329" spans="1:6" x14ac:dyDescent="0.35">
      <c r="A329" t="str">
        <f t="shared" si="5"/>
        <v>ET03,24</v>
      </c>
      <c r="B329">
        <v>24</v>
      </c>
      <c r="C329">
        <v>211381.70346249</v>
      </c>
      <c r="D329">
        <v>209750.35983855999</v>
      </c>
      <c r="E329" t="s">
        <v>11</v>
      </c>
      <c r="F329" t="s">
        <v>10</v>
      </c>
    </row>
    <row r="330" spans="1:6" x14ac:dyDescent="0.35">
      <c r="A330" t="str">
        <f t="shared" si="5"/>
        <v>ET03,25</v>
      </c>
      <c r="B330">
        <v>25</v>
      </c>
      <c r="C330">
        <v>207350.56308175999</v>
      </c>
      <c r="D330">
        <v>207311.194051258</v>
      </c>
      <c r="E330" t="s">
        <v>11</v>
      </c>
      <c r="F330" t="s">
        <v>10</v>
      </c>
    </row>
    <row r="331" spans="1:6" x14ac:dyDescent="0.35">
      <c r="A331" t="str">
        <f t="shared" si="5"/>
        <v>ET03,26</v>
      </c>
      <c r="B331">
        <v>26</v>
      </c>
      <c r="C331">
        <v>203319.42270102899</v>
      </c>
      <c r="D331">
        <v>204354.493076313</v>
      </c>
      <c r="E331" t="s">
        <v>11</v>
      </c>
      <c r="F331" t="s">
        <v>10</v>
      </c>
    </row>
    <row r="332" spans="1:6" x14ac:dyDescent="0.35">
      <c r="A332" t="str">
        <f t="shared" si="5"/>
        <v>ET03,27</v>
      </c>
      <c r="B332">
        <v>27</v>
      </c>
      <c r="C332">
        <v>199288.28232029799</v>
      </c>
      <c r="D332">
        <v>199288.28232029799</v>
      </c>
      <c r="E332" t="s">
        <v>11</v>
      </c>
      <c r="F332" t="s">
        <v>10</v>
      </c>
    </row>
    <row r="333" spans="1:6" x14ac:dyDescent="0.35">
      <c r="A333" t="str">
        <f t="shared" si="5"/>
        <v>ET03,28</v>
      </c>
      <c r="B333">
        <v>28</v>
      </c>
      <c r="C333">
        <v>189399.30609779601</v>
      </c>
      <c r="D333">
        <v>191026.57063101401</v>
      </c>
      <c r="E333" t="s">
        <v>11</v>
      </c>
      <c r="F333" t="s">
        <v>10</v>
      </c>
    </row>
    <row r="334" spans="1:6" x14ac:dyDescent="0.35">
      <c r="A334" t="str">
        <f t="shared" si="5"/>
        <v>ET03,29</v>
      </c>
      <c r="B334">
        <v>29</v>
      </c>
      <c r="C334">
        <v>179510.32987529499</v>
      </c>
      <c r="D334">
        <v>180507.300621175</v>
      </c>
      <c r="E334" t="s">
        <v>11</v>
      </c>
      <c r="F334" t="s">
        <v>10</v>
      </c>
    </row>
    <row r="335" spans="1:6" x14ac:dyDescent="0.35">
      <c r="A335" t="str">
        <f t="shared" si="5"/>
        <v>ET03,30</v>
      </c>
      <c r="B335">
        <v>30</v>
      </c>
      <c r="C335">
        <v>169621.35365279301</v>
      </c>
      <c r="D335">
        <v>169174.39834472901</v>
      </c>
      <c r="E335" t="s">
        <v>11</v>
      </c>
      <c r="F335" t="s">
        <v>10</v>
      </c>
    </row>
    <row r="336" spans="1:6" x14ac:dyDescent="0.35">
      <c r="A336" t="str">
        <f t="shared" si="5"/>
        <v>ET03,31</v>
      </c>
      <c r="B336">
        <v>31</v>
      </c>
      <c r="C336">
        <v>159732.377430291</v>
      </c>
      <c r="D336">
        <v>158471.789855618</v>
      </c>
      <c r="E336" t="s">
        <v>11</v>
      </c>
      <c r="F336" t="s">
        <v>10</v>
      </c>
    </row>
    <row r="337" spans="1:6" x14ac:dyDescent="0.35">
      <c r="A337" t="str">
        <f t="shared" si="5"/>
        <v>ET03,32</v>
      </c>
      <c r="B337">
        <v>32</v>
      </c>
      <c r="C337">
        <v>149843.40120779001</v>
      </c>
      <c r="D337">
        <v>149843.40120779001</v>
      </c>
      <c r="E337" t="s">
        <v>11</v>
      </c>
      <c r="F337" t="s">
        <v>10</v>
      </c>
    </row>
    <row r="338" spans="1:6" x14ac:dyDescent="0.35">
      <c r="A338" t="str">
        <f t="shared" si="5"/>
        <v>ET03,33</v>
      </c>
      <c r="B338">
        <v>33</v>
      </c>
      <c r="C338">
        <v>147037.52227593801</v>
      </c>
      <c r="D338">
        <v>144312.85316776799</v>
      </c>
      <c r="E338" t="s">
        <v>11</v>
      </c>
      <c r="F338" t="s">
        <v>10</v>
      </c>
    </row>
    <row r="339" spans="1:6" x14ac:dyDescent="0.35">
      <c r="A339" t="str">
        <f t="shared" si="5"/>
        <v>ET03,34</v>
      </c>
      <c r="B339">
        <v>34</v>
      </c>
      <c r="C339">
        <v>144231.643344087</v>
      </c>
      <c r="D339">
        <v>141222.545352402</v>
      </c>
      <c r="E339" t="s">
        <v>11</v>
      </c>
      <c r="F339" t="s">
        <v>10</v>
      </c>
    </row>
    <row r="340" spans="1:6" x14ac:dyDescent="0.35">
      <c r="A340" t="str">
        <f t="shared" si="5"/>
        <v>ET03,35</v>
      </c>
      <c r="B340">
        <v>35</v>
      </c>
      <c r="C340">
        <v>141425.764412235</v>
      </c>
      <c r="D340">
        <v>139494.57209112201</v>
      </c>
      <c r="E340" t="s">
        <v>11</v>
      </c>
      <c r="F340" t="s">
        <v>10</v>
      </c>
    </row>
    <row r="341" spans="1:6" x14ac:dyDescent="0.35">
      <c r="A341" t="str">
        <f t="shared" si="5"/>
        <v>ET03,36</v>
      </c>
      <c r="B341">
        <v>36</v>
      </c>
      <c r="C341">
        <v>138619.88548038399</v>
      </c>
      <c r="D341">
        <v>138051.027713355</v>
      </c>
      <c r="E341" t="s">
        <v>11</v>
      </c>
      <c r="F341" t="s">
        <v>10</v>
      </c>
    </row>
    <row r="342" spans="1:6" x14ac:dyDescent="0.35">
      <c r="A342" t="str">
        <f t="shared" si="5"/>
        <v>ET03,37</v>
      </c>
      <c r="B342">
        <v>37</v>
      </c>
      <c r="C342">
        <v>135814.00654853199</v>
      </c>
      <c r="D342">
        <v>135814.00654853199</v>
      </c>
      <c r="E342" t="s">
        <v>11</v>
      </c>
      <c r="F342" t="s">
        <v>10</v>
      </c>
    </row>
    <row r="343" spans="1:6" x14ac:dyDescent="0.35">
      <c r="A343" t="str">
        <f t="shared" si="5"/>
        <v>ET03,38</v>
      </c>
      <c r="B343">
        <v>38</v>
      </c>
      <c r="C343">
        <v>130683.962391337</v>
      </c>
      <c r="D343">
        <v>131986.91280859301</v>
      </c>
      <c r="E343" t="s">
        <v>11</v>
      </c>
      <c r="F343" t="s">
        <v>10</v>
      </c>
    </row>
    <row r="344" spans="1:6" x14ac:dyDescent="0.35">
      <c r="A344" t="str">
        <f t="shared" si="5"/>
        <v>ET03,39</v>
      </c>
      <c r="B344">
        <v>39</v>
      </c>
      <c r="C344">
        <v>125553.91823414199</v>
      </c>
      <c r="D344">
        <v>126898.390235527</v>
      </c>
      <c r="E344" t="s">
        <v>11</v>
      </c>
      <c r="F344" t="s">
        <v>10</v>
      </c>
    </row>
    <row r="345" spans="1:6" x14ac:dyDescent="0.35">
      <c r="A345" t="str">
        <f t="shared" si="5"/>
        <v>ET03,40</v>
      </c>
      <c r="B345">
        <v>40</v>
      </c>
      <c r="C345">
        <v>120423.87407694801</v>
      </c>
      <c r="D345">
        <v>121158.392453833</v>
      </c>
      <c r="E345" t="s">
        <v>11</v>
      </c>
      <c r="F345" t="s">
        <v>10</v>
      </c>
    </row>
    <row r="346" spans="1:6" x14ac:dyDescent="0.35">
      <c r="A346" t="str">
        <f t="shared" si="5"/>
        <v>ET03,41</v>
      </c>
      <c r="B346">
        <v>41</v>
      </c>
      <c r="C346">
        <v>115293.829919753</v>
      </c>
      <c r="D346">
        <v>115376.87308801</v>
      </c>
      <c r="E346" t="s">
        <v>11</v>
      </c>
      <c r="F346" t="s">
        <v>10</v>
      </c>
    </row>
    <row r="347" spans="1:6" x14ac:dyDescent="0.35">
      <c r="A347" t="str">
        <f t="shared" si="5"/>
        <v>ET03,42</v>
      </c>
      <c r="B347">
        <v>42</v>
      </c>
      <c r="C347">
        <v>110163.78576255801</v>
      </c>
      <c r="D347">
        <v>110163.78576255801</v>
      </c>
      <c r="E347" t="s">
        <v>11</v>
      </c>
      <c r="F347" t="s">
        <v>10</v>
      </c>
    </row>
    <row r="348" spans="1:6" x14ac:dyDescent="0.35">
      <c r="A348" t="str">
        <f t="shared" si="5"/>
        <v>ET03,43</v>
      </c>
      <c r="B348">
        <v>43</v>
      </c>
      <c r="C348">
        <v>107339.35566922001</v>
      </c>
      <c r="D348">
        <v>105985.631531557</v>
      </c>
      <c r="E348" t="s">
        <v>11</v>
      </c>
      <c r="F348" t="s">
        <v>10</v>
      </c>
    </row>
    <row r="349" spans="1:6" x14ac:dyDescent="0.35">
      <c r="A349" t="str">
        <f t="shared" si="5"/>
        <v>ET03,44</v>
      </c>
      <c r="B349">
        <v>44</v>
      </c>
      <c r="C349">
        <v>104514.92557588201</v>
      </c>
      <c r="D349">
        <v>102735.101167407</v>
      </c>
      <c r="E349" t="s">
        <v>11</v>
      </c>
      <c r="F349" t="s">
        <v>10</v>
      </c>
    </row>
    <row r="350" spans="1:6" x14ac:dyDescent="0.35">
      <c r="A350" t="str">
        <f t="shared" si="5"/>
        <v>ET03,45</v>
      </c>
      <c r="B350">
        <v>45</v>
      </c>
      <c r="C350">
        <v>101690.49548254401</v>
      </c>
      <c r="D350">
        <v>100161.432872089</v>
      </c>
      <c r="E350" t="s">
        <v>11</v>
      </c>
      <c r="F350" t="s">
        <v>10</v>
      </c>
    </row>
    <row r="351" spans="1:6" x14ac:dyDescent="0.35">
      <c r="A351" t="str">
        <f t="shared" si="5"/>
        <v>ET03,46</v>
      </c>
      <c r="B351">
        <v>46</v>
      </c>
      <c r="C351">
        <v>98866.065389206502</v>
      </c>
      <c r="D351">
        <v>98013.864847582197</v>
      </c>
      <c r="E351" t="s">
        <v>11</v>
      </c>
      <c r="F351" t="s">
        <v>10</v>
      </c>
    </row>
    <row r="352" spans="1:6" x14ac:dyDescent="0.35">
      <c r="A352" t="str">
        <f t="shared" si="5"/>
        <v>ET03,47</v>
      </c>
      <c r="B352">
        <v>47</v>
      </c>
      <c r="C352">
        <v>96041.635295868604</v>
      </c>
      <c r="D352">
        <v>96041.635295868604</v>
      </c>
      <c r="E352" t="s">
        <v>11</v>
      </c>
      <c r="F352" t="s">
        <v>10</v>
      </c>
    </row>
    <row r="353" spans="1:6" x14ac:dyDescent="0.35">
      <c r="A353" t="str">
        <f t="shared" si="5"/>
        <v>ET03,48</v>
      </c>
      <c r="B353">
        <v>48</v>
      </c>
      <c r="C353">
        <v>93971.561690844697</v>
      </c>
      <c r="D353">
        <v>94039.241343506001</v>
      </c>
      <c r="E353" t="s">
        <v>11</v>
      </c>
      <c r="F353" t="s">
        <v>10</v>
      </c>
    </row>
    <row r="354" spans="1:6" x14ac:dyDescent="0.35">
      <c r="A354" t="str">
        <f t="shared" si="5"/>
        <v>ET03,49</v>
      </c>
      <c r="B354">
        <v>49</v>
      </c>
      <c r="C354">
        <v>91901.488085820703</v>
      </c>
      <c r="D354">
        <v>91982.215815364601</v>
      </c>
      <c r="E354" t="s">
        <v>11</v>
      </c>
      <c r="F354" t="s">
        <v>10</v>
      </c>
    </row>
    <row r="355" spans="1:6" x14ac:dyDescent="0.35">
      <c r="A355" t="str">
        <f t="shared" si="5"/>
        <v>ET03,50</v>
      </c>
      <c r="B355">
        <v>50</v>
      </c>
      <c r="C355">
        <v>89831.414480796797</v>
      </c>
      <c r="D355">
        <v>89891.350460892601</v>
      </c>
      <c r="E355" t="s">
        <v>11</v>
      </c>
      <c r="F355" t="s">
        <v>10</v>
      </c>
    </row>
    <row r="356" spans="1:6" x14ac:dyDescent="0.35">
      <c r="A356" t="str">
        <f t="shared" si="5"/>
        <v>ET03,51</v>
      </c>
      <c r="B356">
        <v>51</v>
      </c>
      <c r="C356">
        <v>87761.340875772905</v>
      </c>
      <c r="D356">
        <v>87787.437029538007</v>
      </c>
      <c r="E356" t="s">
        <v>11</v>
      </c>
      <c r="F356" t="s">
        <v>10</v>
      </c>
    </row>
    <row r="357" spans="1:6" x14ac:dyDescent="0.35">
      <c r="A357" t="str">
        <f t="shared" si="5"/>
        <v>ET03,52</v>
      </c>
      <c r="B357">
        <v>52</v>
      </c>
      <c r="C357">
        <v>85691.267270748998</v>
      </c>
      <c r="D357">
        <v>85691.267270748998</v>
      </c>
      <c r="E357" t="s">
        <v>11</v>
      </c>
      <c r="F357" t="s">
        <v>10</v>
      </c>
    </row>
    <row r="358" spans="1:6" x14ac:dyDescent="0.35">
      <c r="A358" t="str">
        <f t="shared" si="5"/>
        <v>ET03,53</v>
      </c>
      <c r="B358">
        <v>53</v>
      </c>
      <c r="C358">
        <v>83173.546966781607</v>
      </c>
      <c r="D358">
        <v>83600.019981613106</v>
      </c>
      <c r="E358" t="s">
        <v>11</v>
      </c>
      <c r="F358" t="s">
        <v>10</v>
      </c>
    </row>
    <row r="359" spans="1:6" x14ac:dyDescent="0.35">
      <c r="A359" t="str">
        <f t="shared" si="5"/>
        <v>ET03,54</v>
      </c>
      <c r="B359">
        <v>54</v>
      </c>
      <c r="C359">
        <v>80655.826662814099</v>
      </c>
      <c r="D359">
        <v>81416.422149776205</v>
      </c>
      <c r="E359" t="s">
        <v>11</v>
      </c>
      <c r="F359" t="s">
        <v>10</v>
      </c>
    </row>
    <row r="360" spans="1:6" x14ac:dyDescent="0.35">
      <c r="A360" t="str">
        <f t="shared" si="5"/>
        <v>ET03,55</v>
      </c>
      <c r="B360">
        <v>55</v>
      </c>
      <c r="C360">
        <v>78138.106358846693</v>
      </c>
      <c r="D360">
        <v>79019.587810523502</v>
      </c>
      <c r="E360" t="s">
        <v>11</v>
      </c>
      <c r="F360" t="s">
        <v>10</v>
      </c>
    </row>
    <row r="361" spans="1:6" x14ac:dyDescent="0.35">
      <c r="A361" t="str">
        <f t="shared" si="5"/>
        <v>ET03,56</v>
      </c>
      <c r="B361">
        <v>56</v>
      </c>
      <c r="C361">
        <v>75620.3860548792</v>
      </c>
      <c r="D361">
        <v>76288.630999140296</v>
      </c>
      <c r="E361" t="s">
        <v>11</v>
      </c>
      <c r="F361" t="s">
        <v>10</v>
      </c>
    </row>
    <row r="362" spans="1:6" x14ac:dyDescent="0.35">
      <c r="A362" t="str">
        <f t="shared" si="5"/>
        <v>ET03,57</v>
      </c>
      <c r="B362">
        <v>57</v>
      </c>
      <c r="C362">
        <v>73102.665750911794</v>
      </c>
      <c r="D362">
        <v>73102.665750911794</v>
      </c>
      <c r="E362" t="s">
        <v>11</v>
      </c>
      <c r="F362" t="s">
        <v>10</v>
      </c>
    </row>
    <row r="363" spans="1:6" x14ac:dyDescent="0.35">
      <c r="A363" t="str">
        <f t="shared" si="5"/>
        <v>ET03,58</v>
      </c>
      <c r="B363">
        <v>58</v>
      </c>
      <c r="C363">
        <v>69393.777862033399</v>
      </c>
      <c r="D363">
        <v>69408.338278038893</v>
      </c>
      <c r="E363" t="s">
        <v>11</v>
      </c>
      <c r="F363" t="s">
        <v>10</v>
      </c>
    </row>
    <row r="364" spans="1:6" x14ac:dyDescent="0.35">
      <c r="A364" t="str">
        <f t="shared" si="5"/>
        <v>ET03,59</v>
      </c>
      <c r="B364">
        <v>59</v>
      </c>
      <c r="C364">
        <v>65684.889973154903</v>
      </c>
      <c r="D364">
        <v>65422.423500384597</v>
      </c>
      <c r="E364" t="s">
        <v>11</v>
      </c>
      <c r="F364" t="s">
        <v>10</v>
      </c>
    </row>
    <row r="365" spans="1:6" x14ac:dyDescent="0.35">
      <c r="A365" t="str">
        <f t="shared" si="5"/>
        <v>ET03,60</v>
      </c>
      <c r="B365">
        <v>60</v>
      </c>
      <c r="C365">
        <v>61976.002084276501</v>
      </c>
      <c r="D365">
        <v>61429.228514727598</v>
      </c>
      <c r="E365" t="s">
        <v>11</v>
      </c>
      <c r="F365" t="s">
        <v>10</v>
      </c>
    </row>
    <row r="366" spans="1:6" x14ac:dyDescent="0.35">
      <c r="A366" t="str">
        <f t="shared" si="5"/>
        <v>ET03,61</v>
      </c>
      <c r="B366">
        <v>61</v>
      </c>
      <c r="C366">
        <v>58267.114195397997</v>
      </c>
      <c r="D366">
        <v>57713.060417846398</v>
      </c>
      <c r="E366" t="s">
        <v>11</v>
      </c>
      <c r="F366" t="s">
        <v>10</v>
      </c>
    </row>
    <row r="367" spans="1:6" x14ac:dyDescent="0.35">
      <c r="A367" t="str">
        <f t="shared" si="5"/>
        <v>ET03,62</v>
      </c>
      <c r="B367">
        <v>62</v>
      </c>
      <c r="C367">
        <v>54558.226306519602</v>
      </c>
      <c r="D367">
        <v>54558.226306519602</v>
      </c>
      <c r="E367" t="s">
        <v>11</v>
      </c>
      <c r="F367" t="s">
        <v>10</v>
      </c>
    </row>
    <row r="368" spans="1:6" x14ac:dyDescent="0.35">
      <c r="A368" t="str">
        <f t="shared" si="5"/>
        <v>ET03,63</v>
      </c>
      <c r="B368">
        <v>63</v>
      </c>
      <c r="C368">
        <v>52766.465288235398</v>
      </c>
      <c r="D368">
        <v>52156.590135883001</v>
      </c>
      <c r="E368" t="s">
        <v>11</v>
      </c>
      <c r="F368" t="s">
        <v>10</v>
      </c>
    </row>
    <row r="369" spans="1:6" x14ac:dyDescent="0.35">
      <c r="A369" t="str">
        <f t="shared" si="5"/>
        <v>ET03,64</v>
      </c>
      <c r="B369">
        <v>64</v>
      </c>
      <c r="C369">
        <v>50974.704269951297</v>
      </c>
      <c r="D369">
        <v>50330.243294501102</v>
      </c>
      <c r="E369" t="s">
        <v>11</v>
      </c>
      <c r="F369" t="s">
        <v>10</v>
      </c>
    </row>
    <row r="370" spans="1:6" x14ac:dyDescent="0.35">
      <c r="A370" t="str">
        <f t="shared" si="5"/>
        <v>ET03,65</v>
      </c>
      <c r="B370">
        <v>65</v>
      </c>
      <c r="C370">
        <v>49182.9432516671</v>
      </c>
      <c r="D370">
        <v>48808.834029295402</v>
      </c>
      <c r="E370" t="s">
        <v>11</v>
      </c>
      <c r="F370" t="s">
        <v>10</v>
      </c>
    </row>
    <row r="371" spans="1:6" x14ac:dyDescent="0.35">
      <c r="A371" t="str">
        <f t="shared" si="5"/>
        <v>ET03,66</v>
      </c>
      <c r="B371">
        <v>66</v>
      </c>
      <c r="C371">
        <v>47391.182233382999</v>
      </c>
      <c r="D371">
        <v>47322.010587187397</v>
      </c>
      <c r="E371" t="s">
        <v>11</v>
      </c>
      <c r="F371" t="s">
        <v>10</v>
      </c>
    </row>
    <row r="372" spans="1:6" x14ac:dyDescent="0.35">
      <c r="A372" t="str">
        <f t="shared" si="5"/>
        <v>ET03,67</v>
      </c>
      <c r="B372">
        <v>67</v>
      </c>
      <c r="C372">
        <v>45599.421215098802</v>
      </c>
      <c r="D372">
        <v>45599.421215098802</v>
      </c>
      <c r="E372" t="s">
        <v>11</v>
      </c>
      <c r="F372" t="s">
        <v>10</v>
      </c>
    </row>
    <row r="373" spans="1:6" x14ac:dyDescent="0.35">
      <c r="A373" t="str">
        <f t="shared" si="5"/>
        <v>ET03,68</v>
      </c>
      <c r="B373">
        <v>68</v>
      </c>
      <c r="C373">
        <v>43055.906776786098</v>
      </c>
      <c r="D373">
        <v>43441.867559761798</v>
      </c>
      <c r="E373" t="s">
        <v>11</v>
      </c>
      <c r="F373" t="s">
        <v>10</v>
      </c>
    </row>
    <row r="374" spans="1:6" x14ac:dyDescent="0.35">
      <c r="A374" t="str">
        <f t="shared" si="5"/>
        <v>ET03,69</v>
      </c>
      <c r="B374">
        <v>69</v>
      </c>
      <c r="C374">
        <v>40512.392338473401</v>
      </c>
      <c r="D374">
        <v>40934.764867151403</v>
      </c>
      <c r="E374" t="s">
        <v>11</v>
      </c>
      <c r="F374" t="s">
        <v>10</v>
      </c>
    </row>
    <row r="375" spans="1:6" x14ac:dyDescent="0.35">
      <c r="A375" t="str">
        <f t="shared" si="5"/>
        <v>ET03,70</v>
      </c>
      <c r="B375">
        <v>70</v>
      </c>
      <c r="C375">
        <v>37968.877900160798</v>
      </c>
      <c r="D375">
        <v>38234.6817830531</v>
      </c>
      <c r="E375" t="s">
        <v>11</v>
      </c>
      <c r="F375" t="s">
        <v>10</v>
      </c>
    </row>
    <row r="376" spans="1:6" x14ac:dyDescent="0.35">
      <c r="A376" t="str">
        <f t="shared" si="5"/>
        <v>ET03,71</v>
      </c>
      <c r="B376">
        <v>71</v>
      </c>
      <c r="C376">
        <v>35425.363461848101</v>
      </c>
      <c r="D376">
        <v>35498.186953252502</v>
      </c>
      <c r="E376" t="s">
        <v>11</v>
      </c>
      <c r="F376" t="s">
        <v>10</v>
      </c>
    </row>
    <row r="377" spans="1:6" x14ac:dyDescent="0.35">
      <c r="A377" t="str">
        <f t="shared" si="5"/>
        <v>ET03,72</v>
      </c>
      <c r="B377">
        <v>72</v>
      </c>
      <c r="C377">
        <v>32881.849023535397</v>
      </c>
      <c r="D377">
        <v>32881.849023535397</v>
      </c>
      <c r="E377" t="s">
        <v>11</v>
      </c>
      <c r="F377" t="s">
        <v>10</v>
      </c>
    </row>
    <row r="378" spans="1:6" x14ac:dyDescent="0.35">
      <c r="A378" t="str">
        <f t="shared" si="5"/>
        <v>ET03,73</v>
      </c>
      <c r="B378">
        <v>73</v>
      </c>
      <c r="C378">
        <v>30549.294251822499</v>
      </c>
      <c r="D378">
        <v>30495.329917177402</v>
      </c>
      <c r="E378" t="s">
        <v>11</v>
      </c>
      <c r="F378" t="s">
        <v>10</v>
      </c>
    </row>
    <row r="379" spans="1:6" x14ac:dyDescent="0.35">
      <c r="A379" t="str">
        <f t="shared" si="5"/>
        <v>ET03,74</v>
      </c>
      <c r="B379">
        <v>74</v>
      </c>
      <c r="C379">
        <v>28216.739480109602</v>
      </c>
      <c r="D379">
        <v>28260.664667415302</v>
      </c>
      <c r="E379" t="s">
        <v>11</v>
      </c>
      <c r="F379" t="s">
        <v>10</v>
      </c>
    </row>
    <row r="380" spans="1:6" x14ac:dyDescent="0.35">
      <c r="A380" t="str">
        <f t="shared" si="5"/>
        <v>ET03,75</v>
      </c>
      <c r="B380">
        <v>75</v>
      </c>
      <c r="C380">
        <v>25884.184708396799</v>
      </c>
      <c r="D380">
        <v>26052.981584975601</v>
      </c>
      <c r="E380" t="s">
        <v>11</v>
      </c>
      <c r="F380" t="s">
        <v>10</v>
      </c>
    </row>
    <row r="381" spans="1:6" x14ac:dyDescent="0.35">
      <c r="A381" t="str">
        <f t="shared" si="5"/>
        <v>ET03,76</v>
      </c>
      <c r="B381">
        <v>76</v>
      </c>
      <c r="C381">
        <v>23551.629936683901</v>
      </c>
      <c r="D381">
        <v>23747.4089805853</v>
      </c>
      <c r="E381" t="s">
        <v>11</v>
      </c>
      <c r="F381" t="s">
        <v>10</v>
      </c>
    </row>
    <row r="382" spans="1:6" x14ac:dyDescent="0.35">
      <c r="A382" t="str">
        <f t="shared" si="5"/>
        <v>ET03,77</v>
      </c>
      <c r="B382">
        <v>77</v>
      </c>
      <c r="C382">
        <v>21219.075164971</v>
      </c>
      <c r="D382">
        <v>21219.075164971</v>
      </c>
      <c r="E382" t="s">
        <v>11</v>
      </c>
      <c r="F382" t="s">
        <v>10</v>
      </c>
    </row>
    <row r="383" spans="1:6" x14ac:dyDescent="0.35">
      <c r="A383" t="str">
        <f t="shared" si="5"/>
        <v>ET03,78</v>
      </c>
      <c r="B383">
        <v>78</v>
      </c>
      <c r="C383">
        <v>18497.996131976801</v>
      </c>
      <c r="D383">
        <v>18397.094058507799</v>
      </c>
      <c r="E383" t="s">
        <v>11</v>
      </c>
      <c r="F383" t="s">
        <v>10</v>
      </c>
    </row>
    <row r="384" spans="1:6" x14ac:dyDescent="0.35">
      <c r="A384" t="str">
        <f t="shared" si="5"/>
        <v>ET03,79</v>
      </c>
      <c r="B384">
        <v>79</v>
      </c>
      <c r="C384">
        <v>15776.9170989826</v>
      </c>
      <c r="D384">
        <v>15426.5220201632</v>
      </c>
      <c r="E384" t="s">
        <v>11</v>
      </c>
      <c r="F384" t="s">
        <v>10</v>
      </c>
    </row>
    <row r="385" spans="1:6" x14ac:dyDescent="0.35">
      <c r="A385" t="str">
        <f t="shared" si="5"/>
        <v>ET03,80</v>
      </c>
      <c r="B385">
        <v>80</v>
      </c>
      <c r="C385">
        <v>13055.838065988401</v>
      </c>
      <c r="D385">
        <v>12506.401018553201</v>
      </c>
      <c r="E385" t="s">
        <v>11</v>
      </c>
      <c r="F385" t="s">
        <v>10</v>
      </c>
    </row>
    <row r="386" spans="1:6" x14ac:dyDescent="0.35">
      <c r="A386" t="str">
        <f t="shared" si="5"/>
        <v>ET03,81</v>
      </c>
      <c r="B386">
        <v>81</v>
      </c>
      <c r="C386">
        <v>10334.7590329942</v>
      </c>
      <c r="D386">
        <v>9835.7730222934897</v>
      </c>
      <c r="E386" t="s">
        <v>11</v>
      </c>
      <c r="F386" t="s">
        <v>10</v>
      </c>
    </row>
    <row r="387" spans="1:6" x14ac:dyDescent="0.35">
      <c r="A387" t="str">
        <f t="shared" ref="A387:A450" si="6">_xlfn.CONCAT(E387,",",B387)</f>
        <v>ET03,82</v>
      </c>
      <c r="B387">
        <v>82</v>
      </c>
      <c r="C387">
        <v>7613.68</v>
      </c>
      <c r="D387">
        <v>7613.68</v>
      </c>
      <c r="E387" t="s">
        <v>11</v>
      </c>
      <c r="F387" t="s">
        <v>10</v>
      </c>
    </row>
    <row r="388" spans="1:6" x14ac:dyDescent="0.35">
      <c r="A388" t="str">
        <f t="shared" si="6"/>
        <v>ET03,83</v>
      </c>
      <c r="B388">
        <v>83</v>
      </c>
      <c r="C388">
        <v>6706.5343999999996</v>
      </c>
      <c r="D388">
        <v>5982.2058690918902</v>
      </c>
      <c r="E388" t="s">
        <v>11</v>
      </c>
      <c r="F388" t="s">
        <v>10</v>
      </c>
    </row>
    <row r="389" spans="1:6" x14ac:dyDescent="0.35">
      <c r="A389" t="str">
        <f t="shared" si="6"/>
        <v>ET03,84</v>
      </c>
      <c r="B389">
        <v>84</v>
      </c>
      <c r="C389">
        <v>5799.3887999999997</v>
      </c>
      <c r="D389">
        <v>4855.6023422018297</v>
      </c>
      <c r="E389" t="s">
        <v>11</v>
      </c>
      <c r="F389" t="s">
        <v>10</v>
      </c>
    </row>
    <row r="390" spans="1:6" x14ac:dyDescent="0.35">
      <c r="A390" t="str">
        <f t="shared" si="6"/>
        <v>ET03,85</v>
      </c>
      <c r="B390">
        <v>85</v>
      </c>
      <c r="C390">
        <v>4892.2431999999999</v>
      </c>
      <c r="D390">
        <v>4091.1630807658198</v>
      </c>
      <c r="E390" t="s">
        <v>11</v>
      </c>
      <c r="F390" t="s">
        <v>10</v>
      </c>
    </row>
    <row r="391" spans="1:6" x14ac:dyDescent="0.35">
      <c r="A391" t="str">
        <f t="shared" si="6"/>
        <v>ET03,86</v>
      </c>
      <c r="B391">
        <v>86</v>
      </c>
      <c r="C391">
        <v>3985.0976000000001</v>
      </c>
      <c r="D391">
        <v>3546.1817462198701</v>
      </c>
      <c r="E391" t="s">
        <v>11</v>
      </c>
      <c r="F391" t="s">
        <v>10</v>
      </c>
    </row>
    <row r="392" spans="1:6" x14ac:dyDescent="0.35">
      <c r="A392" t="str">
        <f t="shared" si="6"/>
        <v>ET03,87</v>
      </c>
      <c r="B392">
        <v>87</v>
      </c>
      <c r="C392">
        <v>3077.9520000000002</v>
      </c>
      <c r="D392">
        <v>3077.9520000000002</v>
      </c>
      <c r="E392" t="s">
        <v>11</v>
      </c>
      <c r="F392" t="s">
        <v>10</v>
      </c>
    </row>
    <row r="393" spans="1:6" x14ac:dyDescent="0.35">
      <c r="A393" t="str">
        <f t="shared" si="6"/>
        <v>ET03,88</v>
      </c>
      <c r="B393">
        <v>88</v>
      </c>
      <c r="C393">
        <v>2595.3816000000002</v>
      </c>
      <c r="D393">
        <v>2573.9414615898099</v>
      </c>
      <c r="E393" t="s">
        <v>11</v>
      </c>
      <c r="F393" t="s">
        <v>10</v>
      </c>
    </row>
    <row r="394" spans="1:6" x14ac:dyDescent="0.35">
      <c r="A394" t="str">
        <f t="shared" si="6"/>
        <v>ET03,89</v>
      </c>
      <c r="B394">
        <v>89</v>
      </c>
      <c r="C394">
        <v>2112.8112000000001</v>
      </c>
      <c r="D394">
        <v>2042.3135826632099</v>
      </c>
      <c r="E394" t="s">
        <v>11</v>
      </c>
      <c r="F394" t="s">
        <v>10</v>
      </c>
    </row>
    <row r="395" spans="1:6" x14ac:dyDescent="0.35">
      <c r="A395" t="str">
        <f t="shared" si="6"/>
        <v>ET03,90</v>
      </c>
      <c r="B395">
        <v>90</v>
      </c>
      <c r="C395">
        <v>1630.2408</v>
      </c>
      <c r="D395">
        <v>1521.40577294171</v>
      </c>
      <c r="E395" t="s">
        <v>11</v>
      </c>
      <c r="F395" t="s">
        <v>10</v>
      </c>
    </row>
    <row r="396" spans="1:6" x14ac:dyDescent="0.35">
      <c r="A396" t="str">
        <f t="shared" si="6"/>
        <v>ET03,91</v>
      </c>
      <c r="B396">
        <v>91</v>
      </c>
      <c r="C396">
        <v>1147.6704</v>
      </c>
      <c r="D396">
        <v>1049.5554421468</v>
      </c>
      <c r="E396" t="s">
        <v>11</v>
      </c>
      <c r="F396" t="s">
        <v>10</v>
      </c>
    </row>
    <row r="397" spans="1:6" x14ac:dyDescent="0.35">
      <c r="A397" t="str">
        <f t="shared" si="6"/>
        <v>ET03,92</v>
      </c>
      <c r="B397">
        <v>92</v>
      </c>
      <c r="C397">
        <v>665.1</v>
      </c>
      <c r="D397">
        <v>665.099999999999</v>
      </c>
      <c r="E397" t="s">
        <v>11</v>
      </c>
      <c r="F397" t="s">
        <v>10</v>
      </c>
    </row>
    <row r="398" spans="1:6" x14ac:dyDescent="0.35">
      <c r="A398" t="str">
        <f t="shared" si="6"/>
        <v>ET03,93</v>
      </c>
      <c r="B398">
        <v>93</v>
      </c>
      <c r="C398">
        <v>547.80960000000005</v>
      </c>
      <c r="D398">
        <v>395.84159654887799</v>
      </c>
      <c r="E398" t="s">
        <v>11</v>
      </c>
      <c r="F398" t="s">
        <v>10</v>
      </c>
    </row>
    <row r="399" spans="1:6" x14ac:dyDescent="0.35">
      <c r="A399" t="str">
        <f t="shared" si="6"/>
        <v>ET03,94</v>
      </c>
      <c r="B399">
        <v>94</v>
      </c>
      <c r="C399">
        <v>430.51920000000001</v>
      </c>
      <c r="D399">
        <v>227.44134314533801</v>
      </c>
      <c r="E399" t="s">
        <v>11</v>
      </c>
      <c r="F399" t="s">
        <v>10</v>
      </c>
    </row>
    <row r="400" spans="1:6" x14ac:dyDescent="0.35">
      <c r="A400" t="str">
        <f t="shared" si="6"/>
        <v>ET03,95</v>
      </c>
      <c r="B400">
        <v>95</v>
      </c>
      <c r="C400">
        <v>313.22879999999998</v>
      </c>
      <c r="D400">
        <v>135.02509146735801</v>
      </c>
      <c r="E400" t="s">
        <v>11</v>
      </c>
      <c r="F400" t="s">
        <v>10</v>
      </c>
    </row>
    <row r="401" spans="1:6" x14ac:dyDescent="0.35">
      <c r="A401" t="str">
        <f t="shared" si="6"/>
        <v>ET03,96</v>
      </c>
      <c r="B401">
        <v>96</v>
      </c>
      <c r="C401">
        <v>195.9384</v>
      </c>
      <c r="D401">
        <v>93.718693192919105</v>
      </c>
      <c r="E401" t="s">
        <v>11</v>
      </c>
      <c r="F401" t="s">
        <v>10</v>
      </c>
    </row>
    <row r="402" spans="1:6" x14ac:dyDescent="0.35">
      <c r="A402" t="str">
        <f t="shared" si="6"/>
        <v>ET03,97</v>
      </c>
      <c r="B402">
        <v>97</v>
      </c>
      <c r="C402">
        <v>78.647999999999996</v>
      </c>
      <c r="D402">
        <v>78.647999999999897</v>
      </c>
      <c r="E402" t="s">
        <v>11</v>
      </c>
      <c r="F402" t="s">
        <v>10</v>
      </c>
    </row>
    <row r="403" spans="1:6" x14ac:dyDescent="0.35">
      <c r="A403" t="str">
        <f t="shared" si="6"/>
        <v>ET03,98</v>
      </c>
      <c r="B403">
        <v>98</v>
      </c>
      <c r="C403">
        <v>69.765333333333302</v>
      </c>
      <c r="D403">
        <v>69.008912911389203</v>
      </c>
      <c r="E403" t="s">
        <v>11</v>
      </c>
      <c r="F403" t="s">
        <v>10</v>
      </c>
    </row>
    <row r="404" spans="1:6" x14ac:dyDescent="0.35">
      <c r="A404" t="str">
        <f t="shared" si="6"/>
        <v>ET03,99</v>
      </c>
      <c r="B404">
        <v>99</v>
      </c>
      <c r="C404">
        <v>60.882666666666701</v>
      </c>
      <c r="D404">
        <v>60.2775303291114</v>
      </c>
      <c r="E404" t="s">
        <v>11</v>
      </c>
      <c r="F404" t="s">
        <v>10</v>
      </c>
    </row>
    <row r="405" spans="1:6" x14ac:dyDescent="0.35">
      <c r="A405" t="str">
        <f t="shared" si="6"/>
        <v>ET03,100</v>
      </c>
      <c r="B405">
        <v>100</v>
      </c>
      <c r="C405">
        <v>52</v>
      </c>
      <c r="D405">
        <v>52</v>
      </c>
      <c r="E405" t="s">
        <v>11</v>
      </c>
      <c r="F405" t="s">
        <v>10</v>
      </c>
    </row>
    <row r="406" spans="1:6" x14ac:dyDescent="0.35">
      <c r="A406" t="str">
        <f t="shared" si="6"/>
        <v>ET04,&lt;1</v>
      </c>
      <c r="B406" t="s">
        <v>61</v>
      </c>
      <c r="C406">
        <v>827183.02577680105</v>
      </c>
      <c r="D406">
        <v>827183.02577680105</v>
      </c>
      <c r="E406" t="s">
        <v>13</v>
      </c>
      <c r="F406" t="s">
        <v>12</v>
      </c>
    </row>
    <row r="407" spans="1:6" x14ac:dyDescent="0.35">
      <c r="A407" t="str">
        <f t="shared" si="6"/>
        <v>ET04,1</v>
      </c>
      <c r="B407">
        <v>1</v>
      </c>
      <c r="C407">
        <v>795764.990516291</v>
      </c>
      <c r="D407">
        <v>794436.88750485505</v>
      </c>
      <c r="E407" t="s">
        <v>13</v>
      </c>
      <c r="F407" t="s">
        <v>12</v>
      </c>
    </row>
    <row r="408" spans="1:6" x14ac:dyDescent="0.35">
      <c r="A408" t="str">
        <f t="shared" si="6"/>
        <v>ET04,2</v>
      </c>
      <c r="B408">
        <v>2</v>
      </c>
      <c r="C408">
        <v>764346.95525578002</v>
      </c>
      <c r="D408">
        <v>764346.95525578002</v>
      </c>
      <c r="E408" t="s">
        <v>13</v>
      </c>
      <c r="F408" t="s">
        <v>12</v>
      </c>
    </row>
    <row r="409" spans="1:6" x14ac:dyDescent="0.35">
      <c r="A409" t="str">
        <f t="shared" si="6"/>
        <v>ET04,3</v>
      </c>
      <c r="B409">
        <v>3</v>
      </c>
      <c r="C409">
        <v>743402.34962968098</v>
      </c>
      <c r="D409">
        <v>738872.76570821903</v>
      </c>
      <c r="E409" t="s">
        <v>13</v>
      </c>
      <c r="F409" t="s">
        <v>12</v>
      </c>
    </row>
    <row r="410" spans="1:6" x14ac:dyDescent="0.35">
      <c r="A410" t="str">
        <f t="shared" si="6"/>
        <v>ET04,4</v>
      </c>
      <c r="B410">
        <v>4</v>
      </c>
      <c r="C410">
        <v>722457.74400358205</v>
      </c>
      <c r="D410">
        <v>717187.17816389597</v>
      </c>
      <c r="E410" t="s">
        <v>13</v>
      </c>
      <c r="F410" t="s">
        <v>12</v>
      </c>
    </row>
    <row r="411" spans="1:6" x14ac:dyDescent="0.35">
      <c r="A411" t="str">
        <f t="shared" si="6"/>
        <v>ET04,5</v>
      </c>
      <c r="B411">
        <v>5</v>
      </c>
      <c r="C411">
        <v>701513.13837748196</v>
      </c>
      <c r="D411">
        <v>697766.382580303</v>
      </c>
      <c r="E411" t="s">
        <v>13</v>
      </c>
      <c r="F411" t="s">
        <v>12</v>
      </c>
    </row>
    <row r="412" spans="1:6" x14ac:dyDescent="0.35">
      <c r="A412" t="str">
        <f t="shared" si="6"/>
        <v>ET04,6</v>
      </c>
      <c r="B412">
        <v>6</v>
      </c>
      <c r="C412">
        <v>680568.53275138303</v>
      </c>
      <c r="D412">
        <v>679086.56891493499</v>
      </c>
      <c r="E412" t="s">
        <v>13</v>
      </c>
      <c r="F412" t="s">
        <v>12</v>
      </c>
    </row>
    <row r="413" spans="1:6" x14ac:dyDescent="0.35">
      <c r="A413" t="str">
        <f t="shared" si="6"/>
        <v>ET04,7</v>
      </c>
      <c r="B413">
        <v>7</v>
      </c>
      <c r="C413">
        <v>659623.92712528398</v>
      </c>
      <c r="D413">
        <v>659623.92712528398</v>
      </c>
      <c r="E413" t="s">
        <v>13</v>
      </c>
      <c r="F413" t="s">
        <v>12</v>
      </c>
    </row>
    <row r="414" spans="1:6" x14ac:dyDescent="0.35">
      <c r="A414" t="str">
        <f t="shared" si="6"/>
        <v>ET04,8</v>
      </c>
      <c r="B414">
        <v>8</v>
      </c>
      <c r="C414">
        <v>638163.76732807397</v>
      </c>
      <c r="D414">
        <v>638295.35263535695</v>
      </c>
      <c r="E414" t="s">
        <v>13</v>
      </c>
      <c r="F414" t="s">
        <v>12</v>
      </c>
    </row>
    <row r="415" spans="1:6" x14ac:dyDescent="0.35">
      <c r="A415" t="str">
        <f t="shared" si="6"/>
        <v>ET04,9</v>
      </c>
      <c r="B415">
        <v>9</v>
      </c>
      <c r="C415">
        <v>616703.60753086302</v>
      </c>
      <c r="D415">
        <v>615780.56273521495</v>
      </c>
      <c r="E415" t="s">
        <v>13</v>
      </c>
      <c r="F415" t="s">
        <v>12</v>
      </c>
    </row>
    <row r="416" spans="1:6" x14ac:dyDescent="0.35">
      <c r="A416" t="str">
        <f t="shared" si="6"/>
        <v>ET04,10</v>
      </c>
      <c r="B416">
        <v>10</v>
      </c>
      <c r="C416">
        <v>595243.44773365301</v>
      </c>
      <c r="D416">
        <v>593199.98018143105</v>
      </c>
      <c r="E416" t="s">
        <v>13</v>
      </c>
      <c r="F416" t="s">
        <v>12</v>
      </c>
    </row>
    <row r="417" spans="1:6" x14ac:dyDescent="0.35">
      <c r="A417" t="str">
        <f t="shared" si="6"/>
        <v>ET04,11</v>
      </c>
      <c r="B417">
        <v>11</v>
      </c>
      <c r="C417">
        <v>573783.28793644195</v>
      </c>
      <c r="D417">
        <v>571674.02773057902</v>
      </c>
      <c r="E417" t="s">
        <v>13</v>
      </c>
      <c r="F417" t="s">
        <v>12</v>
      </c>
    </row>
    <row r="418" spans="1:6" x14ac:dyDescent="0.35">
      <c r="A418" t="str">
        <f t="shared" si="6"/>
        <v>ET04,12</v>
      </c>
      <c r="B418">
        <v>12</v>
      </c>
      <c r="C418">
        <v>552323.12813923205</v>
      </c>
      <c r="D418">
        <v>552323.12813923205</v>
      </c>
      <c r="E418" t="s">
        <v>13</v>
      </c>
      <c r="F418" t="s">
        <v>12</v>
      </c>
    </row>
    <row r="419" spans="1:6" x14ac:dyDescent="0.35">
      <c r="A419" t="str">
        <f t="shared" si="6"/>
        <v>ET04,13</v>
      </c>
      <c r="B419">
        <v>13</v>
      </c>
      <c r="C419">
        <v>537315.73941146606</v>
      </c>
      <c r="D419">
        <v>535866.71988352598</v>
      </c>
      <c r="E419" t="s">
        <v>13</v>
      </c>
      <c r="F419" t="s">
        <v>12</v>
      </c>
    </row>
    <row r="420" spans="1:6" x14ac:dyDescent="0.35">
      <c r="A420" t="str">
        <f t="shared" si="6"/>
        <v>ET04,14</v>
      </c>
      <c r="B420">
        <v>14</v>
      </c>
      <c r="C420">
        <v>522308.3506837</v>
      </c>
      <c r="D420">
        <v>521420.30431784398</v>
      </c>
      <c r="E420" t="s">
        <v>13</v>
      </c>
      <c r="F420" t="s">
        <v>12</v>
      </c>
    </row>
    <row r="421" spans="1:6" x14ac:dyDescent="0.35">
      <c r="A421" t="str">
        <f t="shared" si="6"/>
        <v>ET04,15</v>
      </c>
      <c r="B421">
        <v>15</v>
      </c>
      <c r="C421">
        <v>507300.96195593401</v>
      </c>
      <c r="D421">
        <v>507698.39851613197</v>
      </c>
      <c r="E421" t="s">
        <v>13</v>
      </c>
      <c r="F421" t="s">
        <v>12</v>
      </c>
    </row>
    <row r="422" spans="1:6" x14ac:dyDescent="0.35">
      <c r="A422" t="str">
        <f t="shared" si="6"/>
        <v>ET04,16</v>
      </c>
      <c r="B422">
        <v>16</v>
      </c>
      <c r="C422">
        <v>492293.57322816801</v>
      </c>
      <c r="D422">
        <v>493415.51955233602</v>
      </c>
      <c r="E422" t="s">
        <v>13</v>
      </c>
      <c r="F422" t="s">
        <v>12</v>
      </c>
    </row>
    <row r="423" spans="1:6" x14ac:dyDescent="0.35">
      <c r="A423" t="str">
        <f t="shared" si="6"/>
        <v>ET04,17</v>
      </c>
      <c r="B423">
        <v>17</v>
      </c>
      <c r="C423">
        <v>477286.18450040201</v>
      </c>
      <c r="D423">
        <v>477286.18450040201</v>
      </c>
      <c r="E423" t="s">
        <v>13</v>
      </c>
      <c r="F423" t="s">
        <v>12</v>
      </c>
    </row>
    <row r="424" spans="1:6" x14ac:dyDescent="0.35">
      <c r="A424" t="str">
        <f t="shared" si="6"/>
        <v>ET04,18</v>
      </c>
      <c r="B424">
        <v>18</v>
      </c>
      <c r="C424">
        <v>459593.05189182202</v>
      </c>
      <c r="D424">
        <v>458543.86848188099</v>
      </c>
      <c r="E424" t="s">
        <v>13</v>
      </c>
      <c r="F424" t="s">
        <v>12</v>
      </c>
    </row>
    <row r="425" spans="1:6" x14ac:dyDescent="0.35">
      <c r="A425" t="str">
        <f t="shared" si="6"/>
        <v>ET04,19</v>
      </c>
      <c r="B425">
        <v>19</v>
      </c>
      <c r="C425">
        <v>441899.91928324098</v>
      </c>
      <c r="D425">
        <v>438497.87880874798</v>
      </c>
      <c r="E425" t="s">
        <v>13</v>
      </c>
      <c r="F425" t="s">
        <v>12</v>
      </c>
    </row>
    <row r="426" spans="1:6" x14ac:dyDescent="0.35">
      <c r="A426" t="str">
        <f t="shared" si="6"/>
        <v>ET04,20</v>
      </c>
      <c r="B426">
        <v>20</v>
      </c>
      <c r="C426">
        <v>424206.78667466098</v>
      </c>
      <c r="D426">
        <v>418976.48084058601</v>
      </c>
      <c r="E426" t="s">
        <v>13</v>
      </c>
      <c r="F426" t="s">
        <v>12</v>
      </c>
    </row>
    <row r="427" spans="1:6" x14ac:dyDescent="0.35">
      <c r="A427" t="str">
        <f t="shared" si="6"/>
        <v>ET04,21</v>
      </c>
      <c r="B427">
        <v>21</v>
      </c>
      <c r="C427">
        <v>406513.65406607999</v>
      </c>
      <c r="D427">
        <v>401807.93993697601</v>
      </c>
      <c r="E427" t="s">
        <v>13</v>
      </c>
      <c r="F427" t="s">
        <v>12</v>
      </c>
    </row>
    <row r="428" spans="1:6" x14ac:dyDescent="0.35">
      <c r="A428" t="str">
        <f t="shared" si="6"/>
        <v>ET04,22</v>
      </c>
      <c r="B428">
        <v>22</v>
      </c>
      <c r="C428">
        <v>388820.5214575</v>
      </c>
      <c r="D428">
        <v>388820.5214575</v>
      </c>
      <c r="E428" t="s">
        <v>13</v>
      </c>
      <c r="F428" t="s">
        <v>12</v>
      </c>
    </row>
    <row r="429" spans="1:6" x14ac:dyDescent="0.35">
      <c r="A429" t="str">
        <f t="shared" si="6"/>
        <v>ET04,23</v>
      </c>
      <c r="B429">
        <v>23</v>
      </c>
      <c r="C429">
        <v>382108.132875446</v>
      </c>
      <c r="D429">
        <v>381079.84296605701</v>
      </c>
      <c r="E429" t="s">
        <v>13</v>
      </c>
      <c r="F429" t="s">
        <v>12</v>
      </c>
    </row>
    <row r="430" spans="1:6" x14ac:dyDescent="0.35">
      <c r="A430" t="str">
        <f t="shared" si="6"/>
        <v>ET04,24</v>
      </c>
      <c r="B430">
        <v>24</v>
      </c>
      <c r="C430">
        <v>375395.744293392</v>
      </c>
      <c r="D430">
        <v>376600.93084381899</v>
      </c>
      <c r="E430" t="s">
        <v>13</v>
      </c>
      <c r="F430" t="s">
        <v>12</v>
      </c>
    </row>
    <row r="431" spans="1:6" x14ac:dyDescent="0.35">
      <c r="A431" t="str">
        <f t="shared" si="6"/>
        <v>ET04,25</v>
      </c>
      <c r="B431">
        <v>25</v>
      </c>
      <c r="C431">
        <v>368683.35571133799</v>
      </c>
      <c r="D431">
        <v>372636.163676275</v>
      </c>
      <c r="E431" t="s">
        <v>13</v>
      </c>
      <c r="F431" t="s">
        <v>12</v>
      </c>
    </row>
    <row r="432" spans="1:6" x14ac:dyDescent="0.35">
      <c r="A432" t="str">
        <f t="shared" si="6"/>
        <v>ET04,26</v>
      </c>
      <c r="B432">
        <v>26</v>
      </c>
      <c r="C432">
        <v>361970.96712928399</v>
      </c>
      <c r="D432">
        <v>366437.92004891601</v>
      </c>
      <c r="E432" t="s">
        <v>13</v>
      </c>
      <c r="F432" t="s">
        <v>12</v>
      </c>
    </row>
    <row r="433" spans="1:6" x14ac:dyDescent="0.35">
      <c r="A433" t="str">
        <f t="shared" si="6"/>
        <v>ET04,27</v>
      </c>
      <c r="B433">
        <v>27</v>
      </c>
      <c r="C433">
        <v>355258.57854722999</v>
      </c>
      <c r="D433">
        <v>355258.57854722999</v>
      </c>
      <c r="E433" t="s">
        <v>13</v>
      </c>
      <c r="F433" t="s">
        <v>12</v>
      </c>
    </row>
    <row r="434" spans="1:6" x14ac:dyDescent="0.35">
      <c r="A434" t="str">
        <f t="shared" si="6"/>
        <v>ET04,28</v>
      </c>
      <c r="B434">
        <v>28</v>
      </c>
      <c r="C434">
        <v>334095.736941182</v>
      </c>
      <c r="D434">
        <v>337318.24349351501</v>
      </c>
      <c r="E434" t="s">
        <v>13</v>
      </c>
      <c r="F434" t="s">
        <v>12</v>
      </c>
    </row>
    <row r="435" spans="1:6" x14ac:dyDescent="0.35">
      <c r="A435" t="str">
        <f t="shared" si="6"/>
        <v>ET04,29</v>
      </c>
      <c r="B435">
        <v>29</v>
      </c>
      <c r="C435">
        <v>312932.895335134</v>
      </c>
      <c r="D435">
        <v>314707.92215729901</v>
      </c>
      <c r="E435" t="s">
        <v>13</v>
      </c>
      <c r="F435" t="s">
        <v>12</v>
      </c>
    </row>
    <row r="436" spans="1:6" x14ac:dyDescent="0.35">
      <c r="A436" t="str">
        <f t="shared" si="6"/>
        <v>ET04,30</v>
      </c>
      <c r="B436">
        <v>30</v>
      </c>
      <c r="C436">
        <v>291770.05372908601</v>
      </c>
      <c r="D436">
        <v>290486.34754491597</v>
      </c>
      <c r="E436" t="s">
        <v>13</v>
      </c>
      <c r="F436" t="s">
        <v>12</v>
      </c>
    </row>
    <row r="437" spans="1:6" x14ac:dyDescent="0.35">
      <c r="A437" t="str">
        <f t="shared" si="6"/>
        <v>ET04,31</v>
      </c>
      <c r="B437">
        <v>31</v>
      </c>
      <c r="C437">
        <v>270607.21212303801</v>
      </c>
      <c r="D437">
        <v>267712.252662702</v>
      </c>
      <c r="E437" t="s">
        <v>13</v>
      </c>
      <c r="F437" t="s">
        <v>12</v>
      </c>
    </row>
    <row r="438" spans="1:6" x14ac:dyDescent="0.35">
      <c r="A438" t="str">
        <f t="shared" si="6"/>
        <v>ET04,32</v>
      </c>
      <c r="B438">
        <v>32</v>
      </c>
      <c r="C438">
        <v>249444.37051698999</v>
      </c>
      <c r="D438">
        <v>249444.37051698999</v>
      </c>
      <c r="E438" t="s">
        <v>13</v>
      </c>
      <c r="F438" t="s">
        <v>12</v>
      </c>
    </row>
    <row r="439" spans="1:6" x14ac:dyDescent="0.35">
      <c r="A439" t="str">
        <f t="shared" si="6"/>
        <v>ET04,33</v>
      </c>
      <c r="B439">
        <v>33</v>
      </c>
      <c r="C439">
        <v>243868.623113679</v>
      </c>
      <c r="D439">
        <v>237851.92873365799</v>
      </c>
      <c r="E439" t="s">
        <v>13</v>
      </c>
      <c r="F439" t="s">
        <v>12</v>
      </c>
    </row>
    <row r="440" spans="1:6" x14ac:dyDescent="0.35">
      <c r="A440" t="str">
        <f t="shared" si="6"/>
        <v>ET04,34</v>
      </c>
      <c r="B440">
        <v>34</v>
      </c>
      <c r="C440">
        <v>238292.87571036801</v>
      </c>
      <c r="D440">
        <v>231546.13341675099</v>
      </c>
      <c r="E440" t="s">
        <v>13</v>
      </c>
      <c r="F440" t="s">
        <v>12</v>
      </c>
    </row>
    <row r="441" spans="1:6" x14ac:dyDescent="0.35">
      <c r="A441" t="str">
        <f t="shared" si="6"/>
        <v>ET04,35</v>
      </c>
      <c r="B441">
        <v>35</v>
      </c>
      <c r="C441">
        <v>232717.12830705801</v>
      </c>
      <c r="D441">
        <v>228248.68528985401</v>
      </c>
      <c r="E441" t="s">
        <v>13</v>
      </c>
      <c r="F441" t="s">
        <v>12</v>
      </c>
    </row>
    <row r="442" spans="1:6" x14ac:dyDescent="0.35">
      <c r="A442" t="str">
        <f t="shared" si="6"/>
        <v>ET04,36</v>
      </c>
      <c r="B442">
        <v>36</v>
      </c>
      <c r="C442">
        <v>227141.38090374699</v>
      </c>
      <c r="D442">
        <v>225681.28507655399</v>
      </c>
      <c r="E442" t="s">
        <v>13</v>
      </c>
      <c r="F442" t="s">
        <v>12</v>
      </c>
    </row>
    <row r="443" spans="1:6" x14ac:dyDescent="0.35">
      <c r="A443" t="str">
        <f t="shared" si="6"/>
        <v>ET04,37</v>
      </c>
      <c r="B443">
        <v>37</v>
      </c>
      <c r="C443">
        <v>221565.633500436</v>
      </c>
      <c r="D443">
        <v>221565.633500436</v>
      </c>
      <c r="E443" t="s">
        <v>13</v>
      </c>
      <c r="F443" t="s">
        <v>12</v>
      </c>
    </row>
    <row r="444" spans="1:6" x14ac:dyDescent="0.35">
      <c r="A444" t="str">
        <f t="shared" si="6"/>
        <v>ET04,38</v>
      </c>
      <c r="B444">
        <v>38</v>
      </c>
      <c r="C444">
        <v>211328.890913843</v>
      </c>
      <c r="D444">
        <v>214202.301605602</v>
      </c>
      <c r="E444" t="s">
        <v>13</v>
      </c>
      <c r="F444" t="s">
        <v>12</v>
      </c>
    </row>
    <row r="445" spans="1:6" x14ac:dyDescent="0.35">
      <c r="A445" t="str">
        <f t="shared" si="6"/>
        <v>ET04,39</v>
      </c>
      <c r="B445">
        <v>39</v>
      </c>
      <c r="C445">
        <v>201092.14832725</v>
      </c>
      <c r="D445">
        <v>204207.34171821299</v>
      </c>
      <c r="E445" t="s">
        <v>13</v>
      </c>
      <c r="F445" t="s">
        <v>12</v>
      </c>
    </row>
    <row r="446" spans="1:6" x14ac:dyDescent="0.35">
      <c r="A446" t="str">
        <f t="shared" si="6"/>
        <v>ET04,40</v>
      </c>
      <c r="B446">
        <v>40</v>
      </c>
      <c r="C446">
        <v>190855.40574065599</v>
      </c>
      <c r="D446">
        <v>192775.67648494401</v>
      </c>
      <c r="E446" t="s">
        <v>13</v>
      </c>
      <c r="F446" t="s">
        <v>12</v>
      </c>
    </row>
    <row r="447" spans="1:6" x14ac:dyDescent="0.35">
      <c r="A447" t="str">
        <f t="shared" si="6"/>
        <v>ET04,41</v>
      </c>
      <c r="B447">
        <v>41</v>
      </c>
      <c r="C447">
        <v>180618.66315406299</v>
      </c>
      <c r="D447">
        <v>181102.228552471</v>
      </c>
      <c r="E447" t="s">
        <v>13</v>
      </c>
      <c r="F447" t="s">
        <v>12</v>
      </c>
    </row>
    <row r="448" spans="1:6" x14ac:dyDescent="0.35">
      <c r="A448" t="str">
        <f t="shared" si="6"/>
        <v>ET04,42</v>
      </c>
      <c r="B448">
        <v>42</v>
      </c>
      <c r="C448">
        <v>170381.92056746999</v>
      </c>
      <c r="D448">
        <v>170381.92056746999</v>
      </c>
      <c r="E448" t="s">
        <v>13</v>
      </c>
      <c r="F448" t="s">
        <v>12</v>
      </c>
    </row>
    <row r="449" spans="1:6" x14ac:dyDescent="0.35">
      <c r="A449" t="str">
        <f t="shared" si="6"/>
        <v>ET04,43</v>
      </c>
      <c r="B449">
        <v>43</v>
      </c>
      <c r="C449">
        <v>164419.125377847</v>
      </c>
      <c r="D449">
        <v>161551.02055366599</v>
      </c>
      <c r="E449" t="s">
        <v>13</v>
      </c>
      <c r="F449" t="s">
        <v>12</v>
      </c>
    </row>
    <row r="450" spans="1:6" x14ac:dyDescent="0.35">
      <c r="A450" t="str">
        <f t="shared" si="6"/>
        <v>ET04,44</v>
      </c>
      <c r="B450">
        <v>44</v>
      </c>
      <c r="C450">
        <v>158456.330188224</v>
      </c>
      <c r="D450">
        <v>154511.17804298099</v>
      </c>
      <c r="E450" t="s">
        <v>13</v>
      </c>
      <c r="F450" t="s">
        <v>12</v>
      </c>
    </row>
    <row r="451" spans="1:6" x14ac:dyDescent="0.35">
      <c r="A451" t="str">
        <f t="shared" ref="A451:A514" si="7">_xlfn.CONCAT(E451,",",B451)</f>
        <v>ET04,45</v>
      </c>
      <c r="B451">
        <v>45</v>
      </c>
      <c r="C451">
        <v>152493.534998602</v>
      </c>
      <c r="D451">
        <v>148905.38794438701</v>
      </c>
      <c r="E451" t="s">
        <v>13</v>
      </c>
      <c r="F451" t="s">
        <v>12</v>
      </c>
    </row>
    <row r="452" spans="1:6" x14ac:dyDescent="0.35">
      <c r="A452" t="str">
        <f t="shared" si="7"/>
        <v>ET04,46</v>
      </c>
      <c r="B452">
        <v>46</v>
      </c>
      <c r="C452">
        <v>146530.73980897901</v>
      </c>
      <c r="D452">
        <v>144376.64516685501</v>
      </c>
      <c r="E452" t="s">
        <v>13</v>
      </c>
      <c r="F452" t="s">
        <v>12</v>
      </c>
    </row>
    <row r="453" spans="1:6" x14ac:dyDescent="0.35">
      <c r="A453" t="str">
        <f t="shared" si="7"/>
        <v>ET04,47</v>
      </c>
      <c r="B453">
        <v>47</v>
      </c>
      <c r="C453">
        <v>140567.94461935601</v>
      </c>
      <c r="D453">
        <v>140567.94461935601</v>
      </c>
      <c r="E453" t="s">
        <v>13</v>
      </c>
      <c r="F453" t="s">
        <v>12</v>
      </c>
    </row>
    <row r="454" spans="1:6" x14ac:dyDescent="0.35">
      <c r="A454" t="str">
        <f t="shared" si="7"/>
        <v>ET04,48</v>
      </c>
      <c r="B454">
        <v>48</v>
      </c>
      <c r="C454">
        <v>136869.10132746099</v>
      </c>
      <c r="D454">
        <v>137140.231858971</v>
      </c>
      <c r="E454" t="s">
        <v>13</v>
      </c>
      <c r="F454" t="s">
        <v>12</v>
      </c>
    </row>
    <row r="455" spans="1:6" x14ac:dyDescent="0.35">
      <c r="A455" t="str">
        <f t="shared" si="7"/>
        <v>ET04,49</v>
      </c>
      <c r="B455">
        <v>49</v>
      </c>
      <c r="C455">
        <v>133170.25803556599</v>
      </c>
      <c r="D455">
        <v>133826.25503521101</v>
      </c>
      <c r="E455" t="s">
        <v>13</v>
      </c>
      <c r="F455" t="s">
        <v>12</v>
      </c>
    </row>
    <row r="456" spans="1:6" x14ac:dyDescent="0.35">
      <c r="A456" t="str">
        <f t="shared" si="7"/>
        <v>ET04,50</v>
      </c>
      <c r="B456">
        <v>50</v>
      </c>
      <c r="C456">
        <v>129471.414743671</v>
      </c>
      <c r="D456">
        <v>130376.712945696</v>
      </c>
      <c r="E456" t="s">
        <v>13</v>
      </c>
      <c r="F456" t="s">
        <v>12</v>
      </c>
    </row>
    <row r="457" spans="1:6" x14ac:dyDescent="0.35">
      <c r="A457" t="str">
        <f t="shared" si="7"/>
        <v>ET04,51</v>
      </c>
      <c r="B457">
        <v>51</v>
      </c>
      <c r="C457">
        <v>125772.57145177601</v>
      </c>
      <c r="D457">
        <v>126542.304388046</v>
      </c>
      <c r="E457" t="s">
        <v>13</v>
      </c>
      <c r="F457" t="s">
        <v>12</v>
      </c>
    </row>
    <row r="458" spans="1:6" x14ac:dyDescent="0.35">
      <c r="A458" t="str">
        <f t="shared" si="7"/>
        <v>ET04,52</v>
      </c>
      <c r="B458">
        <v>52</v>
      </c>
      <c r="C458">
        <v>122073.728159882</v>
      </c>
      <c r="D458">
        <v>122073.728159882</v>
      </c>
      <c r="E458" t="s">
        <v>13</v>
      </c>
      <c r="F458" t="s">
        <v>12</v>
      </c>
    </row>
    <row r="459" spans="1:6" x14ac:dyDescent="0.35">
      <c r="A459" t="str">
        <f t="shared" si="7"/>
        <v>ET04,53</v>
      </c>
      <c r="B459">
        <v>53</v>
      </c>
      <c r="C459">
        <v>116770.477718147</v>
      </c>
      <c r="D459">
        <v>116834.20054740801</v>
      </c>
      <c r="E459" t="s">
        <v>13</v>
      </c>
      <c r="F459" t="s">
        <v>12</v>
      </c>
    </row>
    <row r="460" spans="1:6" x14ac:dyDescent="0.35">
      <c r="A460" t="str">
        <f t="shared" si="7"/>
        <v>ET04,54</v>
      </c>
      <c r="B460">
        <v>54</v>
      </c>
      <c r="C460">
        <v>111467.227276412</v>
      </c>
      <c r="D460">
        <v>111137.007791171</v>
      </c>
      <c r="E460" t="s">
        <v>13</v>
      </c>
      <c r="F460" t="s">
        <v>12</v>
      </c>
    </row>
    <row r="461" spans="1:6" x14ac:dyDescent="0.35">
      <c r="A461" t="str">
        <f t="shared" si="7"/>
        <v>ET04,55</v>
      </c>
      <c r="B461">
        <v>55</v>
      </c>
      <c r="C461">
        <v>106163.976834677</v>
      </c>
      <c r="D461">
        <v>105407.953620304</v>
      </c>
      <c r="E461" t="s">
        <v>13</v>
      </c>
      <c r="F461" t="s">
        <v>12</v>
      </c>
    </row>
    <row r="462" spans="1:6" x14ac:dyDescent="0.35">
      <c r="A462" t="str">
        <f t="shared" si="7"/>
        <v>ET04,56</v>
      </c>
      <c r="B462">
        <v>56</v>
      </c>
      <c r="C462">
        <v>100860.726392943</v>
      </c>
      <c r="D462">
        <v>100072.841763939</v>
      </c>
      <c r="E462" t="s">
        <v>13</v>
      </c>
      <c r="F462" t="s">
        <v>12</v>
      </c>
    </row>
    <row r="463" spans="1:6" x14ac:dyDescent="0.35">
      <c r="A463" t="str">
        <f t="shared" si="7"/>
        <v>ET04,57</v>
      </c>
      <c r="B463">
        <v>57</v>
      </c>
      <c r="C463">
        <v>95557.475951207802</v>
      </c>
      <c r="D463">
        <v>95557.475951207802</v>
      </c>
      <c r="E463" t="s">
        <v>13</v>
      </c>
      <c r="F463" t="s">
        <v>12</v>
      </c>
    </row>
    <row r="464" spans="1:6" x14ac:dyDescent="0.35">
      <c r="A464" t="str">
        <f t="shared" si="7"/>
        <v>ET04,58</v>
      </c>
      <c r="B464">
        <v>58</v>
      </c>
      <c r="C464">
        <v>93022.454542526306</v>
      </c>
      <c r="D464">
        <v>92149.279118011706</v>
      </c>
      <c r="E464" t="s">
        <v>13</v>
      </c>
      <c r="F464" t="s">
        <v>12</v>
      </c>
    </row>
    <row r="465" spans="1:6" x14ac:dyDescent="0.35">
      <c r="A465" t="str">
        <f t="shared" si="7"/>
        <v>ET04,59</v>
      </c>
      <c r="B465">
        <v>59</v>
      </c>
      <c r="C465">
        <v>90487.433133844796</v>
      </c>
      <c r="D465">
        <v>89582.151027327302</v>
      </c>
      <c r="E465" t="s">
        <v>13</v>
      </c>
      <c r="F465" t="s">
        <v>12</v>
      </c>
    </row>
    <row r="466" spans="1:6" x14ac:dyDescent="0.35">
      <c r="A466" t="str">
        <f t="shared" si="7"/>
        <v>ET04,60</v>
      </c>
      <c r="B466">
        <v>60</v>
      </c>
      <c r="C466">
        <v>87952.411725163402</v>
      </c>
      <c r="D466">
        <v>87451.610648900198</v>
      </c>
      <c r="E466" t="s">
        <v>13</v>
      </c>
      <c r="F466" t="s">
        <v>12</v>
      </c>
    </row>
    <row r="467" spans="1:6" x14ac:dyDescent="0.35">
      <c r="A467" t="str">
        <f t="shared" si="7"/>
        <v>ET04,61</v>
      </c>
      <c r="B467">
        <v>61</v>
      </c>
      <c r="C467">
        <v>85417.390316481906</v>
      </c>
      <c r="D467">
        <v>85353.176952476104</v>
      </c>
      <c r="E467" t="s">
        <v>13</v>
      </c>
      <c r="F467" t="s">
        <v>12</v>
      </c>
    </row>
    <row r="468" spans="1:6" x14ac:dyDescent="0.35">
      <c r="A468" t="str">
        <f t="shared" si="7"/>
        <v>ET04,62</v>
      </c>
      <c r="B468">
        <v>62</v>
      </c>
      <c r="C468">
        <v>82882.368907800395</v>
      </c>
      <c r="D468">
        <v>82882.368907800395</v>
      </c>
      <c r="E468" t="s">
        <v>13</v>
      </c>
      <c r="F468" t="s">
        <v>12</v>
      </c>
    </row>
    <row r="469" spans="1:6" x14ac:dyDescent="0.35">
      <c r="A469" t="str">
        <f t="shared" si="7"/>
        <v>ET04,63</v>
      </c>
      <c r="B469">
        <v>63</v>
      </c>
      <c r="C469">
        <v>78962.242449801503</v>
      </c>
      <c r="D469">
        <v>79734.672358347307</v>
      </c>
      <c r="E469" t="s">
        <v>13</v>
      </c>
      <c r="F469" t="s">
        <v>12</v>
      </c>
    </row>
    <row r="470" spans="1:6" x14ac:dyDescent="0.35">
      <c r="A470" t="str">
        <f t="shared" si="7"/>
        <v>ET04,64</v>
      </c>
      <c r="B470">
        <v>64</v>
      </c>
      <c r="C470">
        <v>75042.115991802595</v>
      </c>
      <c r="D470">
        <v>76005.440642504793</v>
      </c>
      <c r="E470" t="s">
        <v>13</v>
      </c>
      <c r="F470" t="s">
        <v>12</v>
      </c>
    </row>
    <row r="471" spans="1:6" x14ac:dyDescent="0.35">
      <c r="A471" t="str">
        <f t="shared" si="7"/>
        <v>ET04,65</v>
      </c>
      <c r="B471">
        <v>65</v>
      </c>
      <c r="C471">
        <v>71121.989533803804</v>
      </c>
      <c r="D471">
        <v>71889.993972389406</v>
      </c>
      <c r="E471" t="s">
        <v>13</v>
      </c>
      <c r="F471" t="s">
        <v>12</v>
      </c>
    </row>
    <row r="472" spans="1:6" x14ac:dyDescent="0.35">
      <c r="A472" t="str">
        <f t="shared" si="7"/>
        <v>ET04,66</v>
      </c>
      <c r="B472">
        <v>66</v>
      </c>
      <c r="C472">
        <v>67201.863075804897</v>
      </c>
      <c r="D472">
        <v>67583.652560117698</v>
      </c>
      <c r="E472" t="s">
        <v>13</v>
      </c>
      <c r="F472" t="s">
        <v>12</v>
      </c>
    </row>
    <row r="473" spans="1:6" x14ac:dyDescent="0.35">
      <c r="A473" t="str">
        <f t="shared" si="7"/>
        <v>ET04,67</v>
      </c>
      <c r="B473">
        <v>67</v>
      </c>
      <c r="C473">
        <v>63281.736617805997</v>
      </c>
      <c r="D473">
        <v>63281.736617805997</v>
      </c>
      <c r="E473" t="s">
        <v>13</v>
      </c>
      <c r="F473" t="s">
        <v>12</v>
      </c>
    </row>
    <row r="474" spans="1:6" x14ac:dyDescent="0.35">
      <c r="A474" t="str">
        <f t="shared" si="7"/>
        <v>ET04,68</v>
      </c>
      <c r="B474">
        <v>68</v>
      </c>
      <c r="C474">
        <v>59291.128784350403</v>
      </c>
      <c r="D474">
        <v>59136.797966137397</v>
      </c>
      <c r="E474" t="s">
        <v>13</v>
      </c>
      <c r="F474" t="s">
        <v>12</v>
      </c>
    </row>
    <row r="475" spans="1:6" x14ac:dyDescent="0.35">
      <c r="A475" t="str">
        <f t="shared" si="7"/>
        <v>ET04,69</v>
      </c>
      <c r="B475">
        <v>69</v>
      </c>
      <c r="C475">
        <v>55300.520950894897</v>
      </c>
      <c r="D475">
        <v>55130.314860060302</v>
      </c>
      <c r="E475" t="s">
        <v>13</v>
      </c>
      <c r="F475" t="s">
        <v>12</v>
      </c>
    </row>
    <row r="476" spans="1:6" x14ac:dyDescent="0.35">
      <c r="A476" t="str">
        <f t="shared" si="7"/>
        <v>ET04,70</v>
      </c>
      <c r="B476">
        <v>70</v>
      </c>
      <c r="C476">
        <v>51309.913117439297</v>
      </c>
      <c r="D476">
        <v>51200.9971630898</v>
      </c>
      <c r="E476" t="s">
        <v>13</v>
      </c>
      <c r="F476" t="s">
        <v>12</v>
      </c>
    </row>
    <row r="477" spans="1:6" x14ac:dyDescent="0.35">
      <c r="A477" t="str">
        <f t="shared" si="7"/>
        <v>ET04,71</v>
      </c>
      <c r="B477">
        <v>71</v>
      </c>
      <c r="C477">
        <v>47319.305283983798</v>
      </c>
      <c r="D477">
        <v>47287.554738740801</v>
      </c>
      <c r="E477" t="s">
        <v>13</v>
      </c>
      <c r="F477" t="s">
        <v>12</v>
      </c>
    </row>
    <row r="478" spans="1:6" x14ac:dyDescent="0.35">
      <c r="A478" t="str">
        <f t="shared" si="7"/>
        <v>ET04,72</v>
      </c>
      <c r="B478">
        <v>72</v>
      </c>
      <c r="C478">
        <v>43328.697450528198</v>
      </c>
      <c r="D478">
        <v>43328.697450528198</v>
      </c>
      <c r="E478" t="s">
        <v>13</v>
      </c>
      <c r="F478" t="s">
        <v>12</v>
      </c>
    </row>
    <row r="479" spans="1:6" x14ac:dyDescent="0.35">
      <c r="A479" t="str">
        <f t="shared" si="7"/>
        <v>ET04,73</v>
      </c>
      <c r="B479">
        <v>73</v>
      </c>
      <c r="C479">
        <v>39573.716412127702</v>
      </c>
      <c r="D479">
        <v>39293.9012338389</v>
      </c>
      <c r="E479" t="s">
        <v>13</v>
      </c>
      <c r="F479" t="s">
        <v>12</v>
      </c>
    </row>
    <row r="480" spans="1:6" x14ac:dyDescent="0.35">
      <c r="A480" t="str">
        <f t="shared" si="7"/>
        <v>ET04,74</v>
      </c>
      <c r="B480">
        <v>74</v>
      </c>
      <c r="C480">
        <v>35818.735373727199</v>
      </c>
      <c r="D480">
        <v>35275.706311547503</v>
      </c>
      <c r="E480" t="s">
        <v>13</v>
      </c>
      <c r="F480" t="s">
        <v>12</v>
      </c>
    </row>
    <row r="481" spans="1:6" x14ac:dyDescent="0.35">
      <c r="A481" t="str">
        <f t="shared" si="7"/>
        <v>ET04,75</v>
      </c>
      <c r="B481">
        <v>75</v>
      </c>
      <c r="C481">
        <v>32063.754335326801</v>
      </c>
      <c r="D481">
        <v>31397.418978400601</v>
      </c>
      <c r="E481" t="s">
        <v>13</v>
      </c>
      <c r="F481" t="s">
        <v>12</v>
      </c>
    </row>
    <row r="482" spans="1:6" x14ac:dyDescent="0.35">
      <c r="A482" t="str">
        <f t="shared" si="7"/>
        <v>ET04,76</v>
      </c>
      <c r="B482">
        <v>76</v>
      </c>
      <c r="C482">
        <v>28308.773296926302</v>
      </c>
      <c r="D482">
        <v>27782.345529144499</v>
      </c>
      <c r="E482" t="s">
        <v>13</v>
      </c>
      <c r="F482" t="s">
        <v>12</v>
      </c>
    </row>
    <row r="483" spans="1:6" x14ac:dyDescent="0.35">
      <c r="A483" t="str">
        <f t="shared" si="7"/>
        <v>ET04,77</v>
      </c>
      <c r="B483">
        <v>77</v>
      </c>
      <c r="C483">
        <v>24553.792258525798</v>
      </c>
      <c r="D483">
        <v>24553.792258525798</v>
      </c>
      <c r="E483" t="s">
        <v>13</v>
      </c>
      <c r="F483" t="s">
        <v>12</v>
      </c>
    </row>
    <row r="484" spans="1:6" x14ac:dyDescent="0.35">
      <c r="A484" t="str">
        <f t="shared" si="7"/>
        <v>ET04,78</v>
      </c>
      <c r="B484">
        <v>78</v>
      </c>
      <c r="C484">
        <v>22392.333806820599</v>
      </c>
      <c r="D484">
        <v>21796.841070081999</v>
      </c>
      <c r="E484" t="s">
        <v>13</v>
      </c>
      <c r="F484" t="s">
        <v>12</v>
      </c>
    </row>
    <row r="485" spans="1:6" x14ac:dyDescent="0.35">
      <c r="A485" t="str">
        <f t="shared" si="7"/>
        <v>ET04,79</v>
      </c>
      <c r="B485">
        <v>79</v>
      </c>
      <c r="C485">
        <v>20230.875355115499</v>
      </c>
      <c r="D485">
        <v>19443.676302514901</v>
      </c>
      <c r="E485" t="s">
        <v>13</v>
      </c>
      <c r="F485" t="s">
        <v>12</v>
      </c>
    </row>
    <row r="486" spans="1:6" x14ac:dyDescent="0.35">
      <c r="A486" t="str">
        <f t="shared" si="7"/>
        <v>ET04,80</v>
      </c>
      <c r="B486">
        <v>80</v>
      </c>
      <c r="C486">
        <v>18069.4169034103</v>
      </c>
      <c r="D486">
        <v>17388.257903317</v>
      </c>
      <c r="E486" t="s">
        <v>13</v>
      </c>
      <c r="F486" t="s">
        <v>12</v>
      </c>
    </row>
    <row r="487" spans="1:6" x14ac:dyDescent="0.35">
      <c r="A487" t="str">
        <f t="shared" si="7"/>
        <v>ET04,81</v>
      </c>
      <c r="B487">
        <v>81</v>
      </c>
      <c r="C487">
        <v>15907.958451705201</v>
      </c>
      <c r="D487">
        <v>15524.5458199812</v>
      </c>
      <c r="E487" t="s">
        <v>13</v>
      </c>
      <c r="F487" t="s">
        <v>12</v>
      </c>
    </row>
    <row r="488" spans="1:6" x14ac:dyDescent="0.35">
      <c r="A488" t="str">
        <f t="shared" si="7"/>
        <v>ET04,82</v>
      </c>
      <c r="B488">
        <v>82</v>
      </c>
      <c r="C488">
        <v>13746.5</v>
      </c>
      <c r="D488">
        <v>13746.5</v>
      </c>
      <c r="E488" t="s">
        <v>13</v>
      </c>
      <c r="F488" t="s">
        <v>12</v>
      </c>
    </row>
    <row r="489" spans="1:6" x14ac:dyDescent="0.35">
      <c r="A489" t="str">
        <f t="shared" si="7"/>
        <v>ET04,83</v>
      </c>
      <c r="B489">
        <v>83</v>
      </c>
      <c r="C489">
        <v>12108.633599999999</v>
      </c>
      <c r="D489">
        <v>11973.0988307649</v>
      </c>
      <c r="E489" t="s">
        <v>13</v>
      </c>
      <c r="F489" t="s">
        <v>12</v>
      </c>
    </row>
    <row r="490" spans="1:6" x14ac:dyDescent="0.35">
      <c r="A490" t="str">
        <f t="shared" si="7"/>
        <v>ET04,84</v>
      </c>
      <c r="B490">
        <v>84</v>
      </c>
      <c r="C490">
        <v>10470.7672</v>
      </c>
      <c r="D490">
        <v>10223.394459262299</v>
      </c>
      <c r="E490" t="s">
        <v>13</v>
      </c>
      <c r="F490" t="s">
        <v>12</v>
      </c>
    </row>
    <row r="491" spans="1:6" x14ac:dyDescent="0.35">
      <c r="A491" t="str">
        <f t="shared" si="7"/>
        <v>ET04,85</v>
      </c>
      <c r="B491">
        <v>85</v>
      </c>
      <c r="C491">
        <v>8832.9007999999994</v>
      </c>
      <c r="D491">
        <v>8541.4574723772603</v>
      </c>
      <c r="E491" t="s">
        <v>13</v>
      </c>
      <c r="F491" t="s">
        <v>12</v>
      </c>
    </row>
    <row r="492" spans="1:6" x14ac:dyDescent="0.35">
      <c r="A492" t="str">
        <f t="shared" si="7"/>
        <v>ET04,86</v>
      </c>
      <c r="B492">
        <v>86</v>
      </c>
      <c r="C492">
        <v>7195.0343999999996</v>
      </c>
      <c r="D492">
        <v>6971.3584569947998</v>
      </c>
      <c r="E492" t="s">
        <v>13</v>
      </c>
      <c r="F492" t="s">
        <v>12</v>
      </c>
    </row>
    <row r="493" spans="1:6" x14ac:dyDescent="0.35">
      <c r="A493" t="str">
        <f t="shared" si="7"/>
        <v>ET04,87</v>
      </c>
      <c r="B493">
        <v>87</v>
      </c>
      <c r="C493">
        <v>5557.1679999999997</v>
      </c>
      <c r="D493">
        <v>5557.1679999999997</v>
      </c>
      <c r="E493" t="s">
        <v>13</v>
      </c>
      <c r="F493" t="s">
        <v>12</v>
      </c>
    </row>
    <row r="494" spans="1:6" x14ac:dyDescent="0.35">
      <c r="A494" t="str">
        <f t="shared" si="7"/>
        <v>ET04,88</v>
      </c>
      <c r="B494">
        <v>88</v>
      </c>
      <c r="C494">
        <v>4685.9444000000003</v>
      </c>
      <c r="D494">
        <v>4333.6265712233999</v>
      </c>
      <c r="E494" t="s">
        <v>13</v>
      </c>
      <c r="F494" t="s">
        <v>12</v>
      </c>
    </row>
    <row r="495" spans="1:6" x14ac:dyDescent="0.35">
      <c r="A495" t="str">
        <f t="shared" si="7"/>
        <v>ET04,89</v>
      </c>
      <c r="B495">
        <v>89</v>
      </c>
      <c r="C495">
        <v>3814.7208000000001</v>
      </c>
      <c r="D495">
        <v>3298.15417227733</v>
      </c>
      <c r="E495" t="s">
        <v>13</v>
      </c>
      <c r="F495" t="s">
        <v>12</v>
      </c>
    </row>
    <row r="496" spans="1:6" x14ac:dyDescent="0.35">
      <c r="A496" t="str">
        <f t="shared" si="7"/>
        <v>ET04,90</v>
      </c>
      <c r="B496">
        <v>90</v>
      </c>
      <c r="C496">
        <v>2943.4971999999998</v>
      </c>
      <c r="D496">
        <v>2438.8406877195498</v>
      </c>
      <c r="E496" t="s">
        <v>13</v>
      </c>
      <c r="F496" t="s">
        <v>12</v>
      </c>
    </row>
    <row r="497" spans="1:6" x14ac:dyDescent="0.35">
      <c r="A497" t="str">
        <f t="shared" si="7"/>
        <v>ET04,91</v>
      </c>
      <c r="B497">
        <v>91</v>
      </c>
      <c r="C497">
        <v>2072.2736</v>
      </c>
      <c r="D497">
        <v>1743.77600210785</v>
      </c>
      <c r="E497" t="s">
        <v>13</v>
      </c>
      <c r="F497" t="s">
        <v>12</v>
      </c>
    </row>
    <row r="498" spans="1:6" x14ac:dyDescent="0.35">
      <c r="A498" t="str">
        <f t="shared" si="7"/>
        <v>ET04,92</v>
      </c>
      <c r="B498">
        <v>92</v>
      </c>
      <c r="C498">
        <v>1201.05</v>
      </c>
      <c r="D498">
        <v>1201.05</v>
      </c>
      <c r="E498" t="s">
        <v>13</v>
      </c>
      <c r="F498" t="s">
        <v>12</v>
      </c>
    </row>
    <row r="499" spans="1:6" x14ac:dyDescent="0.35">
      <c r="A499" t="str">
        <f t="shared" si="7"/>
        <v>ET04,93</v>
      </c>
      <c r="B499">
        <v>93</v>
      </c>
      <c r="C499">
        <v>989.21360000000004</v>
      </c>
      <c r="D499">
        <v>797.04234034145304</v>
      </c>
      <c r="E499" t="s">
        <v>13</v>
      </c>
      <c r="F499" t="s">
        <v>12</v>
      </c>
    </row>
    <row r="500" spans="1:6" x14ac:dyDescent="0.35">
      <c r="A500" t="str">
        <f t="shared" si="7"/>
        <v>ET04,94</v>
      </c>
      <c r="B500">
        <v>94</v>
      </c>
      <c r="C500">
        <v>777.37720000000002</v>
      </c>
      <c r="D500">
        <v>511.29177962835701</v>
      </c>
      <c r="E500" t="s">
        <v>13</v>
      </c>
      <c r="F500" t="s">
        <v>12</v>
      </c>
    </row>
    <row r="501" spans="1:6" x14ac:dyDescent="0.35">
      <c r="A501" t="str">
        <f t="shared" si="7"/>
        <v>ET04,95</v>
      </c>
      <c r="B501">
        <v>95</v>
      </c>
      <c r="C501">
        <v>565.54079999999999</v>
      </c>
      <c r="D501">
        <v>321.62684874453498</v>
      </c>
      <c r="E501" t="s">
        <v>13</v>
      </c>
      <c r="F501" t="s">
        <v>12</v>
      </c>
    </row>
    <row r="502" spans="1:6" x14ac:dyDescent="0.35">
      <c r="A502" t="str">
        <f t="shared" si="7"/>
        <v>ET04,96</v>
      </c>
      <c r="B502">
        <v>96</v>
      </c>
      <c r="C502">
        <v>353.70440000000002</v>
      </c>
      <c r="D502">
        <v>205.876078573808</v>
      </c>
      <c r="E502" t="s">
        <v>13</v>
      </c>
      <c r="F502" t="s">
        <v>12</v>
      </c>
    </row>
    <row r="503" spans="1:6" x14ac:dyDescent="0.35">
      <c r="A503" t="str">
        <f t="shared" si="7"/>
        <v>ET04,97</v>
      </c>
      <c r="B503">
        <v>97</v>
      </c>
      <c r="C503">
        <v>141.86799999999999</v>
      </c>
      <c r="D503">
        <v>141.86799999999999</v>
      </c>
      <c r="E503" t="s">
        <v>13</v>
      </c>
      <c r="F503" t="s">
        <v>12</v>
      </c>
    </row>
    <row r="504" spans="1:6" x14ac:dyDescent="0.35">
      <c r="A504" t="str">
        <f t="shared" si="7"/>
        <v>ET04,98</v>
      </c>
      <c r="B504">
        <v>98</v>
      </c>
      <c r="C504">
        <v>125.91200000000001</v>
      </c>
      <c r="D504">
        <v>109.483543066255</v>
      </c>
      <c r="E504" t="s">
        <v>13</v>
      </c>
      <c r="F504" t="s">
        <v>12</v>
      </c>
    </row>
    <row r="505" spans="1:6" x14ac:dyDescent="0.35">
      <c r="A505" t="str">
        <f t="shared" si="7"/>
        <v>ET04,99</v>
      </c>
      <c r="B505">
        <v>99</v>
      </c>
      <c r="C505">
        <v>109.956</v>
      </c>
      <c r="D505">
        <v>96.813234453003901</v>
      </c>
      <c r="E505" t="s">
        <v>13</v>
      </c>
      <c r="F505" t="s">
        <v>12</v>
      </c>
    </row>
    <row r="506" spans="1:6" x14ac:dyDescent="0.35">
      <c r="A506" t="str">
        <f t="shared" si="7"/>
        <v>ET04,100</v>
      </c>
      <c r="B506">
        <v>100</v>
      </c>
      <c r="C506">
        <v>94</v>
      </c>
      <c r="D506">
        <v>94</v>
      </c>
      <c r="E506" t="s">
        <v>13</v>
      </c>
      <c r="F506" t="s">
        <v>12</v>
      </c>
    </row>
    <row r="507" spans="1:6" x14ac:dyDescent="0.35">
      <c r="A507" t="str">
        <f t="shared" si="7"/>
        <v>ET05,&lt;1</v>
      </c>
      <c r="B507" t="s">
        <v>61</v>
      </c>
      <c r="C507">
        <v>76260.637145864705</v>
      </c>
      <c r="D507">
        <v>76260.637145864705</v>
      </c>
      <c r="E507" t="s">
        <v>15</v>
      </c>
      <c r="F507" t="s">
        <v>14</v>
      </c>
    </row>
    <row r="508" spans="1:6" x14ac:dyDescent="0.35">
      <c r="A508" t="str">
        <f t="shared" si="7"/>
        <v>ET05,1</v>
      </c>
      <c r="B508">
        <v>1</v>
      </c>
      <c r="C508">
        <v>73364.104379134602</v>
      </c>
      <c r="D508">
        <v>72681.416328357707</v>
      </c>
      <c r="E508" t="s">
        <v>15</v>
      </c>
      <c r="F508" t="s">
        <v>14</v>
      </c>
    </row>
    <row r="509" spans="1:6" x14ac:dyDescent="0.35">
      <c r="A509" t="str">
        <f t="shared" si="7"/>
        <v>ET05,2</v>
      </c>
      <c r="B509">
        <v>2</v>
      </c>
      <c r="C509">
        <v>70467.571612404499</v>
      </c>
      <c r="D509">
        <v>70467.571612404499</v>
      </c>
      <c r="E509" t="s">
        <v>15</v>
      </c>
      <c r="F509" t="s">
        <v>14</v>
      </c>
    </row>
    <row r="510" spans="1:6" x14ac:dyDescent="0.35">
      <c r="A510" t="str">
        <f t="shared" si="7"/>
        <v>ET05,3</v>
      </c>
      <c r="B510">
        <v>3</v>
      </c>
      <c r="C510">
        <v>73755.971483576199</v>
      </c>
      <c r="D510">
        <v>70658.418442422393</v>
      </c>
      <c r="E510" t="s">
        <v>15</v>
      </c>
      <c r="F510" t="s">
        <v>14</v>
      </c>
    </row>
    <row r="511" spans="1:6" x14ac:dyDescent="0.35">
      <c r="A511" t="str">
        <f t="shared" si="7"/>
        <v>ET05,4</v>
      </c>
      <c r="B511">
        <v>4</v>
      </c>
      <c r="C511">
        <v>77044.371354747796</v>
      </c>
      <c r="D511">
        <v>72989.029634282502</v>
      </c>
      <c r="E511" t="s">
        <v>15</v>
      </c>
      <c r="F511" t="s">
        <v>14</v>
      </c>
    </row>
    <row r="512" spans="1:6" x14ac:dyDescent="0.35">
      <c r="A512" t="str">
        <f t="shared" si="7"/>
        <v>ET05,5</v>
      </c>
      <c r="B512">
        <v>5</v>
      </c>
      <c r="C512">
        <v>80332.771225919496</v>
      </c>
      <c r="D512">
        <v>76868.417346719507</v>
      </c>
      <c r="E512" t="s">
        <v>15</v>
      </c>
      <c r="F512" t="s">
        <v>14</v>
      </c>
    </row>
    <row r="513" spans="1:6" x14ac:dyDescent="0.35">
      <c r="A513" t="str">
        <f t="shared" si="7"/>
        <v>ET05,6</v>
      </c>
      <c r="B513">
        <v>6</v>
      </c>
      <c r="C513">
        <v>83621.171097091195</v>
      </c>
      <c r="D513">
        <v>81705.593738468</v>
      </c>
      <c r="E513" t="s">
        <v>15</v>
      </c>
      <c r="F513" t="s">
        <v>14</v>
      </c>
    </row>
    <row r="514" spans="1:6" x14ac:dyDescent="0.35">
      <c r="A514" t="str">
        <f t="shared" si="7"/>
        <v>ET05,7</v>
      </c>
      <c r="B514">
        <v>7</v>
      </c>
      <c r="C514">
        <v>86909.570968262793</v>
      </c>
      <c r="D514">
        <v>86909.570968262793</v>
      </c>
      <c r="E514" t="s">
        <v>15</v>
      </c>
      <c r="F514" t="s">
        <v>14</v>
      </c>
    </row>
    <row r="515" spans="1:6" x14ac:dyDescent="0.35">
      <c r="A515" t="str">
        <f t="shared" ref="A515:A578" si="8">_xlfn.CONCAT(E515,",",B515)</f>
        <v>ET05,8</v>
      </c>
      <c r="B515">
        <v>8</v>
      </c>
      <c r="C515">
        <v>89781.606671318994</v>
      </c>
      <c r="D515">
        <v>91917.544028757693</v>
      </c>
      <c r="E515" t="s">
        <v>15</v>
      </c>
      <c r="F515" t="s">
        <v>14</v>
      </c>
    </row>
    <row r="516" spans="1:6" x14ac:dyDescent="0.35">
      <c r="A516" t="str">
        <f t="shared" si="8"/>
        <v>ET05,9</v>
      </c>
      <c r="B516">
        <v>9</v>
      </c>
      <c r="C516">
        <v>92653.642374375093</v>
      </c>
      <c r="D516">
        <v>96279.439248283306</v>
      </c>
      <c r="E516" t="s">
        <v>15</v>
      </c>
      <c r="F516" t="s">
        <v>14</v>
      </c>
    </row>
    <row r="517" spans="1:6" x14ac:dyDescent="0.35">
      <c r="A517" t="str">
        <f t="shared" si="8"/>
        <v>ET05,10</v>
      </c>
      <c r="B517">
        <v>10</v>
      </c>
      <c r="C517">
        <v>95525.678077431294</v>
      </c>
      <c r="D517">
        <v>99573.365789089497</v>
      </c>
      <c r="E517" t="s">
        <v>15</v>
      </c>
      <c r="F517" t="s">
        <v>14</v>
      </c>
    </row>
    <row r="518" spans="1:6" x14ac:dyDescent="0.35">
      <c r="A518" t="str">
        <f t="shared" si="8"/>
        <v>ET05,11</v>
      </c>
      <c r="B518">
        <v>11</v>
      </c>
      <c r="C518">
        <v>98397.713780487393</v>
      </c>
      <c r="D518">
        <v>101377.432813426</v>
      </c>
      <c r="E518" t="s">
        <v>15</v>
      </c>
      <c r="F518" t="s">
        <v>14</v>
      </c>
    </row>
    <row r="519" spans="1:6" x14ac:dyDescent="0.35">
      <c r="A519" t="str">
        <f t="shared" si="8"/>
        <v>ET05,12</v>
      </c>
      <c r="B519">
        <v>12</v>
      </c>
      <c r="C519">
        <v>101269.749483544</v>
      </c>
      <c r="D519">
        <v>101269.749483544</v>
      </c>
      <c r="E519" t="s">
        <v>15</v>
      </c>
      <c r="F519" t="s">
        <v>14</v>
      </c>
    </row>
    <row r="520" spans="1:6" x14ac:dyDescent="0.35">
      <c r="A520" t="str">
        <f t="shared" si="8"/>
        <v>ET05,13</v>
      </c>
      <c r="B520">
        <v>13</v>
      </c>
      <c r="C520">
        <v>96870.464188311395</v>
      </c>
      <c r="D520">
        <v>99004.300360153502</v>
      </c>
      <c r="E520" t="s">
        <v>15</v>
      </c>
      <c r="F520" t="s">
        <v>14</v>
      </c>
    </row>
    <row r="521" spans="1:6" x14ac:dyDescent="0.35">
      <c r="A521" t="str">
        <f t="shared" si="8"/>
        <v>ET05,14</v>
      </c>
      <c r="B521">
        <v>14</v>
      </c>
      <c r="C521">
        <v>92471.178893079094</v>
      </c>
      <c r="D521">
        <v>95038.571597818096</v>
      </c>
      <c r="E521" t="s">
        <v>15</v>
      </c>
      <c r="F521" t="s">
        <v>14</v>
      </c>
    </row>
    <row r="522" spans="1:6" x14ac:dyDescent="0.35">
      <c r="A522" t="str">
        <f t="shared" si="8"/>
        <v>ET05,15</v>
      </c>
      <c r="B522">
        <v>15</v>
      </c>
      <c r="C522">
        <v>88071.893597846894</v>
      </c>
      <c r="D522">
        <v>90005.9247495616</v>
      </c>
      <c r="E522" t="s">
        <v>15</v>
      </c>
      <c r="F522" t="s">
        <v>14</v>
      </c>
    </row>
    <row r="523" spans="1:6" x14ac:dyDescent="0.35">
      <c r="A523" t="str">
        <f t="shared" si="8"/>
        <v>ET05,16</v>
      </c>
      <c r="B523">
        <v>16</v>
      </c>
      <c r="C523">
        <v>83672.608302614593</v>
      </c>
      <c r="D523">
        <v>84539.721368408296</v>
      </c>
      <c r="E523" t="s">
        <v>15</v>
      </c>
      <c r="F523" t="s">
        <v>14</v>
      </c>
    </row>
    <row r="524" spans="1:6" x14ac:dyDescent="0.35">
      <c r="A524" t="str">
        <f t="shared" si="8"/>
        <v>ET05,17</v>
      </c>
      <c r="B524">
        <v>17</v>
      </c>
      <c r="C524">
        <v>79273.323007382394</v>
      </c>
      <c r="D524">
        <v>79273.323007382394</v>
      </c>
      <c r="E524" t="s">
        <v>15</v>
      </c>
      <c r="F524" t="s">
        <v>14</v>
      </c>
    </row>
    <row r="525" spans="1:6" x14ac:dyDescent="0.35">
      <c r="A525" t="str">
        <f t="shared" si="8"/>
        <v>ET05,18</v>
      </c>
      <c r="B525">
        <v>18</v>
      </c>
      <c r="C525">
        <v>75608.904260598996</v>
      </c>
      <c r="D525">
        <v>74702.852566815898</v>
      </c>
      <c r="E525" t="s">
        <v>15</v>
      </c>
      <c r="F525" t="s">
        <v>14</v>
      </c>
    </row>
    <row r="526" spans="1:6" x14ac:dyDescent="0.35">
      <c r="A526" t="str">
        <f t="shared" si="8"/>
        <v>ET05,19</v>
      </c>
      <c r="B526">
        <v>19</v>
      </c>
      <c r="C526">
        <v>71944.485513815496</v>
      </c>
      <c r="D526">
        <v>70775.478336271102</v>
      </c>
      <c r="E526" t="s">
        <v>15</v>
      </c>
      <c r="F526" t="s">
        <v>14</v>
      </c>
    </row>
    <row r="527" spans="1:6" x14ac:dyDescent="0.35">
      <c r="A527" t="str">
        <f t="shared" si="8"/>
        <v>ET05,20</v>
      </c>
      <c r="B527">
        <v>20</v>
      </c>
      <c r="C527">
        <v>68280.066767032098</v>
      </c>
      <c r="D527">
        <v>67301.129952617805</v>
      </c>
      <c r="E527" t="s">
        <v>15</v>
      </c>
      <c r="F527" t="s">
        <v>14</v>
      </c>
    </row>
    <row r="528" spans="1:6" x14ac:dyDescent="0.35">
      <c r="A528" t="str">
        <f t="shared" si="8"/>
        <v>ET05,21</v>
      </c>
      <c r="B528">
        <v>21</v>
      </c>
      <c r="C528">
        <v>64615.648020248598</v>
      </c>
      <c r="D528">
        <v>64089.737052725897</v>
      </c>
      <c r="E528" t="s">
        <v>15</v>
      </c>
      <c r="F528" t="s">
        <v>14</v>
      </c>
    </row>
    <row r="529" spans="1:6" x14ac:dyDescent="0.35">
      <c r="A529" t="str">
        <f t="shared" si="8"/>
        <v>ET05,22</v>
      </c>
      <c r="B529">
        <v>22</v>
      </c>
      <c r="C529">
        <v>60951.2292734652</v>
      </c>
      <c r="D529">
        <v>60951.2292734652</v>
      </c>
      <c r="E529" t="s">
        <v>15</v>
      </c>
      <c r="F529" t="s">
        <v>14</v>
      </c>
    </row>
    <row r="530" spans="1:6" x14ac:dyDescent="0.35">
      <c r="A530" t="str">
        <f t="shared" si="8"/>
        <v>ET05,23</v>
      </c>
      <c r="B530">
        <v>23</v>
      </c>
      <c r="C530">
        <v>58381.286738246199</v>
      </c>
      <c r="D530">
        <v>57762.752348667898</v>
      </c>
      <c r="E530" t="s">
        <v>15</v>
      </c>
      <c r="F530" t="s">
        <v>14</v>
      </c>
    </row>
    <row r="531" spans="1:6" x14ac:dyDescent="0.35">
      <c r="A531" t="str">
        <f t="shared" si="8"/>
        <v>ET05,24</v>
      </c>
      <c r="B531">
        <v>24</v>
      </c>
      <c r="C531">
        <v>55811.344203027104</v>
      </c>
      <c r="D531">
        <v>54670.316400015799</v>
      </c>
      <c r="E531" t="s">
        <v>15</v>
      </c>
      <c r="F531" t="s">
        <v>14</v>
      </c>
    </row>
    <row r="532" spans="1:6" x14ac:dyDescent="0.35">
      <c r="A532" t="str">
        <f t="shared" si="8"/>
        <v>ET05,25</v>
      </c>
      <c r="B532">
        <v>25</v>
      </c>
      <c r="C532">
        <v>53241.401667808103</v>
      </c>
      <c r="D532">
        <v>51887.147646152698</v>
      </c>
      <c r="E532" t="s">
        <v>15</v>
      </c>
      <c r="F532" t="s">
        <v>14</v>
      </c>
    </row>
    <row r="533" spans="1:6" x14ac:dyDescent="0.35">
      <c r="A533" t="str">
        <f t="shared" si="8"/>
        <v>ET05,26</v>
      </c>
      <c r="B533">
        <v>26</v>
      </c>
      <c r="C533">
        <v>50671.459132589</v>
      </c>
      <c r="D533">
        <v>49626.472305722797</v>
      </c>
      <c r="E533" t="s">
        <v>15</v>
      </c>
      <c r="F533" t="s">
        <v>14</v>
      </c>
    </row>
    <row r="534" spans="1:6" x14ac:dyDescent="0.35">
      <c r="A534" t="str">
        <f t="shared" si="8"/>
        <v>ET05,27</v>
      </c>
      <c r="B534">
        <v>27</v>
      </c>
      <c r="C534">
        <v>48101.516597369999</v>
      </c>
      <c r="D534">
        <v>48101.516597369999</v>
      </c>
      <c r="E534" t="s">
        <v>15</v>
      </c>
      <c r="F534" t="s">
        <v>14</v>
      </c>
    </row>
    <row r="535" spans="1:6" x14ac:dyDescent="0.35">
      <c r="A535" t="str">
        <f t="shared" si="8"/>
        <v>ET05,28</v>
      </c>
      <c r="B535">
        <v>28</v>
      </c>
      <c r="C535">
        <v>48054.444040607603</v>
      </c>
      <c r="D535">
        <v>47436.632368732397</v>
      </c>
      <c r="E535" t="s">
        <v>15</v>
      </c>
      <c r="F535" t="s">
        <v>14</v>
      </c>
    </row>
    <row r="536" spans="1:6" x14ac:dyDescent="0.35">
      <c r="A536" t="str">
        <f t="shared" si="8"/>
        <v>ET05,29</v>
      </c>
      <c r="B536">
        <v>29</v>
      </c>
      <c r="C536">
        <v>48007.3714838452</v>
      </c>
      <c r="D536">
        <v>47400.673983424203</v>
      </c>
      <c r="E536" t="s">
        <v>15</v>
      </c>
      <c r="F536" t="s">
        <v>14</v>
      </c>
    </row>
    <row r="537" spans="1:6" x14ac:dyDescent="0.35">
      <c r="A537" t="str">
        <f t="shared" si="8"/>
        <v>ET05,30</v>
      </c>
      <c r="B537">
        <v>30</v>
      </c>
      <c r="C537">
        <v>47960.298927082797</v>
      </c>
      <c r="D537">
        <v>47673.621434053603</v>
      </c>
      <c r="E537" t="s">
        <v>15</v>
      </c>
      <c r="F537" t="s">
        <v>14</v>
      </c>
    </row>
    <row r="538" spans="1:6" x14ac:dyDescent="0.35">
      <c r="A538" t="str">
        <f t="shared" si="8"/>
        <v>ET05,31</v>
      </c>
      <c r="B538">
        <v>31</v>
      </c>
      <c r="C538">
        <v>47913.226370320401</v>
      </c>
      <c r="D538">
        <v>47935.454713228799</v>
      </c>
      <c r="E538" t="s">
        <v>15</v>
      </c>
      <c r="F538" t="s">
        <v>14</v>
      </c>
    </row>
    <row r="539" spans="1:6" x14ac:dyDescent="0.35">
      <c r="A539" t="str">
        <f t="shared" si="8"/>
        <v>ET05,32</v>
      </c>
      <c r="B539">
        <v>32</v>
      </c>
      <c r="C539">
        <v>47866.153813557998</v>
      </c>
      <c r="D539">
        <v>47866.153813557998</v>
      </c>
      <c r="E539" t="s">
        <v>15</v>
      </c>
      <c r="F539" t="s">
        <v>14</v>
      </c>
    </row>
    <row r="540" spans="1:6" x14ac:dyDescent="0.35">
      <c r="A540" t="str">
        <f t="shared" si="8"/>
        <v>ET05,33</v>
      </c>
      <c r="B540">
        <v>33</v>
      </c>
      <c r="C540">
        <v>46718.901455291401</v>
      </c>
      <c r="D540">
        <v>47231.922372836903</v>
      </c>
      <c r="E540" t="s">
        <v>15</v>
      </c>
      <c r="F540" t="s">
        <v>14</v>
      </c>
    </row>
    <row r="541" spans="1:6" x14ac:dyDescent="0.35">
      <c r="A541" t="str">
        <f t="shared" si="8"/>
        <v>ET05,34</v>
      </c>
      <c r="B541">
        <v>34</v>
      </c>
      <c r="C541">
        <v>45571.6490970249</v>
      </c>
      <c r="D541">
        <v>46143.858609610601</v>
      </c>
      <c r="E541" t="s">
        <v>15</v>
      </c>
      <c r="F541" t="s">
        <v>14</v>
      </c>
    </row>
    <row r="542" spans="1:6" x14ac:dyDescent="0.35">
      <c r="A542" t="str">
        <f t="shared" si="8"/>
        <v>ET05,35</v>
      </c>
      <c r="B542">
        <v>35</v>
      </c>
      <c r="C542">
        <v>44424.396738758303</v>
      </c>
      <c r="D542">
        <v>44799.2843876115</v>
      </c>
      <c r="E542" t="s">
        <v>15</v>
      </c>
      <c r="F542" t="s">
        <v>14</v>
      </c>
    </row>
    <row r="543" spans="1:6" x14ac:dyDescent="0.35">
      <c r="A543" t="str">
        <f t="shared" si="8"/>
        <v>ET05,36</v>
      </c>
      <c r="B543">
        <v>36</v>
      </c>
      <c r="C543">
        <v>43277.144380491802</v>
      </c>
      <c r="D543">
        <v>43395.5215705722</v>
      </c>
      <c r="E543" t="s">
        <v>15</v>
      </c>
      <c r="F543" t="s">
        <v>14</v>
      </c>
    </row>
    <row r="544" spans="1:6" x14ac:dyDescent="0.35">
      <c r="A544" t="str">
        <f t="shared" si="8"/>
        <v>ET05,37</v>
      </c>
      <c r="B544">
        <v>37</v>
      </c>
      <c r="C544">
        <v>42129.892022225198</v>
      </c>
      <c r="D544">
        <v>42129.892022225198</v>
      </c>
      <c r="E544" t="s">
        <v>15</v>
      </c>
      <c r="F544" t="s">
        <v>14</v>
      </c>
    </row>
    <row r="545" spans="1:6" x14ac:dyDescent="0.35">
      <c r="A545" t="str">
        <f t="shared" si="8"/>
        <v>ET05,38</v>
      </c>
      <c r="B545">
        <v>38</v>
      </c>
      <c r="C545">
        <v>40911.970155285497</v>
      </c>
      <c r="D545">
        <v>41129.799799471097</v>
      </c>
      <c r="E545" t="s">
        <v>15</v>
      </c>
      <c r="F545" t="s">
        <v>14</v>
      </c>
    </row>
    <row r="546" spans="1:6" x14ac:dyDescent="0.35">
      <c r="A546" t="str">
        <f t="shared" si="8"/>
        <v>ET05,39</v>
      </c>
      <c r="B546">
        <v>39</v>
      </c>
      <c r="C546">
        <v>39694.048288345803</v>
      </c>
      <c r="D546">
        <v>40242.977731883002</v>
      </c>
      <c r="E546" t="s">
        <v>15</v>
      </c>
      <c r="F546" t="s">
        <v>14</v>
      </c>
    </row>
    <row r="547" spans="1:6" x14ac:dyDescent="0.35">
      <c r="A547" t="str">
        <f t="shared" si="8"/>
        <v>ET05,40</v>
      </c>
      <c r="B547">
        <v>40</v>
      </c>
      <c r="C547">
        <v>38476.126421406203</v>
      </c>
      <c r="D547">
        <v>39247.240842202104</v>
      </c>
      <c r="E547" t="s">
        <v>15</v>
      </c>
      <c r="F547" t="s">
        <v>14</v>
      </c>
    </row>
    <row r="548" spans="1:6" x14ac:dyDescent="0.35">
      <c r="A548" t="str">
        <f t="shared" si="8"/>
        <v>ET05,41</v>
      </c>
      <c r="B548">
        <v>41</v>
      </c>
      <c r="C548">
        <v>37258.204554466502</v>
      </c>
      <c r="D548">
        <v>37920.404153169598</v>
      </c>
      <c r="E548" t="s">
        <v>15</v>
      </c>
      <c r="F548" t="s">
        <v>14</v>
      </c>
    </row>
    <row r="549" spans="1:6" x14ac:dyDescent="0.35">
      <c r="A549" t="str">
        <f t="shared" si="8"/>
        <v>ET05,42</v>
      </c>
      <c r="B549">
        <v>42</v>
      </c>
      <c r="C549">
        <v>36040.2826875268</v>
      </c>
      <c r="D549">
        <v>36040.2826875268</v>
      </c>
      <c r="E549" t="s">
        <v>15</v>
      </c>
      <c r="F549" t="s">
        <v>14</v>
      </c>
    </row>
    <row r="550" spans="1:6" x14ac:dyDescent="0.35">
      <c r="A550" t="str">
        <f t="shared" si="8"/>
        <v>ET05,43</v>
      </c>
      <c r="B550">
        <v>43</v>
      </c>
      <c r="C550">
        <v>33184.168498900603</v>
      </c>
      <c r="D550">
        <v>33474.257725921198</v>
      </c>
      <c r="E550" t="s">
        <v>15</v>
      </c>
      <c r="F550" t="s">
        <v>14</v>
      </c>
    </row>
    <row r="551" spans="1:6" x14ac:dyDescent="0.35">
      <c r="A551" t="str">
        <f t="shared" si="8"/>
        <v>ET05,44</v>
      </c>
      <c r="B551">
        <v>44</v>
      </c>
      <c r="C551">
        <v>30328.054310274299</v>
      </c>
      <c r="D551">
        <v>30447.975580625902</v>
      </c>
      <c r="E551" t="s">
        <v>15</v>
      </c>
      <c r="F551" t="s">
        <v>14</v>
      </c>
    </row>
    <row r="552" spans="1:6" x14ac:dyDescent="0.35">
      <c r="A552" t="str">
        <f t="shared" si="8"/>
        <v>ET05,45</v>
      </c>
      <c r="B552">
        <v>45</v>
      </c>
      <c r="C552">
        <v>27471.940121648098</v>
      </c>
      <c r="D552">
        <v>27276.648821820301</v>
      </c>
      <c r="E552" t="s">
        <v>15</v>
      </c>
      <c r="F552" t="s">
        <v>14</v>
      </c>
    </row>
    <row r="553" spans="1:6" x14ac:dyDescent="0.35">
      <c r="A553" t="str">
        <f t="shared" si="8"/>
        <v>ET05,46</v>
      </c>
      <c r="B553">
        <v>46</v>
      </c>
      <c r="C553">
        <v>24615.825933021799</v>
      </c>
      <c r="D553">
        <v>24275.490019683701</v>
      </c>
      <c r="E553" t="s">
        <v>15</v>
      </c>
      <c r="F553" t="s">
        <v>14</v>
      </c>
    </row>
    <row r="554" spans="1:6" x14ac:dyDescent="0.35">
      <c r="A554" t="str">
        <f t="shared" si="8"/>
        <v>ET05,47</v>
      </c>
      <c r="B554">
        <v>47</v>
      </c>
      <c r="C554">
        <v>21759.711744395601</v>
      </c>
      <c r="D554">
        <v>21759.711744395601</v>
      </c>
      <c r="E554" t="s">
        <v>15</v>
      </c>
      <c r="F554" t="s">
        <v>14</v>
      </c>
    </row>
    <row r="555" spans="1:6" x14ac:dyDescent="0.35">
      <c r="A555" t="str">
        <f t="shared" si="8"/>
        <v>ET05,48</v>
      </c>
      <c r="B555">
        <v>48</v>
      </c>
      <c r="C555">
        <v>20628.643501871298</v>
      </c>
      <c r="D555">
        <v>19953.409784573902</v>
      </c>
      <c r="E555" t="s">
        <v>15</v>
      </c>
      <c r="F555" t="s">
        <v>14</v>
      </c>
    </row>
    <row r="556" spans="1:6" x14ac:dyDescent="0.35">
      <c r="A556" t="str">
        <f t="shared" si="8"/>
        <v>ET05,49</v>
      </c>
      <c r="B556">
        <v>49</v>
      </c>
      <c r="C556">
        <v>19497.575259347101</v>
      </c>
      <c r="D556">
        <v>18716.2128025905</v>
      </c>
      <c r="E556" t="s">
        <v>15</v>
      </c>
      <c r="F556" t="s">
        <v>14</v>
      </c>
    </row>
    <row r="557" spans="1:6" x14ac:dyDescent="0.35">
      <c r="A557" t="str">
        <f t="shared" si="8"/>
        <v>ET05,50</v>
      </c>
      <c r="B557">
        <v>50</v>
      </c>
      <c r="C557">
        <v>18366.507016822801</v>
      </c>
      <c r="D557">
        <v>17816.632679255799</v>
      </c>
      <c r="E557" t="s">
        <v>15</v>
      </c>
      <c r="F557" t="s">
        <v>14</v>
      </c>
    </row>
    <row r="558" spans="1:6" x14ac:dyDescent="0.35">
      <c r="A558" t="str">
        <f t="shared" si="8"/>
        <v>ET05,51</v>
      </c>
      <c r="B558">
        <v>51</v>
      </c>
      <c r="C558">
        <v>17235.4387742986</v>
      </c>
      <c r="D558">
        <v>17023.181295380298</v>
      </c>
      <c r="E558" t="s">
        <v>15</v>
      </c>
      <c r="F558" t="s">
        <v>14</v>
      </c>
    </row>
    <row r="559" spans="1:6" x14ac:dyDescent="0.35">
      <c r="A559" t="str">
        <f t="shared" si="8"/>
        <v>ET05,52</v>
      </c>
      <c r="B559">
        <v>52</v>
      </c>
      <c r="C559">
        <v>16104.370531774301</v>
      </c>
      <c r="D559">
        <v>16104.370531774301</v>
      </c>
      <c r="E559" t="s">
        <v>15</v>
      </c>
      <c r="F559" t="s">
        <v>14</v>
      </c>
    </row>
    <row r="560" spans="1:6" x14ac:dyDescent="0.35">
      <c r="A560" t="str">
        <f t="shared" si="8"/>
        <v>ET05,53</v>
      </c>
      <c r="B560">
        <v>53</v>
      </c>
      <c r="C560">
        <v>14822.870807533</v>
      </c>
      <c r="D560">
        <v>14894.064509763601</v>
      </c>
      <c r="E560" t="s">
        <v>15</v>
      </c>
      <c r="F560" t="s">
        <v>14</v>
      </c>
    </row>
    <row r="561" spans="1:6" x14ac:dyDescent="0.35">
      <c r="A561" t="str">
        <f t="shared" si="8"/>
        <v>ET05,54</v>
      </c>
      <c r="B561">
        <v>54</v>
      </c>
      <c r="C561">
        <v>13541.3710832918</v>
      </c>
      <c r="D561">
        <v>13487.536312735299</v>
      </c>
      <c r="E561" t="s">
        <v>15</v>
      </c>
      <c r="F561" t="s">
        <v>14</v>
      </c>
    </row>
    <row r="562" spans="1:6" x14ac:dyDescent="0.35">
      <c r="A562" t="str">
        <f t="shared" si="8"/>
        <v>ET05,55</v>
      </c>
      <c r="B562">
        <v>55</v>
      </c>
      <c r="C562">
        <v>12259.871359050499</v>
      </c>
      <c r="D562">
        <v>12045.411264591699</v>
      </c>
      <c r="E562" t="s">
        <v>15</v>
      </c>
      <c r="F562" t="s">
        <v>14</v>
      </c>
    </row>
    <row r="563" spans="1:6" x14ac:dyDescent="0.35">
      <c r="A563" t="str">
        <f t="shared" si="8"/>
        <v>ET05,56</v>
      </c>
      <c r="B563">
        <v>56</v>
      </c>
      <c r="C563">
        <v>10978.3716348092</v>
      </c>
      <c r="D563">
        <v>10728.3146892351</v>
      </c>
      <c r="E563" t="s">
        <v>15</v>
      </c>
      <c r="F563" t="s">
        <v>14</v>
      </c>
    </row>
    <row r="564" spans="1:6" x14ac:dyDescent="0.35">
      <c r="A564" t="str">
        <f t="shared" si="8"/>
        <v>ET05,57</v>
      </c>
      <c r="B564">
        <v>57</v>
      </c>
      <c r="C564">
        <v>9696.8719105679393</v>
      </c>
      <c r="D564">
        <v>9696.8719105679393</v>
      </c>
      <c r="E564" t="s">
        <v>15</v>
      </c>
      <c r="F564" t="s">
        <v>14</v>
      </c>
    </row>
    <row r="565" spans="1:6" x14ac:dyDescent="0.35">
      <c r="A565" t="str">
        <f t="shared" si="8"/>
        <v>ET05,58</v>
      </c>
      <c r="B565">
        <v>58</v>
      </c>
      <c r="C565">
        <v>9322.8439467537592</v>
      </c>
      <c r="D565">
        <v>9058.7512987913105</v>
      </c>
      <c r="E565" t="s">
        <v>15</v>
      </c>
      <c r="F565" t="s">
        <v>14</v>
      </c>
    </row>
    <row r="566" spans="1:6" x14ac:dyDescent="0.35">
      <c r="A566" t="str">
        <f t="shared" si="8"/>
        <v>ET05,59</v>
      </c>
      <c r="B566">
        <v>59</v>
      </c>
      <c r="C566">
        <v>8948.81598293959</v>
      </c>
      <c r="D566">
        <v>8709.79340930119</v>
      </c>
      <c r="E566" t="s">
        <v>15</v>
      </c>
      <c r="F566" t="s">
        <v>14</v>
      </c>
    </row>
    <row r="567" spans="1:6" x14ac:dyDescent="0.35">
      <c r="A567" t="str">
        <f t="shared" si="8"/>
        <v>ET05,60</v>
      </c>
      <c r="B567">
        <v>60</v>
      </c>
      <c r="C567">
        <v>8574.7880191254098</v>
      </c>
      <c r="D567">
        <v>8492.8818437923001</v>
      </c>
      <c r="E567" t="s">
        <v>15</v>
      </c>
      <c r="F567" t="s">
        <v>14</v>
      </c>
    </row>
    <row r="568" spans="1:6" x14ac:dyDescent="0.35">
      <c r="A568" t="str">
        <f t="shared" si="8"/>
        <v>ET05,61</v>
      </c>
      <c r="B568">
        <v>61</v>
      </c>
      <c r="C568">
        <v>8200.7600553112406</v>
      </c>
      <c r="D568">
        <v>8250.9002039593506</v>
      </c>
      <c r="E568" t="s">
        <v>15</v>
      </c>
      <c r="F568" t="s">
        <v>14</v>
      </c>
    </row>
    <row r="569" spans="1:6" x14ac:dyDescent="0.35">
      <c r="A569" t="str">
        <f t="shared" si="8"/>
        <v>ET05,62</v>
      </c>
      <c r="B569">
        <v>62</v>
      </c>
      <c r="C569">
        <v>7826.7320914970596</v>
      </c>
      <c r="D569">
        <v>7826.7320914970596</v>
      </c>
      <c r="E569" t="s">
        <v>15</v>
      </c>
      <c r="F569" t="s">
        <v>14</v>
      </c>
    </row>
    <row r="570" spans="1:6" x14ac:dyDescent="0.35">
      <c r="A570" t="str">
        <f t="shared" si="8"/>
        <v>ET05,63</v>
      </c>
      <c r="B570">
        <v>63</v>
      </c>
      <c r="C570">
        <v>6962.7274053910296</v>
      </c>
      <c r="D570">
        <v>7111.5226133954002</v>
      </c>
      <c r="E570" t="s">
        <v>15</v>
      </c>
      <c r="F570" t="s">
        <v>14</v>
      </c>
    </row>
    <row r="571" spans="1:6" x14ac:dyDescent="0.35">
      <c r="A571" t="str">
        <f t="shared" si="8"/>
        <v>ET05,64</v>
      </c>
      <c r="B571">
        <v>64</v>
      </c>
      <c r="C571">
        <v>6098.7227192849996</v>
      </c>
      <c r="D571">
        <v>6189.4628978253304</v>
      </c>
      <c r="E571" t="s">
        <v>15</v>
      </c>
      <c r="F571" t="s">
        <v>14</v>
      </c>
    </row>
    <row r="572" spans="1:6" x14ac:dyDescent="0.35">
      <c r="A572" t="str">
        <f t="shared" si="8"/>
        <v>ET05,65</v>
      </c>
      <c r="B572">
        <v>65</v>
      </c>
      <c r="C572">
        <v>5234.7180331789596</v>
      </c>
      <c r="D572">
        <v>5193.0055782530799</v>
      </c>
      <c r="E572" t="s">
        <v>15</v>
      </c>
      <c r="F572" t="s">
        <v>14</v>
      </c>
    </row>
    <row r="573" spans="1:6" x14ac:dyDescent="0.35">
      <c r="A573" t="str">
        <f t="shared" si="8"/>
        <v>ET05,66</v>
      </c>
      <c r="B573">
        <v>66</v>
      </c>
      <c r="C573">
        <v>4370.7133470729304</v>
      </c>
      <c r="D573">
        <v>4254.60328814487</v>
      </c>
      <c r="E573" t="s">
        <v>15</v>
      </c>
      <c r="F573" t="s">
        <v>14</v>
      </c>
    </row>
    <row r="574" spans="1:6" x14ac:dyDescent="0.35">
      <c r="A574" t="str">
        <f t="shared" si="8"/>
        <v>ET05,67</v>
      </c>
      <c r="B574">
        <v>67</v>
      </c>
      <c r="C574">
        <v>3506.7086609669</v>
      </c>
      <c r="D574">
        <v>3506.7086609669</v>
      </c>
      <c r="E574" t="s">
        <v>15</v>
      </c>
      <c r="F574" t="s">
        <v>14</v>
      </c>
    </row>
    <row r="575" spans="1:6" x14ac:dyDescent="0.35">
      <c r="A575" t="str">
        <f t="shared" si="8"/>
        <v>ET05,68</v>
      </c>
      <c r="B575">
        <v>68</v>
      </c>
      <c r="C575">
        <v>3371.0605345459599</v>
      </c>
      <c r="D575">
        <v>3046.31653329351</v>
      </c>
      <c r="E575" t="s">
        <v>15</v>
      </c>
      <c r="F575" t="s">
        <v>14</v>
      </c>
    </row>
    <row r="576" spans="1:6" x14ac:dyDescent="0.35">
      <c r="A576" t="str">
        <f t="shared" si="8"/>
        <v>ET05,69</v>
      </c>
      <c r="B576">
        <v>69</v>
      </c>
      <c r="C576">
        <v>3235.4124081250202</v>
      </c>
      <c r="D576">
        <v>2828.5905541314701</v>
      </c>
      <c r="E576" t="s">
        <v>15</v>
      </c>
      <c r="F576" t="s">
        <v>14</v>
      </c>
    </row>
    <row r="577" spans="1:6" x14ac:dyDescent="0.35">
      <c r="A577" t="str">
        <f t="shared" si="8"/>
        <v>ET05,70</v>
      </c>
      <c r="B577">
        <v>70</v>
      </c>
      <c r="C577">
        <v>3099.7642817040801</v>
      </c>
      <c r="D577">
        <v>2773.2365755956498</v>
      </c>
      <c r="E577" t="s">
        <v>15</v>
      </c>
      <c r="F577" t="s">
        <v>14</v>
      </c>
    </row>
    <row r="578" spans="1:6" x14ac:dyDescent="0.35">
      <c r="A578" t="str">
        <f t="shared" si="8"/>
        <v>ET05,71</v>
      </c>
      <c r="B578">
        <v>71</v>
      </c>
      <c r="C578">
        <v>2964.11615528314</v>
      </c>
      <c r="D578">
        <v>2799.9604498009298</v>
      </c>
      <c r="E578" t="s">
        <v>15</v>
      </c>
      <c r="F578" t="s">
        <v>14</v>
      </c>
    </row>
    <row r="579" spans="1:6" x14ac:dyDescent="0.35">
      <c r="A579" t="str">
        <f t="shared" ref="A579:A642" si="9">_xlfn.CONCAT(E579,",",B579)</f>
        <v>ET05,72</v>
      </c>
      <c r="B579">
        <v>72</v>
      </c>
      <c r="C579">
        <v>2828.4680288621998</v>
      </c>
      <c r="D579">
        <v>2828.4680288621998</v>
      </c>
      <c r="E579" t="s">
        <v>15</v>
      </c>
      <c r="F579" t="s">
        <v>14</v>
      </c>
    </row>
    <row r="580" spans="1:6" x14ac:dyDescent="0.35">
      <c r="A580" t="str">
        <f t="shared" si="9"/>
        <v>ET05,73</v>
      </c>
      <c r="B580">
        <v>73</v>
      </c>
      <c r="C580">
        <v>2676.3110195383902</v>
      </c>
      <c r="D580">
        <v>2793.50689818404</v>
      </c>
      <c r="E580" t="s">
        <v>15</v>
      </c>
      <c r="F580" t="s">
        <v>14</v>
      </c>
    </row>
    <row r="581" spans="1:6" x14ac:dyDescent="0.35">
      <c r="A581" t="str">
        <f t="shared" si="9"/>
        <v>ET05,74</v>
      </c>
      <c r="B581">
        <v>74</v>
      </c>
      <c r="C581">
        <v>2524.15401021458</v>
      </c>
      <c r="D581">
        <v>2689.99157632989</v>
      </c>
      <c r="E581" t="s">
        <v>15</v>
      </c>
      <c r="F581" t="s">
        <v>14</v>
      </c>
    </row>
    <row r="582" spans="1:6" x14ac:dyDescent="0.35">
      <c r="A582" t="str">
        <f t="shared" si="9"/>
        <v>ET05,75</v>
      </c>
      <c r="B582">
        <v>75</v>
      </c>
      <c r="C582">
        <v>2371.9970008907799</v>
      </c>
      <c r="D582">
        <v>2527.8783151529301</v>
      </c>
      <c r="E582" t="s">
        <v>15</v>
      </c>
      <c r="F582" t="s">
        <v>14</v>
      </c>
    </row>
    <row r="583" spans="1:6" x14ac:dyDescent="0.35">
      <c r="A583" t="str">
        <f t="shared" si="9"/>
        <v>ET05,76</v>
      </c>
      <c r="B583">
        <v>76</v>
      </c>
      <c r="C583">
        <v>2219.8399915669702</v>
      </c>
      <c r="D583">
        <v>2317.1233665063</v>
      </c>
      <c r="E583" t="s">
        <v>15</v>
      </c>
      <c r="F583" t="s">
        <v>14</v>
      </c>
    </row>
    <row r="584" spans="1:6" x14ac:dyDescent="0.35">
      <c r="A584" t="str">
        <f t="shared" si="9"/>
        <v>ET05,77</v>
      </c>
      <c r="B584">
        <v>77</v>
      </c>
      <c r="C584">
        <v>2067.68298224316</v>
      </c>
      <c r="D584">
        <v>2067.68298224316</v>
      </c>
      <c r="E584" t="s">
        <v>15</v>
      </c>
      <c r="F584" t="s">
        <v>14</v>
      </c>
    </row>
    <row r="585" spans="1:6" x14ac:dyDescent="0.35">
      <c r="A585" t="str">
        <f t="shared" si="9"/>
        <v>ET05,78</v>
      </c>
      <c r="B585">
        <v>78</v>
      </c>
      <c r="C585">
        <v>1804.7783857945301</v>
      </c>
      <c r="D585">
        <v>1790.8293474843599</v>
      </c>
      <c r="E585" t="s">
        <v>15</v>
      </c>
      <c r="F585" t="s">
        <v>14</v>
      </c>
    </row>
    <row r="586" spans="1:6" x14ac:dyDescent="0.35">
      <c r="A586" t="str">
        <f t="shared" si="9"/>
        <v>ET05,79</v>
      </c>
      <c r="B586">
        <v>79</v>
      </c>
      <c r="C586">
        <v>1541.8737893458999</v>
      </c>
      <c r="D586">
        <v>1503.09838042142</v>
      </c>
      <c r="E586" t="s">
        <v>15</v>
      </c>
      <c r="F586" t="s">
        <v>14</v>
      </c>
    </row>
    <row r="587" spans="1:6" x14ac:dyDescent="0.35">
      <c r="A587" t="str">
        <f t="shared" si="9"/>
        <v>ET05,80</v>
      </c>
      <c r="B587">
        <v>80</v>
      </c>
      <c r="C587">
        <v>1278.96919289726</v>
      </c>
      <c r="D587">
        <v>1222.3419325135701</v>
      </c>
      <c r="E587" t="s">
        <v>15</v>
      </c>
      <c r="F587" t="s">
        <v>14</v>
      </c>
    </row>
    <row r="588" spans="1:6" x14ac:dyDescent="0.35">
      <c r="A588" t="str">
        <f t="shared" si="9"/>
        <v>ET05,81</v>
      </c>
      <c r="B588">
        <v>81</v>
      </c>
      <c r="C588">
        <v>1016.06459644863</v>
      </c>
      <c r="D588">
        <v>966.41185522002797</v>
      </c>
      <c r="E588" t="s">
        <v>15</v>
      </c>
      <c r="F588" t="s">
        <v>14</v>
      </c>
    </row>
    <row r="589" spans="1:6" x14ac:dyDescent="0.35">
      <c r="A589" t="str">
        <f t="shared" si="9"/>
        <v>ET05,82</v>
      </c>
      <c r="B589">
        <v>82</v>
      </c>
      <c r="C589">
        <v>753.16</v>
      </c>
      <c r="D589">
        <v>753.16</v>
      </c>
      <c r="E589" t="s">
        <v>15</v>
      </c>
      <c r="F589" t="s">
        <v>14</v>
      </c>
    </row>
    <row r="590" spans="1:6" x14ac:dyDescent="0.35">
      <c r="A590" t="str">
        <f t="shared" si="9"/>
        <v>ET05,83</v>
      </c>
      <c r="B590">
        <v>83</v>
      </c>
      <c r="C590">
        <v>663.43200000000002</v>
      </c>
      <c r="D590">
        <v>595.25926746410596</v>
      </c>
      <c r="E590" t="s">
        <v>15</v>
      </c>
      <c r="F590" t="s">
        <v>14</v>
      </c>
    </row>
    <row r="591" spans="1:6" x14ac:dyDescent="0.35">
      <c r="A591" t="str">
        <f t="shared" si="9"/>
        <v>ET05,84</v>
      </c>
      <c r="B591">
        <v>84</v>
      </c>
      <c r="C591">
        <v>573.70399999999995</v>
      </c>
      <c r="D591">
        <v>484.66675482855197</v>
      </c>
      <c r="E591" t="s">
        <v>15</v>
      </c>
      <c r="F591" t="s">
        <v>14</v>
      </c>
    </row>
    <row r="592" spans="1:6" x14ac:dyDescent="0.35">
      <c r="A592" t="str">
        <f t="shared" si="9"/>
        <v>ET05,85</v>
      </c>
      <c r="B592">
        <v>85</v>
      </c>
      <c r="C592">
        <v>483.976</v>
      </c>
      <c r="D592">
        <v>408.16060846094501</v>
      </c>
      <c r="E592" t="s">
        <v>15</v>
      </c>
      <c r="F592" t="s">
        <v>14</v>
      </c>
    </row>
    <row r="593" spans="1:6" x14ac:dyDescent="0.35">
      <c r="A593" t="str">
        <f t="shared" si="9"/>
        <v>ET05,86</v>
      </c>
      <c r="B593">
        <v>86</v>
      </c>
      <c r="C593">
        <v>394.24799999999999</v>
      </c>
      <c r="D593">
        <v>352.518974728893</v>
      </c>
      <c r="E593" t="s">
        <v>15</v>
      </c>
      <c r="F593" t="s">
        <v>14</v>
      </c>
    </row>
    <row r="594" spans="1:6" x14ac:dyDescent="0.35">
      <c r="A594" t="str">
        <f t="shared" si="9"/>
        <v>ET05,87</v>
      </c>
      <c r="B594">
        <v>87</v>
      </c>
      <c r="C594">
        <v>304.52</v>
      </c>
      <c r="D594">
        <v>304.52</v>
      </c>
      <c r="E594" t="s">
        <v>15</v>
      </c>
      <c r="F594" t="s">
        <v>14</v>
      </c>
    </row>
    <row r="595" spans="1:6" x14ac:dyDescent="0.35">
      <c r="A595" t="str">
        <f t="shared" si="9"/>
        <v>ET05,88</v>
      </c>
      <c r="B595">
        <v>88</v>
      </c>
      <c r="C595">
        <v>256.786</v>
      </c>
      <c r="D595">
        <v>253.73742956772099</v>
      </c>
      <c r="E595" t="s">
        <v>15</v>
      </c>
      <c r="F595" t="s">
        <v>14</v>
      </c>
    </row>
    <row r="596" spans="1:6" x14ac:dyDescent="0.35">
      <c r="A596" t="str">
        <f t="shared" si="9"/>
        <v>ET05,89</v>
      </c>
      <c r="B596">
        <v>89</v>
      </c>
      <c r="C596">
        <v>209.05199999999999</v>
      </c>
      <c r="D596">
        <v>200.92740442889499</v>
      </c>
      <c r="E596" t="s">
        <v>15</v>
      </c>
      <c r="F596" t="s">
        <v>14</v>
      </c>
    </row>
    <row r="597" spans="1:6" x14ac:dyDescent="0.35">
      <c r="A597" t="str">
        <f t="shared" si="9"/>
        <v>ET05,90</v>
      </c>
      <c r="B597">
        <v>90</v>
      </c>
      <c r="C597">
        <v>161.31800000000001</v>
      </c>
      <c r="D597">
        <v>149.641664506208</v>
      </c>
      <c r="E597" t="s">
        <v>15</v>
      </c>
      <c r="F597" t="s">
        <v>14</v>
      </c>
    </row>
    <row r="598" spans="1:6" x14ac:dyDescent="0.35">
      <c r="A598" t="str">
        <f t="shared" si="9"/>
        <v>ET05,91</v>
      </c>
      <c r="B598">
        <v>91</v>
      </c>
      <c r="C598">
        <v>113.584</v>
      </c>
      <c r="D598">
        <v>103.43194972234799</v>
      </c>
      <c r="E598" t="s">
        <v>15</v>
      </c>
      <c r="F598" t="s">
        <v>14</v>
      </c>
    </row>
    <row r="599" spans="1:6" x14ac:dyDescent="0.35">
      <c r="A599" t="str">
        <f t="shared" si="9"/>
        <v>ET05,92</v>
      </c>
      <c r="B599">
        <v>92</v>
      </c>
      <c r="C599">
        <v>65.849999999999994</v>
      </c>
      <c r="D599">
        <v>65.849999999999994</v>
      </c>
      <c r="E599" t="s">
        <v>15</v>
      </c>
      <c r="F599" t="s">
        <v>14</v>
      </c>
    </row>
    <row r="600" spans="1:6" x14ac:dyDescent="0.35">
      <c r="A600" t="str">
        <f t="shared" si="9"/>
        <v>ET05,93</v>
      </c>
      <c r="B600">
        <v>93</v>
      </c>
      <c r="C600">
        <v>54.234400000000001</v>
      </c>
      <c r="D600">
        <v>39.456390265011102</v>
      </c>
      <c r="E600" t="s">
        <v>15</v>
      </c>
      <c r="F600" t="s">
        <v>14</v>
      </c>
    </row>
    <row r="601" spans="1:6" x14ac:dyDescent="0.35">
      <c r="A601" t="str">
        <f t="shared" si="9"/>
        <v>ET05,94</v>
      </c>
      <c r="B601">
        <v>94</v>
      </c>
      <c r="C601">
        <v>42.6188</v>
      </c>
      <c r="D601">
        <v>22.847035455868799</v>
      </c>
      <c r="E601" t="s">
        <v>15</v>
      </c>
      <c r="F601" t="s">
        <v>14</v>
      </c>
    </row>
    <row r="602" spans="1:6" x14ac:dyDescent="0.35">
      <c r="A602" t="str">
        <f t="shared" si="9"/>
        <v>ET05,95</v>
      </c>
      <c r="B602">
        <v>95</v>
      </c>
      <c r="C602">
        <v>31.0032</v>
      </c>
      <c r="D602">
        <v>13.626685514221</v>
      </c>
      <c r="E602" t="s">
        <v>15</v>
      </c>
      <c r="F602" t="s">
        <v>14</v>
      </c>
    </row>
    <row r="603" spans="1:6" x14ac:dyDescent="0.35">
      <c r="A603" t="str">
        <f t="shared" si="9"/>
        <v>ET05,96</v>
      </c>
      <c r="B603">
        <v>96</v>
      </c>
      <c r="C603">
        <v>19.387599999999999</v>
      </c>
      <c r="D603">
        <v>9.4000903817154899</v>
      </c>
      <c r="E603" t="s">
        <v>15</v>
      </c>
      <c r="F603" t="s">
        <v>14</v>
      </c>
    </row>
    <row r="604" spans="1:6" x14ac:dyDescent="0.35">
      <c r="A604" t="str">
        <f t="shared" si="9"/>
        <v>ET05,97</v>
      </c>
      <c r="B604">
        <v>97</v>
      </c>
      <c r="C604">
        <v>7.7720000000000002</v>
      </c>
      <c r="D604">
        <v>7.77200000000001</v>
      </c>
      <c r="E604" t="s">
        <v>15</v>
      </c>
      <c r="F604" t="s">
        <v>14</v>
      </c>
    </row>
    <row r="605" spans="1:6" x14ac:dyDescent="0.35">
      <c r="A605" t="str">
        <f t="shared" si="9"/>
        <v>ET05,98</v>
      </c>
      <c r="B605">
        <v>98</v>
      </c>
      <c r="C605">
        <v>6.8479999999999999</v>
      </c>
      <c r="D605">
        <v>6.7350807264234103</v>
      </c>
      <c r="E605" t="s">
        <v>15</v>
      </c>
      <c r="F605" t="s">
        <v>14</v>
      </c>
    </row>
    <row r="606" spans="1:6" x14ac:dyDescent="0.35">
      <c r="A606" t="str">
        <f t="shared" si="9"/>
        <v>ET05,99</v>
      </c>
      <c r="B606">
        <v>99</v>
      </c>
      <c r="C606">
        <v>5.9240000000000004</v>
      </c>
      <c r="D606">
        <v>5.8336645811387298</v>
      </c>
      <c r="E606" t="s">
        <v>15</v>
      </c>
      <c r="F606" t="s">
        <v>14</v>
      </c>
    </row>
    <row r="607" spans="1:6" x14ac:dyDescent="0.3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35">
      <c r="A608" t="str">
        <f t="shared" si="9"/>
        <v>ET06,&lt;1</v>
      </c>
      <c r="B608" t="s">
        <v>61</v>
      </c>
      <c r="C608">
        <v>23127.1246401108</v>
      </c>
      <c r="D608">
        <v>23127.1246401108</v>
      </c>
      <c r="E608" t="s">
        <v>17</v>
      </c>
      <c r="F608" t="s">
        <v>63</v>
      </c>
    </row>
    <row r="609" spans="1:6" x14ac:dyDescent="0.35">
      <c r="A609" t="str">
        <f t="shared" si="9"/>
        <v>ET06,1</v>
      </c>
      <c r="B609">
        <v>1</v>
      </c>
      <c r="C609">
        <v>22248.707895163399</v>
      </c>
      <c r="D609">
        <v>22249.170553272299</v>
      </c>
      <c r="E609" t="s">
        <v>17</v>
      </c>
      <c r="F609" t="s">
        <v>63</v>
      </c>
    </row>
    <row r="610" spans="1:6" x14ac:dyDescent="0.35">
      <c r="A610" t="str">
        <f t="shared" si="9"/>
        <v>ET06,2</v>
      </c>
      <c r="B610">
        <v>2</v>
      </c>
      <c r="C610">
        <v>21370.291150215999</v>
      </c>
      <c r="D610">
        <v>21370.291150215999</v>
      </c>
      <c r="E610" t="s">
        <v>17</v>
      </c>
      <c r="F610" t="s">
        <v>63</v>
      </c>
    </row>
    <row r="611" spans="1:6" x14ac:dyDescent="0.35">
      <c r="A611" t="str">
        <f t="shared" si="9"/>
        <v>ET06,3</v>
      </c>
      <c r="B611">
        <v>3</v>
      </c>
      <c r="C611">
        <v>20542.775640122902</v>
      </c>
      <c r="D611">
        <v>20491.985796929799</v>
      </c>
      <c r="E611" t="s">
        <v>17</v>
      </c>
      <c r="F611" t="s">
        <v>63</v>
      </c>
    </row>
    <row r="612" spans="1:6" x14ac:dyDescent="0.35">
      <c r="A612" t="str">
        <f t="shared" si="9"/>
        <v>ET06,4</v>
      </c>
      <c r="B612">
        <v>4</v>
      </c>
      <c r="C612">
        <v>19715.260130029801</v>
      </c>
      <c r="D612">
        <v>19625.452588224001</v>
      </c>
      <c r="E612" t="s">
        <v>17</v>
      </c>
      <c r="F612" t="s">
        <v>63</v>
      </c>
    </row>
    <row r="613" spans="1:6" x14ac:dyDescent="0.35">
      <c r="A613" t="str">
        <f t="shared" si="9"/>
        <v>ET06,5</v>
      </c>
      <c r="B613">
        <v>5</v>
      </c>
      <c r="C613">
        <v>18887.744619936599</v>
      </c>
      <c r="D613">
        <v>18784.3143011149</v>
      </c>
      <c r="E613" t="s">
        <v>17</v>
      </c>
      <c r="F613" t="s">
        <v>63</v>
      </c>
    </row>
    <row r="614" spans="1:6" x14ac:dyDescent="0.35">
      <c r="A614" t="str">
        <f t="shared" si="9"/>
        <v>ET06,6</v>
      </c>
      <c r="B614">
        <v>6</v>
      </c>
      <c r="C614">
        <v>18060.229109843502</v>
      </c>
      <c r="D614">
        <v>17982.1937126183</v>
      </c>
      <c r="E614" t="s">
        <v>17</v>
      </c>
      <c r="F614" t="s">
        <v>63</v>
      </c>
    </row>
    <row r="615" spans="1:6" x14ac:dyDescent="0.35">
      <c r="A615" t="str">
        <f t="shared" si="9"/>
        <v>ET06,7</v>
      </c>
      <c r="B615">
        <v>7</v>
      </c>
      <c r="C615">
        <v>17232.713599750401</v>
      </c>
      <c r="D615">
        <v>17232.713599750401</v>
      </c>
      <c r="E615" t="s">
        <v>17</v>
      </c>
      <c r="F615" t="s">
        <v>63</v>
      </c>
    </row>
    <row r="616" spans="1:6" x14ac:dyDescent="0.35">
      <c r="A616" t="str">
        <f t="shared" si="9"/>
        <v>ET06,8</v>
      </c>
      <c r="B616">
        <v>8</v>
      </c>
      <c r="C616">
        <v>16762.095706419001</v>
      </c>
      <c r="D616">
        <v>16550.5199936688</v>
      </c>
      <c r="E616" t="s">
        <v>17</v>
      </c>
      <c r="F616" t="s">
        <v>63</v>
      </c>
    </row>
    <row r="617" spans="1:6" x14ac:dyDescent="0.35">
      <c r="A617" t="str">
        <f t="shared" si="9"/>
        <v>ET06,9</v>
      </c>
      <c r="B617">
        <v>9</v>
      </c>
      <c r="C617">
        <v>16291.4778130877</v>
      </c>
      <c r="D617">
        <v>15954.351942097001</v>
      </c>
      <c r="E617" t="s">
        <v>17</v>
      </c>
      <c r="F617" t="s">
        <v>63</v>
      </c>
    </row>
    <row r="618" spans="1:6" x14ac:dyDescent="0.35">
      <c r="A618" t="str">
        <f t="shared" si="9"/>
        <v>ET06,10</v>
      </c>
      <c r="B618">
        <v>10</v>
      </c>
      <c r="C618">
        <v>15820.8599197563</v>
      </c>
      <c r="D618">
        <v>15463.971746900501</v>
      </c>
      <c r="E618" t="s">
        <v>17</v>
      </c>
      <c r="F618" t="s">
        <v>63</v>
      </c>
    </row>
    <row r="619" spans="1:6" x14ac:dyDescent="0.35">
      <c r="A619" t="str">
        <f t="shared" si="9"/>
        <v>ET06,11</v>
      </c>
      <c r="B619">
        <v>11</v>
      </c>
      <c r="C619">
        <v>15350.242026424999</v>
      </c>
      <c r="D619">
        <v>15099.141709944301</v>
      </c>
      <c r="E619" t="s">
        <v>17</v>
      </c>
      <c r="F619" t="s">
        <v>63</v>
      </c>
    </row>
    <row r="620" spans="1:6" x14ac:dyDescent="0.35">
      <c r="A620" t="str">
        <f t="shared" si="9"/>
        <v>ET06,12</v>
      </c>
      <c r="B620">
        <v>12</v>
      </c>
      <c r="C620">
        <v>14879.624133093601</v>
      </c>
      <c r="D620">
        <v>14879.624133093601</v>
      </c>
      <c r="E620" t="s">
        <v>17</v>
      </c>
      <c r="F620" t="s">
        <v>63</v>
      </c>
    </row>
    <row r="621" spans="1:6" x14ac:dyDescent="0.35">
      <c r="A621" t="str">
        <f t="shared" si="9"/>
        <v>ET06,13</v>
      </c>
      <c r="B621">
        <v>13</v>
      </c>
      <c r="C621">
        <v>14844.5036246049</v>
      </c>
      <c r="D621">
        <v>14809.586261213301</v>
      </c>
      <c r="E621" t="s">
        <v>17</v>
      </c>
      <c r="F621" t="s">
        <v>63</v>
      </c>
    </row>
    <row r="622" spans="1:6" x14ac:dyDescent="0.35">
      <c r="A622" t="str">
        <f t="shared" si="9"/>
        <v>ET06,14</v>
      </c>
      <c r="B622">
        <v>14</v>
      </c>
      <c r="C622">
        <v>14809.3831161162</v>
      </c>
      <c r="D622">
        <v>14830.815111166299</v>
      </c>
      <c r="E622" t="s">
        <v>17</v>
      </c>
      <c r="F622" t="s">
        <v>63</v>
      </c>
    </row>
    <row r="623" spans="1:6" x14ac:dyDescent="0.35">
      <c r="A623" t="str">
        <f t="shared" si="9"/>
        <v>ET06,15</v>
      </c>
      <c r="B623">
        <v>15</v>
      </c>
      <c r="C623">
        <v>14774.262607627499</v>
      </c>
      <c r="D623">
        <v>14869.5026428151</v>
      </c>
      <c r="E623" t="s">
        <v>17</v>
      </c>
      <c r="F623" t="s">
        <v>63</v>
      </c>
    </row>
    <row r="624" spans="1:6" x14ac:dyDescent="0.35">
      <c r="A624" t="str">
        <f t="shared" si="9"/>
        <v>ET06,16</v>
      </c>
      <c r="B624">
        <v>16</v>
      </c>
      <c r="C624">
        <v>14739.1420991388</v>
      </c>
      <c r="D624">
        <v>14851.840816022201</v>
      </c>
      <c r="E624" t="s">
        <v>17</v>
      </c>
      <c r="F624" t="s">
        <v>63</v>
      </c>
    </row>
    <row r="625" spans="1:6" x14ac:dyDescent="0.35">
      <c r="A625" t="str">
        <f t="shared" si="9"/>
        <v>ET06,17</v>
      </c>
      <c r="B625">
        <v>17</v>
      </c>
      <c r="C625">
        <v>14704.0215906501</v>
      </c>
      <c r="D625">
        <v>14704.0215906501</v>
      </c>
      <c r="E625" t="s">
        <v>17</v>
      </c>
      <c r="F625" t="s">
        <v>63</v>
      </c>
    </row>
    <row r="626" spans="1:6" x14ac:dyDescent="0.35">
      <c r="A626" t="str">
        <f t="shared" si="9"/>
        <v>ET06,18</v>
      </c>
      <c r="B626">
        <v>18</v>
      </c>
      <c r="C626">
        <v>14299.467679687101</v>
      </c>
      <c r="D626">
        <v>14378.252678205699</v>
      </c>
      <c r="E626" t="s">
        <v>17</v>
      </c>
      <c r="F626" t="s">
        <v>63</v>
      </c>
    </row>
    <row r="627" spans="1:6" x14ac:dyDescent="0.35">
      <c r="A627" t="str">
        <f t="shared" si="9"/>
        <v>ET06,19</v>
      </c>
      <c r="B627">
        <v>19</v>
      </c>
      <c r="C627">
        <v>13894.9137687242</v>
      </c>
      <c r="D627">
        <v>13930.8047967734</v>
      </c>
      <c r="E627" t="s">
        <v>17</v>
      </c>
      <c r="F627" t="s">
        <v>63</v>
      </c>
    </row>
    <row r="628" spans="1:6" x14ac:dyDescent="0.35">
      <c r="A628" t="str">
        <f t="shared" si="9"/>
        <v>ET06,20</v>
      </c>
      <c r="B628">
        <v>20</v>
      </c>
      <c r="C628">
        <v>13490.359857761299</v>
      </c>
      <c r="D628">
        <v>13443.964416081801</v>
      </c>
      <c r="E628" t="s">
        <v>17</v>
      </c>
      <c r="F628" t="s">
        <v>63</v>
      </c>
    </row>
    <row r="629" spans="1:6" x14ac:dyDescent="0.35">
      <c r="A629" t="str">
        <f t="shared" si="9"/>
        <v>ET06,21</v>
      </c>
      <c r="B629">
        <v>21</v>
      </c>
      <c r="C629">
        <v>13085.8059467983</v>
      </c>
      <c r="D629">
        <v>13000.0180058595</v>
      </c>
      <c r="E629" t="s">
        <v>17</v>
      </c>
      <c r="F629" t="s">
        <v>63</v>
      </c>
    </row>
    <row r="630" spans="1:6" x14ac:dyDescent="0.35">
      <c r="A630" t="str">
        <f t="shared" si="9"/>
        <v>ET06,22</v>
      </c>
      <c r="B630">
        <v>22</v>
      </c>
      <c r="C630">
        <v>12681.2520358354</v>
      </c>
      <c r="D630">
        <v>12681.2520358354</v>
      </c>
      <c r="E630" t="s">
        <v>17</v>
      </c>
      <c r="F630" t="s">
        <v>63</v>
      </c>
    </row>
    <row r="631" spans="1:6" x14ac:dyDescent="0.35">
      <c r="A631" t="str">
        <f t="shared" si="9"/>
        <v>ET06,23</v>
      </c>
      <c r="B631">
        <v>23</v>
      </c>
      <c r="C631">
        <v>12511.5893022051</v>
      </c>
      <c r="D631">
        <v>12537.8552408459</v>
      </c>
      <c r="E631" t="s">
        <v>17</v>
      </c>
      <c r="F631" t="s">
        <v>63</v>
      </c>
    </row>
    <row r="632" spans="1:6" x14ac:dyDescent="0.35">
      <c r="A632" t="str">
        <f t="shared" si="9"/>
        <v>ET06,24</v>
      </c>
      <c r="B632">
        <v>24</v>
      </c>
      <c r="C632">
        <v>12341.9265685749</v>
      </c>
      <c r="D632">
        <v>12491.625416159601</v>
      </c>
      <c r="E632" t="s">
        <v>17</v>
      </c>
      <c r="F632" t="s">
        <v>63</v>
      </c>
    </row>
    <row r="633" spans="1:6" x14ac:dyDescent="0.35">
      <c r="A633" t="str">
        <f t="shared" si="9"/>
        <v>ET06,25</v>
      </c>
      <c r="B633">
        <v>25</v>
      </c>
      <c r="C633">
        <v>12172.263834944701</v>
      </c>
      <c r="D633">
        <v>12432.262622153001</v>
      </c>
      <c r="E633" t="s">
        <v>17</v>
      </c>
      <c r="F633" t="s">
        <v>63</v>
      </c>
    </row>
    <row r="634" spans="1:6" x14ac:dyDescent="0.35">
      <c r="A634" t="str">
        <f t="shared" si="9"/>
        <v>ET06,26</v>
      </c>
      <c r="B634">
        <v>26</v>
      </c>
      <c r="C634">
        <v>12002.6011013144</v>
      </c>
      <c r="D634">
        <v>12249.466919202299</v>
      </c>
      <c r="E634" t="s">
        <v>17</v>
      </c>
      <c r="F634" t="s">
        <v>63</v>
      </c>
    </row>
    <row r="635" spans="1:6" x14ac:dyDescent="0.35">
      <c r="A635" t="str">
        <f t="shared" si="9"/>
        <v>ET06,27</v>
      </c>
      <c r="B635">
        <v>27</v>
      </c>
      <c r="C635">
        <v>11832.938367684201</v>
      </c>
      <c r="D635">
        <v>11832.938367684201</v>
      </c>
      <c r="E635" t="s">
        <v>17</v>
      </c>
      <c r="F635" t="s">
        <v>63</v>
      </c>
    </row>
    <row r="636" spans="1:6" x14ac:dyDescent="0.35">
      <c r="A636" t="str">
        <f t="shared" si="9"/>
        <v>ET06,28</v>
      </c>
      <c r="B636">
        <v>28</v>
      </c>
      <c r="C636">
        <v>10975.2346669078</v>
      </c>
      <c r="D636">
        <v>11113.661946927299</v>
      </c>
      <c r="E636" t="s">
        <v>17</v>
      </c>
      <c r="F636" t="s">
        <v>63</v>
      </c>
    </row>
    <row r="637" spans="1:6" x14ac:dyDescent="0.35">
      <c r="A637" t="str">
        <f t="shared" si="9"/>
        <v>ET06,29</v>
      </c>
      <c r="B637">
        <v>29</v>
      </c>
      <c r="C637">
        <v>10117.5309661314</v>
      </c>
      <c r="D637">
        <v>10187.762312069999</v>
      </c>
      <c r="E637" t="s">
        <v>17</v>
      </c>
      <c r="F637" t="s">
        <v>63</v>
      </c>
    </row>
    <row r="638" spans="1:6" x14ac:dyDescent="0.35">
      <c r="A638" t="str">
        <f t="shared" si="9"/>
        <v>ET06,30</v>
      </c>
      <c r="B638">
        <v>30</v>
      </c>
      <c r="C638">
        <v>9259.8272653549793</v>
      </c>
      <c r="D638">
        <v>9192.6490372029803</v>
      </c>
      <c r="E638" t="s">
        <v>17</v>
      </c>
      <c r="F638" t="s">
        <v>63</v>
      </c>
    </row>
    <row r="639" spans="1:6" x14ac:dyDescent="0.35">
      <c r="A639" t="str">
        <f t="shared" si="9"/>
        <v>ET06,31</v>
      </c>
      <c r="B639">
        <v>31</v>
      </c>
      <c r="C639">
        <v>8402.12356457858</v>
      </c>
      <c r="D639">
        <v>8265.7316964168094</v>
      </c>
      <c r="E639" t="s">
        <v>17</v>
      </c>
      <c r="F639" t="s">
        <v>63</v>
      </c>
    </row>
    <row r="640" spans="1:6" x14ac:dyDescent="0.35">
      <c r="A640" t="str">
        <f t="shared" si="9"/>
        <v>ET06,32</v>
      </c>
      <c r="B640">
        <v>32</v>
      </c>
      <c r="C640">
        <v>7544.4198638021799</v>
      </c>
      <c r="D640">
        <v>7544.4198638021799</v>
      </c>
      <c r="E640" t="s">
        <v>17</v>
      </c>
      <c r="F640" t="s">
        <v>63</v>
      </c>
    </row>
    <row r="641" spans="1:6" x14ac:dyDescent="0.35">
      <c r="A641" t="str">
        <f t="shared" si="9"/>
        <v>ET06,33</v>
      </c>
      <c r="B641">
        <v>33</v>
      </c>
      <c r="C641">
        <v>7383.5148554378602</v>
      </c>
      <c r="D641">
        <v>7125.39204469379</v>
      </c>
      <c r="E641" t="s">
        <v>17</v>
      </c>
      <c r="F641" t="s">
        <v>63</v>
      </c>
    </row>
    <row r="642" spans="1:6" x14ac:dyDescent="0.35">
      <c r="A642" t="str">
        <f t="shared" si="9"/>
        <v>ET06,34</v>
      </c>
      <c r="B642">
        <v>34</v>
      </c>
      <c r="C642">
        <v>7222.6098470735396</v>
      </c>
      <c r="D642">
        <v>6942.4024694025102</v>
      </c>
      <c r="E642" t="s">
        <v>17</v>
      </c>
      <c r="F642" t="s">
        <v>63</v>
      </c>
    </row>
    <row r="643" spans="1:6" x14ac:dyDescent="0.35">
      <c r="A643" t="str">
        <f t="shared" ref="A643:A706" si="10">_xlfn.CONCAT(E643,",",B643)</f>
        <v>ET06,35</v>
      </c>
      <c r="B643">
        <v>35</v>
      </c>
      <c r="C643">
        <v>7061.70483870922</v>
      </c>
      <c r="D643">
        <v>6888.4742994832704</v>
      </c>
      <c r="E643" t="s">
        <v>17</v>
      </c>
      <c r="F643" t="s">
        <v>63</v>
      </c>
    </row>
    <row r="644" spans="1:6" x14ac:dyDescent="0.35">
      <c r="A644" t="str">
        <f t="shared" si="10"/>
        <v>ET06,36</v>
      </c>
      <c r="B644">
        <v>36</v>
      </c>
      <c r="C644">
        <v>6900.7998303449003</v>
      </c>
      <c r="D644">
        <v>6856.63069649099</v>
      </c>
      <c r="E644" t="s">
        <v>17</v>
      </c>
      <c r="F644" t="s">
        <v>63</v>
      </c>
    </row>
    <row r="645" spans="1:6" x14ac:dyDescent="0.35">
      <c r="A645" t="str">
        <f t="shared" si="10"/>
        <v>ET06,37</v>
      </c>
      <c r="B645">
        <v>37</v>
      </c>
      <c r="C645">
        <v>6739.8948219805798</v>
      </c>
      <c r="D645">
        <v>6739.8948219805798</v>
      </c>
      <c r="E645" t="s">
        <v>17</v>
      </c>
      <c r="F645" t="s">
        <v>63</v>
      </c>
    </row>
    <row r="646" spans="1:6" x14ac:dyDescent="0.35">
      <c r="A646" t="str">
        <f t="shared" si="10"/>
        <v>ET06,38</v>
      </c>
      <c r="B646">
        <v>38</v>
      </c>
      <c r="C646">
        <v>6343.6389457659297</v>
      </c>
      <c r="D646">
        <v>6460.2496247855997</v>
      </c>
      <c r="E646" t="s">
        <v>17</v>
      </c>
      <c r="F646" t="s">
        <v>63</v>
      </c>
    </row>
    <row r="647" spans="1:6" x14ac:dyDescent="0.35">
      <c r="A647" t="str">
        <f t="shared" si="10"/>
        <v>ET06,39</v>
      </c>
      <c r="B647">
        <v>39</v>
      </c>
      <c r="C647">
        <v>5947.3830695512797</v>
      </c>
      <c r="D647">
        <v>6055.5172028541001</v>
      </c>
      <c r="E647" t="s">
        <v>17</v>
      </c>
      <c r="F647" t="s">
        <v>63</v>
      </c>
    </row>
    <row r="648" spans="1:6" x14ac:dyDescent="0.35">
      <c r="A648" t="str">
        <f t="shared" si="10"/>
        <v>ET06,40</v>
      </c>
      <c r="B648">
        <v>40</v>
      </c>
      <c r="C648">
        <v>5551.1271933366197</v>
      </c>
      <c r="D648">
        <v>5592.47944141276</v>
      </c>
      <c r="E648" t="s">
        <v>17</v>
      </c>
      <c r="F648" t="s">
        <v>63</v>
      </c>
    </row>
    <row r="649" spans="1:6" x14ac:dyDescent="0.35">
      <c r="A649" t="str">
        <f t="shared" si="10"/>
        <v>ET06,41</v>
      </c>
      <c r="B649">
        <v>41</v>
      </c>
      <c r="C649">
        <v>5154.8713171219697</v>
      </c>
      <c r="D649">
        <v>5137.9182256882796</v>
      </c>
      <c r="E649" t="s">
        <v>17</v>
      </c>
      <c r="F649" t="s">
        <v>63</v>
      </c>
    </row>
    <row r="650" spans="1:6" x14ac:dyDescent="0.35">
      <c r="A650" t="str">
        <f t="shared" si="10"/>
        <v>ET06,42</v>
      </c>
      <c r="B650">
        <v>42</v>
      </c>
      <c r="C650">
        <v>4758.6154409073197</v>
      </c>
      <c r="D650">
        <v>4758.6154409073197</v>
      </c>
      <c r="E650" t="s">
        <v>17</v>
      </c>
      <c r="F650" t="s">
        <v>63</v>
      </c>
    </row>
    <row r="651" spans="1:6" x14ac:dyDescent="0.35">
      <c r="A651" t="str">
        <f t="shared" si="10"/>
        <v>ET06,43</v>
      </c>
      <c r="B651">
        <v>43</v>
      </c>
      <c r="C651">
        <v>4619.42189598798</v>
      </c>
      <c r="D651">
        <v>4503.22740231435</v>
      </c>
      <c r="E651" t="s">
        <v>17</v>
      </c>
      <c r="F651" t="s">
        <v>63</v>
      </c>
    </row>
    <row r="652" spans="1:6" x14ac:dyDescent="0.35">
      <c r="A652" t="str">
        <f t="shared" si="10"/>
        <v>ET06,44</v>
      </c>
      <c r="B652">
        <v>44</v>
      </c>
      <c r="C652">
        <v>4480.2283510686402</v>
      </c>
      <c r="D652">
        <v>4347.9081452248902</v>
      </c>
      <c r="E652" t="s">
        <v>17</v>
      </c>
      <c r="F652" t="s">
        <v>63</v>
      </c>
    </row>
    <row r="653" spans="1:6" x14ac:dyDescent="0.35">
      <c r="A653" t="str">
        <f t="shared" si="10"/>
        <v>ET06,45</v>
      </c>
      <c r="B653">
        <v>45</v>
      </c>
      <c r="C653">
        <v>4341.0348061492996</v>
      </c>
      <c r="D653">
        <v>4250.6861349722503</v>
      </c>
      <c r="E653" t="s">
        <v>17</v>
      </c>
      <c r="F653" t="s">
        <v>63</v>
      </c>
    </row>
    <row r="654" spans="1:6" x14ac:dyDescent="0.35">
      <c r="A654" t="str">
        <f t="shared" si="10"/>
        <v>ET06,46</v>
      </c>
      <c r="B654">
        <v>46</v>
      </c>
      <c r="C654">
        <v>4201.8412612299599</v>
      </c>
      <c r="D654">
        <v>4169.5898368897297</v>
      </c>
      <c r="E654" t="s">
        <v>17</v>
      </c>
      <c r="F654" t="s">
        <v>63</v>
      </c>
    </row>
    <row r="655" spans="1:6" x14ac:dyDescent="0.35">
      <c r="A655" t="str">
        <f t="shared" si="10"/>
        <v>ET06,47</v>
      </c>
      <c r="B655">
        <v>47</v>
      </c>
      <c r="C655">
        <v>4062.6477163106201</v>
      </c>
      <c r="D655">
        <v>4062.6477163106201</v>
      </c>
      <c r="E655" t="s">
        <v>17</v>
      </c>
      <c r="F655" t="s">
        <v>63</v>
      </c>
    </row>
    <row r="656" spans="1:6" x14ac:dyDescent="0.35">
      <c r="A656" t="str">
        <f t="shared" si="10"/>
        <v>ET06,48</v>
      </c>
      <c r="B656">
        <v>48</v>
      </c>
      <c r="C656">
        <v>3845.9690985979901</v>
      </c>
      <c r="D656">
        <v>3898.3523070891601</v>
      </c>
      <c r="E656" t="s">
        <v>17</v>
      </c>
      <c r="F656" t="s">
        <v>63</v>
      </c>
    </row>
    <row r="657" spans="1:6" x14ac:dyDescent="0.35">
      <c r="A657" t="str">
        <f t="shared" si="10"/>
        <v>ET06,49</v>
      </c>
      <c r="B657">
        <v>49</v>
      </c>
      <c r="C657">
        <v>3629.29048088536</v>
      </c>
      <c r="D657">
        <v>3687.0524171632601</v>
      </c>
      <c r="E657" t="s">
        <v>17</v>
      </c>
      <c r="F657" t="s">
        <v>63</v>
      </c>
    </row>
    <row r="658" spans="1:6" x14ac:dyDescent="0.35">
      <c r="A658" t="str">
        <f t="shared" si="10"/>
        <v>ET06,50</v>
      </c>
      <c r="B658">
        <v>50</v>
      </c>
      <c r="C658">
        <v>3412.6118631727199</v>
      </c>
      <c r="D658">
        <v>3449.56092299178</v>
      </c>
      <c r="E658" t="s">
        <v>17</v>
      </c>
      <c r="F658" t="s">
        <v>63</v>
      </c>
    </row>
    <row r="659" spans="1:6" x14ac:dyDescent="0.35">
      <c r="A659" t="str">
        <f t="shared" si="10"/>
        <v>ET06,51</v>
      </c>
      <c r="B659">
        <v>51</v>
      </c>
      <c r="C659">
        <v>3195.9332454600899</v>
      </c>
      <c r="D659">
        <v>3206.6907010335599</v>
      </c>
      <c r="E659" t="s">
        <v>17</v>
      </c>
      <c r="F659" t="s">
        <v>63</v>
      </c>
    </row>
    <row r="660" spans="1:6" x14ac:dyDescent="0.35">
      <c r="A660" t="str">
        <f t="shared" si="10"/>
        <v>ET06,52</v>
      </c>
      <c r="B660">
        <v>52</v>
      </c>
      <c r="C660">
        <v>2979.2546277474598</v>
      </c>
      <c r="D660">
        <v>2979.2546277474598</v>
      </c>
      <c r="E660" t="s">
        <v>17</v>
      </c>
      <c r="F660" t="s">
        <v>63</v>
      </c>
    </row>
    <row r="661" spans="1:6" x14ac:dyDescent="0.35">
      <c r="A661" t="str">
        <f t="shared" si="10"/>
        <v>ET06,53</v>
      </c>
      <c r="B661">
        <v>53</v>
      </c>
      <c r="C661">
        <v>2828.0092041908902</v>
      </c>
      <c r="D661">
        <v>2783.4335023323702</v>
      </c>
      <c r="E661" t="s">
        <v>17</v>
      </c>
      <c r="F661" t="s">
        <v>63</v>
      </c>
    </row>
    <row r="662" spans="1:6" x14ac:dyDescent="0.35">
      <c r="A662" t="str">
        <f t="shared" si="10"/>
        <v>ET06,54</v>
      </c>
      <c r="B662">
        <v>54</v>
      </c>
      <c r="C662">
        <v>2676.76378063432</v>
      </c>
      <c r="D662">
        <v>2616.8798149473901</v>
      </c>
      <c r="E662" t="s">
        <v>17</v>
      </c>
      <c r="F662" t="s">
        <v>63</v>
      </c>
    </row>
    <row r="663" spans="1:6" x14ac:dyDescent="0.35">
      <c r="A663" t="str">
        <f t="shared" si="10"/>
        <v>ET06,55</v>
      </c>
      <c r="B663">
        <v>55</v>
      </c>
      <c r="C663">
        <v>2525.5183570777599</v>
      </c>
      <c r="D663">
        <v>2472.61397849167</v>
      </c>
      <c r="E663" t="s">
        <v>17</v>
      </c>
      <c r="F663" t="s">
        <v>63</v>
      </c>
    </row>
    <row r="664" spans="1:6" x14ac:dyDescent="0.35">
      <c r="A664" t="str">
        <f t="shared" si="10"/>
        <v>ET06,56</v>
      </c>
      <c r="B664">
        <v>56</v>
      </c>
      <c r="C664">
        <v>2374.2729335211902</v>
      </c>
      <c r="D664">
        <v>2343.6564058643598</v>
      </c>
      <c r="E664" t="s">
        <v>17</v>
      </c>
      <c r="F664" t="s">
        <v>63</v>
      </c>
    </row>
    <row r="665" spans="1:6" x14ac:dyDescent="0.35">
      <c r="A665" t="str">
        <f t="shared" si="10"/>
        <v>ET06,57</v>
      </c>
      <c r="B665">
        <v>57</v>
      </c>
      <c r="C665">
        <v>2223.0275099646201</v>
      </c>
      <c r="D665">
        <v>2223.0275099646201</v>
      </c>
      <c r="E665" t="s">
        <v>17</v>
      </c>
      <c r="F665" t="s">
        <v>63</v>
      </c>
    </row>
    <row r="666" spans="1:6" x14ac:dyDescent="0.35">
      <c r="A666" t="str">
        <f t="shared" si="10"/>
        <v>ET06,58</v>
      </c>
      <c r="B666">
        <v>58</v>
      </c>
      <c r="C666">
        <v>2113.2986571004199</v>
      </c>
      <c r="D666">
        <v>2105.13854859394</v>
      </c>
      <c r="E666" t="s">
        <v>17</v>
      </c>
      <c r="F666" t="s">
        <v>63</v>
      </c>
    </row>
    <row r="667" spans="1:6" x14ac:dyDescent="0.35">
      <c r="A667" t="str">
        <f t="shared" si="10"/>
        <v>ET06,59</v>
      </c>
      <c r="B667">
        <v>59</v>
      </c>
      <c r="C667">
        <v>2003.5698042362101</v>
      </c>
      <c r="D667">
        <v>1989.9641591632401</v>
      </c>
      <c r="E667" t="s">
        <v>17</v>
      </c>
      <c r="F667" t="s">
        <v>63</v>
      </c>
    </row>
    <row r="668" spans="1:6" x14ac:dyDescent="0.35">
      <c r="A668" t="str">
        <f t="shared" si="10"/>
        <v>ET06,60</v>
      </c>
      <c r="B668">
        <v>60</v>
      </c>
      <c r="C668">
        <v>1893.8409513720101</v>
      </c>
      <c r="D668">
        <v>1878.8698239857799</v>
      </c>
      <c r="E668" t="s">
        <v>17</v>
      </c>
      <c r="F668" t="s">
        <v>63</v>
      </c>
    </row>
    <row r="669" spans="1:6" x14ac:dyDescent="0.35">
      <c r="A669" t="str">
        <f t="shared" si="10"/>
        <v>ET06,61</v>
      </c>
      <c r="B669">
        <v>61</v>
      </c>
      <c r="C669">
        <v>1784.1120985078001</v>
      </c>
      <c r="D669">
        <v>1773.2210253748101</v>
      </c>
      <c r="E669" t="s">
        <v>17</v>
      </c>
      <c r="F669" t="s">
        <v>63</v>
      </c>
    </row>
    <row r="670" spans="1:6" x14ac:dyDescent="0.35">
      <c r="A670" t="str">
        <f t="shared" si="10"/>
        <v>ET06,62</v>
      </c>
      <c r="B670">
        <v>62</v>
      </c>
      <c r="C670">
        <v>1674.3832456436</v>
      </c>
      <c r="D670">
        <v>1674.3832456436</v>
      </c>
      <c r="E670" t="s">
        <v>17</v>
      </c>
      <c r="F670" t="s">
        <v>63</v>
      </c>
    </row>
    <row r="671" spans="1:6" x14ac:dyDescent="0.35">
      <c r="A671" t="str">
        <f t="shared" si="10"/>
        <v>ET06,63</v>
      </c>
      <c r="B671">
        <v>63</v>
      </c>
      <c r="C671">
        <v>1588.8983802825601</v>
      </c>
      <c r="D671">
        <v>1583.0564263669301</v>
      </c>
      <c r="E671" t="s">
        <v>17</v>
      </c>
      <c r="F671" t="s">
        <v>63</v>
      </c>
    </row>
    <row r="672" spans="1:6" x14ac:dyDescent="0.35">
      <c r="A672" t="str">
        <f t="shared" si="10"/>
        <v>ET06,64</v>
      </c>
      <c r="B672">
        <v>64</v>
      </c>
      <c r="C672">
        <v>1503.4135149215199</v>
      </c>
      <c r="D672">
        <v>1497.27834616568</v>
      </c>
      <c r="E672" t="s">
        <v>17</v>
      </c>
      <c r="F672" t="s">
        <v>63</v>
      </c>
    </row>
    <row r="673" spans="1:6" x14ac:dyDescent="0.35">
      <c r="A673" t="str">
        <f t="shared" si="10"/>
        <v>ET06,65</v>
      </c>
      <c r="B673">
        <v>65</v>
      </c>
      <c r="C673">
        <v>1417.9286495604699</v>
      </c>
      <c r="D673">
        <v>1414.42124292224</v>
      </c>
      <c r="E673" t="s">
        <v>17</v>
      </c>
      <c r="F673" t="s">
        <v>63</v>
      </c>
    </row>
    <row r="674" spans="1:6" x14ac:dyDescent="0.35">
      <c r="A674" t="str">
        <f t="shared" si="10"/>
        <v>ET06,66</v>
      </c>
      <c r="B674">
        <v>66</v>
      </c>
      <c r="C674">
        <v>1332.44378419943</v>
      </c>
      <c r="D674">
        <v>1331.85735451901</v>
      </c>
      <c r="E674" t="s">
        <v>17</v>
      </c>
      <c r="F674" t="s">
        <v>63</v>
      </c>
    </row>
    <row r="675" spans="1:6" x14ac:dyDescent="0.35">
      <c r="A675" t="str">
        <f t="shared" si="10"/>
        <v>ET06,67</v>
      </c>
      <c r="B675">
        <v>67</v>
      </c>
      <c r="C675">
        <v>1246.95891883839</v>
      </c>
      <c r="D675">
        <v>1246.95891883839</v>
      </c>
      <c r="E675" t="s">
        <v>17</v>
      </c>
      <c r="F675" t="s">
        <v>63</v>
      </c>
    </row>
    <row r="676" spans="1:6" x14ac:dyDescent="0.35">
      <c r="A676" t="str">
        <f t="shared" si="10"/>
        <v>ET06,68</v>
      </c>
      <c r="B676">
        <v>68</v>
      </c>
      <c r="C676">
        <v>1160.51819955731</v>
      </c>
      <c r="D676">
        <v>1158.05240148496</v>
      </c>
      <c r="E676" t="s">
        <v>17</v>
      </c>
      <c r="F676" t="s">
        <v>63</v>
      </c>
    </row>
    <row r="677" spans="1:6" x14ac:dyDescent="0.35">
      <c r="A677" t="str">
        <f t="shared" si="10"/>
        <v>ET06,69</v>
      </c>
      <c r="B677">
        <v>69</v>
      </c>
      <c r="C677">
        <v>1074.0774802762301</v>
      </c>
      <c r="D677">
        <v>1067.2811789521199</v>
      </c>
      <c r="E677" t="s">
        <v>17</v>
      </c>
      <c r="F677" t="s">
        <v>63</v>
      </c>
    </row>
    <row r="678" spans="1:6" x14ac:dyDescent="0.35">
      <c r="A678" t="str">
        <f t="shared" si="10"/>
        <v>ET06,70</v>
      </c>
      <c r="B678">
        <v>70</v>
      </c>
      <c r="C678">
        <v>987.63676099514396</v>
      </c>
      <c r="D678">
        <v>977.74285545545104</v>
      </c>
      <c r="E678" t="s">
        <v>17</v>
      </c>
      <c r="F678" t="s">
        <v>63</v>
      </c>
    </row>
    <row r="679" spans="1:6" x14ac:dyDescent="0.35">
      <c r="A679" t="str">
        <f t="shared" si="10"/>
        <v>ET06,71</v>
      </c>
      <c r="B679">
        <v>71</v>
      </c>
      <c r="C679">
        <v>901.19604171406297</v>
      </c>
      <c r="D679">
        <v>892.53503521054404</v>
      </c>
      <c r="E679" t="s">
        <v>17</v>
      </c>
      <c r="F679" t="s">
        <v>63</v>
      </c>
    </row>
    <row r="680" spans="1:6" x14ac:dyDescent="0.35">
      <c r="A680" t="str">
        <f t="shared" si="10"/>
        <v>ET06,72</v>
      </c>
      <c r="B680">
        <v>72</v>
      </c>
      <c r="C680">
        <v>814.75532243298198</v>
      </c>
      <c r="D680">
        <v>814.75532243298198</v>
      </c>
      <c r="E680" t="s">
        <v>17</v>
      </c>
      <c r="F680" t="s">
        <v>63</v>
      </c>
    </row>
    <row r="681" spans="1:6" x14ac:dyDescent="0.35">
      <c r="A681" t="str">
        <f t="shared" si="10"/>
        <v>ET06,73</v>
      </c>
      <c r="B681">
        <v>73</v>
      </c>
      <c r="C681">
        <v>757.73320357703403</v>
      </c>
      <c r="D681">
        <v>746.57292301877203</v>
      </c>
      <c r="E681" t="s">
        <v>17</v>
      </c>
      <c r="F681" t="s">
        <v>63</v>
      </c>
    </row>
    <row r="682" spans="1:6" x14ac:dyDescent="0.35">
      <c r="A682" t="str">
        <f t="shared" si="10"/>
        <v>ET06,74</v>
      </c>
      <c r="B682">
        <v>74</v>
      </c>
      <c r="C682">
        <v>700.71108472108699</v>
      </c>
      <c r="D682">
        <v>686.44344958559395</v>
      </c>
      <c r="E682" t="s">
        <v>17</v>
      </c>
      <c r="F682" t="s">
        <v>63</v>
      </c>
    </row>
    <row r="683" spans="1:6" x14ac:dyDescent="0.35">
      <c r="A683" t="str">
        <f t="shared" si="10"/>
        <v>ET06,75</v>
      </c>
      <c r="B683">
        <v>75</v>
      </c>
      <c r="C683">
        <v>643.68896586513904</v>
      </c>
      <c r="D683">
        <v>631.89411643154699</v>
      </c>
      <c r="E683" t="s">
        <v>17</v>
      </c>
      <c r="F683" t="s">
        <v>63</v>
      </c>
    </row>
    <row r="684" spans="1:6" x14ac:dyDescent="0.35">
      <c r="A684" t="str">
        <f t="shared" si="10"/>
        <v>ET06,76</v>
      </c>
      <c r="B684">
        <v>76</v>
      </c>
      <c r="C684">
        <v>586.666847009192</v>
      </c>
      <c r="D684">
        <v>580.45213785473095</v>
      </c>
      <c r="E684" t="s">
        <v>17</v>
      </c>
      <c r="F684" t="s">
        <v>63</v>
      </c>
    </row>
    <row r="685" spans="1:6" x14ac:dyDescent="0.35">
      <c r="A685" t="str">
        <f t="shared" si="10"/>
        <v>ET06,77</v>
      </c>
      <c r="B685">
        <v>77</v>
      </c>
      <c r="C685">
        <v>529.64472815324405</v>
      </c>
      <c r="D685">
        <v>529.64472815324405</v>
      </c>
      <c r="E685" t="s">
        <v>17</v>
      </c>
      <c r="F685" t="s">
        <v>63</v>
      </c>
    </row>
    <row r="686" spans="1:6" x14ac:dyDescent="0.35">
      <c r="A686" t="str">
        <f t="shared" si="10"/>
        <v>ET06,78</v>
      </c>
      <c r="B686">
        <v>78</v>
      </c>
      <c r="C686">
        <v>479.38578252259498</v>
      </c>
      <c r="D686">
        <v>477.63727191951199</v>
      </c>
      <c r="E686" t="s">
        <v>17</v>
      </c>
      <c r="F686" t="s">
        <v>63</v>
      </c>
    </row>
    <row r="687" spans="1:6" x14ac:dyDescent="0.35">
      <c r="A687" t="str">
        <f t="shared" si="10"/>
        <v>ET06,79</v>
      </c>
      <c r="B687">
        <v>79</v>
      </c>
      <c r="C687">
        <v>429.12683689194603</v>
      </c>
      <c r="D687">
        <v>425.14783492326501</v>
      </c>
      <c r="E687" t="s">
        <v>17</v>
      </c>
      <c r="F687" t="s">
        <v>63</v>
      </c>
    </row>
    <row r="688" spans="1:6" x14ac:dyDescent="0.35">
      <c r="A688" t="str">
        <f t="shared" si="10"/>
        <v>ET06,80</v>
      </c>
      <c r="B688">
        <v>80</v>
      </c>
      <c r="C688">
        <v>378.86789126129798</v>
      </c>
      <c r="D688">
        <v>373.53265322855901</v>
      </c>
      <c r="E688" t="s">
        <v>17</v>
      </c>
      <c r="F688" t="s">
        <v>63</v>
      </c>
    </row>
    <row r="689" spans="1:6" x14ac:dyDescent="0.35">
      <c r="A689" t="str">
        <f t="shared" si="10"/>
        <v>ET06,81</v>
      </c>
      <c r="B689">
        <v>81</v>
      </c>
      <c r="C689">
        <v>328.60894563064898</v>
      </c>
      <c r="D689">
        <v>324.14796289945201</v>
      </c>
      <c r="E689" t="s">
        <v>17</v>
      </c>
      <c r="F689" t="s">
        <v>63</v>
      </c>
    </row>
    <row r="690" spans="1:6" x14ac:dyDescent="0.35">
      <c r="A690" t="str">
        <f t="shared" si="10"/>
        <v>ET06,82</v>
      </c>
      <c r="B690">
        <v>82</v>
      </c>
      <c r="C690">
        <v>278.35000000000002</v>
      </c>
      <c r="D690">
        <v>278.35000000000002</v>
      </c>
      <c r="E690" t="s">
        <v>17</v>
      </c>
      <c r="F690" t="s">
        <v>63</v>
      </c>
    </row>
    <row r="691" spans="1:6" x14ac:dyDescent="0.35">
      <c r="A691" t="str">
        <f t="shared" si="10"/>
        <v>ET06,83</v>
      </c>
      <c r="B691">
        <v>83</v>
      </c>
      <c r="C691">
        <v>245.20160000000001</v>
      </c>
      <c r="D691">
        <v>237.19082972074301</v>
      </c>
      <c r="E691" t="s">
        <v>17</v>
      </c>
      <c r="F691" t="s">
        <v>63</v>
      </c>
    </row>
    <row r="692" spans="1:6" x14ac:dyDescent="0.35">
      <c r="A692" t="str">
        <f t="shared" si="10"/>
        <v>ET06,84</v>
      </c>
      <c r="B692">
        <v>84</v>
      </c>
      <c r="C692">
        <v>212.0532</v>
      </c>
      <c r="D692">
        <v>200.50583375815501</v>
      </c>
      <c r="E692" t="s">
        <v>17</v>
      </c>
      <c r="F692" t="s">
        <v>63</v>
      </c>
    </row>
    <row r="693" spans="1:6" x14ac:dyDescent="0.35">
      <c r="A693" t="str">
        <f t="shared" si="10"/>
        <v>ET06,85</v>
      </c>
      <c r="B693">
        <v>85</v>
      </c>
      <c r="C693">
        <v>178.90479999999999</v>
      </c>
      <c r="D693">
        <v>167.82622293519699</v>
      </c>
      <c r="E693" t="s">
        <v>17</v>
      </c>
      <c r="F693" t="s">
        <v>63</v>
      </c>
    </row>
    <row r="694" spans="1:6" x14ac:dyDescent="0.35">
      <c r="A694" t="str">
        <f t="shared" si="10"/>
        <v>ET06,86</v>
      </c>
      <c r="B694">
        <v>86</v>
      </c>
      <c r="C694">
        <v>145.75640000000001</v>
      </c>
      <c r="D694">
        <v>138.68320807482499</v>
      </c>
      <c r="E694" t="s">
        <v>17</v>
      </c>
      <c r="F694" t="s">
        <v>63</v>
      </c>
    </row>
    <row r="695" spans="1:6" x14ac:dyDescent="0.35">
      <c r="A695" t="str">
        <f t="shared" si="10"/>
        <v>ET06,87</v>
      </c>
      <c r="B695">
        <v>87</v>
      </c>
      <c r="C695">
        <v>112.608</v>
      </c>
      <c r="D695">
        <v>112.608</v>
      </c>
      <c r="E695" t="s">
        <v>17</v>
      </c>
      <c r="F695" t="s">
        <v>63</v>
      </c>
    </row>
    <row r="696" spans="1:6" x14ac:dyDescent="0.35">
      <c r="A696" t="str">
        <f t="shared" si="10"/>
        <v>ET06,88</v>
      </c>
      <c r="B696">
        <v>88</v>
      </c>
      <c r="C696">
        <v>94.946399999999997</v>
      </c>
      <c r="D696">
        <v>89.231478011978396</v>
      </c>
      <c r="E696" t="s">
        <v>17</v>
      </c>
      <c r="F696" t="s">
        <v>63</v>
      </c>
    </row>
    <row r="697" spans="1:6" x14ac:dyDescent="0.35">
      <c r="A697" t="str">
        <f t="shared" si="10"/>
        <v>ET06,89</v>
      </c>
      <c r="B697">
        <v>89</v>
      </c>
      <c r="C697">
        <v>77.284800000000004</v>
      </c>
      <c r="D697">
        <v>68.583195325214604</v>
      </c>
      <c r="E697" t="s">
        <v>17</v>
      </c>
      <c r="F697" t="s">
        <v>63</v>
      </c>
    </row>
    <row r="698" spans="1:6" x14ac:dyDescent="0.35">
      <c r="A698" t="str">
        <f t="shared" si="10"/>
        <v>ET06,90</v>
      </c>
      <c r="B698">
        <v>90</v>
      </c>
      <c r="C698">
        <v>59.623199999999997</v>
      </c>
      <c r="D698">
        <v>50.792373632461498</v>
      </c>
      <c r="E698" t="s">
        <v>17</v>
      </c>
      <c r="F698" t="s">
        <v>63</v>
      </c>
    </row>
    <row r="699" spans="1:6" x14ac:dyDescent="0.35">
      <c r="A699" t="str">
        <f t="shared" si="10"/>
        <v>ET06,91</v>
      </c>
      <c r="B699">
        <v>91</v>
      </c>
      <c r="C699">
        <v>41.961599999999997</v>
      </c>
      <c r="D699">
        <v>35.988234626472298</v>
      </c>
      <c r="E699" t="s">
        <v>17</v>
      </c>
      <c r="F699" t="s">
        <v>63</v>
      </c>
    </row>
    <row r="700" spans="1:6" x14ac:dyDescent="0.35">
      <c r="A700" t="str">
        <f t="shared" si="10"/>
        <v>ET06,92</v>
      </c>
      <c r="B700">
        <v>92</v>
      </c>
      <c r="C700">
        <v>24.3</v>
      </c>
      <c r="D700">
        <v>24.3</v>
      </c>
      <c r="E700" t="s">
        <v>17</v>
      </c>
      <c r="F700" t="s">
        <v>63</v>
      </c>
    </row>
    <row r="701" spans="1:6" x14ac:dyDescent="0.35">
      <c r="A701" t="str">
        <f t="shared" si="10"/>
        <v>ET06,93</v>
      </c>
      <c r="B701">
        <v>93</v>
      </c>
      <c r="C701">
        <v>20.02</v>
      </c>
      <c r="D701">
        <v>15.743130231343599</v>
      </c>
      <c r="E701" t="s">
        <v>17</v>
      </c>
      <c r="F701" t="s">
        <v>63</v>
      </c>
    </row>
    <row r="702" spans="1:6" x14ac:dyDescent="0.35">
      <c r="A702" t="str">
        <f t="shared" si="10"/>
        <v>ET06,94</v>
      </c>
      <c r="B702">
        <v>94</v>
      </c>
      <c r="C702">
        <v>15.74</v>
      </c>
      <c r="D702">
        <v>9.8780409409862209</v>
      </c>
      <c r="E702" t="s">
        <v>17</v>
      </c>
      <c r="F702" t="s">
        <v>63</v>
      </c>
    </row>
    <row r="703" spans="1:6" x14ac:dyDescent="0.35">
      <c r="A703" t="str">
        <f t="shared" si="10"/>
        <v>ET06,95</v>
      </c>
      <c r="B703">
        <v>95</v>
      </c>
      <c r="C703">
        <v>11.46</v>
      </c>
      <c r="D703">
        <v>6.15138653495708</v>
      </c>
      <c r="E703" t="s">
        <v>17</v>
      </c>
      <c r="F703" t="s">
        <v>63</v>
      </c>
    </row>
    <row r="704" spans="1:6" x14ac:dyDescent="0.35">
      <c r="A704" t="str">
        <f t="shared" si="10"/>
        <v>ET06,96</v>
      </c>
      <c r="B704">
        <v>96</v>
      </c>
      <c r="C704">
        <v>7.18</v>
      </c>
      <c r="D704">
        <v>4.0098214192852799</v>
      </c>
      <c r="E704" t="s">
        <v>17</v>
      </c>
      <c r="F704" t="s">
        <v>63</v>
      </c>
    </row>
    <row r="705" spans="1:6" x14ac:dyDescent="0.35">
      <c r="A705" t="str">
        <f t="shared" si="10"/>
        <v>ET06,97</v>
      </c>
      <c r="B705">
        <v>97</v>
      </c>
      <c r="C705">
        <v>2.9</v>
      </c>
      <c r="D705">
        <v>2.9</v>
      </c>
      <c r="E705" t="s">
        <v>17</v>
      </c>
      <c r="F705" t="s">
        <v>63</v>
      </c>
    </row>
    <row r="706" spans="1:6" x14ac:dyDescent="0.35">
      <c r="A706" t="str">
        <f t="shared" si="10"/>
        <v>ET06,98</v>
      </c>
      <c r="B706">
        <v>98</v>
      </c>
      <c r="C706">
        <v>2.6</v>
      </c>
      <c r="D706">
        <v>2.33422327643575</v>
      </c>
      <c r="E706" t="s">
        <v>17</v>
      </c>
      <c r="F706" t="s">
        <v>63</v>
      </c>
    </row>
    <row r="707" spans="1:6" x14ac:dyDescent="0.35">
      <c r="A707" t="str">
        <f t="shared" ref="A707:A770" si="11">_xlfn.CONCAT(E707,",",B707)</f>
        <v>ET06,99</v>
      </c>
      <c r="B707">
        <v>99</v>
      </c>
      <c r="C707">
        <v>2.2999999999999998</v>
      </c>
      <c r="D707">
        <v>2.0873786211485998</v>
      </c>
      <c r="E707" t="s">
        <v>17</v>
      </c>
      <c r="F707" t="s">
        <v>63</v>
      </c>
    </row>
    <row r="708" spans="1:6" x14ac:dyDescent="0.35">
      <c r="A708" t="str">
        <f t="shared" si="11"/>
        <v>ET06,100</v>
      </c>
      <c r="B708">
        <v>100</v>
      </c>
      <c r="C708">
        <v>2</v>
      </c>
      <c r="D708">
        <v>2</v>
      </c>
      <c r="E708" t="s">
        <v>17</v>
      </c>
      <c r="F708" t="s">
        <v>63</v>
      </c>
    </row>
    <row r="709" spans="1:6" x14ac:dyDescent="0.35">
      <c r="A709" t="str">
        <f t="shared" si="11"/>
        <v>ET07,&lt;1</v>
      </c>
      <c r="B709" t="s">
        <v>61</v>
      </c>
      <c r="C709">
        <v>434877.50613988901</v>
      </c>
      <c r="D709">
        <v>434877.50613988901</v>
      </c>
      <c r="E709" t="s">
        <v>19</v>
      </c>
      <c r="F709" t="s">
        <v>64</v>
      </c>
    </row>
    <row r="710" spans="1:6" x14ac:dyDescent="0.35">
      <c r="A710" t="str">
        <f t="shared" si="11"/>
        <v>ET07,1</v>
      </c>
      <c r="B710">
        <v>1</v>
      </c>
      <c r="C710">
        <v>418321.13291736302</v>
      </c>
      <c r="D710">
        <v>416706.237863396</v>
      </c>
      <c r="E710" t="s">
        <v>19</v>
      </c>
      <c r="F710" t="s">
        <v>64</v>
      </c>
    </row>
    <row r="711" spans="1:6" x14ac:dyDescent="0.35">
      <c r="A711" t="str">
        <f t="shared" si="11"/>
        <v>ET07,2</v>
      </c>
      <c r="B711">
        <v>2</v>
      </c>
      <c r="C711">
        <v>401764.75969483698</v>
      </c>
      <c r="D711">
        <v>401764.75969483698</v>
      </c>
      <c r="E711" t="s">
        <v>19</v>
      </c>
      <c r="F711" t="s">
        <v>64</v>
      </c>
    </row>
    <row r="712" spans="1:6" x14ac:dyDescent="0.35">
      <c r="A712" t="str">
        <f t="shared" si="11"/>
        <v>ET07,3</v>
      </c>
      <c r="B712">
        <v>3</v>
      </c>
      <c r="C712">
        <v>396640.46704741003</v>
      </c>
      <c r="D712">
        <v>392383.63311981998</v>
      </c>
      <c r="E712" t="s">
        <v>19</v>
      </c>
      <c r="F712" t="s">
        <v>64</v>
      </c>
    </row>
    <row r="713" spans="1:6" x14ac:dyDescent="0.35">
      <c r="A713" t="str">
        <f t="shared" si="11"/>
        <v>ET07,4</v>
      </c>
      <c r="B713">
        <v>4</v>
      </c>
      <c r="C713">
        <v>391516.17439998197</v>
      </c>
      <c r="D713">
        <v>387296.50513463502</v>
      </c>
      <c r="E713" t="s">
        <v>19</v>
      </c>
      <c r="F713" t="s">
        <v>64</v>
      </c>
    </row>
    <row r="714" spans="1:6" x14ac:dyDescent="0.35">
      <c r="A714" t="str">
        <f t="shared" si="11"/>
        <v>ET07,5</v>
      </c>
      <c r="B714">
        <v>5</v>
      </c>
      <c r="C714">
        <v>386391.88175255398</v>
      </c>
      <c r="D714">
        <v>384337.79411324498</v>
      </c>
      <c r="E714" t="s">
        <v>19</v>
      </c>
      <c r="F714" t="s">
        <v>64</v>
      </c>
    </row>
    <row r="715" spans="1:6" x14ac:dyDescent="0.35">
      <c r="A715" t="str">
        <f t="shared" si="11"/>
        <v>ET07,6</v>
      </c>
      <c r="B715">
        <v>6</v>
      </c>
      <c r="C715">
        <v>381267.58910512598</v>
      </c>
      <c r="D715">
        <v>381341.91842961201</v>
      </c>
      <c r="E715" t="s">
        <v>19</v>
      </c>
      <c r="F715" t="s">
        <v>64</v>
      </c>
    </row>
    <row r="716" spans="1:6" x14ac:dyDescent="0.35">
      <c r="A716" t="str">
        <f t="shared" si="11"/>
        <v>ET07,7</v>
      </c>
      <c r="B716">
        <v>7</v>
      </c>
      <c r="C716">
        <v>376143.29645769799</v>
      </c>
      <c r="D716">
        <v>376143.29645769799</v>
      </c>
      <c r="E716" t="s">
        <v>19</v>
      </c>
      <c r="F716" t="s">
        <v>64</v>
      </c>
    </row>
    <row r="717" spans="1:6" x14ac:dyDescent="0.35">
      <c r="A717" t="str">
        <f t="shared" si="11"/>
        <v>ET07,8</v>
      </c>
      <c r="B717">
        <v>8</v>
      </c>
      <c r="C717">
        <v>363425.64256984601</v>
      </c>
      <c r="D717">
        <v>367146.277704712</v>
      </c>
      <c r="E717" t="s">
        <v>19</v>
      </c>
      <c r="F717" t="s">
        <v>64</v>
      </c>
    </row>
    <row r="718" spans="1:6" x14ac:dyDescent="0.35">
      <c r="A718" t="str">
        <f t="shared" si="11"/>
        <v>ET07,9</v>
      </c>
      <c r="B718">
        <v>9</v>
      </c>
      <c r="C718">
        <v>350707.98868199397</v>
      </c>
      <c r="D718">
        <v>355034.93621085101</v>
      </c>
      <c r="E718" t="s">
        <v>19</v>
      </c>
      <c r="F718" t="s">
        <v>64</v>
      </c>
    </row>
    <row r="719" spans="1:6" x14ac:dyDescent="0.35">
      <c r="A719" t="str">
        <f t="shared" si="11"/>
        <v>ET07,10</v>
      </c>
      <c r="B719">
        <v>10</v>
      </c>
      <c r="C719">
        <v>337990.33479414199</v>
      </c>
      <c r="D719">
        <v>341063.27714955702</v>
      </c>
      <c r="E719" t="s">
        <v>19</v>
      </c>
      <c r="F719" t="s">
        <v>64</v>
      </c>
    </row>
    <row r="720" spans="1:6" x14ac:dyDescent="0.35">
      <c r="A720" t="str">
        <f t="shared" si="11"/>
        <v>ET07,11</v>
      </c>
      <c r="B720">
        <v>11</v>
      </c>
      <c r="C720">
        <v>325272.68090629001</v>
      </c>
      <c r="D720">
        <v>326485.305694271</v>
      </c>
      <c r="E720" t="s">
        <v>19</v>
      </c>
      <c r="F720" t="s">
        <v>64</v>
      </c>
    </row>
    <row r="721" spans="1:6" x14ac:dyDescent="0.35">
      <c r="A721" t="str">
        <f t="shared" si="11"/>
        <v>ET07,12</v>
      </c>
      <c r="B721">
        <v>12</v>
      </c>
      <c r="C721">
        <v>312555.02701843798</v>
      </c>
      <c r="D721">
        <v>312555.02701843798</v>
      </c>
      <c r="E721" t="s">
        <v>19</v>
      </c>
      <c r="F721" t="s">
        <v>64</v>
      </c>
    </row>
    <row r="722" spans="1:6" x14ac:dyDescent="0.35">
      <c r="A722" t="str">
        <f t="shared" si="11"/>
        <v>ET07,13</v>
      </c>
      <c r="B722">
        <v>13</v>
      </c>
      <c r="C722">
        <v>301752.85885637102</v>
      </c>
      <c r="D722">
        <v>300222.72613395099</v>
      </c>
      <c r="E722" t="s">
        <v>19</v>
      </c>
      <c r="F722" t="s">
        <v>64</v>
      </c>
    </row>
    <row r="723" spans="1:6" x14ac:dyDescent="0.35">
      <c r="A723" t="str">
        <f t="shared" si="11"/>
        <v>ET07,14</v>
      </c>
      <c r="B723">
        <v>14</v>
      </c>
      <c r="C723">
        <v>290950.69069430401</v>
      </c>
      <c r="D723">
        <v>289223.80740651698</v>
      </c>
      <c r="E723" t="s">
        <v>19</v>
      </c>
      <c r="F723" t="s">
        <v>64</v>
      </c>
    </row>
    <row r="724" spans="1:6" x14ac:dyDescent="0.35">
      <c r="A724" t="str">
        <f t="shared" si="11"/>
        <v>ET07,15</v>
      </c>
      <c r="B724">
        <v>15</v>
      </c>
      <c r="C724">
        <v>280148.52253223798</v>
      </c>
      <c r="D724">
        <v>278989.955040292</v>
      </c>
      <c r="E724" t="s">
        <v>19</v>
      </c>
      <c r="F724" t="s">
        <v>64</v>
      </c>
    </row>
    <row r="725" spans="1:6" x14ac:dyDescent="0.35">
      <c r="A725" t="str">
        <f t="shared" si="11"/>
        <v>ET07,16</v>
      </c>
      <c r="B725">
        <v>16</v>
      </c>
      <c r="C725">
        <v>269346.35437017097</v>
      </c>
      <c r="D725">
        <v>268952.853239435</v>
      </c>
      <c r="E725" t="s">
        <v>19</v>
      </c>
      <c r="F725" t="s">
        <v>64</v>
      </c>
    </row>
    <row r="726" spans="1:6" x14ac:dyDescent="0.35">
      <c r="A726" t="str">
        <f t="shared" si="11"/>
        <v>ET07,17</v>
      </c>
      <c r="B726">
        <v>17</v>
      </c>
      <c r="C726">
        <v>258544.18620810399</v>
      </c>
      <c r="D726">
        <v>258544.18620810399</v>
      </c>
      <c r="E726" t="s">
        <v>19</v>
      </c>
      <c r="F726" t="s">
        <v>64</v>
      </c>
    </row>
    <row r="727" spans="1:6" x14ac:dyDescent="0.35">
      <c r="A727" t="str">
        <f t="shared" si="11"/>
        <v>ET07,18</v>
      </c>
      <c r="B727">
        <v>18</v>
      </c>
      <c r="C727">
        <v>249284.69833136501</v>
      </c>
      <c r="D727">
        <v>247445.32156713301</v>
      </c>
      <c r="E727" t="s">
        <v>19</v>
      </c>
      <c r="F727" t="s">
        <v>64</v>
      </c>
    </row>
    <row r="728" spans="1:6" x14ac:dyDescent="0.35">
      <c r="A728" t="str">
        <f t="shared" si="11"/>
        <v>ET07,19</v>
      </c>
      <c r="B728">
        <v>19</v>
      </c>
      <c r="C728">
        <v>240025.21045462601</v>
      </c>
      <c r="D728">
        <v>236336.36060406201</v>
      </c>
      <c r="E728" t="s">
        <v>19</v>
      </c>
      <c r="F728" t="s">
        <v>64</v>
      </c>
    </row>
    <row r="729" spans="1:6" x14ac:dyDescent="0.35">
      <c r="A729" t="str">
        <f t="shared" si="11"/>
        <v>ET07,20</v>
      </c>
      <c r="B729">
        <v>20</v>
      </c>
      <c r="C729">
        <v>230765.72257788799</v>
      </c>
      <c r="D729">
        <v>226147.088023107</v>
      </c>
      <c r="E729" t="s">
        <v>19</v>
      </c>
      <c r="F729" t="s">
        <v>64</v>
      </c>
    </row>
    <row r="730" spans="1:6" x14ac:dyDescent="0.35">
      <c r="A730" t="str">
        <f t="shared" si="11"/>
        <v>ET07,21</v>
      </c>
      <c r="B730">
        <v>21</v>
      </c>
      <c r="C730">
        <v>221506.23470114899</v>
      </c>
      <c r="D730">
        <v>217807.288528484</v>
      </c>
      <c r="E730" t="s">
        <v>19</v>
      </c>
      <c r="F730" t="s">
        <v>64</v>
      </c>
    </row>
    <row r="731" spans="1:6" x14ac:dyDescent="0.35">
      <c r="A731" t="str">
        <f t="shared" si="11"/>
        <v>ET07,22</v>
      </c>
      <c r="B731">
        <v>22</v>
      </c>
      <c r="C731">
        <v>212246.74682440999</v>
      </c>
      <c r="D731">
        <v>212246.74682440999</v>
      </c>
      <c r="E731" t="s">
        <v>19</v>
      </c>
      <c r="F731" t="s">
        <v>64</v>
      </c>
    </row>
    <row r="732" spans="1:6" x14ac:dyDescent="0.35">
      <c r="A732" t="str">
        <f t="shared" si="11"/>
        <v>ET07,23</v>
      </c>
      <c r="B732">
        <v>23</v>
      </c>
      <c r="C732">
        <v>210643.19798908799</v>
      </c>
      <c r="D732">
        <v>209959.67667780499</v>
      </c>
      <c r="E732" t="s">
        <v>19</v>
      </c>
      <c r="F732" t="s">
        <v>64</v>
      </c>
    </row>
    <row r="733" spans="1:6" x14ac:dyDescent="0.35">
      <c r="A733" t="str">
        <f t="shared" si="11"/>
        <v>ET07,24</v>
      </c>
      <c r="B733">
        <v>24</v>
      </c>
      <c r="C733">
        <v>209039.64915376599</v>
      </c>
      <c r="D733">
        <v>209698.00810640299</v>
      </c>
      <c r="E733" t="s">
        <v>19</v>
      </c>
      <c r="F733" t="s">
        <v>64</v>
      </c>
    </row>
    <row r="734" spans="1:6" x14ac:dyDescent="0.35">
      <c r="A734" t="str">
        <f t="shared" si="11"/>
        <v>ET07,25</v>
      </c>
      <c r="B734">
        <v>25</v>
      </c>
      <c r="C734">
        <v>207436.10031844399</v>
      </c>
      <c r="D734">
        <v>209778.100190642</v>
      </c>
      <c r="E734" t="s">
        <v>19</v>
      </c>
      <c r="F734" t="s">
        <v>64</v>
      </c>
    </row>
    <row r="735" spans="1:6" x14ac:dyDescent="0.35">
      <c r="A735" t="str">
        <f t="shared" si="11"/>
        <v>ET07,26</v>
      </c>
      <c r="B735">
        <v>26</v>
      </c>
      <c r="C735">
        <v>205832.55148312199</v>
      </c>
      <c r="D735">
        <v>208516.31201096199</v>
      </c>
      <c r="E735" t="s">
        <v>19</v>
      </c>
      <c r="F735" t="s">
        <v>64</v>
      </c>
    </row>
    <row r="736" spans="1:6" x14ac:dyDescent="0.35">
      <c r="A736" t="str">
        <f t="shared" si="11"/>
        <v>ET07,27</v>
      </c>
      <c r="B736">
        <v>27</v>
      </c>
      <c r="C736">
        <v>204229.00264779999</v>
      </c>
      <c r="D736">
        <v>204229.00264779999</v>
      </c>
      <c r="E736" t="s">
        <v>19</v>
      </c>
      <c r="F736" t="s">
        <v>64</v>
      </c>
    </row>
    <row r="737" spans="1:6" x14ac:dyDescent="0.35">
      <c r="A737" t="str">
        <f t="shared" si="11"/>
        <v>ET07,28</v>
      </c>
      <c r="B737">
        <v>28</v>
      </c>
      <c r="C737">
        <v>193595.06060854901</v>
      </c>
      <c r="D737">
        <v>195813.147874046</v>
      </c>
      <c r="E737" t="s">
        <v>19</v>
      </c>
      <c r="F737" t="s">
        <v>64</v>
      </c>
    </row>
    <row r="738" spans="1:6" x14ac:dyDescent="0.35">
      <c r="A738" t="str">
        <f t="shared" si="11"/>
        <v>ET07,29</v>
      </c>
      <c r="B738">
        <v>29</v>
      </c>
      <c r="C738">
        <v>182961.11856929801</v>
      </c>
      <c r="D738">
        <v>184488.190232397</v>
      </c>
      <c r="E738" t="s">
        <v>19</v>
      </c>
      <c r="F738" t="s">
        <v>64</v>
      </c>
    </row>
    <row r="739" spans="1:6" x14ac:dyDescent="0.35">
      <c r="A739" t="str">
        <f t="shared" si="11"/>
        <v>ET07,30</v>
      </c>
      <c r="B739">
        <v>30</v>
      </c>
      <c r="C739">
        <v>172327.176530047</v>
      </c>
      <c r="D739">
        <v>172054.18895799801</v>
      </c>
      <c r="E739" t="s">
        <v>19</v>
      </c>
      <c r="F739" t="s">
        <v>64</v>
      </c>
    </row>
    <row r="740" spans="1:6" x14ac:dyDescent="0.35">
      <c r="A740" t="str">
        <f t="shared" si="11"/>
        <v>ET07,31</v>
      </c>
      <c r="B740">
        <v>31</v>
      </c>
      <c r="C740">
        <v>161693.23449079599</v>
      </c>
      <c r="D740">
        <v>160311.20328599901</v>
      </c>
      <c r="E740" t="s">
        <v>19</v>
      </c>
      <c r="F740" t="s">
        <v>64</v>
      </c>
    </row>
    <row r="741" spans="1:6" x14ac:dyDescent="0.35">
      <c r="A741" t="str">
        <f t="shared" si="11"/>
        <v>ET07,32</v>
      </c>
      <c r="B741">
        <v>32</v>
      </c>
      <c r="C741">
        <v>151059.292451546</v>
      </c>
      <c r="D741">
        <v>151059.292451546</v>
      </c>
      <c r="E741" t="s">
        <v>19</v>
      </c>
      <c r="F741" t="s">
        <v>64</v>
      </c>
    </row>
    <row r="742" spans="1:6" x14ac:dyDescent="0.35">
      <c r="A742" t="str">
        <f t="shared" si="11"/>
        <v>ET07,33</v>
      </c>
      <c r="B742">
        <v>33</v>
      </c>
      <c r="C742">
        <v>148241.48218760299</v>
      </c>
      <c r="D742">
        <v>145552.93414626</v>
      </c>
      <c r="E742" t="s">
        <v>19</v>
      </c>
      <c r="F742" t="s">
        <v>64</v>
      </c>
    </row>
    <row r="743" spans="1:6" x14ac:dyDescent="0.35">
      <c r="A743" t="str">
        <f t="shared" si="11"/>
        <v>ET07,34</v>
      </c>
      <c r="B743">
        <v>34</v>
      </c>
      <c r="C743">
        <v>145423.67192366</v>
      </c>
      <c r="D743">
        <v>142864.27988765601</v>
      </c>
      <c r="E743" t="s">
        <v>19</v>
      </c>
      <c r="F743" t="s">
        <v>64</v>
      </c>
    </row>
    <row r="744" spans="1:6" x14ac:dyDescent="0.35">
      <c r="A744" t="str">
        <f t="shared" si="11"/>
        <v>ET07,35</v>
      </c>
      <c r="B744">
        <v>35</v>
      </c>
      <c r="C744">
        <v>142605.86165971801</v>
      </c>
      <c r="D744">
        <v>141519.89964972399</v>
      </c>
      <c r="E744" t="s">
        <v>19</v>
      </c>
      <c r="F744" t="s">
        <v>64</v>
      </c>
    </row>
    <row r="745" spans="1:6" x14ac:dyDescent="0.35">
      <c r="A745" t="str">
        <f t="shared" si="11"/>
        <v>ET07,36</v>
      </c>
      <c r="B745">
        <v>36</v>
      </c>
      <c r="C745">
        <v>139788.05139577499</v>
      </c>
      <c r="D745">
        <v>140046.36340645299</v>
      </c>
      <c r="E745" t="s">
        <v>19</v>
      </c>
      <c r="F745" t="s">
        <v>64</v>
      </c>
    </row>
    <row r="746" spans="1:6" x14ac:dyDescent="0.35">
      <c r="A746" t="str">
        <f t="shared" si="11"/>
        <v>ET07,37</v>
      </c>
      <c r="B746">
        <v>37</v>
      </c>
      <c r="C746">
        <v>136970.24113183201</v>
      </c>
      <c r="D746">
        <v>136970.24113183201</v>
      </c>
      <c r="E746" t="s">
        <v>19</v>
      </c>
      <c r="F746" t="s">
        <v>64</v>
      </c>
    </row>
    <row r="747" spans="1:6" x14ac:dyDescent="0.35">
      <c r="A747" t="str">
        <f t="shared" si="11"/>
        <v>ET07,38</v>
      </c>
      <c r="B747">
        <v>38</v>
      </c>
      <c r="C747">
        <v>129438.243595878</v>
      </c>
      <c r="D747">
        <v>131244.73852044201</v>
      </c>
      <c r="E747" t="s">
        <v>19</v>
      </c>
      <c r="F747" t="s">
        <v>64</v>
      </c>
    </row>
    <row r="748" spans="1:6" x14ac:dyDescent="0.35">
      <c r="A748" t="str">
        <f t="shared" si="11"/>
        <v>ET07,39</v>
      </c>
      <c r="B748">
        <v>39</v>
      </c>
      <c r="C748">
        <v>121906.246059923</v>
      </c>
      <c r="D748">
        <v>123529.60414923</v>
      </c>
      <c r="E748" t="s">
        <v>19</v>
      </c>
      <c r="F748" t="s">
        <v>64</v>
      </c>
    </row>
    <row r="749" spans="1:6" x14ac:dyDescent="0.35">
      <c r="A749" t="str">
        <f t="shared" si="11"/>
        <v>ET07,40</v>
      </c>
      <c r="B749">
        <v>40</v>
      </c>
      <c r="C749">
        <v>114374.248523968</v>
      </c>
      <c r="D749">
        <v>114911.222315736</v>
      </c>
      <c r="E749" t="s">
        <v>19</v>
      </c>
      <c r="F749" t="s">
        <v>64</v>
      </c>
    </row>
    <row r="750" spans="1:6" x14ac:dyDescent="0.35">
      <c r="A750" t="str">
        <f t="shared" si="11"/>
        <v>ET07,41</v>
      </c>
      <c r="B750">
        <v>41</v>
      </c>
      <c r="C750">
        <v>106842.250988014</v>
      </c>
      <c r="D750">
        <v>106475.977317499</v>
      </c>
      <c r="E750" t="s">
        <v>19</v>
      </c>
      <c r="F750" t="s">
        <v>64</v>
      </c>
    </row>
    <row r="751" spans="1:6" x14ac:dyDescent="0.35">
      <c r="A751" t="str">
        <f t="shared" si="11"/>
        <v>ET07,42</v>
      </c>
      <c r="B751">
        <v>42</v>
      </c>
      <c r="C751">
        <v>99310.253452058794</v>
      </c>
      <c r="D751">
        <v>99310.253452058794</v>
      </c>
      <c r="E751" t="s">
        <v>19</v>
      </c>
      <c r="F751" t="s">
        <v>64</v>
      </c>
    </row>
    <row r="752" spans="1:6" x14ac:dyDescent="0.35">
      <c r="A752" t="str">
        <f t="shared" si="11"/>
        <v>ET07,43</v>
      </c>
      <c r="B752">
        <v>43</v>
      </c>
      <c r="C752">
        <v>96011.953161947007</v>
      </c>
      <c r="D752">
        <v>94198.601820721306</v>
      </c>
      <c r="E752" t="s">
        <v>19</v>
      </c>
      <c r="F752" t="s">
        <v>64</v>
      </c>
    </row>
    <row r="753" spans="1:6" x14ac:dyDescent="0.35">
      <c r="A753" t="str">
        <f t="shared" si="11"/>
        <v>ET07,44</v>
      </c>
      <c r="B753">
        <v>44</v>
      </c>
      <c r="C753">
        <v>92713.652871835293</v>
      </c>
      <c r="D753">
        <v>90718.240739858302</v>
      </c>
      <c r="E753" t="s">
        <v>19</v>
      </c>
      <c r="F753" t="s">
        <v>64</v>
      </c>
    </row>
    <row r="754" spans="1:6" x14ac:dyDescent="0.35">
      <c r="A754" t="str">
        <f t="shared" si="11"/>
        <v>ET07,45</v>
      </c>
      <c r="B754">
        <v>45</v>
      </c>
      <c r="C754">
        <v>89415.352581723506</v>
      </c>
      <c r="D754">
        <v>88144.555329608207</v>
      </c>
      <c r="E754" t="s">
        <v>19</v>
      </c>
      <c r="F754" t="s">
        <v>64</v>
      </c>
    </row>
    <row r="755" spans="1:6" x14ac:dyDescent="0.35">
      <c r="A755" t="str">
        <f t="shared" si="11"/>
        <v>ET07,46</v>
      </c>
      <c r="B755">
        <v>46</v>
      </c>
      <c r="C755">
        <v>86117.052291611806</v>
      </c>
      <c r="D755">
        <v>85752.9307101093</v>
      </c>
      <c r="E755" t="s">
        <v>19</v>
      </c>
      <c r="F755" t="s">
        <v>64</v>
      </c>
    </row>
    <row r="756" spans="1:6" x14ac:dyDescent="0.35">
      <c r="A756" t="str">
        <f t="shared" si="11"/>
        <v>ET07,47</v>
      </c>
      <c r="B756">
        <v>47</v>
      </c>
      <c r="C756">
        <v>82818.752001500005</v>
      </c>
      <c r="D756">
        <v>82818.752001500005</v>
      </c>
      <c r="E756" t="s">
        <v>19</v>
      </c>
      <c r="F756" t="s">
        <v>64</v>
      </c>
    </row>
    <row r="757" spans="1:6" x14ac:dyDescent="0.35">
      <c r="A757" t="str">
        <f t="shared" si="11"/>
        <v>ET07,48</v>
      </c>
      <c r="B757">
        <v>48</v>
      </c>
      <c r="C757">
        <v>78179.854787477103</v>
      </c>
      <c r="D757">
        <v>78817.214240756599</v>
      </c>
      <c r="E757" t="s">
        <v>19</v>
      </c>
      <c r="F757" t="s">
        <v>64</v>
      </c>
    </row>
    <row r="758" spans="1:6" x14ac:dyDescent="0.35">
      <c r="A758" t="str">
        <f t="shared" si="11"/>
        <v>ET07,49</v>
      </c>
      <c r="B758">
        <v>49</v>
      </c>
      <c r="C758">
        <v>73540.957573454201</v>
      </c>
      <c r="D758">
        <v>74022.752132207301</v>
      </c>
      <c r="E758" t="s">
        <v>19</v>
      </c>
      <c r="F758" t="s">
        <v>64</v>
      </c>
    </row>
    <row r="759" spans="1:6" x14ac:dyDescent="0.35">
      <c r="A759" t="str">
        <f t="shared" si="11"/>
        <v>ET07,50</v>
      </c>
      <c r="B759">
        <v>50</v>
      </c>
      <c r="C759">
        <v>68902.060359431402</v>
      </c>
      <c r="D759">
        <v>68909.610297018298</v>
      </c>
      <c r="E759" t="s">
        <v>19</v>
      </c>
      <c r="F759" t="s">
        <v>64</v>
      </c>
    </row>
    <row r="760" spans="1:6" x14ac:dyDescent="0.35">
      <c r="A760" t="str">
        <f t="shared" si="11"/>
        <v>ET07,51</v>
      </c>
      <c r="B760">
        <v>51</v>
      </c>
      <c r="C760">
        <v>64263.1631454085</v>
      </c>
      <c r="D760">
        <v>63952.033356355598</v>
      </c>
      <c r="E760" t="s">
        <v>19</v>
      </c>
      <c r="F760" t="s">
        <v>64</v>
      </c>
    </row>
    <row r="761" spans="1:6" x14ac:dyDescent="0.35">
      <c r="A761" t="str">
        <f t="shared" si="11"/>
        <v>ET07,52</v>
      </c>
      <c r="B761">
        <v>52</v>
      </c>
      <c r="C761">
        <v>59624.265931385598</v>
      </c>
      <c r="D761">
        <v>59624.265931385598</v>
      </c>
      <c r="E761" t="s">
        <v>19</v>
      </c>
      <c r="F761" t="s">
        <v>64</v>
      </c>
    </row>
    <row r="762" spans="1:6" x14ac:dyDescent="0.35">
      <c r="A762" t="str">
        <f t="shared" si="11"/>
        <v>ET07,53</v>
      </c>
      <c r="B762">
        <v>53</v>
      </c>
      <c r="C762">
        <v>57320.3001028012</v>
      </c>
      <c r="D762">
        <v>56273.139071320104</v>
      </c>
      <c r="E762" t="s">
        <v>19</v>
      </c>
      <c r="F762" t="s">
        <v>64</v>
      </c>
    </row>
    <row r="763" spans="1:6" x14ac:dyDescent="0.35">
      <c r="A763" t="str">
        <f t="shared" si="11"/>
        <v>ET07,54</v>
      </c>
      <c r="B763">
        <v>54</v>
      </c>
      <c r="C763">
        <v>55016.334274216701</v>
      </c>
      <c r="D763">
        <v>53735.8295375542</v>
      </c>
      <c r="E763" t="s">
        <v>19</v>
      </c>
      <c r="F763" t="s">
        <v>64</v>
      </c>
    </row>
    <row r="764" spans="1:6" x14ac:dyDescent="0.35">
      <c r="A764" t="str">
        <f t="shared" si="11"/>
        <v>ET07,55</v>
      </c>
      <c r="B764">
        <v>55</v>
      </c>
      <c r="C764">
        <v>52712.368445632303</v>
      </c>
      <c r="D764">
        <v>51722.100519528802</v>
      </c>
      <c r="E764" t="s">
        <v>19</v>
      </c>
      <c r="F764" t="s">
        <v>64</v>
      </c>
    </row>
    <row r="765" spans="1:6" x14ac:dyDescent="0.35">
      <c r="A765" t="str">
        <f t="shared" si="11"/>
        <v>ET07,56</v>
      </c>
      <c r="B765">
        <v>56</v>
      </c>
      <c r="C765">
        <v>50408.402617047803</v>
      </c>
      <c r="D765">
        <v>49941.715206684901</v>
      </c>
      <c r="E765" t="s">
        <v>19</v>
      </c>
      <c r="F765" t="s">
        <v>64</v>
      </c>
    </row>
    <row r="766" spans="1:6" x14ac:dyDescent="0.35">
      <c r="A766" t="str">
        <f t="shared" si="11"/>
        <v>ET07,57</v>
      </c>
      <c r="B766">
        <v>57</v>
      </c>
      <c r="C766">
        <v>48104.436788463398</v>
      </c>
      <c r="D766">
        <v>48104.436788463398</v>
      </c>
      <c r="E766" t="s">
        <v>19</v>
      </c>
      <c r="F766" t="s">
        <v>64</v>
      </c>
    </row>
    <row r="767" spans="1:6" x14ac:dyDescent="0.35">
      <c r="A767" t="str">
        <f t="shared" si="11"/>
        <v>ET07,58</v>
      </c>
      <c r="B767">
        <v>58</v>
      </c>
      <c r="C767">
        <v>45736.351299458001</v>
      </c>
      <c r="D767">
        <v>45986.889651075602</v>
      </c>
      <c r="E767" t="s">
        <v>19</v>
      </c>
      <c r="F767" t="s">
        <v>64</v>
      </c>
    </row>
    <row r="768" spans="1:6" x14ac:dyDescent="0.35">
      <c r="A768" t="str">
        <f t="shared" si="11"/>
        <v>ET07,59</v>
      </c>
      <c r="B768">
        <v>59</v>
      </c>
      <c r="C768">
        <v>43368.265810452598</v>
      </c>
      <c r="D768">
        <v>43633.142967815103</v>
      </c>
      <c r="E768" t="s">
        <v>19</v>
      </c>
      <c r="F768" t="s">
        <v>64</v>
      </c>
    </row>
    <row r="769" spans="1:6" x14ac:dyDescent="0.35">
      <c r="A769" t="str">
        <f t="shared" si="11"/>
        <v>ET07,60</v>
      </c>
      <c r="B769">
        <v>60</v>
      </c>
      <c r="C769">
        <v>41000.180321447202</v>
      </c>
      <c r="D769">
        <v>41154.127108745699</v>
      </c>
      <c r="E769" t="s">
        <v>19</v>
      </c>
      <c r="F769" t="s">
        <v>64</v>
      </c>
    </row>
    <row r="770" spans="1:6" x14ac:dyDescent="0.35">
      <c r="A770" t="str">
        <f t="shared" si="11"/>
        <v>ET07,61</v>
      </c>
      <c r="B770">
        <v>61</v>
      </c>
      <c r="C770">
        <v>38632.094832441799</v>
      </c>
      <c r="D770">
        <v>38660.772443931499</v>
      </c>
      <c r="E770" t="s">
        <v>19</v>
      </c>
      <c r="F770" t="s">
        <v>64</v>
      </c>
    </row>
    <row r="771" spans="1:6" x14ac:dyDescent="0.35">
      <c r="A771" t="str">
        <f t="shared" ref="A771:A834" si="12">_xlfn.CONCAT(E771,",",B771)</f>
        <v>ET07,62</v>
      </c>
      <c r="B771">
        <v>62</v>
      </c>
      <c r="C771">
        <v>36264.009343436403</v>
      </c>
      <c r="D771">
        <v>36264.009343436403</v>
      </c>
      <c r="E771" t="s">
        <v>19</v>
      </c>
      <c r="F771" t="s">
        <v>64</v>
      </c>
    </row>
    <row r="772" spans="1:6" x14ac:dyDescent="0.35">
      <c r="A772" t="str">
        <f t="shared" si="12"/>
        <v>ET07,63</v>
      </c>
      <c r="B772">
        <v>63</v>
      </c>
      <c r="C772">
        <v>34214.388837996099</v>
      </c>
      <c r="D772">
        <v>34046.002389790403</v>
      </c>
      <c r="E772" t="s">
        <v>19</v>
      </c>
      <c r="F772" t="s">
        <v>64</v>
      </c>
    </row>
    <row r="773" spans="1:6" x14ac:dyDescent="0.35">
      <c r="A773" t="str">
        <f t="shared" si="12"/>
        <v>ET07,64</v>
      </c>
      <c r="B773">
        <v>64</v>
      </c>
      <c r="C773">
        <v>32164.768332555799</v>
      </c>
      <c r="D773">
        <v>31973.8530153873</v>
      </c>
      <c r="E773" t="s">
        <v>19</v>
      </c>
      <c r="F773" t="s">
        <v>64</v>
      </c>
    </row>
    <row r="774" spans="1:6" x14ac:dyDescent="0.35">
      <c r="A774" t="str">
        <f t="shared" si="12"/>
        <v>ET07,65</v>
      </c>
      <c r="B774">
        <v>65</v>
      </c>
      <c r="C774">
        <v>30115.147827115401</v>
      </c>
      <c r="D774">
        <v>29985.896865087099</v>
      </c>
      <c r="E774" t="s">
        <v>19</v>
      </c>
      <c r="F774" t="s">
        <v>64</v>
      </c>
    </row>
    <row r="775" spans="1:6" x14ac:dyDescent="0.35">
      <c r="A775" t="str">
        <f t="shared" si="12"/>
        <v>ET07,66</v>
      </c>
      <c r="B775">
        <v>66</v>
      </c>
      <c r="C775">
        <v>28065.527321675101</v>
      </c>
      <c r="D775">
        <v>28020.4695837496</v>
      </c>
      <c r="E775" t="s">
        <v>19</v>
      </c>
      <c r="F775" t="s">
        <v>64</v>
      </c>
    </row>
    <row r="776" spans="1:6" x14ac:dyDescent="0.35">
      <c r="A776" t="str">
        <f t="shared" si="12"/>
        <v>ET07,67</v>
      </c>
      <c r="B776">
        <v>67</v>
      </c>
      <c r="C776">
        <v>26015.906816234801</v>
      </c>
      <c r="D776">
        <v>26015.906816234801</v>
      </c>
      <c r="E776" t="s">
        <v>19</v>
      </c>
      <c r="F776" t="s">
        <v>64</v>
      </c>
    </row>
    <row r="777" spans="1:6" x14ac:dyDescent="0.35">
      <c r="A777" t="str">
        <f t="shared" si="12"/>
        <v>ET07,68</v>
      </c>
      <c r="B777">
        <v>68</v>
      </c>
      <c r="C777">
        <v>24081.775037071198</v>
      </c>
      <c r="D777">
        <v>23935.323724717098</v>
      </c>
      <c r="E777" t="s">
        <v>19</v>
      </c>
      <c r="F777" t="s">
        <v>64</v>
      </c>
    </row>
    <row r="778" spans="1:6" x14ac:dyDescent="0.35">
      <c r="A778" t="str">
        <f t="shared" si="12"/>
        <v>ET07,69</v>
      </c>
      <c r="B778">
        <v>69</v>
      </c>
      <c r="C778">
        <v>22147.643257907701</v>
      </c>
      <c r="D778">
        <v>21840.9535406291</v>
      </c>
      <c r="E778" t="s">
        <v>19</v>
      </c>
      <c r="F778" t="s">
        <v>64</v>
      </c>
    </row>
    <row r="779" spans="1:6" x14ac:dyDescent="0.35">
      <c r="A779" t="str">
        <f t="shared" si="12"/>
        <v>ET07,70</v>
      </c>
      <c r="B779">
        <v>70</v>
      </c>
      <c r="C779">
        <v>20213.511478744102</v>
      </c>
      <c r="D779">
        <v>19819.809012718299</v>
      </c>
      <c r="E779" t="s">
        <v>19</v>
      </c>
      <c r="F779" t="s">
        <v>64</v>
      </c>
    </row>
    <row r="780" spans="1:6" x14ac:dyDescent="0.35">
      <c r="A780" t="str">
        <f t="shared" si="12"/>
        <v>ET07,71</v>
      </c>
      <c r="B780">
        <v>71</v>
      </c>
      <c r="C780">
        <v>18279.379699580499</v>
      </c>
      <c r="D780">
        <v>17958.902889731798</v>
      </c>
      <c r="E780" t="s">
        <v>19</v>
      </c>
      <c r="F780" t="s">
        <v>64</v>
      </c>
    </row>
    <row r="781" spans="1:6" x14ac:dyDescent="0.35">
      <c r="A781" t="str">
        <f t="shared" si="12"/>
        <v>ET07,72</v>
      </c>
      <c r="B781">
        <v>72</v>
      </c>
      <c r="C781">
        <v>16345.247920416899</v>
      </c>
      <c r="D781">
        <v>16345.247920416899</v>
      </c>
      <c r="E781" t="s">
        <v>19</v>
      </c>
      <c r="F781" t="s">
        <v>64</v>
      </c>
    </row>
    <row r="782" spans="1:6" x14ac:dyDescent="0.35">
      <c r="A782" t="str">
        <f t="shared" si="12"/>
        <v>ET07,73</v>
      </c>
      <c r="B782">
        <v>73</v>
      </c>
      <c r="C782">
        <v>15300.4300883385</v>
      </c>
      <c r="D782">
        <v>15034.576630920699</v>
      </c>
      <c r="E782" t="s">
        <v>19</v>
      </c>
      <c r="F782" t="s">
        <v>64</v>
      </c>
    </row>
    <row r="783" spans="1:6" x14ac:dyDescent="0.35">
      <c r="A783" t="str">
        <f t="shared" si="12"/>
        <v>ET07,74</v>
      </c>
      <c r="B783">
        <v>74</v>
      </c>
      <c r="C783">
        <v>14255.612256260099</v>
      </c>
      <c r="D783">
        <v>13957.500656988301</v>
      </c>
      <c r="E783" t="s">
        <v>19</v>
      </c>
      <c r="F783" t="s">
        <v>64</v>
      </c>
    </row>
    <row r="784" spans="1:6" x14ac:dyDescent="0.35">
      <c r="A784" t="str">
        <f t="shared" si="12"/>
        <v>ET07,75</v>
      </c>
      <c r="B784">
        <v>75</v>
      </c>
      <c r="C784">
        <v>13210.7944241817</v>
      </c>
      <c r="D784">
        <v>13013.351411764899</v>
      </c>
      <c r="E784" t="s">
        <v>19</v>
      </c>
      <c r="F784" t="s">
        <v>64</v>
      </c>
    </row>
    <row r="785" spans="1:6" x14ac:dyDescent="0.35">
      <c r="A785" t="str">
        <f t="shared" si="12"/>
        <v>ET07,76</v>
      </c>
      <c r="B785">
        <v>76</v>
      </c>
      <c r="C785">
        <v>12165.976592103299</v>
      </c>
      <c r="D785">
        <v>12101.460308395401</v>
      </c>
      <c r="E785" t="s">
        <v>19</v>
      </c>
      <c r="F785" t="s">
        <v>64</v>
      </c>
    </row>
    <row r="786" spans="1:6" x14ac:dyDescent="0.35">
      <c r="A786" t="str">
        <f t="shared" si="12"/>
        <v>ET07,77</v>
      </c>
      <c r="B786">
        <v>77</v>
      </c>
      <c r="C786">
        <v>11121.1587600249</v>
      </c>
      <c r="D786">
        <v>11121.1587600249</v>
      </c>
      <c r="E786" t="s">
        <v>19</v>
      </c>
      <c r="F786" t="s">
        <v>64</v>
      </c>
    </row>
    <row r="787" spans="1:6" x14ac:dyDescent="0.35">
      <c r="A787" t="str">
        <f t="shared" si="12"/>
        <v>ET07,78</v>
      </c>
      <c r="B787">
        <v>78</v>
      </c>
      <c r="C787">
        <v>9955.6450080199393</v>
      </c>
      <c r="D787">
        <v>10000.766149372501</v>
      </c>
      <c r="E787" t="s">
        <v>19</v>
      </c>
      <c r="F787" t="s">
        <v>64</v>
      </c>
    </row>
    <row r="788" spans="1:6" x14ac:dyDescent="0.35">
      <c r="A788" t="str">
        <f t="shared" si="12"/>
        <v>ET07,79</v>
      </c>
      <c r="B788">
        <v>79</v>
      </c>
      <c r="C788">
        <v>8790.1312560149508</v>
      </c>
      <c r="D788">
        <v>8784.5537374539308</v>
      </c>
      <c r="E788" t="s">
        <v>19</v>
      </c>
      <c r="F788" t="s">
        <v>64</v>
      </c>
    </row>
    <row r="789" spans="1:6" x14ac:dyDescent="0.35">
      <c r="A789" t="str">
        <f t="shared" si="12"/>
        <v>ET07,80</v>
      </c>
      <c r="B789">
        <v>80</v>
      </c>
      <c r="C789">
        <v>7624.6175040099697</v>
      </c>
      <c r="D789">
        <v>7545.7807548590599</v>
      </c>
      <c r="E789" t="s">
        <v>19</v>
      </c>
      <c r="F789" t="s">
        <v>64</v>
      </c>
    </row>
    <row r="790" spans="1:6" x14ac:dyDescent="0.35">
      <c r="A790" t="str">
        <f t="shared" si="12"/>
        <v>ET07,81</v>
      </c>
      <c r="B790">
        <v>81</v>
      </c>
      <c r="C790">
        <v>6459.1037520049804</v>
      </c>
      <c r="D790">
        <v>6357.7064321777898</v>
      </c>
      <c r="E790" t="s">
        <v>19</v>
      </c>
      <c r="F790" t="s">
        <v>64</v>
      </c>
    </row>
    <row r="791" spans="1:6" x14ac:dyDescent="0.35">
      <c r="A791" t="str">
        <f t="shared" si="12"/>
        <v>ET07,82</v>
      </c>
      <c r="B791">
        <v>82</v>
      </c>
      <c r="C791">
        <v>5293.59</v>
      </c>
      <c r="D791">
        <v>5293.59</v>
      </c>
      <c r="E791" t="s">
        <v>19</v>
      </c>
      <c r="F791" t="s">
        <v>64</v>
      </c>
    </row>
    <row r="792" spans="1:6" x14ac:dyDescent="0.35">
      <c r="A792" t="str">
        <f t="shared" si="12"/>
        <v>ET07,83</v>
      </c>
      <c r="B792">
        <v>83</v>
      </c>
      <c r="C792">
        <v>4662.8927999999996</v>
      </c>
      <c r="D792">
        <v>4408.6399267770903</v>
      </c>
      <c r="E792" t="s">
        <v>19</v>
      </c>
      <c r="F792" t="s">
        <v>64</v>
      </c>
    </row>
    <row r="793" spans="1:6" x14ac:dyDescent="0.35">
      <c r="A793" t="str">
        <f t="shared" si="12"/>
        <v>ET07,84</v>
      </c>
      <c r="B793">
        <v>84</v>
      </c>
      <c r="C793">
        <v>4032.1956</v>
      </c>
      <c r="D793">
        <v>3685.8616324065902</v>
      </c>
      <c r="E793" t="s">
        <v>19</v>
      </c>
      <c r="F793" t="s">
        <v>64</v>
      </c>
    </row>
    <row r="794" spans="1:6" x14ac:dyDescent="0.35">
      <c r="A794" t="str">
        <f t="shared" si="12"/>
        <v>ET07,85</v>
      </c>
      <c r="B794">
        <v>85</v>
      </c>
      <c r="C794">
        <v>3401.4983999999999</v>
      </c>
      <c r="D794">
        <v>3090.2097746475401</v>
      </c>
      <c r="E794" t="s">
        <v>19</v>
      </c>
      <c r="F794" t="s">
        <v>64</v>
      </c>
    </row>
    <row r="795" spans="1:6" x14ac:dyDescent="0.35">
      <c r="A795" t="str">
        <f t="shared" si="12"/>
        <v>ET07,86</v>
      </c>
      <c r="B795">
        <v>86</v>
      </c>
      <c r="C795">
        <v>2770.8011999999999</v>
      </c>
      <c r="D795">
        <v>2586.6390112589902</v>
      </c>
      <c r="E795" t="s">
        <v>19</v>
      </c>
      <c r="F795" t="s">
        <v>64</v>
      </c>
    </row>
    <row r="796" spans="1:6" x14ac:dyDescent="0.35">
      <c r="A796" t="str">
        <f t="shared" si="12"/>
        <v>ET07,87</v>
      </c>
      <c r="B796">
        <v>87</v>
      </c>
      <c r="C796">
        <v>2140.1039999999998</v>
      </c>
      <c r="D796">
        <v>2140.1039999999998</v>
      </c>
      <c r="E796" t="s">
        <v>19</v>
      </c>
      <c r="F796" t="s">
        <v>64</v>
      </c>
    </row>
    <row r="797" spans="1:6" x14ac:dyDescent="0.35">
      <c r="A797" t="str">
        <f t="shared" si="12"/>
        <v>ET07,88</v>
      </c>
      <c r="B797">
        <v>88</v>
      </c>
      <c r="C797">
        <v>1804.5732</v>
      </c>
      <c r="D797">
        <v>1722.96797265188</v>
      </c>
      <c r="E797" t="s">
        <v>19</v>
      </c>
      <c r="F797" t="s">
        <v>64</v>
      </c>
    </row>
    <row r="798" spans="1:6" x14ac:dyDescent="0.35">
      <c r="A798" t="str">
        <f t="shared" si="12"/>
        <v>ET07,89</v>
      </c>
      <c r="B798">
        <v>89</v>
      </c>
      <c r="C798">
        <v>1469.0424</v>
      </c>
      <c r="D798">
        <v>1337.2284570851</v>
      </c>
      <c r="E798" t="s">
        <v>19</v>
      </c>
      <c r="F798" t="s">
        <v>64</v>
      </c>
    </row>
    <row r="799" spans="1:6" x14ac:dyDescent="0.35">
      <c r="A799" t="str">
        <f t="shared" si="12"/>
        <v>ET07,90</v>
      </c>
      <c r="B799">
        <v>90</v>
      </c>
      <c r="C799">
        <v>1133.5116</v>
      </c>
      <c r="D799">
        <v>992.29155519236997</v>
      </c>
      <c r="E799" t="s">
        <v>19</v>
      </c>
      <c r="F799" t="s">
        <v>64</v>
      </c>
    </row>
    <row r="800" spans="1:6" x14ac:dyDescent="0.35">
      <c r="A800" t="str">
        <f t="shared" si="12"/>
        <v>ET07,91</v>
      </c>
      <c r="B800">
        <v>91</v>
      </c>
      <c r="C800">
        <v>797.98080000000004</v>
      </c>
      <c r="D800">
        <v>697.56336886642703</v>
      </c>
      <c r="E800" t="s">
        <v>19</v>
      </c>
      <c r="F800" t="s">
        <v>64</v>
      </c>
    </row>
    <row r="801" spans="1:6" x14ac:dyDescent="0.35">
      <c r="A801" t="str">
        <f t="shared" si="12"/>
        <v>ET07,92</v>
      </c>
      <c r="B801">
        <v>92</v>
      </c>
      <c r="C801">
        <v>462.45</v>
      </c>
      <c r="D801">
        <v>462.45</v>
      </c>
      <c r="E801" t="s">
        <v>19</v>
      </c>
      <c r="F801" t="s">
        <v>64</v>
      </c>
    </row>
    <row r="802" spans="1:6" x14ac:dyDescent="0.35">
      <c r="A802" t="str">
        <f t="shared" si="12"/>
        <v>ET07,93</v>
      </c>
      <c r="B802">
        <v>93</v>
      </c>
      <c r="C802">
        <v>380.88720000000001</v>
      </c>
      <c r="D802">
        <v>292.71208661536798</v>
      </c>
      <c r="E802" t="s">
        <v>19</v>
      </c>
      <c r="F802" t="s">
        <v>64</v>
      </c>
    </row>
    <row r="803" spans="1:6" x14ac:dyDescent="0.35">
      <c r="A803" t="str">
        <f t="shared" si="12"/>
        <v>ET07,94</v>
      </c>
      <c r="B803">
        <v>94</v>
      </c>
      <c r="C803">
        <v>299.32440000000003</v>
      </c>
      <c r="D803">
        <v>179.528411253016</v>
      </c>
      <c r="E803" t="s">
        <v>19</v>
      </c>
      <c r="F803" t="s">
        <v>64</v>
      </c>
    </row>
    <row r="804" spans="1:6" x14ac:dyDescent="0.35">
      <c r="A804" t="str">
        <f t="shared" si="12"/>
        <v>ET07,95</v>
      </c>
      <c r="B804">
        <v>95</v>
      </c>
      <c r="C804">
        <v>217.76159999999999</v>
      </c>
      <c r="D804">
        <v>110.43229258298</v>
      </c>
      <c r="E804" t="s">
        <v>19</v>
      </c>
      <c r="F804" t="s">
        <v>64</v>
      </c>
    </row>
    <row r="805" spans="1:6" x14ac:dyDescent="0.35">
      <c r="A805" t="str">
        <f t="shared" si="12"/>
        <v>ET07,96</v>
      </c>
      <c r="B805">
        <v>96</v>
      </c>
      <c r="C805">
        <v>136.19880000000001</v>
      </c>
      <c r="D805">
        <v>72.957049275296299</v>
      </c>
      <c r="E805" t="s">
        <v>19</v>
      </c>
      <c r="F805" t="s">
        <v>64</v>
      </c>
    </row>
    <row r="806" spans="1:6" x14ac:dyDescent="0.35">
      <c r="A806" t="str">
        <f t="shared" si="12"/>
        <v>ET07,97</v>
      </c>
      <c r="B806">
        <v>97</v>
      </c>
      <c r="C806">
        <v>54.636000000000003</v>
      </c>
      <c r="D806">
        <v>54.636000000000003</v>
      </c>
      <c r="E806" t="s">
        <v>19</v>
      </c>
      <c r="F806" t="s">
        <v>64</v>
      </c>
    </row>
    <row r="807" spans="1:6" x14ac:dyDescent="0.35">
      <c r="A807" t="str">
        <f t="shared" si="12"/>
        <v>ET07,98</v>
      </c>
      <c r="B807">
        <v>98</v>
      </c>
      <c r="C807">
        <v>48.423999999999999</v>
      </c>
      <c r="D807">
        <v>44.7087151653202</v>
      </c>
      <c r="E807" t="s">
        <v>19</v>
      </c>
      <c r="F807" t="s">
        <v>64</v>
      </c>
    </row>
    <row r="808" spans="1:6" x14ac:dyDescent="0.35">
      <c r="A808" t="str">
        <f t="shared" si="12"/>
        <v>ET07,99</v>
      </c>
      <c r="B808">
        <v>99</v>
      </c>
      <c r="C808">
        <v>42.212000000000003</v>
      </c>
      <c r="D808">
        <v>39.2397721322561</v>
      </c>
      <c r="E808" t="s">
        <v>19</v>
      </c>
      <c r="F808" t="s">
        <v>64</v>
      </c>
    </row>
    <row r="809" spans="1:6" x14ac:dyDescent="0.35">
      <c r="A809" t="str">
        <f t="shared" si="12"/>
        <v>ET07,100</v>
      </c>
      <c r="B809">
        <v>100</v>
      </c>
      <c r="C809">
        <v>36</v>
      </c>
      <c r="D809">
        <v>36</v>
      </c>
      <c r="E809" t="s">
        <v>19</v>
      </c>
      <c r="F809" t="s">
        <v>64</v>
      </c>
    </row>
    <row r="810" spans="1:6" x14ac:dyDescent="0.35">
      <c r="A810" t="str">
        <f t="shared" si="12"/>
        <v>ET12,&lt;1</v>
      </c>
      <c r="B810" t="s">
        <v>61</v>
      </c>
      <c r="C810">
        <v>9625.9100430514609</v>
      </c>
      <c r="D810">
        <v>9625.9100430514609</v>
      </c>
      <c r="E810" t="s">
        <v>21</v>
      </c>
      <c r="F810" t="s">
        <v>65</v>
      </c>
    </row>
    <row r="811" spans="1:6" x14ac:dyDescent="0.35">
      <c r="A811" t="str">
        <f t="shared" si="12"/>
        <v>ET12,1</v>
      </c>
      <c r="B811">
        <v>1</v>
      </c>
      <c r="C811">
        <v>9260.3029752504008</v>
      </c>
      <c r="D811">
        <v>9228.9879931330306</v>
      </c>
      <c r="E811" t="s">
        <v>21</v>
      </c>
      <c r="F811" t="s">
        <v>65</v>
      </c>
    </row>
    <row r="812" spans="1:6" x14ac:dyDescent="0.35">
      <c r="A812" t="str">
        <f t="shared" si="12"/>
        <v>ET12,2</v>
      </c>
      <c r="B812">
        <v>2</v>
      </c>
      <c r="C812">
        <v>8894.6959074493498</v>
      </c>
      <c r="D812">
        <v>8894.6959074493498</v>
      </c>
      <c r="E812" t="s">
        <v>21</v>
      </c>
      <c r="F812" t="s">
        <v>65</v>
      </c>
    </row>
    <row r="813" spans="1:6" x14ac:dyDescent="0.35">
      <c r="A813" t="str">
        <f t="shared" si="12"/>
        <v>ET12,3</v>
      </c>
      <c r="B813">
        <v>3</v>
      </c>
      <c r="C813">
        <v>8746.6562326058702</v>
      </c>
      <c r="D813">
        <v>8668.0618609748799</v>
      </c>
      <c r="E813" t="s">
        <v>21</v>
      </c>
      <c r="F813" t="s">
        <v>65</v>
      </c>
    </row>
    <row r="814" spans="1:6" x14ac:dyDescent="0.35">
      <c r="A814" t="str">
        <f t="shared" si="12"/>
        <v>ET12,4</v>
      </c>
      <c r="B814">
        <v>4</v>
      </c>
      <c r="C814">
        <v>8598.6165577623906</v>
      </c>
      <c r="D814">
        <v>8523.7063716429093</v>
      </c>
      <c r="E814" t="s">
        <v>21</v>
      </c>
      <c r="F814" t="s">
        <v>65</v>
      </c>
    </row>
    <row r="815" spans="1:6" x14ac:dyDescent="0.35">
      <c r="A815" t="str">
        <f t="shared" si="12"/>
        <v>ET12,5</v>
      </c>
      <c r="B815">
        <v>5</v>
      </c>
      <c r="C815">
        <v>8450.5768829189201</v>
      </c>
      <c r="D815">
        <v>8418.6480681264293</v>
      </c>
      <c r="E815" t="s">
        <v>21</v>
      </c>
      <c r="F815" t="s">
        <v>65</v>
      </c>
    </row>
    <row r="816" spans="1:6" x14ac:dyDescent="0.35">
      <c r="A816" t="str">
        <f t="shared" si="12"/>
        <v>ET12,6</v>
      </c>
      <c r="B816">
        <v>6</v>
      </c>
      <c r="C816">
        <v>8302.5372080754405</v>
      </c>
      <c r="D816">
        <v>8309.9055790984494</v>
      </c>
      <c r="E816" t="s">
        <v>21</v>
      </c>
      <c r="F816" t="s">
        <v>65</v>
      </c>
    </row>
    <row r="817" spans="1:6" x14ac:dyDescent="0.35">
      <c r="A817" t="str">
        <f t="shared" si="12"/>
        <v>ET12,7</v>
      </c>
      <c r="B817">
        <v>7</v>
      </c>
      <c r="C817">
        <v>8154.49753323196</v>
      </c>
      <c r="D817">
        <v>8154.49753323196</v>
      </c>
      <c r="E817" t="s">
        <v>21</v>
      </c>
      <c r="F817" t="s">
        <v>65</v>
      </c>
    </row>
    <row r="818" spans="1:6" x14ac:dyDescent="0.35">
      <c r="A818" t="str">
        <f t="shared" si="12"/>
        <v>ET12,8</v>
      </c>
      <c r="B818">
        <v>8</v>
      </c>
      <c r="C818">
        <v>7920.4887506020004</v>
      </c>
      <c r="D818">
        <v>7923.9331805215998</v>
      </c>
      <c r="E818" t="s">
        <v>21</v>
      </c>
      <c r="F818" t="s">
        <v>65</v>
      </c>
    </row>
    <row r="819" spans="1:6" x14ac:dyDescent="0.35">
      <c r="A819" t="str">
        <f t="shared" si="12"/>
        <v>ET12,9</v>
      </c>
      <c r="B819">
        <v>9</v>
      </c>
      <c r="C819">
        <v>7686.47996797203</v>
      </c>
      <c r="D819">
        <v>7647.6842562485799</v>
      </c>
      <c r="E819" t="s">
        <v>21</v>
      </c>
      <c r="F819" t="s">
        <v>65</v>
      </c>
    </row>
    <row r="820" spans="1:6" x14ac:dyDescent="0.35">
      <c r="A820" t="str">
        <f t="shared" si="12"/>
        <v>ET12,10</v>
      </c>
      <c r="B820">
        <v>10</v>
      </c>
      <c r="C820">
        <v>7452.4711853420704</v>
      </c>
      <c r="D820">
        <v>7369.71311701576</v>
      </c>
      <c r="E820" t="s">
        <v>21</v>
      </c>
      <c r="F820" t="s">
        <v>65</v>
      </c>
    </row>
    <row r="821" spans="1:6" x14ac:dyDescent="0.35">
      <c r="A821" t="str">
        <f t="shared" si="12"/>
        <v>ET12,11</v>
      </c>
      <c r="B821">
        <v>11</v>
      </c>
      <c r="C821">
        <v>7218.4624027120999</v>
      </c>
      <c r="D821">
        <v>7133.9821194259903</v>
      </c>
      <c r="E821" t="s">
        <v>21</v>
      </c>
      <c r="F821" t="s">
        <v>65</v>
      </c>
    </row>
    <row r="822" spans="1:6" x14ac:dyDescent="0.35">
      <c r="A822" t="str">
        <f t="shared" si="12"/>
        <v>ET12,12</v>
      </c>
      <c r="B822">
        <v>12</v>
      </c>
      <c r="C822">
        <v>6984.4536200821403</v>
      </c>
      <c r="D822">
        <v>6984.4536200821403</v>
      </c>
      <c r="E822" t="s">
        <v>21</v>
      </c>
      <c r="F822" t="s">
        <v>65</v>
      </c>
    </row>
    <row r="823" spans="1:6" x14ac:dyDescent="0.35">
      <c r="A823" t="str">
        <f t="shared" si="12"/>
        <v>ET12,13</v>
      </c>
      <c r="B823">
        <v>13</v>
      </c>
      <c r="C823">
        <v>7039.3365854108297</v>
      </c>
      <c r="D823">
        <v>6950.6126745356496</v>
      </c>
      <c r="E823" t="s">
        <v>21</v>
      </c>
      <c r="F823" t="s">
        <v>65</v>
      </c>
    </row>
    <row r="824" spans="1:6" x14ac:dyDescent="0.35">
      <c r="A824" t="str">
        <f t="shared" si="12"/>
        <v>ET12,14</v>
      </c>
      <c r="B824">
        <v>14</v>
      </c>
      <c r="C824">
        <v>7094.2195507395199</v>
      </c>
      <c r="D824">
        <v>7004.0351341323303</v>
      </c>
      <c r="E824" t="s">
        <v>21</v>
      </c>
      <c r="F824" t="s">
        <v>65</v>
      </c>
    </row>
    <row r="825" spans="1:6" x14ac:dyDescent="0.35">
      <c r="A825" t="str">
        <f t="shared" si="12"/>
        <v>ET12,15</v>
      </c>
      <c r="B825">
        <v>15</v>
      </c>
      <c r="C825">
        <v>7149.1025160682202</v>
      </c>
      <c r="D825">
        <v>7101.8195491666102</v>
      </c>
      <c r="E825" t="s">
        <v>21</v>
      </c>
      <c r="F825" t="s">
        <v>65</v>
      </c>
    </row>
    <row r="826" spans="1:6" x14ac:dyDescent="0.35">
      <c r="A826" t="str">
        <f t="shared" si="12"/>
        <v>ET12,16</v>
      </c>
      <c r="B826">
        <v>16</v>
      </c>
      <c r="C826">
        <v>7203.9854813969096</v>
      </c>
      <c r="D826">
        <v>7201.0644699328896</v>
      </c>
      <c r="E826" t="s">
        <v>21</v>
      </c>
      <c r="F826" t="s">
        <v>65</v>
      </c>
    </row>
    <row r="827" spans="1:6" x14ac:dyDescent="0.35">
      <c r="A827" t="str">
        <f t="shared" si="12"/>
        <v>ET12,17</v>
      </c>
      <c r="B827">
        <v>17</v>
      </c>
      <c r="C827">
        <v>7258.8684467255998</v>
      </c>
      <c r="D827">
        <v>7258.8684467255998</v>
      </c>
      <c r="E827" t="s">
        <v>21</v>
      </c>
      <c r="F827" t="s">
        <v>65</v>
      </c>
    </row>
    <row r="828" spans="1:6" x14ac:dyDescent="0.35">
      <c r="A828" t="str">
        <f t="shared" si="12"/>
        <v>ET12,18</v>
      </c>
      <c r="B828">
        <v>18</v>
      </c>
      <c r="C828">
        <v>7194.7518595641804</v>
      </c>
      <c r="D828">
        <v>7244.4385264753701</v>
      </c>
      <c r="E828" t="s">
        <v>21</v>
      </c>
      <c r="F828" t="s">
        <v>65</v>
      </c>
    </row>
    <row r="829" spans="1:6" x14ac:dyDescent="0.35">
      <c r="A829" t="str">
        <f t="shared" si="12"/>
        <v>ET12,19</v>
      </c>
      <c r="B829">
        <v>19</v>
      </c>
      <c r="C829">
        <v>7130.6352724027502</v>
      </c>
      <c r="D829">
        <v>7175.4157426577503</v>
      </c>
      <c r="E829" t="s">
        <v>21</v>
      </c>
      <c r="F829" t="s">
        <v>65</v>
      </c>
    </row>
    <row r="830" spans="1:6" x14ac:dyDescent="0.35">
      <c r="A830" t="str">
        <f t="shared" si="12"/>
        <v>ET12,20</v>
      </c>
      <c r="B830">
        <v>20</v>
      </c>
      <c r="C830">
        <v>7066.5186852413299</v>
      </c>
      <c r="D830">
        <v>7081.5496253845504</v>
      </c>
      <c r="E830" t="s">
        <v>21</v>
      </c>
      <c r="F830" t="s">
        <v>65</v>
      </c>
    </row>
    <row r="831" spans="1:6" x14ac:dyDescent="0.35">
      <c r="A831" t="str">
        <f t="shared" si="12"/>
        <v>ET12,21</v>
      </c>
      <c r="B831">
        <v>21</v>
      </c>
      <c r="C831">
        <v>7002.4020980798996</v>
      </c>
      <c r="D831">
        <v>6992.5897047675298</v>
      </c>
      <c r="E831" t="s">
        <v>21</v>
      </c>
      <c r="F831" t="s">
        <v>65</v>
      </c>
    </row>
    <row r="832" spans="1:6" x14ac:dyDescent="0.35">
      <c r="A832" t="str">
        <f t="shared" si="12"/>
        <v>ET12,22</v>
      </c>
      <c r="B832">
        <v>22</v>
      </c>
      <c r="C832">
        <v>6938.2855109184802</v>
      </c>
      <c r="D832">
        <v>6938.2855109184802</v>
      </c>
      <c r="E832" t="s">
        <v>21</v>
      </c>
      <c r="F832" t="s">
        <v>65</v>
      </c>
    </row>
    <row r="833" spans="1:6" x14ac:dyDescent="0.35">
      <c r="A833" t="str">
        <f t="shared" si="12"/>
        <v>ET12,23</v>
      </c>
      <c r="B833">
        <v>23</v>
      </c>
      <c r="C833">
        <v>6897.0866238108101</v>
      </c>
      <c r="D833">
        <v>6936.4222305753901</v>
      </c>
      <c r="E833" t="s">
        <v>21</v>
      </c>
      <c r="F833" t="s">
        <v>65</v>
      </c>
    </row>
    <row r="834" spans="1:6" x14ac:dyDescent="0.35">
      <c r="A834" t="str">
        <f t="shared" si="12"/>
        <v>ET12,24</v>
      </c>
      <c r="B834">
        <v>24</v>
      </c>
      <c r="C834">
        <v>6855.88773670314</v>
      </c>
      <c r="D834">
        <v>6956.9276769810403</v>
      </c>
      <c r="E834" t="s">
        <v>21</v>
      </c>
      <c r="F834" t="s">
        <v>65</v>
      </c>
    </row>
    <row r="835" spans="1:6" x14ac:dyDescent="0.35">
      <c r="A835" t="str">
        <f t="shared" ref="A835:A898" si="13">_xlfn.CONCAT(E835,",",B835)</f>
        <v>ET12,25</v>
      </c>
      <c r="B835">
        <v>25</v>
      </c>
      <c r="C835">
        <v>6814.68884959548</v>
      </c>
      <c r="D835">
        <v>6957.7653200043997</v>
      </c>
      <c r="E835" t="s">
        <v>21</v>
      </c>
      <c r="F835" t="s">
        <v>65</v>
      </c>
    </row>
    <row r="836" spans="1:6" x14ac:dyDescent="0.35">
      <c r="A836" t="str">
        <f t="shared" si="13"/>
        <v>ET12,26</v>
      </c>
      <c r="B836">
        <v>26</v>
      </c>
      <c r="C836">
        <v>6773.4899624878099</v>
      </c>
      <c r="D836">
        <v>6896.8986295144396</v>
      </c>
      <c r="E836" t="s">
        <v>21</v>
      </c>
      <c r="F836" t="s">
        <v>65</v>
      </c>
    </row>
    <row r="837" spans="1:6" x14ac:dyDescent="0.35">
      <c r="A837" t="str">
        <f t="shared" si="13"/>
        <v>ET12,27</v>
      </c>
      <c r="B837">
        <v>27</v>
      </c>
      <c r="C837">
        <v>6732.2910753801398</v>
      </c>
      <c r="D837">
        <v>6732.2910753801398</v>
      </c>
      <c r="E837" t="s">
        <v>21</v>
      </c>
      <c r="F837" t="s">
        <v>65</v>
      </c>
    </row>
    <row r="838" spans="1:6" x14ac:dyDescent="0.35">
      <c r="A838" t="str">
        <f t="shared" si="13"/>
        <v>ET12,28</v>
      </c>
      <c r="B838">
        <v>28</v>
      </c>
      <c r="C838">
        <v>6344.3393557149102</v>
      </c>
      <c r="D838">
        <v>6437.1914929232498</v>
      </c>
      <c r="E838" t="s">
        <v>21</v>
      </c>
      <c r="F838" t="s">
        <v>65</v>
      </c>
    </row>
    <row r="839" spans="1:6" x14ac:dyDescent="0.35">
      <c r="A839" t="str">
        <f t="shared" si="13"/>
        <v>ET12,29</v>
      </c>
      <c r="B839">
        <v>29</v>
      </c>
      <c r="C839">
        <v>5956.3876360496797</v>
      </c>
      <c r="D839">
        <v>6045.9901792765904</v>
      </c>
      <c r="E839" t="s">
        <v>21</v>
      </c>
      <c r="F839" t="s">
        <v>65</v>
      </c>
    </row>
    <row r="840" spans="1:6" x14ac:dyDescent="0.35">
      <c r="A840" t="str">
        <f t="shared" si="13"/>
        <v>ET12,30</v>
      </c>
      <c r="B840">
        <v>30</v>
      </c>
      <c r="C840">
        <v>5568.4359163844601</v>
      </c>
      <c r="D840">
        <v>5608.3627970257603</v>
      </c>
      <c r="E840" t="s">
        <v>21</v>
      </c>
      <c r="F840" t="s">
        <v>65</v>
      </c>
    </row>
    <row r="841" spans="1:6" x14ac:dyDescent="0.35">
      <c r="A841" t="str">
        <f t="shared" si="13"/>
        <v>ET12,31</v>
      </c>
      <c r="B841">
        <v>31</v>
      </c>
      <c r="C841">
        <v>5180.4841967192297</v>
      </c>
      <c r="D841">
        <v>5173.98500875637</v>
      </c>
      <c r="E841" t="s">
        <v>21</v>
      </c>
      <c r="F841" t="s">
        <v>65</v>
      </c>
    </row>
    <row r="842" spans="1:6" x14ac:dyDescent="0.35">
      <c r="A842" t="str">
        <f t="shared" si="13"/>
        <v>ET12,32</v>
      </c>
      <c r="B842">
        <v>32</v>
      </c>
      <c r="C842">
        <v>4792.5324770540001</v>
      </c>
      <c r="D842">
        <v>4792.5324770540001</v>
      </c>
      <c r="E842" t="s">
        <v>21</v>
      </c>
      <c r="F842" t="s">
        <v>65</v>
      </c>
    </row>
    <row r="843" spans="1:6" x14ac:dyDescent="0.35">
      <c r="A843" t="str">
        <f t="shared" si="13"/>
        <v>ET12,33</v>
      </c>
      <c r="B843">
        <v>33</v>
      </c>
      <c r="C843">
        <v>4593.8593072861404</v>
      </c>
      <c r="D843">
        <v>4500.7318226696298</v>
      </c>
      <c r="E843" t="s">
        <v>21</v>
      </c>
      <c r="F843" t="s">
        <v>65</v>
      </c>
    </row>
    <row r="844" spans="1:6" x14ac:dyDescent="0.35">
      <c r="A844" t="str">
        <f t="shared" si="13"/>
        <v>ET12,34</v>
      </c>
      <c r="B844">
        <v>34</v>
      </c>
      <c r="C844">
        <v>4395.1861375182798</v>
      </c>
      <c r="D844">
        <v>4283.5134990156903</v>
      </c>
      <c r="E844" t="s">
        <v>21</v>
      </c>
      <c r="F844" t="s">
        <v>65</v>
      </c>
    </row>
    <row r="845" spans="1:6" x14ac:dyDescent="0.35">
      <c r="A845" t="str">
        <f t="shared" si="13"/>
        <v>ET12,35</v>
      </c>
      <c r="B845">
        <v>35</v>
      </c>
      <c r="C845">
        <v>4196.5129677504201</v>
      </c>
      <c r="D845">
        <v>4112.8589176700198</v>
      </c>
      <c r="E845" t="s">
        <v>21</v>
      </c>
      <c r="F845" t="s">
        <v>65</v>
      </c>
    </row>
    <row r="846" spans="1:6" x14ac:dyDescent="0.35">
      <c r="A846" t="str">
        <f t="shared" si="13"/>
        <v>ET12,36</v>
      </c>
      <c r="B846">
        <v>36</v>
      </c>
      <c r="C846">
        <v>3997.83979798256</v>
      </c>
      <c r="D846">
        <v>3960.7494902104199</v>
      </c>
      <c r="E846" t="s">
        <v>21</v>
      </c>
      <c r="F846" t="s">
        <v>65</v>
      </c>
    </row>
    <row r="847" spans="1:6" x14ac:dyDescent="0.35">
      <c r="A847" t="str">
        <f t="shared" si="13"/>
        <v>ET12,37</v>
      </c>
      <c r="B847">
        <v>37</v>
      </c>
      <c r="C847">
        <v>3799.1666282146998</v>
      </c>
      <c r="D847">
        <v>3799.1666282146998</v>
      </c>
      <c r="E847" t="s">
        <v>21</v>
      </c>
      <c r="F847" t="s">
        <v>65</v>
      </c>
    </row>
    <row r="848" spans="1:6" x14ac:dyDescent="0.35">
      <c r="A848" t="str">
        <f t="shared" si="13"/>
        <v>ET12,38</v>
      </c>
      <c r="B848">
        <v>38</v>
      </c>
      <c r="C848">
        <v>3584.3323355702901</v>
      </c>
      <c r="D848">
        <v>3606.9437029372798</v>
      </c>
      <c r="E848" t="s">
        <v>21</v>
      </c>
      <c r="F848" t="s">
        <v>65</v>
      </c>
    </row>
    <row r="849" spans="1:6" x14ac:dyDescent="0.35">
      <c r="A849" t="str">
        <f t="shared" si="13"/>
        <v>ET12,39</v>
      </c>
      <c r="B849">
        <v>39</v>
      </c>
      <c r="C849">
        <v>3369.4980429258799</v>
      </c>
      <c r="D849">
        <v>3390.3219243389699</v>
      </c>
      <c r="E849" t="s">
        <v>21</v>
      </c>
      <c r="F849" t="s">
        <v>65</v>
      </c>
    </row>
    <row r="850" spans="1:6" x14ac:dyDescent="0.35">
      <c r="A850" t="str">
        <f t="shared" si="13"/>
        <v>ET12,40</v>
      </c>
      <c r="B850">
        <v>40</v>
      </c>
      <c r="C850">
        <v>3154.6637502814801</v>
      </c>
      <c r="D850">
        <v>3162.3944620571601</v>
      </c>
      <c r="E850" t="s">
        <v>21</v>
      </c>
      <c r="F850" t="s">
        <v>65</v>
      </c>
    </row>
    <row r="851" spans="1:6" x14ac:dyDescent="0.35">
      <c r="A851" t="str">
        <f t="shared" si="13"/>
        <v>ET12,41</v>
      </c>
      <c r="B851">
        <v>41</v>
      </c>
      <c r="C851">
        <v>2939.8294576370699</v>
      </c>
      <c r="D851">
        <v>2936.2544857292601</v>
      </c>
      <c r="E851" t="s">
        <v>21</v>
      </c>
      <c r="F851" t="s">
        <v>65</v>
      </c>
    </row>
    <row r="852" spans="1:6" x14ac:dyDescent="0.35">
      <c r="A852" t="str">
        <f t="shared" si="13"/>
        <v>ET12,42</v>
      </c>
      <c r="B852">
        <v>42</v>
      </c>
      <c r="C852">
        <v>2724.9951649926602</v>
      </c>
      <c r="D852">
        <v>2724.9951649926602</v>
      </c>
      <c r="E852" t="s">
        <v>21</v>
      </c>
      <c r="F852" t="s">
        <v>65</v>
      </c>
    </row>
    <row r="853" spans="1:6" x14ac:dyDescent="0.35">
      <c r="A853" t="str">
        <f t="shared" si="13"/>
        <v>ET12,43</v>
      </c>
      <c r="B853">
        <v>43</v>
      </c>
      <c r="C853">
        <v>2573.5013940452</v>
      </c>
      <c r="D853">
        <v>2538.6485253069</v>
      </c>
      <c r="E853" t="s">
        <v>21</v>
      </c>
      <c r="F853" t="s">
        <v>65</v>
      </c>
    </row>
    <row r="854" spans="1:6" x14ac:dyDescent="0.35">
      <c r="A854" t="str">
        <f t="shared" si="13"/>
        <v>ET12,44</v>
      </c>
      <c r="B854">
        <v>44</v>
      </c>
      <c r="C854">
        <v>2422.0076230977502</v>
      </c>
      <c r="D854">
        <v>2375.0020154200702</v>
      </c>
      <c r="E854" t="s">
        <v>21</v>
      </c>
      <c r="F854" t="s">
        <v>65</v>
      </c>
    </row>
    <row r="855" spans="1:6" x14ac:dyDescent="0.35">
      <c r="A855" t="str">
        <f t="shared" si="13"/>
        <v>ET12,45</v>
      </c>
      <c r="B855">
        <v>45</v>
      </c>
      <c r="C855">
        <v>2270.5138521502899</v>
      </c>
      <c r="D855">
        <v>2228.7819399023901</v>
      </c>
      <c r="E855" t="s">
        <v>21</v>
      </c>
      <c r="F855" t="s">
        <v>65</v>
      </c>
    </row>
    <row r="856" spans="1:6" x14ac:dyDescent="0.35">
      <c r="A856" t="str">
        <f t="shared" si="13"/>
        <v>ET12,46</v>
      </c>
      <c r="B856">
        <v>46</v>
      </c>
      <c r="C856">
        <v>2119.0200812028302</v>
      </c>
      <c r="D856">
        <v>2094.7146033240901</v>
      </c>
      <c r="E856" t="s">
        <v>21</v>
      </c>
      <c r="F856" t="s">
        <v>65</v>
      </c>
    </row>
    <row r="857" spans="1:6" x14ac:dyDescent="0.35">
      <c r="A857" t="str">
        <f t="shared" si="13"/>
        <v>ET12,47</v>
      </c>
      <c r="B857">
        <v>47</v>
      </c>
      <c r="C857">
        <v>1967.5263102553799</v>
      </c>
      <c r="D857">
        <v>1967.5263102553799</v>
      </c>
      <c r="E857" t="s">
        <v>21</v>
      </c>
      <c r="F857" t="s">
        <v>65</v>
      </c>
    </row>
    <row r="858" spans="1:6" x14ac:dyDescent="0.35">
      <c r="A858" t="str">
        <f t="shared" si="13"/>
        <v>ET12,48</v>
      </c>
      <c r="B858">
        <v>48</v>
      </c>
      <c r="C858">
        <v>1848.9461238602501</v>
      </c>
      <c r="D858">
        <v>1842.9388390326201</v>
      </c>
      <c r="E858" t="s">
        <v>21</v>
      </c>
      <c r="F858" t="s">
        <v>65</v>
      </c>
    </row>
    <row r="859" spans="1:6" x14ac:dyDescent="0.35">
      <c r="A859" t="str">
        <f t="shared" si="13"/>
        <v>ET12,49</v>
      </c>
      <c r="B859">
        <v>49</v>
      </c>
      <c r="C859">
        <v>1730.3659374651299</v>
      </c>
      <c r="D859">
        <v>1720.6558630566799</v>
      </c>
      <c r="E859" t="s">
        <v>21</v>
      </c>
      <c r="F859" t="s">
        <v>65</v>
      </c>
    </row>
    <row r="860" spans="1:6" x14ac:dyDescent="0.35">
      <c r="A860" t="str">
        <f t="shared" si="13"/>
        <v>ET12,50</v>
      </c>
      <c r="B860">
        <v>50</v>
      </c>
      <c r="C860">
        <v>1611.7857510700101</v>
      </c>
      <c r="D860">
        <v>1601.3765294945599</v>
      </c>
      <c r="E860" t="s">
        <v>21</v>
      </c>
      <c r="F860" t="s">
        <v>65</v>
      </c>
    </row>
    <row r="861" spans="1:6" x14ac:dyDescent="0.35">
      <c r="A861" t="str">
        <f t="shared" si="13"/>
        <v>ET12,51</v>
      </c>
      <c r="B861">
        <v>51</v>
      </c>
      <c r="C861">
        <v>1493.20556467488</v>
      </c>
      <c r="D861">
        <v>1485.79998551325</v>
      </c>
      <c r="E861" t="s">
        <v>21</v>
      </c>
      <c r="F861" t="s">
        <v>65</v>
      </c>
    </row>
    <row r="862" spans="1:6" x14ac:dyDescent="0.35">
      <c r="A862" t="str">
        <f t="shared" si="13"/>
        <v>ET12,52</v>
      </c>
      <c r="B862">
        <v>52</v>
      </c>
      <c r="C862">
        <v>1374.6253782797601</v>
      </c>
      <c r="D862">
        <v>1374.6253782797601</v>
      </c>
      <c r="E862" t="s">
        <v>21</v>
      </c>
      <c r="F862" t="s">
        <v>65</v>
      </c>
    </row>
    <row r="863" spans="1:6" x14ac:dyDescent="0.35">
      <c r="A863" t="str">
        <f t="shared" si="13"/>
        <v>ET12,53</v>
      </c>
      <c r="B863">
        <v>53</v>
      </c>
      <c r="C863">
        <v>1286.3999127715099</v>
      </c>
      <c r="D863">
        <v>1268.7458270135901</v>
      </c>
      <c r="E863" t="s">
        <v>21</v>
      </c>
      <c r="F863" t="s">
        <v>65</v>
      </c>
    </row>
    <row r="864" spans="1:6" x14ac:dyDescent="0.35">
      <c r="A864" t="str">
        <f t="shared" si="13"/>
        <v>ET12,54</v>
      </c>
      <c r="B864">
        <v>54</v>
      </c>
      <c r="C864">
        <v>1198.1744472632599</v>
      </c>
      <c r="D864">
        <v>1169.8303391443101</v>
      </c>
      <c r="E864" t="s">
        <v>21</v>
      </c>
      <c r="F864" t="s">
        <v>65</v>
      </c>
    </row>
    <row r="865" spans="1:6" x14ac:dyDescent="0.35">
      <c r="A865" t="str">
        <f t="shared" si="13"/>
        <v>ET12,55</v>
      </c>
      <c r="B865">
        <v>55</v>
      </c>
      <c r="C865">
        <v>1109.948981755</v>
      </c>
      <c r="D865">
        <v>1079.74189415399</v>
      </c>
      <c r="E865" t="s">
        <v>21</v>
      </c>
      <c r="F865" t="s">
        <v>65</v>
      </c>
    </row>
    <row r="866" spans="1:6" x14ac:dyDescent="0.35">
      <c r="A866" t="str">
        <f t="shared" si="13"/>
        <v>ET12,56</v>
      </c>
      <c r="B866">
        <v>56</v>
      </c>
      <c r="C866">
        <v>1021.72351624675</v>
      </c>
      <c r="D866">
        <v>1000.34347152469</v>
      </c>
      <c r="E866" t="s">
        <v>21</v>
      </c>
      <c r="F866" t="s">
        <v>65</v>
      </c>
    </row>
    <row r="867" spans="1:6" x14ac:dyDescent="0.35">
      <c r="A867" t="str">
        <f t="shared" si="13"/>
        <v>ET12,57</v>
      </c>
      <c r="B867">
        <v>57</v>
      </c>
      <c r="C867">
        <v>933.49805073849802</v>
      </c>
      <c r="D867">
        <v>933.49805073849802</v>
      </c>
      <c r="E867" t="s">
        <v>21</v>
      </c>
      <c r="F867" t="s">
        <v>65</v>
      </c>
    </row>
    <row r="868" spans="1:6" x14ac:dyDescent="0.35">
      <c r="A868" t="str">
        <f t="shared" si="13"/>
        <v>ET12,58</v>
      </c>
      <c r="B868">
        <v>58</v>
      </c>
      <c r="C868">
        <v>891.17247049756304</v>
      </c>
      <c r="D868">
        <v>880.02141042313201</v>
      </c>
      <c r="E868" t="s">
        <v>21</v>
      </c>
      <c r="F868" t="s">
        <v>65</v>
      </c>
    </row>
    <row r="869" spans="1:6" x14ac:dyDescent="0.35">
      <c r="A869" t="str">
        <f t="shared" si="13"/>
        <v>ET12,59</v>
      </c>
      <c r="B869">
        <v>59</v>
      </c>
      <c r="C869">
        <v>848.84689025662794</v>
      </c>
      <c r="D869">
        <v>836.54052578896005</v>
      </c>
      <c r="E869" t="s">
        <v>21</v>
      </c>
      <c r="F869" t="s">
        <v>65</v>
      </c>
    </row>
    <row r="870" spans="1:6" x14ac:dyDescent="0.35">
      <c r="A870" t="str">
        <f t="shared" si="13"/>
        <v>ET12,60</v>
      </c>
      <c r="B870">
        <v>60</v>
      </c>
      <c r="C870">
        <v>806.52131001569296</v>
      </c>
      <c r="D870">
        <v>798.63517119200299</v>
      </c>
      <c r="E870" t="s">
        <v>21</v>
      </c>
      <c r="F870" t="s">
        <v>65</v>
      </c>
    </row>
    <row r="871" spans="1:6" x14ac:dyDescent="0.35">
      <c r="A871" t="str">
        <f t="shared" si="13"/>
        <v>ET12,61</v>
      </c>
      <c r="B871">
        <v>61</v>
      </c>
      <c r="C871">
        <v>764.19572977475696</v>
      </c>
      <c r="D871">
        <v>761.88512098828301</v>
      </c>
      <c r="E871" t="s">
        <v>21</v>
      </c>
      <c r="F871" t="s">
        <v>65</v>
      </c>
    </row>
    <row r="872" spans="1:6" x14ac:dyDescent="0.35">
      <c r="A872" t="str">
        <f t="shared" si="13"/>
        <v>ET12,62</v>
      </c>
      <c r="B872">
        <v>62</v>
      </c>
      <c r="C872">
        <v>721.87014953382197</v>
      </c>
      <c r="D872">
        <v>721.87014953382197</v>
      </c>
      <c r="E872" t="s">
        <v>21</v>
      </c>
      <c r="F872" t="s">
        <v>65</v>
      </c>
    </row>
    <row r="873" spans="1:6" x14ac:dyDescent="0.35">
      <c r="A873" t="str">
        <f t="shared" si="13"/>
        <v>ET12,63</v>
      </c>
      <c r="B873">
        <v>63</v>
      </c>
      <c r="C873">
        <v>667.42154854393402</v>
      </c>
      <c r="D873">
        <v>675.22213973362796</v>
      </c>
      <c r="E873" t="s">
        <v>21</v>
      </c>
      <c r="F873" t="s">
        <v>65</v>
      </c>
    </row>
    <row r="874" spans="1:6" x14ac:dyDescent="0.35">
      <c r="A874" t="str">
        <f t="shared" si="13"/>
        <v>ET12,64</v>
      </c>
      <c r="B874">
        <v>64</v>
      </c>
      <c r="C874">
        <v>612.97294755404698</v>
      </c>
      <c r="D874">
        <v>622.78140868865</v>
      </c>
      <c r="E874" t="s">
        <v>21</v>
      </c>
      <c r="F874" t="s">
        <v>65</v>
      </c>
    </row>
    <row r="875" spans="1:6" x14ac:dyDescent="0.35">
      <c r="A875" t="str">
        <f t="shared" si="13"/>
        <v>ET12,65</v>
      </c>
      <c r="B875">
        <v>65</v>
      </c>
      <c r="C875">
        <v>558.52434656415903</v>
      </c>
      <c r="D875">
        <v>566.440382048826</v>
      </c>
      <c r="E875" t="s">
        <v>21</v>
      </c>
      <c r="F875" t="s">
        <v>65</v>
      </c>
    </row>
    <row r="876" spans="1:6" x14ac:dyDescent="0.35">
      <c r="A876" t="str">
        <f t="shared" si="13"/>
        <v>ET12,66</v>
      </c>
      <c r="B876">
        <v>66</v>
      </c>
      <c r="C876">
        <v>504.07574557427199</v>
      </c>
      <c r="D876">
        <v>508.09148546409199</v>
      </c>
      <c r="E876" t="s">
        <v>21</v>
      </c>
      <c r="F876" t="s">
        <v>65</v>
      </c>
    </row>
    <row r="877" spans="1:6" x14ac:dyDescent="0.35">
      <c r="A877" t="str">
        <f t="shared" si="13"/>
        <v>ET12,67</v>
      </c>
      <c r="B877">
        <v>67</v>
      </c>
      <c r="C877">
        <v>449.62714458438398</v>
      </c>
      <c r="D877">
        <v>449.62714458438398</v>
      </c>
      <c r="E877" t="s">
        <v>21</v>
      </c>
      <c r="F877" t="s">
        <v>65</v>
      </c>
    </row>
    <row r="878" spans="1:6" x14ac:dyDescent="0.35">
      <c r="A878" t="str">
        <f t="shared" si="13"/>
        <v>ET12,68</v>
      </c>
      <c r="B878">
        <v>68</v>
      </c>
      <c r="C878">
        <v>401.94431092316103</v>
      </c>
      <c r="D878">
        <v>392.855019481792</v>
      </c>
      <c r="E878" t="s">
        <v>21</v>
      </c>
      <c r="F878" t="s">
        <v>65</v>
      </c>
    </row>
    <row r="879" spans="1:6" x14ac:dyDescent="0.35">
      <c r="A879" t="str">
        <f t="shared" si="13"/>
        <v>ET12,69</v>
      </c>
      <c r="B879">
        <v>69</v>
      </c>
      <c r="C879">
        <v>354.26147726193801</v>
      </c>
      <c r="D879">
        <v>339.24370791702398</v>
      </c>
      <c r="E879" t="s">
        <v>21</v>
      </c>
      <c r="F879" t="s">
        <v>65</v>
      </c>
    </row>
    <row r="880" spans="1:6" x14ac:dyDescent="0.35">
      <c r="A880" t="str">
        <f t="shared" si="13"/>
        <v>ET12,70</v>
      </c>
      <c r="B880">
        <v>70</v>
      </c>
      <c r="C880">
        <v>306.57864360071602</v>
      </c>
      <c r="D880">
        <v>290.17704207294003</v>
      </c>
      <c r="E880" t="s">
        <v>21</v>
      </c>
      <c r="F880" t="s">
        <v>65</v>
      </c>
    </row>
    <row r="881" spans="1:6" x14ac:dyDescent="0.35">
      <c r="A881" t="str">
        <f t="shared" si="13"/>
        <v>ET12,71</v>
      </c>
      <c r="B881">
        <v>71</v>
      </c>
      <c r="C881">
        <v>258.89580993949301</v>
      </c>
      <c r="D881">
        <v>247.03885413240201</v>
      </c>
      <c r="E881" t="s">
        <v>21</v>
      </c>
      <c r="F881" t="s">
        <v>65</v>
      </c>
    </row>
    <row r="882" spans="1:6" x14ac:dyDescent="0.35">
      <c r="A882" t="str">
        <f t="shared" si="13"/>
        <v>ET12,72</v>
      </c>
      <c r="B882">
        <v>72</v>
      </c>
      <c r="C882">
        <v>211.21297627826999</v>
      </c>
      <c r="D882">
        <v>211.21297627826999</v>
      </c>
      <c r="E882" t="s">
        <v>21</v>
      </c>
      <c r="F882" t="s">
        <v>65</v>
      </c>
    </row>
    <row r="883" spans="1:6" x14ac:dyDescent="0.35">
      <c r="A883" t="str">
        <f t="shared" si="13"/>
        <v>ET12,73</v>
      </c>
      <c r="B883">
        <v>73</v>
      </c>
      <c r="C883">
        <v>193.16698896634301</v>
      </c>
      <c r="D883">
        <v>183.52948609352501</v>
      </c>
      <c r="E883" t="s">
        <v>21</v>
      </c>
      <c r="F883" t="s">
        <v>65</v>
      </c>
    </row>
    <row r="884" spans="1:6" x14ac:dyDescent="0.35">
      <c r="A884" t="str">
        <f t="shared" si="13"/>
        <v>ET12,74</v>
      </c>
      <c r="B884">
        <v>74</v>
      </c>
      <c r="C884">
        <v>175.12100165441501</v>
      </c>
      <c r="D884">
        <v>162.603442761618</v>
      </c>
      <c r="E884" t="s">
        <v>21</v>
      </c>
      <c r="F884" t="s">
        <v>65</v>
      </c>
    </row>
    <row r="885" spans="1:6" x14ac:dyDescent="0.35">
      <c r="A885" t="str">
        <f t="shared" si="13"/>
        <v>ET12,75</v>
      </c>
      <c r="B885">
        <v>75</v>
      </c>
      <c r="C885">
        <v>157.075014342488</v>
      </c>
      <c r="D885">
        <v>146.49615086611999</v>
      </c>
      <c r="E885" t="s">
        <v>21</v>
      </c>
      <c r="F885" t="s">
        <v>65</v>
      </c>
    </row>
    <row r="886" spans="1:6" x14ac:dyDescent="0.35">
      <c r="A886" t="str">
        <f t="shared" si="13"/>
        <v>ET12,76</v>
      </c>
      <c r="B886">
        <v>76</v>
      </c>
      <c r="C886">
        <v>139.029027030561</v>
      </c>
      <c r="D886">
        <v>133.26891499060099</v>
      </c>
      <c r="E886" t="s">
        <v>21</v>
      </c>
      <c r="F886" t="s">
        <v>65</v>
      </c>
    </row>
    <row r="887" spans="1:6" x14ac:dyDescent="0.35">
      <c r="A887" t="str">
        <f t="shared" si="13"/>
        <v>ET12,77</v>
      </c>
      <c r="B887">
        <v>77</v>
      </c>
      <c r="C887">
        <v>120.98303971863299</v>
      </c>
      <c r="D887">
        <v>120.98303971863299</v>
      </c>
      <c r="E887" t="s">
        <v>21</v>
      </c>
      <c r="F887" t="s">
        <v>65</v>
      </c>
    </row>
    <row r="888" spans="1:6" x14ac:dyDescent="0.35">
      <c r="A888" t="str">
        <f t="shared" si="13"/>
        <v>ET12,78</v>
      </c>
      <c r="B888">
        <v>78</v>
      </c>
      <c r="C888">
        <v>108.414431774907</v>
      </c>
      <c r="D888">
        <v>108.11839177109</v>
      </c>
      <c r="E888" t="s">
        <v>21</v>
      </c>
      <c r="F888" t="s">
        <v>65</v>
      </c>
    </row>
    <row r="889" spans="1:6" x14ac:dyDescent="0.35">
      <c r="A889" t="str">
        <f t="shared" si="13"/>
        <v>ET12,79</v>
      </c>
      <c r="B889">
        <v>79</v>
      </c>
      <c r="C889">
        <v>95.845823831179999</v>
      </c>
      <c r="D889">
        <v>94.829086418061706</v>
      </c>
      <c r="E889" t="s">
        <v>21</v>
      </c>
      <c r="F889" t="s">
        <v>65</v>
      </c>
    </row>
    <row r="890" spans="1:6" x14ac:dyDescent="0.35">
      <c r="A890" t="str">
        <f t="shared" si="13"/>
        <v>ET12,80</v>
      </c>
      <c r="B890">
        <v>80</v>
      </c>
      <c r="C890">
        <v>83.277215887453394</v>
      </c>
      <c r="D890">
        <v>81.687801066941304</v>
      </c>
      <c r="E890" t="s">
        <v>21</v>
      </c>
      <c r="F890" t="s">
        <v>65</v>
      </c>
    </row>
    <row r="891" spans="1:6" x14ac:dyDescent="0.35">
      <c r="A891" t="str">
        <f t="shared" si="13"/>
        <v>ET12,81</v>
      </c>
      <c r="B891">
        <v>81</v>
      </c>
      <c r="C891">
        <v>70.708607943726705</v>
      </c>
      <c r="D891">
        <v>69.267213125122893</v>
      </c>
      <c r="E891" t="s">
        <v>21</v>
      </c>
      <c r="F891" t="s">
        <v>65</v>
      </c>
    </row>
    <row r="892" spans="1:6" x14ac:dyDescent="0.35">
      <c r="A892" t="str">
        <f t="shared" si="13"/>
        <v>ET12,82</v>
      </c>
      <c r="B892">
        <v>82</v>
      </c>
      <c r="C892">
        <v>58.14</v>
      </c>
      <c r="D892">
        <v>58.14</v>
      </c>
      <c r="E892" t="s">
        <v>21</v>
      </c>
      <c r="F892" t="s">
        <v>65</v>
      </c>
    </row>
    <row r="893" spans="1:6" x14ac:dyDescent="0.35">
      <c r="A893" t="str">
        <f t="shared" si="13"/>
        <v>ET12,83</v>
      </c>
      <c r="B893">
        <v>83</v>
      </c>
      <c r="C893">
        <v>51.2224</v>
      </c>
      <c r="D893">
        <v>48.731668971897498</v>
      </c>
      <c r="E893" t="s">
        <v>21</v>
      </c>
      <c r="F893" t="s">
        <v>65</v>
      </c>
    </row>
    <row r="894" spans="1:6" x14ac:dyDescent="0.35">
      <c r="A894" t="str">
        <f t="shared" si="13"/>
        <v>ET12,84</v>
      </c>
      <c r="B894">
        <v>84</v>
      </c>
      <c r="C894">
        <v>44.3048</v>
      </c>
      <c r="D894">
        <v>40.879046812865298</v>
      </c>
      <c r="E894" t="s">
        <v>21</v>
      </c>
      <c r="F894" t="s">
        <v>65</v>
      </c>
    </row>
    <row r="895" spans="1:6" x14ac:dyDescent="0.35">
      <c r="A895" t="str">
        <f t="shared" si="13"/>
        <v>ET12,85</v>
      </c>
      <c r="B895">
        <v>85</v>
      </c>
      <c r="C895">
        <v>37.3872</v>
      </c>
      <c r="D895">
        <v>34.271790167884298</v>
      </c>
      <c r="E895" t="s">
        <v>21</v>
      </c>
      <c r="F895" t="s">
        <v>65</v>
      </c>
    </row>
    <row r="896" spans="1:6" x14ac:dyDescent="0.35">
      <c r="A896" t="str">
        <f t="shared" si="13"/>
        <v>ET12,86</v>
      </c>
      <c r="B896">
        <v>86</v>
      </c>
      <c r="C896">
        <v>30.4696</v>
      </c>
      <c r="D896">
        <v>28.599555681935499</v>
      </c>
      <c r="E896" t="s">
        <v>21</v>
      </c>
      <c r="F896" t="s">
        <v>65</v>
      </c>
    </row>
    <row r="897" spans="1:6" x14ac:dyDescent="0.35">
      <c r="A897" t="str">
        <f t="shared" si="13"/>
        <v>ET12,87</v>
      </c>
      <c r="B897">
        <v>87</v>
      </c>
      <c r="C897">
        <v>23.552</v>
      </c>
      <c r="D897">
        <v>23.552</v>
      </c>
      <c r="E897" t="s">
        <v>21</v>
      </c>
      <c r="F897" t="s">
        <v>65</v>
      </c>
    </row>
    <row r="898" spans="1:6" x14ac:dyDescent="0.35">
      <c r="A898" t="str">
        <f t="shared" si="13"/>
        <v>ET12,88</v>
      </c>
      <c r="B898">
        <v>88</v>
      </c>
      <c r="C898">
        <v>19.861599999999999</v>
      </c>
      <c r="D898">
        <v>18.8850006772599</v>
      </c>
      <c r="E898" t="s">
        <v>21</v>
      </c>
      <c r="F898" t="s">
        <v>65</v>
      </c>
    </row>
    <row r="899" spans="1:6" x14ac:dyDescent="0.35">
      <c r="A899" t="str">
        <f t="shared" ref="A899:A962" si="14">_xlfn.CONCAT(E899,",",B899)</f>
        <v>ET12,89</v>
      </c>
      <c r="B899">
        <v>89</v>
      </c>
      <c r="C899">
        <v>16.171199999999999</v>
      </c>
      <c r="D899">
        <v>14.619318909701899</v>
      </c>
      <c r="E899" t="s">
        <v>21</v>
      </c>
      <c r="F899" t="s">
        <v>65</v>
      </c>
    </row>
    <row r="900" spans="1:6" x14ac:dyDescent="0.35">
      <c r="A900" t="str">
        <f t="shared" si="14"/>
        <v>ET12,90</v>
      </c>
      <c r="B900">
        <v>90</v>
      </c>
      <c r="C900">
        <v>12.4808</v>
      </c>
      <c r="D900">
        <v>10.841936803514001</v>
      </c>
      <c r="E900" t="s">
        <v>21</v>
      </c>
      <c r="F900" t="s">
        <v>65</v>
      </c>
    </row>
    <row r="901" spans="1:6" x14ac:dyDescent="0.35">
      <c r="A901" t="str">
        <f t="shared" si="14"/>
        <v>ET12,91</v>
      </c>
      <c r="B901">
        <v>91</v>
      </c>
      <c r="C901">
        <v>8.7904</v>
      </c>
      <c r="D901">
        <v>7.6398364648840804</v>
      </c>
      <c r="E901" t="s">
        <v>21</v>
      </c>
      <c r="F901" t="s">
        <v>65</v>
      </c>
    </row>
    <row r="902" spans="1:6" x14ac:dyDescent="0.35">
      <c r="A902" t="str">
        <f t="shared" si="14"/>
        <v>ET12,92</v>
      </c>
      <c r="B902">
        <v>92</v>
      </c>
      <c r="C902">
        <v>5.0999999999999996</v>
      </c>
      <c r="D902">
        <v>5.0999999999999899</v>
      </c>
      <c r="E902" t="s">
        <v>21</v>
      </c>
      <c r="F902" t="s">
        <v>65</v>
      </c>
    </row>
    <row r="903" spans="1:6" x14ac:dyDescent="0.35">
      <c r="A903" t="str">
        <f t="shared" si="14"/>
        <v>ET12,93</v>
      </c>
      <c r="B903">
        <v>93</v>
      </c>
      <c r="C903">
        <v>4.1959999999999997</v>
      </c>
      <c r="D903">
        <v>3.2710163190629298</v>
      </c>
      <c r="E903" t="s">
        <v>21</v>
      </c>
      <c r="F903" t="s">
        <v>65</v>
      </c>
    </row>
    <row r="904" spans="1:6" x14ac:dyDescent="0.35">
      <c r="A904" t="str">
        <f t="shared" si="14"/>
        <v>ET12,94</v>
      </c>
      <c r="B904">
        <v>94</v>
      </c>
      <c r="C904">
        <v>3.2919999999999998</v>
      </c>
      <c r="D904">
        <v>2.0479015483270002</v>
      </c>
      <c r="E904" t="s">
        <v>21</v>
      </c>
      <c r="F904" t="s">
        <v>65</v>
      </c>
    </row>
    <row r="905" spans="1:6" x14ac:dyDescent="0.35">
      <c r="A905" t="str">
        <f t="shared" si="14"/>
        <v>ET12,95</v>
      </c>
      <c r="B905">
        <v>95</v>
      </c>
      <c r="C905">
        <v>2.3879999999999999</v>
      </c>
      <c r="D905">
        <v>1.2872786180596101</v>
      </c>
      <c r="E905" t="s">
        <v>21</v>
      </c>
      <c r="F905" t="s">
        <v>65</v>
      </c>
    </row>
    <row r="906" spans="1:6" x14ac:dyDescent="0.35">
      <c r="A906" t="str">
        <f t="shared" si="14"/>
        <v>ET12,96</v>
      </c>
      <c r="B906">
        <v>96</v>
      </c>
      <c r="C906">
        <v>1.484</v>
      </c>
      <c r="D906">
        <v>0.84577045852815003</v>
      </c>
      <c r="E906" t="s">
        <v>21</v>
      </c>
      <c r="F906" t="s">
        <v>65</v>
      </c>
    </row>
    <row r="907" spans="1:6" x14ac:dyDescent="0.35">
      <c r="A907" t="str">
        <f t="shared" si="14"/>
        <v>ET12,97</v>
      </c>
      <c r="B907">
        <v>97</v>
      </c>
      <c r="C907">
        <v>0.57999999999999996</v>
      </c>
      <c r="D907">
        <v>0.57999999999999896</v>
      </c>
      <c r="E907" t="s">
        <v>21</v>
      </c>
      <c r="F907" t="s">
        <v>65</v>
      </c>
    </row>
    <row r="908" spans="1:6" x14ac:dyDescent="0.35">
      <c r="A908" t="str">
        <f t="shared" si="14"/>
        <v>ET12,98</v>
      </c>
      <c r="B908">
        <v>98</v>
      </c>
      <c r="C908">
        <v>0.38666666666666699</v>
      </c>
      <c r="D908">
        <v>0.368688538182945</v>
      </c>
      <c r="E908" t="s">
        <v>21</v>
      </c>
      <c r="F908" t="s">
        <v>65</v>
      </c>
    </row>
    <row r="909" spans="1:6" x14ac:dyDescent="0.35">
      <c r="A909" t="str">
        <f t="shared" si="14"/>
        <v>ET12,99</v>
      </c>
      <c r="B909">
        <v>99</v>
      </c>
      <c r="C909">
        <v>0.193333333333333</v>
      </c>
      <c r="D909">
        <v>0.17895083054635599</v>
      </c>
      <c r="E909" t="s">
        <v>21</v>
      </c>
      <c r="F909" t="s">
        <v>65</v>
      </c>
    </row>
    <row r="910" spans="1:6" x14ac:dyDescent="0.35">
      <c r="A910" t="str">
        <f t="shared" si="14"/>
        <v>ET12,100</v>
      </c>
      <c r="B910">
        <v>100</v>
      </c>
      <c r="C910">
        <v>0</v>
      </c>
      <c r="D910">
        <v>-1.11022302462516E-16</v>
      </c>
      <c r="E910" t="s">
        <v>21</v>
      </c>
      <c r="F910" t="s">
        <v>65</v>
      </c>
    </row>
    <row r="911" spans="1:6" x14ac:dyDescent="0.35">
      <c r="A911" t="str">
        <f t="shared" si="14"/>
        <v>ET13,&lt;1</v>
      </c>
      <c r="B911" t="s">
        <v>61</v>
      </c>
      <c r="C911">
        <v>4146.4106551483201</v>
      </c>
      <c r="D911">
        <v>4146.4106551483201</v>
      </c>
      <c r="E911" t="s">
        <v>23</v>
      </c>
      <c r="F911" t="s">
        <v>66</v>
      </c>
    </row>
    <row r="912" spans="1:6" x14ac:dyDescent="0.35">
      <c r="A912" t="str">
        <f t="shared" si="14"/>
        <v>ET13,1</v>
      </c>
      <c r="B912">
        <v>1</v>
      </c>
      <c r="C912">
        <v>3988.9209520034401</v>
      </c>
      <c r="D912">
        <v>3983.6402909664398</v>
      </c>
      <c r="E912" t="s">
        <v>23</v>
      </c>
      <c r="F912" t="s">
        <v>66</v>
      </c>
    </row>
    <row r="913" spans="1:6" x14ac:dyDescent="0.35">
      <c r="A913" t="str">
        <f t="shared" si="14"/>
        <v>ET13,2</v>
      </c>
      <c r="B913">
        <v>2</v>
      </c>
      <c r="C913">
        <v>3831.4312488585501</v>
      </c>
      <c r="D913">
        <v>3831.4312488585501</v>
      </c>
      <c r="E913" t="s">
        <v>23</v>
      </c>
      <c r="F913" t="s">
        <v>66</v>
      </c>
    </row>
    <row r="914" spans="1:6" x14ac:dyDescent="0.35">
      <c r="A914" t="str">
        <f t="shared" si="14"/>
        <v>ET13,3</v>
      </c>
      <c r="B914">
        <v>3</v>
      </c>
      <c r="C914">
        <v>3718.55787318287</v>
      </c>
      <c r="D914">
        <v>3697.6937487263399</v>
      </c>
      <c r="E914" t="s">
        <v>23</v>
      </c>
      <c r="F914" t="s">
        <v>66</v>
      </c>
    </row>
    <row r="915" spans="1:6" x14ac:dyDescent="0.35">
      <c r="A915" t="str">
        <f t="shared" si="14"/>
        <v>ET13,4</v>
      </c>
      <c r="B915">
        <v>4</v>
      </c>
      <c r="C915">
        <v>3605.6844975071899</v>
      </c>
      <c r="D915">
        <v>3579.7336017822499</v>
      </c>
      <c r="E915" t="s">
        <v>23</v>
      </c>
      <c r="F915" t="s">
        <v>66</v>
      </c>
    </row>
    <row r="916" spans="1:6" x14ac:dyDescent="0.35">
      <c r="A916" t="str">
        <f t="shared" si="14"/>
        <v>ET13,5</v>
      </c>
      <c r="B916">
        <v>5</v>
      </c>
      <c r="C916">
        <v>3492.8111218315198</v>
      </c>
      <c r="D916">
        <v>3472.2055170664298</v>
      </c>
      <c r="E916" t="s">
        <v>23</v>
      </c>
      <c r="F916" t="s">
        <v>66</v>
      </c>
    </row>
    <row r="917" spans="1:6" x14ac:dyDescent="0.35">
      <c r="A917" t="str">
        <f t="shared" si="14"/>
        <v>ET13,6</v>
      </c>
      <c r="B917">
        <v>6</v>
      </c>
      <c r="C917">
        <v>3379.9377461558402</v>
      </c>
      <c r="D917">
        <v>3369.76420361902</v>
      </c>
      <c r="E917" t="s">
        <v>23</v>
      </c>
      <c r="F917" t="s">
        <v>66</v>
      </c>
    </row>
    <row r="918" spans="1:6" x14ac:dyDescent="0.35">
      <c r="A918" t="str">
        <f t="shared" si="14"/>
        <v>ET13,7</v>
      </c>
      <c r="B918">
        <v>7</v>
      </c>
      <c r="C918">
        <v>3267.0643704801601</v>
      </c>
      <c r="D918">
        <v>3267.0643704801601</v>
      </c>
      <c r="E918" t="s">
        <v>23</v>
      </c>
      <c r="F918" t="s">
        <v>66</v>
      </c>
    </row>
    <row r="919" spans="1:6" x14ac:dyDescent="0.35">
      <c r="A919" t="str">
        <f t="shared" si="14"/>
        <v>ET13,8</v>
      </c>
      <c r="B919">
        <v>8</v>
      </c>
      <c r="C919">
        <v>3199.4036722576402</v>
      </c>
      <c r="D919">
        <v>3161.6899959183902</v>
      </c>
      <c r="E919" t="s">
        <v>23</v>
      </c>
      <c r="F919" t="s">
        <v>66</v>
      </c>
    </row>
    <row r="920" spans="1:6" x14ac:dyDescent="0.35">
      <c r="A920" t="str">
        <f t="shared" si="14"/>
        <v>ET13,9</v>
      </c>
      <c r="B920">
        <v>9</v>
      </c>
      <c r="C920">
        <v>3131.7429740351299</v>
      </c>
      <c r="D920">
        <v>3062.9421351157698</v>
      </c>
      <c r="E920" t="s">
        <v>23</v>
      </c>
      <c r="F920" t="s">
        <v>66</v>
      </c>
    </row>
    <row r="921" spans="1:6" x14ac:dyDescent="0.35">
      <c r="A921" t="str">
        <f t="shared" si="14"/>
        <v>ET13,10</v>
      </c>
      <c r="B921">
        <v>10</v>
      </c>
      <c r="C921">
        <v>3064.0822758126101</v>
      </c>
      <c r="D921">
        <v>2983.0511124827899</v>
      </c>
      <c r="E921" t="s">
        <v>23</v>
      </c>
      <c r="F921" t="s">
        <v>66</v>
      </c>
    </row>
    <row r="922" spans="1:6" x14ac:dyDescent="0.35">
      <c r="A922" t="str">
        <f t="shared" si="14"/>
        <v>ET13,11</v>
      </c>
      <c r="B922">
        <v>11</v>
      </c>
      <c r="C922">
        <v>2996.4215775900998</v>
      </c>
      <c r="D922">
        <v>2934.2472524299101</v>
      </c>
      <c r="E922" t="s">
        <v>23</v>
      </c>
      <c r="F922" t="s">
        <v>66</v>
      </c>
    </row>
    <row r="923" spans="1:6" x14ac:dyDescent="0.35">
      <c r="A923" t="str">
        <f t="shared" si="14"/>
        <v>ET13,12</v>
      </c>
      <c r="B923">
        <v>12</v>
      </c>
      <c r="C923">
        <v>2928.7608793675799</v>
      </c>
      <c r="D923">
        <v>2928.7608793675799</v>
      </c>
      <c r="E923" t="s">
        <v>23</v>
      </c>
      <c r="F923" t="s">
        <v>66</v>
      </c>
    </row>
    <row r="924" spans="1:6" x14ac:dyDescent="0.35">
      <c r="A924" t="str">
        <f t="shared" si="14"/>
        <v>ET13,13</v>
      </c>
      <c r="B924">
        <v>13</v>
      </c>
      <c r="C924">
        <v>2996.7341514587301</v>
      </c>
      <c r="D924">
        <v>2973.1381142386199</v>
      </c>
      <c r="E924" t="s">
        <v>23</v>
      </c>
      <c r="F924" t="s">
        <v>66</v>
      </c>
    </row>
    <row r="925" spans="1:6" x14ac:dyDescent="0.35">
      <c r="A925" t="str">
        <f t="shared" si="14"/>
        <v>ET13,14</v>
      </c>
      <c r="B925">
        <v>14</v>
      </c>
      <c r="C925">
        <v>3064.7074235498799</v>
      </c>
      <c r="D925">
        <v>3051.1882641152101</v>
      </c>
      <c r="E925" t="s">
        <v>23</v>
      </c>
      <c r="F925" t="s">
        <v>66</v>
      </c>
    </row>
    <row r="926" spans="1:6" x14ac:dyDescent="0.35">
      <c r="A926" t="str">
        <f t="shared" si="14"/>
        <v>ET13,15</v>
      </c>
      <c r="B926">
        <v>15</v>
      </c>
      <c r="C926">
        <v>3132.6806956410401</v>
      </c>
      <c r="D926">
        <v>3141.0364326018498</v>
      </c>
      <c r="E926" t="s">
        <v>23</v>
      </c>
      <c r="F926" t="s">
        <v>66</v>
      </c>
    </row>
    <row r="927" spans="1:6" x14ac:dyDescent="0.35">
      <c r="A927" t="str">
        <f t="shared" si="14"/>
        <v>ET13,16</v>
      </c>
      <c r="B927">
        <v>16</v>
      </c>
      <c r="C927">
        <v>3200.6539677321898</v>
      </c>
      <c r="D927">
        <v>3220.8077233030599</v>
      </c>
      <c r="E927" t="s">
        <v>23</v>
      </c>
      <c r="F927" t="s">
        <v>66</v>
      </c>
    </row>
    <row r="928" spans="1:6" x14ac:dyDescent="0.35">
      <c r="A928" t="str">
        <f t="shared" si="14"/>
        <v>ET13,17</v>
      </c>
      <c r="B928">
        <v>17</v>
      </c>
      <c r="C928">
        <v>3268.62723982334</v>
      </c>
      <c r="D928">
        <v>3268.62723982334</v>
      </c>
      <c r="E928" t="s">
        <v>23</v>
      </c>
      <c r="F928" t="s">
        <v>66</v>
      </c>
    </row>
    <row r="929" spans="1:6" x14ac:dyDescent="0.35">
      <c r="A929" t="str">
        <f t="shared" si="14"/>
        <v>ET13,18</v>
      </c>
      <c r="B929">
        <v>18</v>
      </c>
      <c r="C929">
        <v>3224.3332905197099</v>
      </c>
      <c r="D929">
        <v>3268.8947310267099</v>
      </c>
      <c r="E929" t="s">
        <v>23</v>
      </c>
      <c r="F929" t="s">
        <v>66</v>
      </c>
    </row>
    <row r="930" spans="1:6" x14ac:dyDescent="0.35">
      <c r="A930" t="str">
        <f t="shared" si="14"/>
        <v>ET13,19</v>
      </c>
      <c r="B930">
        <v>19</v>
      </c>
      <c r="C930">
        <v>3180.0393412160802</v>
      </c>
      <c r="D930">
        <v>3231.1085268151201</v>
      </c>
      <c r="E930" t="s">
        <v>23</v>
      </c>
      <c r="F930" t="s">
        <v>66</v>
      </c>
    </row>
    <row r="931" spans="1:6" x14ac:dyDescent="0.35">
      <c r="A931" t="str">
        <f t="shared" si="14"/>
        <v>ET13,20</v>
      </c>
      <c r="B931">
        <v>20</v>
      </c>
      <c r="C931">
        <v>3135.74539191246</v>
      </c>
      <c r="D931">
        <v>3171.0416023500402</v>
      </c>
      <c r="E931" t="s">
        <v>23</v>
      </c>
      <c r="F931" t="s">
        <v>66</v>
      </c>
    </row>
    <row r="932" spans="1:6" x14ac:dyDescent="0.35">
      <c r="A932" t="str">
        <f t="shared" si="14"/>
        <v>ET13,21</v>
      </c>
      <c r="B932">
        <v>21</v>
      </c>
      <c r="C932">
        <v>3091.4514426088299</v>
      </c>
      <c r="D932">
        <v>3104.46693279291</v>
      </c>
      <c r="E932" t="s">
        <v>23</v>
      </c>
      <c r="F932" t="s">
        <v>66</v>
      </c>
    </row>
    <row r="933" spans="1:6" x14ac:dyDescent="0.35">
      <c r="A933" t="str">
        <f t="shared" si="14"/>
        <v>ET13,22</v>
      </c>
      <c r="B933">
        <v>22</v>
      </c>
      <c r="C933">
        <v>3047.1574933052002</v>
      </c>
      <c r="D933">
        <v>3047.1574933052002</v>
      </c>
      <c r="E933" t="s">
        <v>23</v>
      </c>
      <c r="F933" t="s">
        <v>66</v>
      </c>
    </row>
    <row r="934" spans="1:6" x14ac:dyDescent="0.35">
      <c r="A934" t="str">
        <f t="shared" si="14"/>
        <v>ET13,23</v>
      </c>
      <c r="B934">
        <v>23</v>
      </c>
      <c r="C934">
        <v>3000.21258634388</v>
      </c>
      <c r="D934">
        <v>3009.7725796958798</v>
      </c>
      <c r="E934" t="s">
        <v>23</v>
      </c>
      <c r="F934" t="s">
        <v>66</v>
      </c>
    </row>
    <row r="935" spans="1:6" x14ac:dyDescent="0.35">
      <c r="A935" t="str">
        <f t="shared" si="14"/>
        <v>ET13,24</v>
      </c>
      <c r="B935">
        <v>24</v>
      </c>
      <c r="C935">
        <v>2953.2676793825499</v>
      </c>
      <c r="D935">
        <v>2982.51677036399</v>
      </c>
      <c r="E935" t="s">
        <v>23</v>
      </c>
      <c r="F935" t="s">
        <v>66</v>
      </c>
    </row>
    <row r="936" spans="1:6" x14ac:dyDescent="0.35">
      <c r="A936" t="str">
        <f t="shared" si="14"/>
        <v>ET13,25</v>
      </c>
      <c r="B936">
        <v>25</v>
      </c>
      <c r="C936">
        <v>2906.3227724212302</v>
      </c>
      <c r="D936">
        <v>2950.4809643560998</v>
      </c>
      <c r="E936" t="s">
        <v>23</v>
      </c>
      <c r="F936" t="s">
        <v>66</v>
      </c>
    </row>
    <row r="937" spans="1:6" x14ac:dyDescent="0.35">
      <c r="A937" t="str">
        <f t="shared" si="14"/>
        <v>ET13,26</v>
      </c>
      <c r="B937">
        <v>26</v>
      </c>
      <c r="C937">
        <v>2859.3778654599</v>
      </c>
      <c r="D937">
        <v>2898.7560607187702</v>
      </c>
      <c r="E937" t="s">
        <v>23</v>
      </c>
      <c r="F937" t="s">
        <v>66</v>
      </c>
    </row>
    <row r="938" spans="1:6" x14ac:dyDescent="0.35">
      <c r="A938" t="str">
        <f t="shared" si="14"/>
        <v>ET13,27</v>
      </c>
      <c r="B938">
        <v>27</v>
      </c>
      <c r="C938">
        <v>2812.4329584985799</v>
      </c>
      <c r="D938">
        <v>2812.4329584985799</v>
      </c>
      <c r="E938" t="s">
        <v>23</v>
      </c>
      <c r="F938" t="s">
        <v>66</v>
      </c>
    </row>
    <row r="939" spans="1:6" x14ac:dyDescent="0.35">
      <c r="A939" t="str">
        <f t="shared" si="14"/>
        <v>ET13,28</v>
      </c>
      <c r="B939">
        <v>28</v>
      </c>
      <c r="C939">
        <v>2656.1181906717802</v>
      </c>
      <c r="D939">
        <v>2682.1292222147299</v>
      </c>
      <c r="E939" t="s">
        <v>23</v>
      </c>
      <c r="F939" t="s">
        <v>66</v>
      </c>
    </row>
    <row r="940" spans="1:6" x14ac:dyDescent="0.35">
      <c r="A940" t="str">
        <f t="shared" si="14"/>
        <v>ET13,29</v>
      </c>
      <c r="B940">
        <v>29</v>
      </c>
      <c r="C940">
        <v>2499.8034228449901</v>
      </c>
      <c r="D940">
        <v>2520.5690782769898</v>
      </c>
      <c r="E940" t="s">
        <v>23</v>
      </c>
      <c r="F940" t="s">
        <v>66</v>
      </c>
    </row>
    <row r="941" spans="1:6" x14ac:dyDescent="0.35">
      <c r="A941" t="str">
        <f t="shared" si="14"/>
        <v>ET13,30</v>
      </c>
      <c r="B941">
        <v>30</v>
      </c>
      <c r="C941">
        <v>2343.48865501819</v>
      </c>
      <c r="D941">
        <v>2346.00341856778</v>
      </c>
      <c r="E941" t="s">
        <v>23</v>
      </c>
      <c r="F941" t="s">
        <v>66</v>
      </c>
    </row>
    <row r="942" spans="1:6" x14ac:dyDescent="0.35">
      <c r="A942" t="str">
        <f t="shared" si="14"/>
        <v>ET13,31</v>
      </c>
      <c r="B942">
        <v>31</v>
      </c>
      <c r="C942">
        <v>2187.1738871913999</v>
      </c>
      <c r="D942">
        <v>2176.6831349695099</v>
      </c>
      <c r="E942" t="s">
        <v>23</v>
      </c>
      <c r="F942" t="s">
        <v>66</v>
      </c>
    </row>
    <row r="943" spans="1:6" x14ac:dyDescent="0.35">
      <c r="A943" t="str">
        <f t="shared" si="14"/>
        <v>ET13,32</v>
      </c>
      <c r="B943">
        <v>32</v>
      </c>
      <c r="C943">
        <v>2030.8591193646</v>
      </c>
      <c r="D943">
        <v>2030.8591193646</v>
      </c>
      <c r="E943" t="s">
        <v>23</v>
      </c>
      <c r="F943" t="s">
        <v>66</v>
      </c>
    </row>
    <row r="944" spans="1:6" x14ac:dyDescent="0.35">
      <c r="A944" t="str">
        <f t="shared" si="14"/>
        <v>ET13,33</v>
      </c>
      <c r="B944">
        <v>33</v>
      </c>
      <c r="C944">
        <v>1961.3125028693501</v>
      </c>
      <c r="D944">
        <v>1921.9035577135701</v>
      </c>
      <c r="E944" t="s">
        <v>23</v>
      </c>
      <c r="F944" t="s">
        <v>66</v>
      </c>
    </row>
    <row r="945" spans="1:6" x14ac:dyDescent="0.35">
      <c r="A945" t="str">
        <f t="shared" si="14"/>
        <v>ET13,34</v>
      </c>
      <c r="B945">
        <v>34</v>
      </c>
      <c r="C945">
        <v>1891.7658863741001</v>
      </c>
      <c r="D945">
        <v>1843.6738122893801</v>
      </c>
      <c r="E945" t="s">
        <v>23</v>
      </c>
      <c r="F945" t="s">
        <v>66</v>
      </c>
    </row>
    <row r="946" spans="1:6" x14ac:dyDescent="0.35">
      <c r="A946" t="str">
        <f t="shared" si="14"/>
        <v>ET13,35</v>
      </c>
      <c r="B946">
        <v>35</v>
      </c>
      <c r="C946">
        <v>1822.2192698788599</v>
      </c>
      <c r="D946">
        <v>1785.1485394430699</v>
      </c>
      <c r="E946" t="s">
        <v>23</v>
      </c>
      <c r="F946" t="s">
        <v>66</v>
      </c>
    </row>
    <row r="947" spans="1:6" x14ac:dyDescent="0.35">
      <c r="A947" t="str">
        <f t="shared" si="14"/>
        <v>ET13,36</v>
      </c>
      <c r="B947">
        <v>36</v>
      </c>
      <c r="C947">
        <v>1752.6726533836099</v>
      </c>
      <c r="D947">
        <v>1735.3063955257101</v>
      </c>
      <c r="E947" t="s">
        <v>23</v>
      </c>
      <c r="F947" t="s">
        <v>66</v>
      </c>
    </row>
    <row r="948" spans="1:6" x14ac:dyDescent="0.35">
      <c r="A948" t="str">
        <f t="shared" si="14"/>
        <v>ET13,37</v>
      </c>
      <c r="B948">
        <v>37</v>
      </c>
      <c r="C948">
        <v>1683.12603688836</v>
      </c>
      <c r="D948">
        <v>1683.12603688836</v>
      </c>
      <c r="E948" t="s">
        <v>23</v>
      </c>
      <c r="F948" t="s">
        <v>66</v>
      </c>
    </row>
    <row r="949" spans="1:6" x14ac:dyDescent="0.35">
      <c r="A949" t="str">
        <f t="shared" si="14"/>
        <v>ET13,38</v>
      </c>
      <c r="B949">
        <v>38</v>
      </c>
      <c r="C949">
        <v>1606.2504205754401</v>
      </c>
      <c r="D949">
        <v>1619.9648715631499</v>
      </c>
      <c r="E949" t="s">
        <v>23</v>
      </c>
      <c r="F949" t="s">
        <v>66</v>
      </c>
    </row>
    <row r="950" spans="1:6" x14ac:dyDescent="0.35">
      <c r="A950" t="str">
        <f t="shared" si="14"/>
        <v>ET13,39</v>
      </c>
      <c r="B950">
        <v>39</v>
      </c>
      <c r="C950">
        <v>1529.37480426252</v>
      </c>
      <c r="D950">
        <v>1546.69531430655</v>
      </c>
      <c r="E950" t="s">
        <v>23</v>
      </c>
      <c r="F950" t="s">
        <v>66</v>
      </c>
    </row>
    <row r="951" spans="1:6" x14ac:dyDescent="0.35">
      <c r="A951" t="str">
        <f t="shared" si="14"/>
        <v>ET13,40</v>
      </c>
      <c r="B951">
        <v>40</v>
      </c>
      <c r="C951">
        <v>1452.4991879495999</v>
      </c>
      <c r="D951">
        <v>1466.56853155608</v>
      </c>
      <c r="E951" t="s">
        <v>23</v>
      </c>
      <c r="F951" t="s">
        <v>66</v>
      </c>
    </row>
    <row r="952" spans="1:6" x14ac:dyDescent="0.35">
      <c r="A952" t="str">
        <f t="shared" si="14"/>
        <v>ET13,41</v>
      </c>
      <c r="B952">
        <v>41</v>
      </c>
      <c r="C952">
        <v>1375.62357163668</v>
      </c>
      <c r="D952">
        <v>1382.8356897493099</v>
      </c>
      <c r="E952" t="s">
        <v>23</v>
      </c>
      <c r="F952" t="s">
        <v>66</v>
      </c>
    </row>
    <row r="953" spans="1:6" x14ac:dyDescent="0.35">
      <c r="A953" t="str">
        <f t="shared" si="14"/>
        <v>ET13,42</v>
      </c>
      <c r="B953">
        <v>42</v>
      </c>
      <c r="C953">
        <v>1298.7479553237499</v>
      </c>
      <c r="D953">
        <v>1298.7479553237499</v>
      </c>
      <c r="E953" t="s">
        <v>23</v>
      </c>
      <c r="F953" t="s">
        <v>66</v>
      </c>
    </row>
    <row r="954" spans="1:6" x14ac:dyDescent="0.35">
      <c r="A954" t="str">
        <f t="shared" si="14"/>
        <v>ET13,43</v>
      </c>
      <c r="B954">
        <v>43</v>
      </c>
      <c r="C954">
        <v>1233.9754975859801</v>
      </c>
      <c r="D954">
        <v>1217.4613662962199</v>
      </c>
      <c r="E954" t="s">
        <v>23</v>
      </c>
      <c r="F954" t="s">
        <v>66</v>
      </c>
    </row>
    <row r="955" spans="1:6" x14ac:dyDescent="0.35">
      <c r="A955" t="str">
        <f t="shared" si="14"/>
        <v>ET13,44</v>
      </c>
      <c r="B955">
        <v>44</v>
      </c>
      <c r="C955">
        <v>1169.20303984821</v>
      </c>
      <c r="D955">
        <v>1141.7514470005101</v>
      </c>
      <c r="E955" t="s">
        <v>23</v>
      </c>
      <c r="F955" t="s">
        <v>66</v>
      </c>
    </row>
    <row r="956" spans="1:6" x14ac:dyDescent="0.35">
      <c r="A956" t="str">
        <f t="shared" si="14"/>
        <v>ET13,45</v>
      </c>
      <c r="B956">
        <v>45</v>
      </c>
      <c r="C956">
        <v>1104.4305821104299</v>
      </c>
      <c r="D956">
        <v>1074.29859334968</v>
      </c>
      <c r="E956" t="s">
        <v>23</v>
      </c>
      <c r="F956" t="s">
        <v>66</v>
      </c>
    </row>
    <row r="957" spans="1:6" x14ac:dyDescent="0.35">
      <c r="A957" t="str">
        <f t="shared" si="14"/>
        <v>ET13,46</v>
      </c>
      <c r="B957">
        <v>46</v>
      </c>
      <c r="C957">
        <v>1039.65812437266</v>
      </c>
      <c r="D957">
        <v>1017.78320125678</v>
      </c>
      <c r="E957" t="s">
        <v>23</v>
      </c>
      <c r="F957" t="s">
        <v>66</v>
      </c>
    </row>
    <row r="958" spans="1:6" x14ac:dyDescent="0.35">
      <c r="A958" t="str">
        <f t="shared" si="14"/>
        <v>ET13,47</v>
      </c>
      <c r="B958">
        <v>47</v>
      </c>
      <c r="C958">
        <v>974.88566663488598</v>
      </c>
      <c r="D958">
        <v>974.88566663488598</v>
      </c>
      <c r="E958" t="s">
        <v>23</v>
      </c>
      <c r="F958" t="s">
        <v>66</v>
      </c>
    </row>
    <row r="959" spans="1:6" x14ac:dyDescent="0.35">
      <c r="A959" t="str">
        <f t="shared" si="14"/>
        <v>ET13,48</v>
      </c>
      <c r="B959">
        <v>48</v>
      </c>
      <c r="C959">
        <v>953.320371933876</v>
      </c>
      <c r="D959">
        <v>946.75502124169998</v>
      </c>
      <c r="E959" t="s">
        <v>23</v>
      </c>
      <c r="F959" t="s">
        <v>66</v>
      </c>
    </row>
    <row r="960" spans="1:6" x14ac:dyDescent="0.35">
      <c r="A960" t="str">
        <f t="shared" si="14"/>
        <v>ET13,49</v>
      </c>
      <c r="B960">
        <v>49</v>
      </c>
      <c r="C960">
        <v>931.75507723286603</v>
      </c>
      <c r="D960">
        <v>928.41484021358303</v>
      </c>
      <c r="E960" t="s">
        <v>23</v>
      </c>
      <c r="F960" t="s">
        <v>66</v>
      </c>
    </row>
    <row r="961" spans="1:6" x14ac:dyDescent="0.35">
      <c r="A961" t="str">
        <f t="shared" si="14"/>
        <v>ET13,50</v>
      </c>
      <c r="B961">
        <v>50</v>
      </c>
      <c r="C961">
        <v>910.18978253185605</v>
      </c>
      <c r="D961">
        <v>913.35733453155501</v>
      </c>
      <c r="E961" t="s">
        <v>23</v>
      </c>
      <c r="F961" t="s">
        <v>66</v>
      </c>
    </row>
    <row r="962" spans="1:6" x14ac:dyDescent="0.35">
      <c r="A962" t="str">
        <f t="shared" si="14"/>
        <v>ET13,51</v>
      </c>
      <c r="B962">
        <v>51</v>
      </c>
      <c r="C962">
        <v>888.62448783084596</v>
      </c>
      <c r="D962">
        <v>895.07471517663396</v>
      </c>
      <c r="E962" t="s">
        <v>23</v>
      </c>
      <c r="F962" t="s">
        <v>66</v>
      </c>
    </row>
    <row r="963" spans="1:6" x14ac:dyDescent="0.35">
      <c r="A963" t="str">
        <f t="shared" ref="A963:A1026" si="15">_xlfn.CONCAT(E963,",",B963)</f>
        <v>ET13,52</v>
      </c>
      <c r="B963">
        <v>52</v>
      </c>
      <c r="C963">
        <v>867.05919312983599</v>
      </c>
      <c r="D963">
        <v>867.05919312983599</v>
      </c>
      <c r="E963" t="s">
        <v>23</v>
      </c>
      <c r="F963" t="s">
        <v>66</v>
      </c>
    </row>
    <row r="964" spans="1:6" x14ac:dyDescent="0.35">
      <c r="A964" t="str">
        <f t="shared" si="15"/>
        <v>ET13,53</v>
      </c>
      <c r="B964">
        <v>53</v>
      </c>
      <c r="C964">
        <v>823.738383196889</v>
      </c>
      <c r="D964">
        <v>825.18089710507502</v>
      </c>
      <c r="E964" t="s">
        <v>23</v>
      </c>
      <c r="F964" t="s">
        <v>66</v>
      </c>
    </row>
    <row r="965" spans="1:6" x14ac:dyDescent="0.35">
      <c r="A965" t="str">
        <f t="shared" si="15"/>
        <v>ET13,54</v>
      </c>
      <c r="B965">
        <v>54</v>
      </c>
      <c r="C965">
        <v>780.41757326394202</v>
      </c>
      <c r="D965">
        <v>774.82162674783797</v>
      </c>
      <c r="E965" t="s">
        <v>23</v>
      </c>
      <c r="F965" t="s">
        <v>66</v>
      </c>
    </row>
    <row r="966" spans="1:6" x14ac:dyDescent="0.35">
      <c r="A966" t="str">
        <f t="shared" si="15"/>
        <v>ET13,55</v>
      </c>
      <c r="B966">
        <v>55</v>
      </c>
      <c r="C966">
        <v>737.09676333099401</v>
      </c>
      <c r="D966">
        <v>723.74109943650899</v>
      </c>
      <c r="E966" t="s">
        <v>23</v>
      </c>
      <c r="F966" t="s">
        <v>66</v>
      </c>
    </row>
    <row r="967" spans="1:6" x14ac:dyDescent="0.35">
      <c r="A967" t="str">
        <f t="shared" si="15"/>
        <v>ET13,56</v>
      </c>
      <c r="B967">
        <v>56</v>
      </c>
      <c r="C967">
        <v>693.77595339804702</v>
      </c>
      <c r="D967">
        <v>679.69903254946803</v>
      </c>
      <c r="E967" t="s">
        <v>23</v>
      </c>
      <c r="F967" t="s">
        <v>66</v>
      </c>
    </row>
    <row r="968" spans="1:6" x14ac:dyDescent="0.35">
      <c r="A968" t="str">
        <f t="shared" si="15"/>
        <v>ET13,57</v>
      </c>
      <c r="B968">
        <v>57</v>
      </c>
      <c r="C968">
        <v>650.45514346510004</v>
      </c>
      <c r="D968">
        <v>650.45514346510004</v>
      </c>
      <c r="E968" t="s">
        <v>23</v>
      </c>
      <c r="F968" t="s">
        <v>66</v>
      </c>
    </row>
    <row r="969" spans="1:6" x14ac:dyDescent="0.35">
      <c r="A969" t="str">
        <f t="shared" si="15"/>
        <v>ET13,58</v>
      </c>
      <c r="B969">
        <v>58</v>
      </c>
      <c r="C969">
        <v>652.70903246313196</v>
      </c>
      <c r="D969">
        <v>641.08055848281401</v>
      </c>
      <c r="E969" t="s">
        <v>23</v>
      </c>
      <c r="F969" t="s">
        <v>66</v>
      </c>
    </row>
    <row r="970" spans="1:6" x14ac:dyDescent="0.35">
      <c r="A970" t="str">
        <f t="shared" si="15"/>
        <v>ET13,59</v>
      </c>
      <c r="B970">
        <v>59</v>
      </c>
      <c r="C970">
        <v>654.96292146116298</v>
      </c>
      <c r="D970">
        <v>645.89203958613496</v>
      </c>
      <c r="E970" t="s">
        <v>23</v>
      </c>
      <c r="F970" t="s">
        <v>66</v>
      </c>
    </row>
    <row r="971" spans="1:6" x14ac:dyDescent="0.35">
      <c r="A971" t="str">
        <f t="shared" si="15"/>
        <v>ET13,60</v>
      </c>
      <c r="B971">
        <v>60</v>
      </c>
      <c r="C971">
        <v>657.21681045919502</v>
      </c>
      <c r="D971">
        <v>656.51775767961396</v>
      </c>
      <c r="E971" t="s">
        <v>23</v>
      </c>
      <c r="F971" t="s">
        <v>66</v>
      </c>
    </row>
    <row r="972" spans="1:6" x14ac:dyDescent="0.35">
      <c r="A972" t="str">
        <f t="shared" si="15"/>
        <v>ET13,61</v>
      </c>
      <c r="B972">
        <v>61</v>
      </c>
      <c r="C972">
        <v>659.47069945722603</v>
      </c>
      <c r="D972">
        <v>664.58588366780396</v>
      </c>
      <c r="E972" t="s">
        <v>23</v>
      </c>
      <c r="F972" t="s">
        <v>66</v>
      </c>
    </row>
    <row r="973" spans="1:6" x14ac:dyDescent="0.35">
      <c r="A973" t="str">
        <f t="shared" si="15"/>
        <v>ET13,62</v>
      </c>
      <c r="B973">
        <v>62</v>
      </c>
      <c r="C973">
        <v>661.72458845525796</v>
      </c>
      <c r="D973">
        <v>661.72458845525796</v>
      </c>
      <c r="E973" t="s">
        <v>23</v>
      </c>
      <c r="F973" t="s">
        <v>66</v>
      </c>
    </row>
    <row r="974" spans="1:6" x14ac:dyDescent="0.35">
      <c r="A974" t="str">
        <f t="shared" si="15"/>
        <v>ET13,63</v>
      </c>
      <c r="B974">
        <v>63</v>
      </c>
      <c r="C974">
        <v>625.67074226669797</v>
      </c>
      <c r="D974">
        <v>641.889983598301</v>
      </c>
      <c r="E974" t="s">
        <v>23</v>
      </c>
      <c r="F974" t="s">
        <v>66</v>
      </c>
    </row>
    <row r="975" spans="1:6" x14ac:dyDescent="0.35">
      <c r="A975" t="str">
        <f t="shared" si="15"/>
        <v>ET13,64</v>
      </c>
      <c r="B975">
        <v>64</v>
      </c>
      <c r="C975">
        <v>589.61689607813798</v>
      </c>
      <c r="D975">
        <v>608.34994326035098</v>
      </c>
      <c r="E975" t="s">
        <v>23</v>
      </c>
      <c r="F975" t="s">
        <v>66</v>
      </c>
    </row>
    <row r="976" spans="1:6" x14ac:dyDescent="0.35">
      <c r="A976" t="str">
        <f t="shared" si="15"/>
        <v>ET13,65</v>
      </c>
      <c r="B976">
        <v>65</v>
      </c>
      <c r="C976">
        <v>553.563049889578</v>
      </c>
      <c r="D976">
        <v>566.70028225659905</v>
      </c>
      <c r="E976" t="s">
        <v>23</v>
      </c>
      <c r="F976" t="s">
        <v>66</v>
      </c>
    </row>
    <row r="977" spans="1:6" x14ac:dyDescent="0.35">
      <c r="A977" t="str">
        <f t="shared" si="15"/>
        <v>ET13,66</v>
      </c>
      <c r="B977">
        <v>66</v>
      </c>
      <c r="C977">
        <v>517.50920370101801</v>
      </c>
      <c r="D977">
        <v>522.53681540223795</v>
      </c>
      <c r="E977" t="s">
        <v>23</v>
      </c>
      <c r="F977" t="s">
        <v>66</v>
      </c>
    </row>
    <row r="978" spans="1:6" x14ac:dyDescent="0.35">
      <c r="A978" t="str">
        <f t="shared" si="15"/>
        <v>ET13,67</v>
      </c>
      <c r="B978">
        <v>67</v>
      </c>
      <c r="C978">
        <v>481.45535751245802</v>
      </c>
      <c r="D978">
        <v>481.45535751245802</v>
      </c>
      <c r="E978" t="s">
        <v>23</v>
      </c>
      <c r="F978" t="s">
        <v>66</v>
      </c>
    </row>
    <row r="979" spans="1:6" x14ac:dyDescent="0.35">
      <c r="A979" t="str">
        <f t="shared" si="15"/>
        <v>ET13,68</v>
      </c>
      <c r="B979">
        <v>68</v>
      </c>
      <c r="C979">
        <v>456.307985547035</v>
      </c>
      <c r="D979">
        <v>447.75241761542202</v>
      </c>
      <c r="E979" t="s">
        <v>23</v>
      </c>
      <c r="F979" t="s">
        <v>66</v>
      </c>
    </row>
    <row r="980" spans="1:6" x14ac:dyDescent="0.35">
      <c r="A980" t="str">
        <f t="shared" si="15"/>
        <v>ET13,69</v>
      </c>
      <c r="B980">
        <v>69</v>
      </c>
      <c r="C980">
        <v>431.16061358161198</v>
      </c>
      <c r="D980">
        <v>420.52728159117601</v>
      </c>
      <c r="E980" t="s">
        <v>23</v>
      </c>
      <c r="F980" t="s">
        <v>66</v>
      </c>
    </row>
    <row r="981" spans="1:6" x14ac:dyDescent="0.35">
      <c r="A981" t="str">
        <f t="shared" si="15"/>
        <v>ET13,70</v>
      </c>
      <c r="B981">
        <v>70</v>
      </c>
      <c r="C981">
        <v>406.013241616188</v>
      </c>
      <c r="D981">
        <v>397.579929532736</v>
      </c>
      <c r="E981" t="s">
        <v>23</v>
      </c>
      <c r="F981" t="s">
        <v>66</v>
      </c>
    </row>
    <row r="982" spans="1:6" x14ac:dyDescent="0.35">
      <c r="A982" t="str">
        <f t="shared" si="15"/>
        <v>ET13,71</v>
      </c>
      <c r="B982">
        <v>71</v>
      </c>
      <c r="C982">
        <v>380.86586965076498</v>
      </c>
      <c r="D982">
        <v>376.71034153311899</v>
      </c>
      <c r="E982" t="s">
        <v>23</v>
      </c>
      <c r="F982" t="s">
        <v>66</v>
      </c>
    </row>
    <row r="983" spans="1:6" x14ac:dyDescent="0.35">
      <c r="A983" t="str">
        <f t="shared" si="15"/>
        <v>ET13,72</v>
      </c>
      <c r="B983">
        <v>72</v>
      </c>
      <c r="C983">
        <v>355.71849768534202</v>
      </c>
      <c r="D983">
        <v>355.71849768534202</v>
      </c>
      <c r="E983" t="s">
        <v>23</v>
      </c>
      <c r="F983" t="s">
        <v>66</v>
      </c>
    </row>
    <row r="984" spans="1:6" x14ac:dyDescent="0.35">
      <c r="A984" t="str">
        <f t="shared" si="15"/>
        <v>ET13,73</v>
      </c>
      <c r="B984">
        <v>73</v>
      </c>
      <c r="C984">
        <v>332.17694624688397</v>
      </c>
      <c r="D984">
        <v>332.93306605452898</v>
      </c>
      <c r="E984" t="s">
        <v>23</v>
      </c>
      <c r="F984" t="s">
        <v>66</v>
      </c>
    </row>
    <row r="985" spans="1:6" x14ac:dyDescent="0.35">
      <c r="A985" t="str">
        <f t="shared" si="15"/>
        <v>ET13,74</v>
      </c>
      <c r="B985">
        <v>74</v>
      </c>
      <c r="C985">
        <v>308.63539480842502</v>
      </c>
      <c r="D985">
        <v>308.79746659423301</v>
      </c>
      <c r="E985" t="s">
        <v>23</v>
      </c>
      <c r="F985" t="s">
        <v>66</v>
      </c>
    </row>
    <row r="986" spans="1:6" x14ac:dyDescent="0.35">
      <c r="A986" t="str">
        <f t="shared" si="15"/>
        <v>ET13,75</v>
      </c>
      <c r="B986">
        <v>75</v>
      </c>
      <c r="C986">
        <v>285.09384336996698</v>
      </c>
      <c r="D986">
        <v>284.28380723011401</v>
      </c>
      <c r="E986" t="s">
        <v>23</v>
      </c>
      <c r="F986" t="s">
        <v>66</v>
      </c>
    </row>
    <row r="987" spans="1:6" x14ac:dyDescent="0.35">
      <c r="A987" t="str">
        <f t="shared" si="15"/>
        <v>ET13,76</v>
      </c>
      <c r="B987">
        <v>76</v>
      </c>
      <c r="C987">
        <v>261.55229193150802</v>
      </c>
      <c r="D987">
        <v>260.36419588783298</v>
      </c>
      <c r="E987" t="s">
        <v>23</v>
      </c>
      <c r="F987" t="s">
        <v>66</v>
      </c>
    </row>
    <row r="988" spans="1:6" x14ac:dyDescent="0.35">
      <c r="A988" t="str">
        <f t="shared" si="15"/>
        <v>ET13,77</v>
      </c>
      <c r="B988">
        <v>77</v>
      </c>
      <c r="C988">
        <v>238.01074049305001</v>
      </c>
      <c r="D988">
        <v>238.01074049305001</v>
      </c>
      <c r="E988" t="s">
        <v>23</v>
      </c>
      <c r="F988" t="s">
        <v>66</v>
      </c>
    </row>
    <row r="989" spans="1:6" x14ac:dyDescent="0.35">
      <c r="A989" t="str">
        <f t="shared" si="15"/>
        <v>ET13,78</v>
      </c>
      <c r="B989">
        <v>78</v>
      </c>
      <c r="C989">
        <v>220.04859239443999</v>
      </c>
      <c r="D989">
        <v>217.91107233038801</v>
      </c>
      <c r="E989" t="s">
        <v>23</v>
      </c>
      <c r="F989" t="s">
        <v>66</v>
      </c>
    </row>
    <row r="990" spans="1:6" x14ac:dyDescent="0.35">
      <c r="A990" t="str">
        <f t="shared" si="15"/>
        <v>ET13,79</v>
      </c>
      <c r="B990">
        <v>79</v>
      </c>
      <c r="C990">
        <v>202.08644429583001</v>
      </c>
      <c r="D990">
        <v>199.61491612031901</v>
      </c>
      <c r="E990" t="s">
        <v>23</v>
      </c>
      <c r="F990" t="s">
        <v>66</v>
      </c>
    </row>
    <row r="991" spans="1:6" x14ac:dyDescent="0.35">
      <c r="A991" t="str">
        <f t="shared" si="15"/>
        <v>ET13,80</v>
      </c>
      <c r="B991">
        <v>80</v>
      </c>
      <c r="C991">
        <v>184.12429619721999</v>
      </c>
      <c r="D991">
        <v>182.38751994227499</v>
      </c>
      <c r="E991" t="s">
        <v>23</v>
      </c>
      <c r="F991" t="s">
        <v>66</v>
      </c>
    </row>
    <row r="992" spans="1:6" x14ac:dyDescent="0.35">
      <c r="A992" t="str">
        <f t="shared" si="15"/>
        <v>ET13,81</v>
      </c>
      <c r="B992">
        <v>81</v>
      </c>
      <c r="C992">
        <v>166.16214809861</v>
      </c>
      <c r="D992">
        <v>165.49413187569101</v>
      </c>
      <c r="E992" t="s">
        <v>23</v>
      </c>
      <c r="F992" t="s">
        <v>66</v>
      </c>
    </row>
    <row r="993" spans="1:6" x14ac:dyDescent="0.35">
      <c r="A993" t="str">
        <f t="shared" si="15"/>
        <v>ET13,82</v>
      </c>
      <c r="B993">
        <v>82</v>
      </c>
      <c r="C993">
        <v>148.19999999999999</v>
      </c>
      <c r="D993">
        <v>148.19999999999999</v>
      </c>
      <c r="E993" t="s">
        <v>23</v>
      </c>
      <c r="F993" t="s">
        <v>66</v>
      </c>
    </row>
    <row r="994" spans="1:6" x14ac:dyDescent="0.35">
      <c r="A994" t="str">
        <f t="shared" si="15"/>
        <v>ET13,83</v>
      </c>
      <c r="B994">
        <v>83</v>
      </c>
      <c r="C994">
        <v>130.55680000000001</v>
      </c>
      <c r="D994">
        <v>130.01022946451499</v>
      </c>
      <c r="E994" t="s">
        <v>23</v>
      </c>
      <c r="F994" t="s">
        <v>66</v>
      </c>
    </row>
    <row r="995" spans="1:6" x14ac:dyDescent="0.35">
      <c r="A995" t="str">
        <f t="shared" si="15"/>
        <v>ET13,84</v>
      </c>
      <c r="B995">
        <v>84</v>
      </c>
      <c r="C995">
        <v>112.9136</v>
      </c>
      <c r="D995">
        <v>111.389353698064</v>
      </c>
      <c r="E995" t="s">
        <v>23</v>
      </c>
      <c r="F995" t="s">
        <v>66</v>
      </c>
    </row>
    <row r="996" spans="1:6" x14ac:dyDescent="0.35">
      <c r="A996" t="str">
        <f t="shared" si="15"/>
        <v>ET13,85</v>
      </c>
      <c r="B996">
        <v>85</v>
      </c>
      <c r="C996">
        <v>95.270399999999995</v>
      </c>
      <c r="D996">
        <v>93.0417631993556</v>
      </c>
      <c r="E996" t="s">
        <v>23</v>
      </c>
      <c r="F996" t="s">
        <v>66</v>
      </c>
    </row>
    <row r="997" spans="1:6" x14ac:dyDescent="0.35">
      <c r="A997" t="str">
        <f t="shared" si="15"/>
        <v>ET13,86</v>
      </c>
      <c r="B997">
        <v>86</v>
      </c>
      <c r="C997">
        <v>77.627200000000002</v>
      </c>
      <c r="D997">
        <v>75.6718484670984</v>
      </c>
      <c r="E997" t="s">
        <v>23</v>
      </c>
      <c r="F997" t="s">
        <v>66</v>
      </c>
    </row>
    <row r="998" spans="1:6" x14ac:dyDescent="0.35">
      <c r="A998" t="str">
        <f t="shared" si="15"/>
        <v>ET13,87</v>
      </c>
      <c r="B998">
        <v>87</v>
      </c>
      <c r="C998">
        <v>59.984000000000002</v>
      </c>
      <c r="D998">
        <v>59.984000000000002</v>
      </c>
      <c r="E998" t="s">
        <v>23</v>
      </c>
      <c r="F998" t="s">
        <v>66</v>
      </c>
    </row>
    <row r="999" spans="1:6" x14ac:dyDescent="0.35">
      <c r="A999" t="str">
        <f t="shared" si="15"/>
        <v>ET13,88</v>
      </c>
      <c r="B999">
        <v>88</v>
      </c>
      <c r="C999">
        <v>50.5672</v>
      </c>
      <c r="D999">
        <v>46.534372943995201</v>
      </c>
      <c r="E999" t="s">
        <v>23</v>
      </c>
      <c r="F999" t="s">
        <v>66</v>
      </c>
    </row>
    <row r="1000" spans="1:6" x14ac:dyDescent="0.35">
      <c r="A1000" t="str">
        <f t="shared" si="15"/>
        <v>ET13,89</v>
      </c>
      <c r="B1000">
        <v>89</v>
      </c>
      <c r="C1000">
        <v>41.150399999999998</v>
      </c>
      <c r="D1000">
        <v>35.286181033925097</v>
      </c>
      <c r="E1000" t="s">
        <v>23</v>
      </c>
      <c r="F1000" t="s">
        <v>66</v>
      </c>
    </row>
    <row r="1001" spans="1:6" x14ac:dyDescent="0.35">
      <c r="A1001" t="str">
        <f t="shared" si="15"/>
        <v>ET13,90</v>
      </c>
      <c r="B1001">
        <v>90</v>
      </c>
      <c r="C1001">
        <v>31.733599999999999</v>
      </c>
      <c r="D1001">
        <v>26.054402651857298</v>
      </c>
      <c r="E1001" t="s">
        <v>23</v>
      </c>
      <c r="F1001" t="s">
        <v>66</v>
      </c>
    </row>
    <row r="1002" spans="1:6" x14ac:dyDescent="0.35">
      <c r="A1002" t="str">
        <f t="shared" si="15"/>
        <v>ET13,91</v>
      </c>
      <c r="B1002">
        <v>91</v>
      </c>
      <c r="C1002">
        <v>22.316800000000001</v>
      </c>
      <c r="D1002">
        <v>18.654016179859699</v>
      </c>
      <c r="E1002" t="s">
        <v>23</v>
      </c>
      <c r="F1002" t="s">
        <v>66</v>
      </c>
    </row>
    <row r="1003" spans="1:6" x14ac:dyDescent="0.35">
      <c r="A1003" t="str">
        <f t="shared" si="15"/>
        <v>ET13,92</v>
      </c>
      <c r="B1003">
        <v>92</v>
      </c>
      <c r="C1003">
        <v>12.9</v>
      </c>
      <c r="D1003">
        <v>12.9</v>
      </c>
      <c r="E1003" t="s">
        <v>23</v>
      </c>
      <c r="F1003" t="s">
        <v>66</v>
      </c>
    </row>
    <row r="1004" spans="1:6" x14ac:dyDescent="0.35">
      <c r="A1004" t="str">
        <f t="shared" si="15"/>
        <v>ET13,93</v>
      </c>
      <c r="B1004">
        <v>93</v>
      </c>
      <c r="C1004">
        <v>10.621600000000001</v>
      </c>
      <c r="D1004">
        <v>8.6005987595047095</v>
      </c>
      <c r="E1004" t="s">
        <v>23</v>
      </c>
      <c r="F1004" t="s">
        <v>66</v>
      </c>
    </row>
    <row r="1005" spans="1:6" x14ac:dyDescent="0.35">
      <c r="A1005" t="str">
        <f t="shared" si="15"/>
        <v>ET13,94</v>
      </c>
      <c r="B1005">
        <v>94</v>
      </c>
      <c r="C1005">
        <v>8.3431999999999995</v>
      </c>
      <c r="D1005">
        <v>5.5371221662360197</v>
      </c>
      <c r="E1005" t="s">
        <v>23</v>
      </c>
      <c r="F1005" t="s">
        <v>66</v>
      </c>
    </row>
    <row r="1006" spans="1:6" x14ac:dyDescent="0.35">
      <c r="A1006" t="str">
        <f t="shared" si="15"/>
        <v>ET13,95</v>
      </c>
      <c r="B1006">
        <v>95</v>
      </c>
      <c r="C1006">
        <v>6.0648</v>
      </c>
      <c r="D1006">
        <v>3.4841461932149902</v>
      </c>
      <c r="E1006" t="s">
        <v>23</v>
      </c>
      <c r="F1006" t="s">
        <v>66</v>
      </c>
    </row>
    <row r="1007" spans="1:6" x14ac:dyDescent="0.35">
      <c r="A1007" t="str">
        <f t="shared" si="15"/>
        <v>ET13,96</v>
      </c>
      <c r="B1007">
        <v>96</v>
      </c>
      <c r="C1007">
        <v>3.7864</v>
      </c>
      <c r="D1007">
        <v>2.2162468134626301</v>
      </c>
      <c r="E1007" t="s">
        <v>23</v>
      </c>
      <c r="F1007" t="s">
        <v>66</v>
      </c>
    </row>
    <row r="1008" spans="1:6" x14ac:dyDescent="0.35">
      <c r="A1008" t="str">
        <f t="shared" si="15"/>
        <v>ET13,97</v>
      </c>
      <c r="B1008">
        <v>97</v>
      </c>
      <c r="C1008">
        <v>1.508</v>
      </c>
      <c r="D1008">
        <v>1.508</v>
      </c>
      <c r="E1008" t="s">
        <v>23</v>
      </c>
      <c r="F1008" t="s">
        <v>66</v>
      </c>
    </row>
    <row r="1009" spans="1:6" x14ac:dyDescent="0.35">
      <c r="A1009" t="str">
        <f t="shared" si="15"/>
        <v>ET13,98</v>
      </c>
      <c r="B1009">
        <v>98</v>
      </c>
      <c r="C1009">
        <v>1.33866666666667</v>
      </c>
      <c r="D1009">
        <v>1.1529841448273599</v>
      </c>
      <c r="E1009" t="s">
        <v>23</v>
      </c>
      <c r="F1009" t="s">
        <v>66</v>
      </c>
    </row>
    <row r="1010" spans="1:6" x14ac:dyDescent="0.35">
      <c r="A1010" t="str">
        <f t="shared" si="15"/>
        <v>ET13,99</v>
      </c>
      <c r="B1010">
        <v>99</v>
      </c>
      <c r="C1010">
        <v>1.16933333333333</v>
      </c>
      <c r="D1010">
        <v>1.0207873158618801</v>
      </c>
      <c r="E1010" t="s">
        <v>23</v>
      </c>
      <c r="F1010" t="s">
        <v>66</v>
      </c>
    </row>
    <row r="1011" spans="1:6" x14ac:dyDescent="0.35">
      <c r="A1011" t="str">
        <f t="shared" si="15"/>
        <v>ET13,100</v>
      </c>
      <c r="B1011">
        <v>100</v>
      </c>
      <c r="C1011">
        <v>1</v>
      </c>
      <c r="D1011">
        <v>1</v>
      </c>
      <c r="E1011" t="s">
        <v>23</v>
      </c>
      <c r="F1011" t="s">
        <v>66</v>
      </c>
    </row>
    <row r="1012" spans="1:6" x14ac:dyDescent="0.35">
      <c r="A1012" t="str">
        <f t="shared" si="15"/>
        <v>ET14,&lt;1</v>
      </c>
      <c r="B1012" t="s">
        <v>61</v>
      </c>
      <c r="C1012">
        <v>31779.376993618898</v>
      </c>
      <c r="D1012">
        <v>31779.376993618898</v>
      </c>
      <c r="E1012" t="s">
        <v>25</v>
      </c>
      <c r="F1012" t="s">
        <v>67</v>
      </c>
    </row>
    <row r="1013" spans="1:6" x14ac:dyDescent="0.35">
      <c r="A1013" t="str">
        <f t="shared" si="15"/>
        <v>ET14,1</v>
      </c>
      <c r="B1013">
        <v>1</v>
      </c>
      <c r="C1013">
        <v>30572.326111326001</v>
      </c>
      <c r="D1013">
        <v>30533.6298368235</v>
      </c>
      <c r="E1013" t="s">
        <v>25</v>
      </c>
      <c r="F1013" t="s">
        <v>67</v>
      </c>
    </row>
    <row r="1014" spans="1:6" x14ac:dyDescent="0.35">
      <c r="A1014" t="str">
        <f t="shared" si="15"/>
        <v>ET14,2</v>
      </c>
      <c r="B1014">
        <v>2</v>
      </c>
      <c r="C1014">
        <v>29365.275229032999</v>
      </c>
      <c r="D1014">
        <v>29365.275229032999</v>
      </c>
      <c r="E1014" t="s">
        <v>25</v>
      </c>
      <c r="F1014" t="s">
        <v>67</v>
      </c>
    </row>
    <row r="1015" spans="1:6" x14ac:dyDescent="0.35">
      <c r="A1015" t="str">
        <f t="shared" si="15"/>
        <v>ET14,3</v>
      </c>
      <c r="B1015">
        <v>3</v>
      </c>
      <c r="C1015">
        <v>28852.8665459435</v>
      </c>
      <c r="D1015">
        <v>28346.986536638498</v>
      </c>
      <c r="E1015" t="s">
        <v>25</v>
      </c>
      <c r="F1015" t="s">
        <v>67</v>
      </c>
    </row>
    <row r="1016" spans="1:6" x14ac:dyDescent="0.35">
      <c r="A1016" t="str">
        <f t="shared" si="15"/>
        <v>ET14,4</v>
      </c>
      <c r="B1016">
        <v>4</v>
      </c>
      <c r="C1016">
        <v>28340.457862854</v>
      </c>
      <c r="D1016">
        <v>27532.560395575201</v>
      </c>
      <c r="E1016" t="s">
        <v>25</v>
      </c>
      <c r="F1016" t="s">
        <v>67</v>
      </c>
    </row>
    <row r="1017" spans="1:6" x14ac:dyDescent="0.35">
      <c r="A1017" t="str">
        <f t="shared" si="15"/>
        <v>ET14,5</v>
      </c>
      <c r="B1017">
        <v>5</v>
      </c>
      <c r="C1017">
        <v>27828.049179764599</v>
      </c>
      <c r="D1017">
        <v>26971.074259164401</v>
      </c>
      <c r="E1017" t="s">
        <v>25</v>
      </c>
      <c r="F1017" t="s">
        <v>67</v>
      </c>
    </row>
    <row r="1018" spans="1:6" x14ac:dyDescent="0.35">
      <c r="A1018" t="str">
        <f t="shared" si="15"/>
        <v>ET14,6</v>
      </c>
      <c r="B1018">
        <v>6</v>
      </c>
      <c r="C1018">
        <v>27315.6404966751</v>
      </c>
      <c r="D1018">
        <v>26711.605580727399</v>
      </c>
      <c r="E1018" t="s">
        <v>25</v>
      </c>
      <c r="F1018" t="s">
        <v>67</v>
      </c>
    </row>
    <row r="1019" spans="1:6" x14ac:dyDescent="0.35">
      <c r="A1019" t="str">
        <f t="shared" si="15"/>
        <v>ET14,7</v>
      </c>
      <c r="B1019">
        <v>7</v>
      </c>
      <c r="C1019">
        <v>26803.2318135856</v>
      </c>
      <c r="D1019">
        <v>26803.2318135856</v>
      </c>
      <c r="E1019" t="s">
        <v>25</v>
      </c>
      <c r="F1019" t="s">
        <v>67</v>
      </c>
    </row>
    <row r="1020" spans="1:6" x14ac:dyDescent="0.35">
      <c r="A1020" t="str">
        <f t="shared" si="15"/>
        <v>ET14,8</v>
      </c>
      <c r="B1020">
        <v>8</v>
      </c>
      <c r="C1020">
        <v>28862.519124151899</v>
      </c>
      <c r="D1020">
        <v>27317.863777883202</v>
      </c>
      <c r="E1020" t="s">
        <v>25</v>
      </c>
      <c r="F1020" t="s">
        <v>67</v>
      </c>
    </row>
    <row r="1021" spans="1:6" x14ac:dyDescent="0.35">
      <c r="A1021" t="str">
        <f t="shared" si="15"/>
        <v>ET14,9</v>
      </c>
      <c r="B1021">
        <v>9</v>
      </c>
      <c r="C1021">
        <v>30921.806434718201</v>
      </c>
      <c r="D1021">
        <v>28418.745761056201</v>
      </c>
      <c r="E1021" t="s">
        <v>25</v>
      </c>
      <c r="F1021" t="s">
        <v>67</v>
      </c>
    </row>
    <row r="1022" spans="1:6" x14ac:dyDescent="0.35">
      <c r="A1022" t="str">
        <f t="shared" si="15"/>
        <v>ET14,10</v>
      </c>
      <c r="B1022">
        <v>10</v>
      </c>
      <c r="C1022">
        <v>32981.093745284597</v>
      </c>
      <c r="D1022">
        <v>30291.955417363599</v>
      </c>
      <c r="E1022" t="s">
        <v>25</v>
      </c>
      <c r="F1022" t="s">
        <v>67</v>
      </c>
    </row>
    <row r="1023" spans="1:6" x14ac:dyDescent="0.35">
      <c r="A1023" t="str">
        <f t="shared" si="15"/>
        <v>ET14,11</v>
      </c>
      <c r="B1023">
        <v>11</v>
      </c>
      <c r="C1023">
        <v>35040.381055850899</v>
      </c>
      <c r="D1023">
        <v>33123.570401064302</v>
      </c>
      <c r="E1023" t="s">
        <v>25</v>
      </c>
      <c r="F1023" t="s">
        <v>67</v>
      </c>
    </row>
    <row r="1024" spans="1:6" x14ac:dyDescent="0.35">
      <c r="A1024" t="str">
        <f t="shared" si="15"/>
        <v>ET14,12</v>
      </c>
      <c r="B1024">
        <v>12</v>
      </c>
      <c r="C1024">
        <v>37099.668366417201</v>
      </c>
      <c r="D1024">
        <v>37099.668366417201</v>
      </c>
      <c r="E1024" t="s">
        <v>25</v>
      </c>
      <c r="F1024" t="s">
        <v>67</v>
      </c>
    </row>
    <row r="1025" spans="1:6" x14ac:dyDescent="0.35">
      <c r="A1025" t="str">
        <f t="shared" si="15"/>
        <v>ET14,13</v>
      </c>
      <c r="B1025">
        <v>13</v>
      </c>
      <c r="C1025">
        <v>42307.325012056201</v>
      </c>
      <c r="D1025">
        <v>42266.149613902002</v>
      </c>
      <c r="E1025" t="s">
        <v>25</v>
      </c>
      <c r="F1025" t="s">
        <v>67</v>
      </c>
    </row>
    <row r="1026" spans="1:6" x14ac:dyDescent="0.35">
      <c r="A1026" t="str">
        <f t="shared" si="15"/>
        <v>ET14,14</v>
      </c>
      <c r="B1026">
        <v>14</v>
      </c>
      <c r="C1026">
        <v>47514.981657695098</v>
      </c>
      <c r="D1026">
        <v>48108.205028880897</v>
      </c>
      <c r="E1026" t="s">
        <v>25</v>
      </c>
      <c r="F1026" t="s">
        <v>67</v>
      </c>
    </row>
    <row r="1027" spans="1:6" x14ac:dyDescent="0.35">
      <c r="A1027" t="str">
        <f t="shared" ref="A1027:A1090" si="16">_xlfn.CONCAT(E1027,",",B1027)</f>
        <v>ET14,15</v>
      </c>
      <c r="B1027">
        <v>15</v>
      </c>
      <c r="C1027">
        <v>52722.638303334097</v>
      </c>
      <c r="D1027">
        <v>53970.848142936899</v>
      </c>
      <c r="E1027" t="s">
        <v>25</v>
      </c>
      <c r="F1027" t="s">
        <v>67</v>
      </c>
    </row>
    <row r="1028" spans="1:6" x14ac:dyDescent="0.35">
      <c r="A1028" t="str">
        <f t="shared" si="16"/>
        <v>ET14,16</v>
      </c>
      <c r="B1028">
        <v>16</v>
      </c>
      <c r="C1028">
        <v>57930.294948973002</v>
      </c>
      <c r="D1028">
        <v>59199.092487652902</v>
      </c>
      <c r="E1028" t="s">
        <v>25</v>
      </c>
      <c r="F1028" t="s">
        <v>67</v>
      </c>
    </row>
    <row r="1029" spans="1:6" x14ac:dyDescent="0.35">
      <c r="A1029" t="str">
        <f t="shared" si="16"/>
        <v>ET14,17</v>
      </c>
      <c r="B1029">
        <v>17</v>
      </c>
      <c r="C1029">
        <v>63137.951594612001</v>
      </c>
      <c r="D1029">
        <v>63137.951594612001</v>
      </c>
      <c r="E1029" t="s">
        <v>25</v>
      </c>
      <c r="F1029" t="s">
        <v>67</v>
      </c>
    </row>
    <row r="1030" spans="1:6" x14ac:dyDescent="0.35">
      <c r="A1030" t="str">
        <f t="shared" si="16"/>
        <v>ET14,18</v>
      </c>
      <c r="B1030">
        <v>18</v>
      </c>
      <c r="C1030">
        <v>63164.522671117797</v>
      </c>
      <c r="D1030">
        <v>65314.0699138665</v>
      </c>
      <c r="E1030" t="s">
        <v>25</v>
      </c>
      <c r="F1030" t="s">
        <v>67</v>
      </c>
    </row>
    <row r="1031" spans="1:6" x14ac:dyDescent="0.35">
      <c r="A1031" t="str">
        <f t="shared" si="16"/>
        <v>ET14,19</v>
      </c>
      <c r="B1031">
        <v>19</v>
      </c>
      <c r="C1031">
        <v>63191.093747623498</v>
      </c>
      <c r="D1031">
        <v>65980.615569346905</v>
      </c>
      <c r="E1031" t="s">
        <v>25</v>
      </c>
      <c r="F1031" t="s">
        <v>67</v>
      </c>
    </row>
    <row r="1032" spans="1:6" x14ac:dyDescent="0.35">
      <c r="A1032" t="str">
        <f t="shared" si="16"/>
        <v>ET14,20</v>
      </c>
      <c r="B1032">
        <v>20</v>
      </c>
      <c r="C1032">
        <v>63217.664824129301</v>
      </c>
      <c r="D1032">
        <v>65572.387603452793</v>
      </c>
      <c r="E1032" t="s">
        <v>25</v>
      </c>
      <c r="F1032" t="s">
        <v>67</v>
      </c>
    </row>
    <row r="1033" spans="1:6" x14ac:dyDescent="0.35">
      <c r="A1033" t="str">
        <f t="shared" si="16"/>
        <v>ET14,21</v>
      </c>
      <c r="B1033">
        <v>21</v>
      </c>
      <c r="C1033">
        <v>63244.235900635002</v>
      </c>
      <c r="D1033">
        <v>64524.185058584197</v>
      </c>
      <c r="E1033" t="s">
        <v>25</v>
      </c>
      <c r="F1033" t="s">
        <v>67</v>
      </c>
    </row>
    <row r="1034" spans="1:6" x14ac:dyDescent="0.35">
      <c r="A1034" t="str">
        <f t="shared" si="16"/>
        <v>ET14,22</v>
      </c>
      <c r="B1034">
        <v>22</v>
      </c>
      <c r="C1034">
        <v>63270.806977140797</v>
      </c>
      <c r="D1034">
        <v>63270.806977140797</v>
      </c>
      <c r="E1034" t="s">
        <v>25</v>
      </c>
      <c r="F1034" t="s">
        <v>67</v>
      </c>
    </row>
    <row r="1035" spans="1:6" x14ac:dyDescent="0.35">
      <c r="A1035" t="str">
        <f t="shared" si="16"/>
        <v>ET14,23</v>
      </c>
      <c r="B1035">
        <v>23</v>
      </c>
      <c r="C1035">
        <v>61432.713432004399</v>
      </c>
      <c r="D1035">
        <v>62126.541115491702</v>
      </c>
      <c r="E1035" t="s">
        <v>25</v>
      </c>
      <c r="F1035" t="s">
        <v>67</v>
      </c>
    </row>
    <row r="1036" spans="1:6" x14ac:dyDescent="0.35">
      <c r="A1036" t="str">
        <f t="shared" si="16"/>
        <v>ET14,24</v>
      </c>
      <c r="B1036">
        <v>24</v>
      </c>
      <c r="C1036">
        <v>59594.619886867898</v>
      </c>
      <c r="D1036">
        <v>60923.630085883298</v>
      </c>
      <c r="E1036" t="s">
        <v>25</v>
      </c>
      <c r="F1036" t="s">
        <v>67</v>
      </c>
    </row>
    <row r="1037" spans="1:6" x14ac:dyDescent="0.35">
      <c r="A1037" t="str">
        <f t="shared" si="16"/>
        <v>ET14,25</v>
      </c>
      <c r="B1037">
        <v>25</v>
      </c>
      <c r="C1037">
        <v>57756.5263417315</v>
      </c>
      <c r="D1037">
        <v>59373.805214531298</v>
      </c>
      <c r="E1037" t="s">
        <v>25</v>
      </c>
      <c r="F1037" t="s">
        <v>67</v>
      </c>
    </row>
    <row r="1038" spans="1:6" x14ac:dyDescent="0.35">
      <c r="A1038" t="str">
        <f t="shared" si="16"/>
        <v>ET14,26</v>
      </c>
      <c r="B1038">
        <v>26</v>
      </c>
      <c r="C1038">
        <v>55918.432796595</v>
      </c>
      <c r="D1038">
        <v>57188.797827651098</v>
      </c>
      <c r="E1038" t="s">
        <v>25</v>
      </c>
      <c r="F1038" t="s">
        <v>67</v>
      </c>
    </row>
    <row r="1039" spans="1:6" x14ac:dyDescent="0.35">
      <c r="A1039" t="str">
        <f t="shared" si="16"/>
        <v>ET14,27</v>
      </c>
      <c r="B1039">
        <v>27</v>
      </c>
      <c r="C1039">
        <v>54080.339251458601</v>
      </c>
      <c r="D1039">
        <v>54080.339251458601</v>
      </c>
      <c r="E1039" t="s">
        <v>25</v>
      </c>
      <c r="F1039" t="s">
        <v>67</v>
      </c>
    </row>
    <row r="1040" spans="1:6" x14ac:dyDescent="0.35">
      <c r="A1040" t="str">
        <f t="shared" si="16"/>
        <v>ET14,28</v>
      </c>
      <c r="B1040">
        <v>28</v>
      </c>
      <c r="C1040">
        <v>49662.406957941603</v>
      </c>
      <c r="D1040">
        <v>49899.311234853398</v>
      </c>
      <c r="E1040" t="s">
        <v>25</v>
      </c>
      <c r="F1040" t="s">
        <v>67</v>
      </c>
    </row>
    <row r="1041" spans="1:6" x14ac:dyDescent="0.35">
      <c r="A1041" t="str">
        <f t="shared" si="16"/>
        <v>ET14,29</v>
      </c>
      <c r="B1041">
        <v>29</v>
      </c>
      <c r="C1041">
        <v>45244.474664424597</v>
      </c>
      <c r="D1041">
        <v>45053.197217471898</v>
      </c>
      <c r="E1041" t="s">
        <v>25</v>
      </c>
      <c r="F1041" t="s">
        <v>67</v>
      </c>
    </row>
    <row r="1042" spans="1:6" x14ac:dyDescent="0.35">
      <c r="A1042" t="str">
        <f t="shared" si="16"/>
        <v>ET14,30</v>
      </c>
      <c r="B1042">
        <v>30</v>
      </c>
      <c r="C1042">
        <v>40826.542370907599</v>
      </c>
      <c r="D1042">
        <v>40088.6310616345</v>
      </c>
      <c r="E1042" t="s">
        <v>25</v>
      </c>
      <c r="F1042" t="s">
        <v>67</v>
      </c>
    </row>
    <row r="1043" spans="1:6" x14ac:dyDescent="0.35">
      <c r="A1043" t="str">
        <f t="shared" si="16"/>
        <v>ET14,31</v>
      </c>
      <c r="B1043">
        <v>31</v>
      </c>
      <c r="C1043">
        <v>36408.6100773906</v>
      </c>
      <c r="D1043">
        <v>35552.246629661502</v>
      </c>
      <c r="E1043" t="s">
        <v>25</v>
      </c>
      <c r="F1043" t="s">
        <v>67</v>
      </c>
    </row>
    <row r="1044" spans="1:6" x14ac:dyDescent="0.35">
      <c r="A1044" t="str">
        <f t="shared" si="16"/>
        <v>ET14,32</v>
      </c>
      <c r="B1044">
        <v>32</v>
      </c>
      <c r="C1044">
        <v>31990.677783873602</v>
      </c>
      <c r="D1044">
        <v>31990.677783873602</v>
      </c>
      <c r="E1044" t="s">
        <v>25</v>
      </c>
      <c r="F1044" t="s">
        <v>67</v>
      </c>
    </row>
    <row r="1045" spans="1:6" x14ac:dyDescent="0.35">
      <c r="A1045" t="str">
        <f t="shared" si="16"/>
        <v>ET14,33</v>
      </c>
      <c r="B1045">
        <v>33</v>
      </c>
      <c r="C1045">
        <v>30904.3501978846</v>
      </c>
      <c r="D1045">
        <v>29779.532685191101</v>
      </c>
      <c r="E1045" t="s">
        <v>25</v>
      </c>
      <c r="F1045" t="s">
        <v>67</v>
      </c>
    </row>
    <row r="1046" spans="1:6" x14ac:dyDescent="0.35">
      <c r="A1046" t="str">
        <f t="shared" si="16"/>
        <v>ET14,34</v>
      </c>
      <c r="B1046">
        <v>34</v>
      </c>
      <c r="C1046">
        <v>29818.0226118957</v>
      </c>
      <c r="D1046">
        <v>28610.316688934599</v>
      </c>
      <c r="E1046" t="s">
        <v>25</v>
      </c>
      <c r="F1046" t="s">
        <v>67</v>
      </c>
    </row>
    <row r="1047" spans="1:6" x14ac:dyDescent="0.35">
      <c r="A1047" t="str">
        <f t="shared" si="16"/>
        <v>ET14,35</v>
      </c>
      <c r="B1047">
        <v>35</v>
      </c>
      <c r="C1047">
        <v>28731.695025906702</v>
      </c>
      <c r="D1047">
        <v>28003.509449025001</v>
      </c>
      <c r="E1047" t="s">
        <v>25</v>
      </c>
      <c r="F1047" t="s">
        <v>67</v>
      </c>
    </row>
    <row r="1048" spans="1:6" x14ac:dyDescent="0.35">
      <c r="A1048" t="str">
        <f t="shared" si="16"/>
        <v>ET14,36</v>
      </c>
      <c r="B1048">
        <v>36</v>
      </c>
      <c r="C1048">
        <v>27645.367439917802</v>
      </c>
      <c r="D1048">
        <v>27479.590619382801</v>
      </c>
      <c r="E1048" t="s">
        <v>25</v>
      </c>
      <c r="F1048" t="s">
        <v>67</v>
      </c>
    </row>
    <row r="1049" spans="1:6" x14ac:dyDescent="0.35">
      <c r="A1049" t="str">
        <f t="shared" si="16"/>
        <v>ET14,37</v>
      </c>
      <c r="B1049">
        <v>37</v>
      </c>
      <c r="C1049">
        <v>26559.0398539288</v>
      </c>
      <c r="D1049">
        <v>26559.0398539288</v>
      </c>
      <c r="E1049" t="s">
        <v>25</v>
      </c>
      <c r="F1049" t="s">
        <v>67</v>
      </c>
    </row>
    <row r="1050" spans="1:6" x14ac:dyDescent="0.35">
      <c r="A1050" t="str">
        <f t="shared" si="16"/>
        <v>ET14,38</v>
      </c>
      <c r="B1050">
        <v>38</v>
      </c>
      <c r="C1050">
        <v>24610.274438576998</v>
      </c>
      <c r="D1050">
        <v>24903.069749787399</v>
      </c>
      <c r="E1050" t="s">
        <v>25</v>
      </c>
      <c r="F1050" t="s">
        <v>67</v>
      </c>
    </row>
    <row r="1051" spans="1:6" x14ac:dyDescent="0.35">
      <c r="A1051" t="str">
        <f t="shared" si="16"/>
        <v>ET14,39</v>
      </c>
      <c r="B1051">
        <v>39</v>
      </c>
      <c r="C1051">
        <v>22661.509023225201</v>
      </c>
      <c r="D1051">
        <v>22735.824676897799</v>
      </c>
      <c r="E1051" t="s">
        <v>25</v>
      </c>
      <c r="F1051" t="s">
        <v>67</v>
      </c>
    </row>
    <row r="1052" spans="1:6" x14ac:dyDescent="0.35">
      <c r="A1052" t="str">
        <f t="shared" si="16"/>
        <v>ET14,40</v>
      </c>
      <c r="B1052">
        <v>40</v>
      </c>
      <c r="C1052">
        <v>20712.743607873399</v>
      </c>
      <c r="D1052">
        <v>20422.1819484031</v>
      </c>
      <c r="E1052" t="s">
        <v>25</v>
      </c>
      <c r="F1052" t="s">
        <v>67</v>
      </c>
    </row>
    <row r="1053" spans="1:6" x14ac:dyDescent="0.35">
      <c r="A1053" t="str">
        <f t="shared" si="16"/>
        <v>ET14,41</v>
      </c>
      <c r="B1053">
        <v>41</v>
      </c>
      <c r="C1053">
        <v>18763.978192521601</v>
      </c>
      <c r="D1053">
        <v>18327.018877446098</v>
      </c>
      <c r="E1053" t="s">
        <v>25</v>
      </c>
      <c r="F1053" t="s">
        <v>67</v>
      </c>
    </row>
    <row r="1054" spans="1:6" x14ac:dyDescent="0.35">
      <c r="A1054" t="str">
        <f t="shared" si="16"/>
        <v>ET14,42</v>
      </c>
      <c r="B1054">
        <v>42</v>
      </c>
      <c r="C1054">
        <v>16815.2127771698</v>
      </c>
      <c r="D1054">
        <v>16815.2127771698</v>
      </c>
      <c r="E1054" t="s">
        <v>25</v>
      </c>
      <c r="F1054" t="s">
        <v>67</v>
      </c>
    </row>
    <row r="1055" spans="1:6" x14ac:dyDescent="0.35">
      <c r="A1055" t="str">
        <f t="shared" si="16"/>
        <v>ET14,43</v>
      </c>
      <c r="B1055">
        <v>43</v>
      </c>
      <c r="C1055">
        <v>16814.3494208464</v>
      </c>
      <c r="D1055">
        <v>16139.9101863136</v>
      </c>
      <c r="E1055" t="s">
        <v>25</v>
      </c>
      <c r="F1055" t="s">
        <v>67</v>
      </c>
    </row>
    <row r="1056" spans="1:6" x14ac:dyDescent="0.35">
      <c r="A1056" t="str">
        <f t="shared" si="16"/>
        <v>ET14,44</v>
      </c>
      <c r="B1056">
        <v>44</v>
      </c>
      <c r="C1056">
        <v>16813.486064523</v>
      </c>
      <c r="D1056">
        <v>16107.334546002399</v>
      </c>
      <c r="E1056" t="s">
        <v>25</v>
      </c>
      <c r="F1056" t="s">
        <v>67</v>
      </c>
    </row>
    <row r="1057" spans="1:6" x14ac:dyDescent="0.35">
      <c r="A1057" t="str">
        <f t="shared" si="16"/>
        <v>ET14,45</v>
      </c>
      <c r="B1057">
        <v>45</v>
      </c>
      <c r="C1057">
        <v>16812.6227081996</v>
      </c>
      <c r="D1057">
        <v>16411.978522957699</v>
      </c>
      <c r="E1057" t="s">
        <v>25</v>
      </c>
      <c r="F1057" t="s">
        <v>67</v>
      </c>
    </row>
    <row r="1058" spans="1:6" x14ac:dyDescent="0.35">
      <c r="A1058" t="str">
        <f t="shared" si="16"/>
        <v>ET14,46</v>
      </c>
      <c r="B1058">
        <v>46</v>
      </c>
      <c r="C1058">
        <v>16811.759351876201</v>
      </c>
      <c r="D1058">
        <v>16748.3347839007</v>
      </c>
      <c r="E1058" t="s">
        <v>25</v>
      </c>
      <c r="F1058" t="s">
        <v>67</v>
      </c>
    </row>
    <row r="1059" spans="1:6" x14ac:dyDescent="0.35">
      <c r="A1059" t="str">
        <f t="shared" si="16"/>
        <v>ET14,47</v>
      </c>
      <c r="B1059">
        <v>47</v>
      </c>
      <c r="C1059">
        <v>16810.895995552801</v>
      </c>
      <c r="D1059">
        <v>16810.895995552801</v>
      </c>
      <c r="E1059" t="s">
        <v>25</v>
      </c>
      <c r="F1059" t="s">
        <v>67</v>
      </c>
    </row>
    <row r="1060" spans="1:6" x14ac:dyDescent="0.35">
      <c r="A1060" t="str">
        <f t="shared" si="16"/>
        <v>ET14,48</v>
      </c>
      <c r="B1060">
        <v>48</v>
      </c>
      <c r="C1060">
        <v>16041.026586509301</v>
      </c>
      <c r="D1060">
        <v>16379.255059040601</v>
      </c>
      <c r="E1060" t="s">
        <v>25</v>
      </c>
      <c r="F1060" t="s">
        <v>67</v>
      </c>
    </row>
    <row r="1061" spans="1:6" x14ac:dyDescent="0.35">
      <c r="A1061" t="str">
        <f t="shared" si="16"/>
        <v>ET14,49</v>
      </c>
      <c r="B1061">
        <v>49</v>
      </c>
      <c r="C1061">
        <v>15271.1571774658</v>
      </c>
      <c r="D1061">
        <v>15573.405813110699</v>
      </c>
      <c r="E1061" t="s">
        <v>25</v>
      </c>
      <c r="F1061" t="s">
        <v>67</v>
      </c>
    </row>
    <row r="1062" spans="1:6" x14ac:dyDescent="0.35">
      <c r="A1062" t="str">
        <f t="shared" si="16"/>
        <v>ET14,50</v>
      </c>
      <c r="B1062">
        <v>50</v>
      </c>
      <c r="C1062">
        <v>14501.2877684224</v>
      </c>
      <c r="D1062">
        <v>14598.442330915301</v>
      </c>
      <c r="E1062" t="s">
        <v>25</v>
      </c>
      <c r="F1062" t="s">
        <v>67</v>
      </c>
    </row>
    <row r="1063" spans="1:6" x14ac:dyDescent="0.35">
      <c r="A1063" t="str">
        <f t="shared" si="16"/>
        <v>ET14,51</v>
      </c>
      <c r="B1063">
        <v>51</v>
      </c>
      <c r="C1063">
        <v>13731.4183593789</v>
      </c>
      <c r="D1063">
        <v>13659.4586856062</v>
      </c>
      <c r="E1063" t="s">
        <v>25</v>
      </c>
      <c r="F1063" t="s">
        <v>67</v>
      </c>
    </row>
    <row r="1064" spans="1:6" x14ac:dyDescent="0.35">
      <c r="A1064" t="str">
        <f t="shared" si="16"/>
        <v>ET14,52</v>
      </c>
      <c r="B1064">
        <v>52</v>
      </c>
      <c r="C1064">
        <v>12961.5489503354</v>
      </c>
      <c r="D1064">
        <v>12961.5489503354</v>
      </c>
      <c r="E1064" t="s">
        <v>25</v>
      </c>
      <c r="F1064" t="s">
        <v>67</v>
      </c>
    </row>
    <row r="1065" spans="1:6" x14ac:dyDescent="0.35">
      <c r="A1065" t="str">
        <f t="shared" si="16"/>
        <v>ET14,53</v>
      </c>
      <c r="B1065">
        <v>53</v>
      </c>
      <c r="C1065">
        <v>12822.796104925599</v>
      </c>
      <c r="D1065">
        <v>12645.818264162101</v>
      </c>
      <c r="E1065" t="s">
        <v>25</v>
      </c>
      <c r="F1065" t="s">
        <v>67</v>
      </c>
    </row>
    <row r="1066" spans="1:6" x14ac:dyDescent="0.35">
      <c r="A1066" t="str">
        <f t="shared" si="16"/>
        <v>ET14,54</v>
      </c>
      <c r="B1066">
        <v>54</v>
      </c>
      <c r="C1066">
        <v>12684.0432595158</v>
      </c>
      <c r="D1066">
        <v>12597.4160297748</v>
      </c>
      <c r="E1066" t="s">
        <v>25</v>
      </c>
      <c r="F1066" t="s">
        <v>67</v>
      </c>
    </row>
    <row r="1067" spans="1:6" x14ac:dyDescent="0.35">
      <c r="A1067" t="str">
        <f t="shared" si="16"/>
        <v>ET14,55</v>
      </c>
      <c r="B1067">
        <v>55</v>
      </c>
      <c r="C1067">
        <v>12545.290414105901</v>
      </c>
      <c r="D1067">
        <v>12637.5027157692</v>
      </c>
      <c r="E1067" t="s">
        <v>25</v>
      </c>
      <c r="F1067" t="s">
        <v>67</v>
      </c>
    </row>
    <row r="1068" spans="1:6" x14ac:dyDescent="0.35">
      <c r="A1068" t="str">
        <f t="shared" si="16"/>
        <v>ET14,56</v>
      </c>
      <c r="B1068">
        <v>56</v>
      </c>
      <c r="C1068">
        <v>12406.5375686961</v>
      </c>
      <c r="D1068">
        <v>12587.238790741099</v>
      </c>
      <c r="E1068" t="s">
        <v>25</v>
      </c>
      <c r="F1068" t="s">
        <v>67</v>
      </c>
    </row>
    <row r="1069" spans="1:6" x14ac:dyDescent="0.35">
      <c r="A1069" t="str">
        <f t="shared" si="16"/>
        <v>ET14,57</v>
      </c>
      <c r="B1069">
        <v>57</v>
      </c>
      <c r="C1069">
        <v>12267.784723286301</v>
      </c>
      <c r="D1069">
        <v>12267.784723286301</v>
      </c>
      <c r="E1069" t="s">
        <v>25</v>
      </c>
      <c r="F1069" t="s">
        <v>67</v>
      </c>
    </row>
    <row r="1070" spans="1:6" x14ac:dyDescent="0.35">
      <c r="A1070" t="str">
        <f t="shared" si="16"/>
        <v>ET14,58</v>
      </c>
      <c r="B1070">
        <v>58</v>
      </c>
      <c r="C1070">
        <v>11348.1781505812</v>
      </c>
      <c r="D1070">
        <v>11558.6727676749</v>
      </c>
      <c r="E1070" t="s">
        <v>25</v>
      </c>
      <c r="F1070" t="s">
        <v>67</v>
      </c>
    </row>
    <row r="1071" spans="1:6" x14ac:dyDescent="0.35">
      <c r="A1071" t="str">
        <f t="shared" si="16"/>
        <v>ET14,59</v>
      </c>
      <c r="B1071">
        <v>59</v>
      </c>
      <c r="C1071">
        <v>10428.571577876</v>
      </c>
      <c r="D1071">
        <v>10572.922320874501</v>
      </c>
      <c r="E1071" t="s">
        <v>25</v>
      </c>
      <c r="F1071" t="s">
        <v>67</v>
      </c>
    </row>
    <row r="1072" spans="1:6" x14ac:dyDescent="0.35">
      <c r="A1072" t="str">
        <f t="shared" si="16"/>
        <v>ET14,60</v>
      </c>
      <c r="B1072">
        <v>60</v>
      </c>
      <c r="C1072">
        <v>9508.9650051709104</v>
      </c>
      <c r="D1072">
        <v>9481.9245655273498</v>
      </c>
      <c r="E1072" t="s">
        <v>25</v>
      </c>
      <c r="F1072" t="s">
        <v>67</v>
      </c>
    </row>
    <row r="1073" spans="1:6" x14ac:dyDescent="0.35">
      <c r="A1073" t="str">
        <f t="shared" si="16"/>
        <v>ET14,61</v>
      </c>
      <c r="B1073">
        <v>61</v>
      </c>
      <c r="C1073">
        <v>8589.3584324657695</v>
      </c>
      <c r="D1073">
        <v>8457.0706842753498</v>
      </c>
      <c r="E1073" t="s">
        <v>25</v>
      </c>
      <c r="F1073" t="s">
        <v>67</v>
      </c>
    </row>
    <row r="1074" spans="1:6" x14ac:dyDescent="0.35">
      <c r="A1074" t="str">
        <f t="shared" si="16"/>
        <v>ET14,62</v>
      </c>
      <c r="B1074">
        <v>62</v>
      </c>
      <c r="C1074">
        <v>7669.7518597606404</v>
      </c>
      <c r="D1074">
        <v>7669.7518597606404</v>
      </c>
      <c r="E1074" t="s">
        <v>25</v>
      </c>
      <c r="F1074" t="s">
        <v>67</v>
      </c>
    </row>
    <row r="1075" spans="1:6" x14ac:dyDescent="0.35">
      <c r="A1075" t="str">
        <f t="shared" si="16"/>
        <v>ET14,63</v>
      </c>
      <c r="B1075">
        <v>63</v>
      </c>
      <c r="C1075">
        <v>7534.7993243741103</v>
      </c>
      <c r="D1075">
        <v>7240.9601882421503</v>
      </c>
      <c r="E1075" t="s">
        <v>25</v>
      </c>
      <c r="F1075" t="s">
        <v>67</v>
      </c>
    </row>
    <row r="1076" spans="1:6" x14ac:dyDescent="0.35">
      <c r="A1076" t="str">
        <f t="shared" si="16"/>
        <v>ET14,64</v>
      </c>
      <c r="B1076">
        <v>64</v>
      </c>
      <c r="C1076">
        <v>7399.8467889875801</v>
      </c>
      <c r="D1076">
        <v>7090.0914204463197</v>
      </c>
      <c r="E1076" t="s">
        <v>25</v>
      </c>
      <c r="F1076" t="s">
        <v>67</v>
      </c>
    </row>
    <row r="1077" spans="1:6" x14ac:dyDescent="0.35">
      <c r="A1077" t="str">
        <f t="shared" si="16"/>
        <v>ET14,65</v>
      </c>
      <c r="B1077">
        <v>65</v>
      </c>
      <c r="C1077">
        <v>7264.89425360104</v>
      </c>
      <c r="D1077">
        <v>7086.1422207164696</v>
      </c>
      <c r="E1077" t="s">
        <v>25</v>
      </c>
      <c r="F1077" t="s">
        <v>67</v>
      </c>
    </row>
    <row r="1078" spans="1:6" x14ac:dyDescent="0.35">
      <c r="A1078" t="str">
        <f t="shared" si="16"/>
        <v>ET14,66</v>
      </c>
      <c r="B1078">
        <v>66</v>
      </c>
      <c r="C1078">
        <v>7129.9417182145098</v>
      </c>
      <c r="D1078">
        <v>7098.1092533959199</v>
      </c>
      <c r="E1078" t="s">
        <v>25</v>
      </c>
      <c r="F1078" t="s">
        <v>67</v>
      </c>
    </row>
    <row r="1079" spans="1:6" x14ac:dyDescent="0.35">
      <c r="A1079" t="str">
        <f t="shared" si="16"/>
        <v>ET14,67</v>
      </c>
      <c r="B1079">
        <v>67</v>
      </c>
      <c r="C1079">
        <v>6994.9891828279797</v>
      </c>
      <c r="D1079">
        <v>6994.9891828279797</v>
      </c>
      <c r="E1079" t="s">
        <v>25</v>
      </c>
      <c r="F1079" t="s">
        <v>67</v>
      </c>
    </row>
    <row r="1080" spans="1:6" x14ac:dyDescent="0.35">
      <c r="A1080" t="str">
        <f t="shared" si="16"/>
        <v>ET14,68</v>
      </c>
      <c r="B1080">
        <v>68</v>
      </c>
      <c r="C1080">
        <v>6491.9126394589503</v>
      </c>
      <c r="D1080">
        <v>6680.2718008174897</v>
      </c>
      <c r="E1080" t="s">
        <v>25</v>
      </c>
      <c r="F1080" t="s">
        <v>67</v>
      </c>
    </row>
    <row r="1081" spans="1:6" x14ac:dyDescent="0.35">
      <c r="A1081" t="str">
        <f t="shared" si="16"/>
        <v>ET14,69</v>
      </c>
      <c r="B1081">
        <v>69</v>
      </c>
      <c r="C1081">
        <v>5988.8360960899199</v>
      </c>
      <c r="D1081">
        <v>6195.4194090153296</v>
      </c>
      <c r="E1081" t="s">
        <v>25</v>
      </c>
      <c r="F1081" t="s">
        <v>67</v>
      </c>
    </row>
    <row r="1082" spans="1:6" x14ac:dyDescent="0.35">
      <c r="A1082" t="str">
        <f t="shared" si="16"/>
        <v>ET14,70</v>
      </c>
      <c r="B1082">
        <v>70</v>
      </c>
      <c r="C1082">
        <v>5485.7595527208796</v>
      </c>
      <c r="D1082">
        <v>5616.3874365338997</v>
      </c>
      <c r="E1082" t="s">
        <v>25</v>
      </c>
      <c r="F1082" t="s">
        <v>67</v>
      </c>
    </row>
    <row r="1083" spans="1:6" x14ac:dyDescent="0.35">
      <c r="A1083" t="str">
        <f t="shared" si="16"/>
        <v>ET14,71</v>
      </c>
      <c r="B1083">
        <v>71</v>
      </c>
      <c r="C1083">
        <v>4982.6830093518502</v>
      </c>
      <c r="D1083">
        <v>5019.1313124855997</v>
      </c>
      <c r="E1083" t="s">
        <v>25</v>
      </c>
      <c r="F1083" t="s">
        <v>67</v>
      </c>
    </row>
    <row r="1084" spans="1:6" x14ac:dyDescent="0.35">
      <c r="A1084" t="str">
        <f t="shared" si="16"/>
        <v>ET14,72</v>
      </c>
      <c r="B1084">
        <v>72</v>
      </c>
      <c r="C1084">
        <v>4479.6064659828198</v>
      </c>
      <c r="D1084">
        <v>4479.6064659828198</v>
      </c>
      <c r="E1084" t="s">
        <v>25</v>
      </c>
      <c r="F1084" t="s">
        <v>67</v>
      </c>
    </row>
    <row r="1085" spans="1:6" x14ac:dyDescent="0.35">
      <c r="A1085" t="str">
        <f t="shared" si="16"/>
        <v>ET14,73</v>
      </c>
      <c r="B1085">
        <v>73</v>
      </c>
      <c r="C1085">
        <v>4172.74919761614</v>
      </c>
      <c r="D1085">
        <v>4054.8797558064698</v>
      </c>
      <c r="E1085" t="s">
        <v>25</v>
      </c>
      <c r="F1085" t="s">
        <v>67</v>
      </c>
    </row>
    <row r="1086" spans="1:6" x14ac:dyDescent="0.35">
      <c r="A1086" t="str">
        <f t="shared" si="16"/>
        <v>ET14,74</v>
      </c>
      <c r="B1086">
        <v>74</v>
      </c>
      <c r="C1086">
        <v>3865.8919292494502</v>
      </c>
      <c r="D1086">
        <v>3726.4637594115002</v>
      </c>
      <c r="E1086" t="s">
        <v>25</v>
      </c>
      <c r="F1086" t="s">
        <v>67</v>
      </c>
    </row>
    <row r="1087" spans="1:6" x14ac:dyDescent="0.35">
      <c r="A1087" t="str">
        <f t="shared" si="16"/>
        <v>ET14,75</v>
      </c>
      <c r="B1087">
        <v>75</v>
      </c>
      <c r="C1087">
        <v>3559.0346608827699</v>
      </c>
      <c r="D1087">
        <v>3456.9824839213602</v>
      </c>
      <c r="E1087" t="s">
        <v>25</v>
      </c>
      <c r="F1087" t="s">
        <v>67</v>
      </c>
    </row>
    <row r="1088" spans="1:6" x14ac:dyDescent="0.35">
      <c r="A1088" t="str">
        <f t="shared" si="16"/>
        <v>ET14,76</v>
      </c>
      <c r="B1088">
        <v>76</v>
      </c>
      <c r="C1088">
        <v>3252.1773925160801</v>
      </c>
      <c r="D1088">
        <v>3209.05993645951</v>
      </c>
      <c r="E1088" t="s">
        <v>25</v>
      </c>
      <c r="F1088" t="s">
        <v>67</v>
      </c>
    </row>
    <row r="1089" spans="1:6" x14ac:dyDescent="0.35">
      <c r="A1089" t="str">
        <f t="shared" si="16"/>
        <v>ET14,77</v>
      </c>
      <c r="B1089">
        <v>77</v>
      </c>
      <c r="C1089">
        <v>2945.3201241493998</v>
      </c>
      <c r="D1089">
        <v>2945.3201241493998</v>
      </c>
      <c r="E1089" t="s">
        <v>25</v>
      </c>
      <c r="F1089" t="s">
        <v>67</v>
      </c>
    </row>
    <row r="1090" spans="1:6" x14ac:dyDescent="0.35">
      <c r="A1090" t="str">
        <f t="shared" si="16"/>
        <v>ET14,78</v>
      </c>
      <c r="B1090">
        <v>78</v>
      </c>
      <c r="C1090">
        <v>2623.7000993195202</v>
      </c>
      <c r="D1090">
        <v>2638.4351954009298</v>
      </c>
      <c r="E1090" t="s">
        <v>25</v>
      </c>
      <c r="F1090" t="s">
        <v>67</v>
      </c>
    </row>
    <row r="1091" spans="1:6" x14ac:dyDescent="0.35">
      <c r="A1091" t="str">
        <f t="shared" ref="A1091:A1154" si="17">_xlfn.CONCAT(E1091,",",B1091)</f>
        <v>ET14,79</v>
      </c>
      <c r="B1091">
        <v>79</v>
      </c>
      <c r="C1091">
        <v>2302.0800744896401</v>
      </c>
      <c r="D1091">
        <v>2301.2698637696999</v>
      </c>
      <c r="E1091" t="s">
        <v>25</v>
      </c>
      <c r="F1091" t="s">
        <v>67</v>
      </c>
    </row>
    <row r="1092" spans="1:6" x14ac:dyDescent="0.35">
      <c r="A1092" t="str">
        <f t="shared" si="17"/>
        <v>ET14,80</v>
      </c>
      <c r="B1092">
        <v>80</v>
      </c>
      <c r="C1092">
        <v>1980.46004965976</v>
      </c>
      <c r="D1092">
        <v>1956.7369840977799</v>
      </c>
      <c r="E1092" t="s">
        <v>25</v>
      </c>
      <c r="F1092" t="s">
        <v>67</v>
      </c>
    </row>
    <row r="1093" spans="1:6" x14ac:dyDescent="0.35">
      <c r="A1093" t="str">
        <f t="shared" si="17"/>
        <v>ET14,81</v>
      </c>
      <c r="B1093">
        <v>81</v>
      </c>
      <c r="C1093">
        <v>1658.8400248298799</v>
      </c>
      <c r="D1093">
        <v>1627.74941122719</v>
      </c>
      <c r="E1093" t="s">
        <v>25</v>
      </c>
      <c r="F1093" t="s">
        <v>67</v>
      </c>
    </row>
    <row r="1094" spans="1:6" x14ac:dyDescent="0.35">
      <c r="A1094" t="str">
        <f t="shared" si="17"/>
        <v>ET14,82</v>
      </c>
      <c r="B1094">
        <v>82</v>
      </c>
      <c r="C1094">
        <v>1337.22</v>
      </c>
      <c r="D1094">
        <v>1337.22</v>
      </c>
      <c r="E1094" t="s">
        <v>25</v>
      </c>
      <c r="F1094" t="s">
        <v>67</v>
      </c>
    </row>
    <row r="1095" spans="1:6" x14ac:dyDescent="0.35">
      <c r="A1095" t="str">
        <f t="shared" si="17"/>
        <v>ET14,83</v>
      </c>
      <c r="B1095">
        <v>83</v>
      </c>
      <c r="C1095">
        <v>1177.8943999999999</v>
      </c>
      <c r="D1095">
        <v>1102.2791789543501</v>
      </c>
      <c r="E1095" t="s">
        <v>25</v>
      </c>
      <c r="F1095" t="s">
        <v>67</v>
      </c>
    </row>
    <row r="1096" spans="1:6" x14ac:dyDescent="0.35">
      <c r="A1096" t="str">
        <f t="shared" si="17"/>
        <v>ET14,84</v>
      </c>
      <c r="B1096">
        <v>84</v>
      </c>
      <c r="C1096">
        <v>1018.5688</v>
      </c>
      <c r="D1096">
        <v>916.92767141283298</v>
      </c>
      <c r="E1096" t="s">
        <v>25</v>
      </c>
      <c r="F1096" t="s">
        <v>67</v>
      </c>
    </row>
    <row r="1097" spans="1:6" x14ac:dyDescent="0.35">
      <c r="A1097" t="str">
        <f t="shared" si="17"/>
        <v>ET14,85</v>
      </c>
      <c r="B1097">
        <v>85</v>
      </c>
      <c r="C1097">
        <v>859.2432</v>
      </c>
      <c r="D1097">
        <v>769.38377439413898</v>
      </c>
      <c r="E1097" t="s">
        <v>25</v>
      </c>
      <c r="F1097" t="s">
        <v>67</v>
      </c>
    </row>
    <row r="1098" spans="1:6" x14ac:dyDescent="0.35">
      <c r="A1098" t="str">
        <f t="shared" si="17"/>
        <v>ET14,86</v>
      </c>
      <c r="B1098">
        <v>86</v>
      </c>
      <c r="C1098">
        <v>699.91759999999999</v>
      </c>
      <c r="D1098">
        <v>647.865784916964</v>
      </c>
      <c r="E1098" t="s">
        <v>25</v>
      </c>
      <c r="F1098" t="s">
        <v>67</v>
      </c>
    </row>
    <row r="1099" spans="1:6" x14ac:dyDescent="0.35">
      <c r="A1099" t="str">
        <f t="shared" si="17"/>
        <v>ET14,87</v>
      </c>
      <c r="B1099">
        <v>87</v>
      </c>
      <c r="C1099">
        <v>540.59199999999998</v>
      </c>
      <c r="D1099">
        <v>540.59199999999998</v>
      </c>
      <c r="E1099" t="s">
        <v>25</v>
      </c>
      <c r="F1099" t="s">
        <v>67</v>
      </c>
    </row>
    <row r="1100" spans="1:6" x14ac:dyDescent="0.35">
      <c r="A1100" t="str">
        <f t="shared" si="17"/>
        <v>ET14,88</v>
      </c>
      <c r="B1100">
        <v>88</v>
      </c>
      <c r="C1100">
        <v>455.84359999999998</v>
      </c>
      <c r="D1100">
        <v>438.271304346161</v>
      </c>
      <c r="E1100" t="s">
        <v>25</v>
      </c>
      <c r="F1100" t="s">
        <v>67</v>
      </c>
    </row>
    <row r="1101" spans="1:6" x14ac:dyDescent="0.35">
      <c r="A1101" t="str">
        <f t="shared" si="17"/>
        <v>ET14,89</v>
      </c>
      <c r="B1101">
        <v>89</v>
      </c>
      <c r="C1101">
        <v>371.09519999999998</v>
      </c>
      <c r="D1101">
        <v>341.57493339523398</v>
      </c>
      <c r="E1101" t="s">
        <v>25</v>
      </c>
      <c r="F1101" t="s">
        <v>67</v>
      </c>
    </row>
    <row r="1102" spans="1:6" x14ac:dyDescent="0.35">
      <c r="A1102" t="str">
        <f t="shared" si="17"/>
        <v>ET14,90</v>
      </c>
      <c r="B1102">
        <v>90</v>
      </c>
      <c r="C1102">
        <v>286.34679999999997</v>
      </c>
      <c r="D1102">
        <v>253.66471027122699</v>
      </c>
      <c r="E1102" t="s">
        <v>25</v>
      </c>
      <c r="F1102" t="s">
        <v>67</v>
      </c>
    </row>
    <row r="1103" spans="1:6" x14ac:dyDescent="0.35">
      <c r="A1103" t="str">
        <f t="shared" si="17"/>
        <v>ET14,91</v>
      </c>
      <c r="B1103">
        <v>91</v>
      </c>
      <c r="C1103">
        <v>201.5984</v>
      </c>
      <c r="D1103">
        <v>177.702458098146</v>
      </c>
      <c r="E1103" t="s">
        <v>25</v>
      </c>
      <c r="F1103" t="s">
        <v>67</v>
      </c>
    </row>
    <row r="1104" spans="1:6" x14ac:dyDescent="0.35">
      <c r="A1104" t="str">
        <f t="shared" si="17"/>
        <v>ET14,92</v>
      </c>
      <c r="B1104">
        <v>92</v>
      </c>
      <c r="C1104">
        <v>116.85</v>
      </c>
      <c r="D1104">
        <v>116.85</v>
      </c>
      <c r="E1104" t="s">
        <v>25</v>
      </c>
      <c r="F1104" t="s">
        <v>67</v>
      </c>
    </row>
    <row r="1105" spans="1:6" x14ac:dyDescent="0.35">
      <c r="A1105" t="str">
        <f t="shared" si="17"/>
        <v>ET14,93</v>
      </c>
      <c r="B1105">
        <v>93</v>
      </c>
      <c r="C1105">
        <v>96.240799999999993</v>
      </c>
      <c r="D1105">
        <v>73.180403661006096</v>
      </c>
      <c r="E1105" t="s">
        <v>25</v>
      </c>
      <c r="F1105" t="s">
        <v>67</v>
      </c>
    </row>
    <row r="1106" spans="1:6" x14ac:dyDescent="0.35">
      <c r="A1106" t="str">
        <f t="shared" si="17"/>
        <v>ET14,94</v>
      </c>
      <c r="B1106">
        <v>94</v>
      </c>
      <c r="C1106">
        <v>75.631600000000006</v>
      </c>
      <c r="D1106">
        <v>44.411715006231198</v>
      </c>
      <c r="E1106" t="s">
        <v>25</v>
      </c>
      <c r="F1106" t="s">
        <v>67</v>
      </c>
    </row>
    <row r="1107" spans="1:6" x14ac:dyDescent="0.35">
      <c r="A1107" t="str">
        <f t="shared" si="17"/>
        <v>ET14,95</v>
      </c>
      <c r="B1107">
        <v>95</v>
      </c>
      <c r="C1107">
        <v>55.022399999999998</v>
      </c>
      <c r="D1107">
        <v>27.173224520953202</v>
      </c>
      <c r="E1107" t="s">
        <v>25</v>
      </c>
      <c r="F1107" t="s">
        <v>67</v>
      </c>
    </row>
    <row r="1108" spans="1:6" x14ac:dyDescent="0.35">
      <c r="A1108" t="str">
        <f t="shared" si="17"/>
        <v>ET14,96</v>
      </c>
      <c r="B1108">
        <v>96</v>
      </c>
      <c r="C1108">
        <v>34.413200000000003</v>
      </c>
      <c r="D1108">
        <v>18.094222690450099</v>
      </c>
      <c r="E1108" t="s">
        <v>25</v>
      </c>
      <c r="F1108" t="s">
        <v>67</v>
      </c>
    </row>
    <row r="1109" spans="1:6" x14ac:dyDescent="0.35">
      <c r="A1109" t="str">
        <f t="shared" si="17"/>
        <v>ET14,97</v>
      </c>
      <c r="B1109">
        <v>97</v>
      </c>
      <c r="C1109">
        <v>13.804</v>
      </c>
      <c r="D1109">
        <v>13.804</v>
      </c>
      <c r="E1109" t="s">
        <v>25</v>
      </c>
      <c r="F1109" t="s">
        <v>67</v>
      </c>
    </row>
    <row r="1110" spans="1:6" x14ac:dyDescent="0.35">
      <c r="A1110" t="str">
        <f t="shared" si="17"/>
        <v>ET14,98</v>
      </c>
      <c r="B1110">
        <v>98</v>
      </c>
      <c r="C1110">
        <v>12.202666666666699</v>
      </c>
      <c r="D1110">
        <v>11.414850208149501</v>
      </c>
      <c r="E1110" t="s">
        <v>25</v>
      </c>
      <c r="F1110" t="s">
        <v>67</v>
      </c>
    </row>
    <row r="1111" spans="1:6" x14ac:dyDescent="0.35">
      <c r="A1111" t="str">
        <f t="shared" si="17"/>
        <v>ET14,99</v>
      </c>
      <c r="B1111">
        <v>99</v>
      </c>
      <c r="C1111">
        <v>10.601333333333301</v>
      </c>
      <c r="D1111">
        <v>9.9710801665195703</v>
      </c>
      <c r="E1111" t="s">
        <v>25</v>
      </c>
      <c r="F1111" t="s">
        <v>67</v>
      </c>
    </row>
    <row r="1112" spans="1:6" x14ac:dyDescent="0.35">
      <c r="A1112" t="str">
        <f t="shared" si="17"/>
        <v>ET14,100</v>
      </c>
      <c r="B1112">
        <v>100</v>
      </c>
      <c r="C1112">
        <v>9</v>
      </c>
      <c r="D1112">
        <v>9</v>
      </c>
      <c r="E1112" t="s">
        <v>25</v>
      </c>
      <c r="F1112" t="s">
        <v>67</v>
      </c>
    </row>
    <row r="1113" spans="1:6" x14ac:dyDescent="0.35">
      <c r="A1113" t="str">
        <f t="shared" si="17"/>
        <v>ET15,&lt;1</v>
      </c>
      <c r="B1113" t="s">
        <v>61</v>
      </c>
      <c r="C1113">
        <v>7130.3068498596504</v>
      </c>
      <c r="D1113">
        <v>7130.3068498596504</v>
      </c>
      <c r="E1113" t="s">
        <v>27</v>
      </c>
      <c r="F1113" t="s">
        <v>68</v>
      </c>
    </row>
    <row r="1114" spans="1:6" x14ac:dyDescent="0.35">
      <c r="A1114" t="str">
        <f t="shared" si="17"/>
        <v>ET15,1</v>
      </c>
      <c r="B1114">
        <v>1</v>
      </c>
      <c r="C1114">
        <v>6859.4835297130003</v>
      </c>
      <c r="D1114">
        <v>6849.2034273313602</v>
      </c>
      <c r="E1114" t="s">
        <v>27</v>
      </c>
      <c r="F1114" t="s">
        <v>68</v>
      </c>
    </row>
    <row r="1115" spans="1:6" x14ac:dyDescent="0.35">
      <c r="A1115" t="str">
        <f t="shared" si="17"/>
        <v>ET15,2</v>
      </c>
      <c r="B1115">
        <v>2</v>
      </c>
      <c r="C1115">
        <v>6588.6602095663502</v>
      </c>
      <c r="D1115">
        <v>6588.6602095663502</v>
      </c>
      <c r="E1115" t="s">
        <v>27</v>
      </c>
      <c r="F1115" t="s">
        <v>68</v>
      </c>
    </row>
    <row r="1116" spans="1:6" x14ac:dyDescent="0.35">
      <c r="A1116" t="str">
        <f t="shared" si="17"/>
        <v>ET15,3</v>
      </c>
      <c r="B1116">
        <v>3</v>
      </c>
      <c r="C1116">
        <v>6404.3165192317902</v>
      </c>
      <c r="D1116">
        <v>6364.0613005198202</v>
      </c>
      <c r="E1116" t="s">
        <v>27</v>
      </c>
      <c r="F1116" t="s">
        <v>68</v>
      </c>
    </row>
    <row r="1117" spans="1:6" x14ac:dyDescent="0.35">
      <c r="A1117" t="str">
        <f t="shared" si="17"/>
        <v>ET15,4</v>
      </c>
      <c r="B1117">
        <v>4</v>
      </c>
      <c r="C1117">
        <v>6219.9728288972301</v>
      </c>
      <c r="D1117">
        <v>6170.0864009145698</v>
      </c>
      <c r="E1117" t="s">
        <v>27</v>
      </c>
      <c r="F1117" t="s">
        <v>68</v>
      </c>
    </row>
    <row r="1118" spans="1:6" x14ac:dyDescent="0.35">
      <c r="A1118" t="str">
        <f t="shared" si="17"/>
        <v>ET15,5</v>
      </c>
      <c r="B1118">
        <v>5</v>
      </c>
      <c r="C1118">
        <v>6035.6291385626801</v>
      </c>
      <c r="D1118">
        <v>5996.2391106653004</v>
      </c>
      <c r="E1118" t="s">
        <v>27</v>
      </c>
      <c r="F1118" t="s">
        <v>68</v>
      </c>
    </row>
    <row r="1119" spans="1:6" x14ac:dyDescent="0.35">
      <c r="A1119" t="str">
        <f t="shared" si="17"/>
        <v>ET15,6</v>
      </c>
      <c r="B1119">
        <v>6</v>
      </c>
      <c r="C1119">
        <v>5851.28544822812</v>
      </c>
      <c r="D1119">
        <v>5832.0230296867303</v>
      </c>
      <c r="E1119" t="s">
        <v>27</v>
      </c>
      <c r="F1119" t="s">
        <v>68</v>
      </c>
    </row>
    <row r="1120" spans="1:6" x14ac:dyDescent="0.35">
      <c r="A1120" t="str">
        <f t="shared" si="17"/>
        <v>ET15,7</v>
      </c>
      <c r="B1120">
        <v>7</v>
      </c>
      <c r="C1120">
        <v>5666.94175789356</v>
      </c>
      <c r="D1120">
        <v>5666.94175789356</v>
      </c>
      <c r="E1120" t="s">
        <v>27</v>
      </c>
      <c r="F1120" t="s">
        <v>68</v>
      </c>
    </row>
    <row r="1121" spans="1:6" x14ac:dyDescent="0.35">
      <c r="A1121" t="str">
        <f t="shared" si="17"/>
        <v>ET15,8</v>
      </c>
      <c r="B1121">
        <v>8</v>
      </c>
      <c r="C1121">
        <v>5585.6801440989902</v>
      </c>
      <c r="D1121">
        <v>5496.8944964420798</v>
      </c>
      <c r="E1121" t="s">
        <v>27</v>
      </c>
      <c r="F1121" t="s">
        <v>68</v>
      </c>
    </row>
    <row r="1122" spans="1:6" x14ac:dyDescent="0.35">
      <c r="A1122" t="str">
        <f t="shared" si="17"/>
        <v>ET15,9</v>
      </c>
      <c r="B1122">
        <v>9</v>
      </c>
      <c r="C1122">
        <v>5504.4185303044196</v>
      </c>
      <c r="D1122">
        <v>5343.36285145487</v>
      </c>
      <c r="E1122" t="s">
        <v>27</v>
      </c>
      <c r="F1122" t="s">
        <v>68</v>
      </c>
    </row>
    <row r="1123" spans="1:6" x14ac:dyDescent="0.35">
      <c r="A1123" t="str">
        <f t="shared" si="17"/>
        <v>ET15,10</v>
      </c>
      <c r="B1123">
        <v>10</v>
      </c>
      <c r="C1123">
        <v>5423.1569165098599</v>
      </c>
      <c r="D1123">
        <v>5234.22403029613</v>
      </c>
      <c r="E1123" t="s">
        <v>27</v>
      </c>
      <c r="F1123" t="s">
        <v>68</v>
      </c>
    </row>
    <row r="1124" spans="1:6" x14ac:dyDescent="0.35">
      <c r="A1124" t="str">
        <f t="shared" si="17"/>
        <v>ET15,11</v>
      </c>
      <c r="B1124">
        <v>11</v>
      </c>
      <c r="C1124">
        <v>5341.8953027152902</v>
      </c>
      <c r="D1124">
        <v>5197.35524033002</v>
      </c>
      <c r="E1124" t="s">
        <v>27</v>
      </c>
      <c r="F1124" t="s">
        <v>68</v>
      </c>
    </row>
    <row r="1125" spans="1:6" x14ac:dyDescent="0.35">
      <c r="A1125" t="str">
        <f t="shared" si="17"/>
        <v>ET15,12</v>
      </c>
      <c r="B1125">
        <v>12</v>
      </c>
      <c r="C1125">
        <v>5260.6336889207196</v>
      </c>
      <c r="D1125">
        <v>5260.6336889207196</v>
      </c>
      <c r="E1125" t="s">
        <v>27</v>
      </c>
      <c r="F1125" t="s">
        <v>68</v>
      </c>
    </row>
    <row r="1126" spans="1:6" x14ac:dyDescent="0.35">
      <c r="A1126" t="str">
        <f t="shared" si="17"/>
        <v>ET15,13</v>
      </c>
      <c r="B1126">
        <v>13</v>
      </c>
      <c r="C1126">
        <v>5487.6228019606897</v>
      </c>
      <c r="D1126">
        <v>5438.6617233215902</v>
      </c>
      <c r="E1126" t="s">
        <v>27</v>
      </c>
      <c r="F1126" t="s">
        <v>68</v>
      </c>
    </row>
    <row r="1127" spans="1:6" x14ac:dyDescent="0.35">
      <c r="A1127" t="str">
        <f t="shared" si="17"/>
        <v>ET15,14</v>
      </c>
      <c r="B1127">
        <v>14</v>
      </c>
      <c r="C1127">
        <v>5714.6119150006598</v>
      </c>
      <c r="D1127">
        <v>5692.9422503427204</v>
      </c>
      <c r="E1127" t="s">
        <v>27</v>
      </c>
      <c r="F1127" t="s">
        <v>68</v>
      </c>
    </row>
    <row r="1128" spans="1:6" x14ac:dyDescent="0.35">
      <c r="A1128" t="str">
        <f t="shared" si="17"/>
        <v>ET15,15</v>
      </c>
      <c r="B1128">
        <v>15</v>
      </c>
      <c r="C1128">
        <v>5941.6010280406399</v>
      </c>
      <c r="D1128">
        <v>5971.7033166834099</v>
      </c>
      <c r="E1128" t="s">
        <v>27</v>
      </c>
      <c r="F1128" t="s">
        <v>68</v>
      </c>
    </row>
    <row r="1129" spans="1:6" x14ac:dyDescent="0.35">
      <c r="A1129" t="str">
        <f t="shared" si="17"/>
        <v>ET15,16</v>
      </c>
      <c r="B1129">
        <v>16</v>
      </c>
      <c r="C1129">
        <v>6168.59014108061</v>
      </c>
      <c r="D1129">
        <v>6223.1729690429402</v>
      </c>
      <c r="E1129" t="s">
        <v>27</v>
      </c>
      <c r="F1129" t="s">
        <v>68</v>
      </c>
    </row>
    <row r="1130" spans="1:6" x14ac:dyDescent="0.35">
      <c r="A1130" t="str">
        <f t="shared" si="17"/>
        <v>ET15,17</v>
      </c>
      <c r="B1130">
        <v>17</v>
      </c>
      <c r="C1130">
        <v>6395.5792541205801</v>
      </c>
      <c r="D1130">
        <v>6395.5792541205801</v>
      </c>
      <c r="E1130" t="s">
        <v>27</v>
      </c>
      <c r="F1130" t="s">
        <v>68</v>
      </c>
    </row>
    <row r="1131" spans="1:6" x14ac:dyDescent="0.35">
      <c r="A1131" t="str">
        <f t="shared" si="17"/>
        <v>ET15,18</v>
      </c>
      <c r="B1131">
        <v>18</v>
      </c>
      <c r="C1131">
        <v>6324.4075659596801</v>
      </c>
      <c r="D1131">
        <v>6451.3908506841099</v>
      </c>
      <c r="E1131" t="s">
        <v>27</v>
      </c>
      <c r="F1131" t="s">
        <v>68</v>
      </c>
    </row>
    <row r="1132" spans="1:6" x14ac:dyDescent="0.35">
      <c r="A1132" t="str">
        <f t="shared" si="17"/>
        <v>ET15,19</v>
      </c>
      <c r="B1132">
        <v>19</v>
      </c>
      <c r="C1132">
        <v>6253.2358777987902</v>
      </c>
      <c r="D1132">
        <v>6410.0389657752403</v>
      </c>
      <c r="E1132" t="s">
        <v>27</v>
      </c>
      <c r="F1132" t="s">
        <v>68</v>
      </c>
    </row>
    <row r="1133" spans="1:6" x14ac:dyDescent="0.35">
      <c r="A1133" t="str">
        <f t="shared" si="17"/>
        <v>ET15,20</v>
      </c>
      <c r="B1133">
        <v>20</v>
      </c>
      <c r="C1133">
        <v>6182.0641896378902</v>
      </c>
      <c r="D1133">
        <v>6305.1954385041499</v>
      </c>
      <c r="E1133" t="s">
        <v>27</v>
      </c>
      <c r="F1133" t="s">
        <v>68</v>
      </c>
    </row>
    <row r="1134" spans="1:6" x14ac:dyDescent="0.35">
      <c r="A1134" t="str">
        <f t="shared" si="17"/>
        <v>ET15,21</v>
      </c>
      <c r="B1134">
        <v>21</v>
      </c>
      <c r="C1134">
        <v>6110.8925014770002</v>
      </c>
      <c r="D1134">
        <v>6170.5321079810401</v>
      </c>
      <c r="E1134" t="s">
        <v>27</v>
      </c>
      <c r="F1134" t="s">
        <v>68</v>
      </c>
    </row>
    <row r="1135" spans="1:6" x14ac:dyDescent="0.35">
      <c r="A1135" t="str">
        <f t="shared" si="17"/>
        <v>ET15,22</v>
      </c>
      <c r="B1135">
        <v>22</v>
      </c>
      <c r="C1135">
        <v>6039.7208133161002</v>
      </c>
      <c r="D1135">
        <v>6039.7208133161002</v>
      </c>
      <c r="E1135" t="s">
        <v>27</v>
      </c>
      <c r="F1135" t="s">
        <v>68</v>
      </c>
    </row>
    <row r="1136" spans="1:6" x14ac:dyDescent="0.35">
      <c r="A1136" t="str">
        <f t="shared" si="17"/>
        <v>ET15,23</v>
      </c>
      <c r="B1136">
        <v>23</v>
      </c>
      <c r="C1136">
        <v>5911.5872337686997</v>
      </c>
      <c r="D1136">
        <v>5936.6501429703903</v>
      </c>
      <c r="E1136" t="s">
        <v>27</v>
      </c>
      <c r="F1136" t="s">
        <v>68</v>
      </c>
    </row>
    <row r="1137" spans="1:6" x14ac:dyDescent="0.35">
      <c r="A1137" t="str">
        <f t="shared" si="17"/>
        <v>ET15,24</v>
      </c>
      <c r="B1137">
        <v>24</v>
      </c>
      <c r="C1137">
        <v>5783.45365422129</v>
      </c>
      <c r="D1137">
        <v>5846.0756828084404</v>
      </c>
      <c r="E1137" t="s">
        <v>27</v>
      </c>
      <c r="F1137" t="s">
        <v>68</v>
      </c>
    </row>
    <row r="1138" spans="1:6" x14ac:dyDescent="0.35">
      <c r="A1138" t="str">
        <f t="shared" si="17"/>
        <v>ET15,25</v>
      </c>
      <c r="B1138">
        <v>25</v>
      </c>
      <c r="C1138">
        <v>5655.3200746738903</v>
      </c>
      <c r="D1138">
        <v>5742.9697680456402</v>
      </c>
      <c r="E1138" t="s">
        <v>27</v>
      </c>
      <c r="F1138" t="s">
        <v>68</v>
      </c>
    </row>
    <row r="1139" spans="1:6" x14ac:dyDescent="0.35">
      <c r="A1139" t="str">
        <f t="shared" si="17"/>
        <v>ET15,26</v>
      </c>
      <c r="B1139">
        <v>26</v>
      </c>
      <c r="C1139">
        <v>5527.1864951264797</v>
      </c>
      <c r="D1139">
        <v>5602.3047338973902</v>
      </c>
      <c r="E1139" t="s">
        <v>27</v>
      </c>
      <c r="F1139" t="s">
        <v>68</v>
      </c>
    </row>
    <row r="1140" spans="1:6" x14ac:dyDescent="0.35">
      <c r="A1140" t="str">
        <f t="shared" si="17"/>
        <v>ET15,27</v>
      </c>
      <c r="B1140">
        <v>27</v>
      </c>
      <c r="C1140">
        <v>5399.05291557908</v>
      </c>
      <c r="D1140">
        <v>5399.05291557908</v>
      </c>
      <c r="E1140" t="s">
        <v>27</v>
      </c>
      <c r="F1140" t="s">
        <v>68</v>
      </c>
    </row>
    <row r="1141" spans="1:6" x14ac:dyDescent="0.35">
      <c r="A1141" t="str">
        <f t="shared" si="17"/>
        <v>ET15,28</v>
      </c>
      <c r="B1141">
        <v>28</v>
      </c>
      <c r="C1141">
        <v>5088.4372647619202</v>
      </c>
      <c r="D1141">
        <v>5118.41025524626</v>
      </c>
      <c r="E1141" t="s">
        <v>27</v>
      </c>
      <c r="F1141" t="s">
        <v>68</v>
      </c>
    </row>
    <row r="1142" spans="1:6" x14ac:dyDescent="0.35">
      <c r="A1142" t="str">
        <f t="shared" si="17"/>
        <v>ET15,29</v>
      </c>
      <c r="B1142">
        <v>29</v>
      </c>
      <c r="C1142">
        <v>4777.8216139447704</v>
      </c>
      <c r="D1142">
        <v>4786.46712281502</v>
      </c>
      <c r="E1142" t="s">
        <v>27</v>
      </c>
      <c r="F1142" t="s">
        <v>68</v>
      </c>
    </row>
    <row r="1143" spans="1:6" x14ac:dyDescent="0.35">
      <c r="A1143" t="str">
        <f t="shared" si="17"/>
        <v>ET15,30</v>
      </c>
      <c r="B1143">
        <v>30</v>
      </c>
      <c r="C1143">
        <v>4467.2059631276097</v>
      </c>
      <c r="D1143">
        <v>4439.5374951416197</v>
      </c>
      <c r="E1143" t="s">
        <v>27</v>
      </c>
      <c r="F1143" t="s">
        <v>68</v>
      </c>
    </row>
    <row r="1144" spans="1:6" x14ac:dyDescent="0.35">
      <c r="A1144" t="str">
        <f t="shared" si="17"/>
        <v>ET15,31</v>
      </c>
      <c r="B1144">
        <v>31</v>
      </c>
      <c r="C1144">
        <v>4156.5903123104599</v>
      </c>
      <c r="D1144">
        <v>4113.9353490822996</v>
      </c>
      <c r="E1144" t="s">
        <v>27</v>
      </c>
      <c r="F1144" t="s">
        <v>68</v>
      </c>
    </row>
    <row r="1145" spans="1:6" x14ac:dyDescent="0.35">
      <c r="A1145" t="str">
        <f t="shared" si="17"/>
        <v>ET15,32</v>
      </c>
      <c r="B1145">
        <v>32</v>
      </c>
      <c r="C1145">
        <v>3845.9746614933001</v>
      </c>
      <c r="D1145">
        <v>3845.9746614933001</v>
      </c>
      <c r="E1145" t="s">
        <v>27</v>
      </c>
      <c r="F1145" t="s">
        <v>68</v>
      </c>
    </row>
    <row r="1146" spans="1:6" x14ac:dyDescent="0.35">
      <c r="A1146" t="str">
        <f t="shared" si="17"/>
        <v>ET15,33</v>
      </c>
      <c r="B1146">
        <v>33</v>
      </c>
      <c r="C1146">
        <v>3735.3329118561701</v>
      </c>
      <c r="D1146">
        <v>3661.17727821276</v>
      </c>
      <c r="E1146" t="s">
        <v>27</v>
      </c>
      <c r="F1146" t="s">
        <v>68</v>
      </c>
    </row>
    <row r="1147" spans="1:6" x14ac:dyDescent="0.35">
      <c r="A1147" t="str">
        <f t="shared" si="17"/>
        <v>ET15,34</v>
      </c>
      <c r="B1147">
        <v>34</v>
      </c>
      <c r="C1147">
        <v>3624.6911622190401</v>
      </c>
      <c r="D1147">
        <v>3541.8965210063602</v>
      </c>
      <c r="E1147" t="s">
        <v>27</v>
      </c>
      <c r="F1147" t="s">
        <v>68</v>
      </c>
    </row>
    <row r="1148" spans="1:6" x14ac:dyDescent="0.35">
      <c r="A1148" t="str">
        <f t="shared" si="17"/>
        <v>ET15,35</v>
      </c>
      <c r="B1148">
        <v>35</v>
      </c>
      <c r="C1148">
        <v>3514.04941258192</v>
      </c>
      <c r="D1148">
        <v>3459.6935806216702</v>
      </c>
      <c r="E1148" t="s">
        <v>27</v>
      </c>
      <c r="F1148" t="s">
        <v>68</v>
      </c>
    </row>
    <row r="1149" spans="1:6" x14ac:dyDescent="0.35">
      <c r="A1149" t="str">
        <f t="shared" si="17"/>
        <v>ET15,36</v>
      </c>
      <c r="B1149">
        <v>36</v>
      </c>
      <c r="C1149">
        <v>3403.40766294479</v>
      </c>
      <c r="D1149">
        <v>3386.12964780625</v>
      </c>
      <c r="E1149" t="s">
        <v>27</v>
      </c>
      <c r="F1149" t="s">
        <v>68</v>
      </c>
    </row>
    <row r="1150" spans="1:6" x14ac:dyDescent="0.35">
      <c r="A1150" t="str">
        <f t="shared" si="17"/>
        <v>ET15,37</v>
      </c>
      <c r="B1150">
        <v>37</v>
      </c>
      <c r="C1150">
        <v>3292.76591330766</v>
      </c>
      <c r="D1150">
        <v>3292.76591330766</v>
      </c>
      <c r="E1150" t="s">
        <v>27</v>
      </c>
      <c r="F1150" t="s">
        <v>68</v>
      </c>
    </row>
    <row r="1151" spans="1:6" x14ac:dyDescent="0.35">
      <c r="A1151" t="str">
        <f t="shared" si="17"/>
        <v>ET15,38</v>
      </c>
      <c r="B1151">
        <v>38</v>
      </c>
      <c r="C1151">
        <v>3118.3415052902601</v>
      </c>
      <c r="D1151">
        <v>3158.2599837253902</v>
      </c>
      <c r="E1151" t="s">
        <v>27</v>
      </c>
      <c r="F1151" t="s">
        <v>68</v>
      </c>
    </row>
    <row r="1152" spans="1:6" x14ac:dyDescent="0.35">
      <c r="A1152" t="str">
        <f t="shared" si="17"/>
        <v>ET15,39</v>
      </c>
      <c r="B1152">
        <v>39</v>
      </c>
      <c r="C1152">
        <v>2943.9170972728698</v>
      </c>
      <c r="D1152">
        <v>2989.6551290665302</v>
      </c>
      <c r="E1152" t="s">
        <v>27</v>
      </c>
      <c r="F1152" t="s">
        <v>68</v>
      </c>
    </row>
    <row r="1153" spans="1:6" x14ac:dyDescent="0.35">
      <c r="A1153" t="str">
        <f t="shared" si="17"/>
        <v>ET15,40</v>
      </c>
      <c r="B1153">
        <v>40</v>
      </c>
      <c r="C1153">
        <v>2769.4926892554699</v>
      </c>
      <c r="D1153">
        <v>2801.0910351901198</v>
      </c>
      <c r="E1153" t="s">
        <v>27</v>
      </c>
      <c r="F1153" t="s">
        <v>68</v>
      </c>
    </row>
    <row r="1154" spans="1:6" x14ac:dyDescent="0.35">
      <c r="A1154" t="str">
        <f t="shared" si="17"/>
        <v>ET15,41</v>
      </c>
      <c r="B1154">
        <v>41</v>
      </c>
      <c r="C1154">
        <v>2595.0682812380801</v>
      </c>
      <c r="D1154">
        <v>2606.7073879551599</v>
      </c>
      <c r="E1154" t="s">
        <v>27</v>
      </c>
      <c r="F1154" t="s">
        <v>68</v>
      </c>
    </row>
    <row r="1155" spans="1:6" x14ac:dyDescent="0.35">
      <c r="A1155" t="str">
        <f t="shared" ref="A1155:A1213" si="18">_xlfn.CONCAT(E1155,",",B1155)</f>
        <v>ET15,42</v>
      </c>
      <c r="B1155">
        <v>42</v>
      </c>
      <c r="C1155">
        <v>2420.6438732206798</v>
      </c>
      <c r="D1155">
        <v>2420.6438732206798</v>
      </c>
      <c r="E1155" t="s">
        <v>27</v>
      </c>
      <c r="F1155" t="s">
        <v>68</v>
      </c>
    </row>
    <row r="1156" spans="1:6" x14ac:dyDescent="0.35">
      <c r="A1156" t="str">
        <f t="shared" si="18"/>
        <v>ET15,43</v>
      </c>
      <c r="B1156">
        <v>43</v>
      </c>
      <c r="C1156">
        <v>2302.98941530704</v>
      </c>
      <c r="D1156">
        <v>2254.81901117794</v>
      </c>
      <c r="E1156" t="s">
        <v>27</v>
      </c>
      <c r="F1156" t="s">
        <v>68</v>
      </c>
    </row>
    <row r="1157" spans="1:6" x14ac:dyDescent="0.35">
      <c r="A1157" t="str">
        <f t="shared" si="18"/>
        <v>ET15,44</v>
      </c>
      <c r="B1157">
        <v>44</v>
      </c>
      <c r="C1157">
        <v>2185.3349573934101</v>
      </c>
      <c r="D1157">
        <v>2112.26665934722</v>
      </c>
      <c r="E1157" t="s">
        <v>27</v>
      </c>
      <c r="F1157" t="s">
        <v>68</v>
      </c>
    </row>
    <row r="1158" spans="1:6" x14ac:dyDescent="0.35">
      <c r="A1158" t="str">
        <f t="shared" si="18"/>
        <v>ET15,45</v>
      </c>
      <c r="B1158">
        <v>45</v>
      </c>
      <c r="C1158">
        <v>2067.6804994797699</v>
      </c>
      <c r="D1158">
        <v>1993.79950958105</v>
      </c>
      <c r="E1158" t="s">
        <v>27</v>
      </c>
      <c r="F1158" t="s">
        <v>68</v>
      </c>
    </row>
    <row r="1159" spans="1:6" x14ac:dyDescent="0.35">
      <c r="A1159" t="str">
        <f t="shared" si="18"/>
        <v>ET15,46</v>
      </c>
      <c r="B1159">
        <v>46</v>
      </c>
      <c r="C1159">
        <v>1950.0260415661301</v>
      </c>
      <c r="D1159">
        <v>1900.2302537319699</v>
      </c>
      <c r="E1159" t="s">
        <v>27</v>
      </c>
      <c r="F1159" t="s">
        <v>68</v>
      </c>
    </row>
    <row r="1160" spans="1:6" x14ac:dyDescent="0.35">
      <c r="A1160" t="str">
        <f t="shared" si="18"/>
        <v>ET15,47</v>
      </c>
      <c r="B1160">
        <v>47</v>
      </c>
      <c r="C1160">
        <v>1832.3715836525</v>
      </c>
      <c r="D1160">
        <v>1832.3715836525</v>
      </c>
      <c r="E1160" t="s">
        <v>27</v>
      </c>
      <c r="F1160" t="s">
        <v>68</v>
      </c>
    </row>
    <row r="1161" spans="1:6" x14ac:dyDescent="0.35">
      <c r="A1161" t="str">
        <f t="shared" si="18"/>
        <v>ET15,48</v>
      </c>
      <c r="B1161">
        <v>48</v>
      </c>
      <c r="C1161">
        <v>1791.5974968570499</v>
      </c>
      <c r="D1161">
        <v>1788.80675051547</v>
      </c>
      <c r="E1161" t="s">
        <v>27</v>
      </c>
      <c r="F1161" t="s">
        <v>68</v>
      </c>
    </row>
    <row r="1162" spans="1:6" x14ac:dyDescent="0.35">
      <c r="A1162" t="str">
        <f t="shared" si="18"/>
        <v>ET15,49</v>
      </c>
      <c r="B1162">
        <v>49</v>
      </c>
      <c r="C1162">
        <v>1750.8234100616</v>
      </c>
      <c r="D1162">
        <v>1759.20124277491</v>
      </c>
      <c r="E1162" t="s">
        <v>27</v>
      </c>
      <c r="F1162" t="s">
        <v>68</v>
      </c>
    </row>
    <row r="1163" spans="1:6" x14ac:dyDescent="0.35">
      <c r="A1163" t="str">
        <f t="shared" si="18"/>
        <v>ET15,50</v>
      </c>
      <c r="B1163">
        <v>50</v>
      </c>
      <c r="C1163">
        <v>1710.0493232661499</v>
      </c>
      <c r="D1163">
        <v>1730.9911082051301</v>
      </c>
      <c r="E1163" t="s">
        <v>27</v>
      </c>
      <c r="F1163" t="s">
        <v>68</v>
      </c>
    </row>
    <row r="1164" spans="1:6" x14ac:dyDescent="0.35">
      <c r="A1164" t="str">
        <f t="shared" si="18"/>
        <v>ET15,51</v>
      </c>
      <c r="B1164">
        <v>51</v>
      </c>
      <c r="C1164">
        <v>1669.2752364707001</v>
      </c>
      <c r="D1164">
        <v>1691.61239458047</v>
      </c>
      <c r="E1164" t="s">
        <v>27</v>
      </c>
      <c r="F1164" t="s">
        <v>68</v>
      </c>
    </row>
    <row r="1165" spans="1:6" x14ac:dyDescent="0.35">
      <c r="A1165" t="str">
        <f t="shared" si="18"/>
        <v>ET15,52</v>
      </c>
      <c r="B1165">
        <v>52</v>
      </c>
      <c r="C1165">
        <v>1628.50114967525</v>
      </c>
      <c r="D1165">
        <v>1628.50114967525</v>
      </c>
      <c r="E1165" t="s">
        <v>27</v>
      </c>
      <c r="F1165" t="s">
        <v>68</v>
      </c>
    </row>
    <row r="1166" spans="1:6" x14ac:dyDescent="0.35">
      <c r="A1166" t="str">
        <f t="shared" si="18"/>
        <v>ET15,53</v>
      </c>
      <c r="B1166">
        <v>53</v>
      </c>
      <c r="C1166">
        <v>1527.96012245357</v>
      </c>
      <c r="D1166">
        <v>1533.9620403479801</v>
      </c>
      <c r="E1166" t="s">
        <v>27</v>
      </c>
      <c r="F1166" t="s">
        <v>68</v>
      </c>
    </row>
    <row r="1167" spans="1:6" x14ac:dyDescent="0.35">
      <c r="A1167" t="str">
        <f t="shared" si="18"/>
        <v>ET15,54</v>
      </c>
      <c r="B1167">
        <v>54</v>
      </c>
      <c r="C1167">
        <v>1427.41909523189</v>
      </c>
      <c r="D1167">
        <v>1419.7742097939899</v>
      </c>
      <c r="E1167" t="s">
        <v>27</v>
      </c>
      <c r="F1167" t="s">
        <v>68</v>
      </c>
    </row>
    <row r="1168" spans="1:6" x14ac:dyDescent="0.35">
      <c r="A1168" t="str">
        <f t="shared" si="18"/>
        <v>ET15,55</v>
      </c>
      <c r="B1168">
        <v>55</v>
      </c>
      <c r="C1168">
        <v>1326.87806801021</v>
      </c>
      <c r="D1168">
        <v>1302.5854202927901</v>
      </c>
      <c r="E1168" t="s">
        <v>27</v>
      </c>
      <c r="F1168" t="s">
        <v>68</v>
      </c>
    </row>
    <row r="1169" spans="1:6" x14ac:dyDescent="0.35">
      <c r="A1169" t="str">
        <f t="shared" si="18"/>
        <v>ET15,56</v>
      </c>
      <c r="B1169">
        <v>56</v>
      </c>
      <c r="C1169">
        <v>1226.33704078853</v>
      </c>
      <c r="D1169">
        <v>1199.0434341238999</v>
      </c>
      <c r="E1169" t="s">
        <v>27</v>
      </c>
      <c r="F1169" t="s">
        <v>68</v>
      </c>
    </row>
    <row r="1170" spans="1:6" x14ac:dyDescent="0.35">
      <c r="A1170" t="str">
        <f t="shared" si="18"/>
        <v>ET15,57</v>
      </c>
      <c r="B1170">
        <v>57</v>
      </c>
      <c r="C1170">
        <v>1125.79601356685</v>
      </c>
      <c r="D1170">
        <v>1125.79601356685</v>
      </c>
      <c r="E1170" t="s">
        <v>27</v>
      </c>
      <c r="F1170" t="s">
        <v>68</v>
      </c>
    </row>
    <row r="1171" spans="1:6" x14ac:dyDescent="0.35">
      <c r="A1171" t="str">
        <f t="shared" si="18"/>
        <v>ET15,58</v>
      </c>
      <c r="B1171">
        <v>58</v>
      </c>
      <c r="C1171">
        <v>1118.10598725706</v>
      </c>
      <c r="D1171">
        <v>1093.81649535935</v>
      </c>
      <c r="E1171" t="s">
        <v>27</v>
      </c>
      <c r="F1171" t="s">
        <v>68</v>
      </c>
    </row>
    <row r="1172" spans="1:6" x14ac:dyDescent="0.35">
      <c r="A1172" t="str">
        <f t="shared" si="18"/>
        <v>ET15,59</v>
      </c>
      <c r="B1172">
        <v>59</v>
      </c>
      <c r="C1172">
        <v>1110.4159609472699</v>
      </c>
      <c r="D1172">
        <v>1091.3805140719601</v>
      </c>
      <c r="E1172" t="s">
        <v>27</v>
      </c>
      <c r="F1172" t="s">
        <v>68</v>
      </c>
    </row>
    <row r="1173" spans="1:6" x14ac:dyDescent="0.35">
      <c r="A1173" t="str">
        <f t="shared" si="18"/>
        <v>ET15,60</v>
      </c>
      <c r="B1173">
        <v>60</v>
      </c>
      <c r="C1173">
        <v>1102.7259346374899</v>
      </c>
      <c r="D1173">
        <v>1101.0892787334201</v>
      </c>
      <c r="E1173" t="s">
        <v>27</v>
      </c>
      <c r="F1173" t="s">
        <v>68</v>
      </c>
    </row>
    <row r="1174" spans="1:6" x14ac:dyDescent="0.35">
      <c r="A1174" t="str">
        <f t="shared" si="18"/>
        <v>ET15,61</v>
      </c>
      <c r="B1174">
        <v>61</v>
      </c>
      <c r="C1174">
        <v>1095.0359083277001</v>
      </c>
      <c r="D1174">
        <v>1105.54399837249</v>
      </c>
      <c r="E1174" t="s">
        <v>27</v>
      </c>
      <c r="F1174" t="s">
        <v>68</v>
      </c>
    </row>
    <row r="1175" spans="1:6" x14ac:dyDescent="0.35">
      <c r="A1175" t="str">
        <f t="shared" si="18"/>
        <v>ET15,62</v>
      </c>
      <c r="B1175">
        <v>62</v>
      </c>
      <c r="C1175">
        <v>1087.3458820179101</v>
      </c>
      <c r="D1175">
        <v>1087.3458820179101</v>
      </c>
      <c r="E1175" t="s">
        <v>27</v>
      </c>
      <c r="F1175" t="s">
        <v>68</v>
      </c>
    </row>
    <row r="1176" spans="1:6" x14ac:dyDescent="0.35">
      <c r="A1176" t="str">
        <f t="shared" si="18"/>
        <v>ET15,63</v>
      </c>
      <c r="B1176">
        <v>63</v>
      </c>
      <c r="C1176">
        <v>1011.69404900342</v>
      </c>
      <c r="D1176">
        <v>1034.3879918232301</v>
      </c>
      <c r="E1176" t="s">
        <v>27</v>
      </c>
      <c r="F1176" t="s">
        <v>68</v>
      </c>
    </row>
    <row r="1177" spans="1:6" x14ac:dyDescent="0.35">
      <c r="A1177" t="str">
        <f t="shared" si="18"/>
        <v>ET15,64</v>
      </c>
      <c r="B1177">
        <v>64</v>
      </c>
      <c r="C1177">
        <v>936.04221598893298</v>
      </c>
      <c r="D1177">
        <v>955.73080244116102</v>
      </c>
      <c r="E1177" t="s">
        <v>27</v>
      </c>
      <c r="F1177" t="s">
        <v>68</v>
      </c>
    </row>
    <row r="1178" spans="1:6" x14ac:dyDescent="0.35">
      <c r="A1178" t="str">
        <f t="shared" si="18"/>
        <v>ET15,65</v>
      </c>
      <c r="B1178">
        <v>65</v>
      </c>
      <c r="C1178">
        <v>860.39038297444495</v>
      </c>
      <c r="D1178">
        <v>865.72664164918103</v>
      </c>
      <c r="E1178" t="s">
        <v>27</v>
      </c>
      <c r="F1178" t="s">
        <v>68</v>
      </c>
    </row>
    <row r="1179" spans="1:6" x14ac:dyDescent="0.35">
      <c r="A1179" t="str">
        <f t="shared" si="18"/>
        <v>ET15,66</v>
      </c>
      <c r="B1179">
        <v>66</v>
      </c>
      <c r="C1179">
        <v>784.738549959956</v>
      </c>
      <c r="D1179">
        <v>778.72783722478596</v>
      </c>
      <c r="E1179" t="s">
        <v>27</v>
      </c>
      <c r="F1179" t="s">
        <v>68</v>
      </c>
    </row>
    <row r="1180" spans="1:6" x14ac:dyDescent="0.35">
      <c r="A1180" t="str">
        <f t="shared" si="18"/>
        <v>ET15,67</v>
      </c>
      <c r="B1180">
        <v>67</v>
      </c>
      <c r="C1180">
        <v>709.08671694546797</v>
      </c>
      <c r="D1180">
        <v>709.08671694546797</v>
      </c>
      <c r="E1180" t="s">
        <v>27</v>
      </c>
      <c r="F1180" t="s">
        <v>68</v>
      </c>
    </row>
    <row r="1181" spans="1:6" x14ac:dyDescent="0.35">
      <c r="A1181" t="str">
        <f t="shared" si="18"/>
        <v>ET15,68</v>
      </c>
      <c r="B1181">
        <v>68</v>
      </c>
      <c r="C1181">
        <v>687.767408723681</v>
      </c>
      <c r="D1181">
        <v>666.98690719591195</v>
      </c>
      <c r="E1181" t="s">
        <v>27</v>
      </c>
      <c r="F1181" t="s">
        <v>68</v>
      </c>
    </row>
    <row r="1182" spans="1:6" x14ac:dyDescent="0.35">
      <c r="A1182" t="str">
        <f t="shared" si="18"/>
        <v>ET15,69</v>
      </c>
      <c r="B1182">
        <v>69</v>
      </c>
      <c r="C1182">
        <v>666.44810050189403</v>
      </c>
      <c r="D1182">
        <v>645.93722878958204</v>
      </c>
      <c r="E1182" t="s">
        <v>27</v>
      </c>
      <c r="F1182" t="s">
        <v>68</v>
      </c>
    </row>
    <row r="1183" spans="1:6" x14ac:dyDescent="0.35">
      <c r="A1183" t="str">
        <f t="shared" si="18"/>
        <v>ET15,70</v>
      </c>
      <c r="B1183">
        <v>70</v>
      </c>
      <c r="C1183">
        <v>645.12879228010604</v>
      </c>
      <c r="D1183">
        <v>635.27780114713698</v>
      </c>
      <c r="E1183" t="s">
        <v>27</v>
      </c>
      <c r="F1183" t="s">
        <v>68</v>
      </c>
    </row>
    <row r="1184" spans="1:6" x14ac:dyDescent="0.35">
      <c r="A1184" t="str">
        <f t="shared" si="18"/>
        <v>ET15,71</v>
      </c>
      <c r="B1184">
        <v>71</v>
      </c>
      <c r="C1184">
        <v>623.80948405831896</v>
      </c>
      <c r="D1184">
        <v>624.34874368923397</v>
      </c>
      <c r="E1184" t="s">
        <v>27</v>
      </c>
      <c r="F1184" t="s">
        <v>68</v>
      </c>
    </row>
    <row r="1185" spans="1:6" x14ac:dyDescent="0.35">
      <c r="A1185" t="str">
        <f t="shared" si="18"/>
        <v>ET15,72</v>
      </c>
      <c r="B1185">
        <v>72</v>
      </c>
      <c r="C1185">
        <v>602.49017583653199</v>
      </c>
      <c r="D1185">
        <v>602.49017583653199</v>
      </c>
      <c r="E1185" t="s">
        <v>27</v>
      </c>
      <c r="F1185" t="s">
        <v>68</v>
      </c>
    </row>
    <row r="1186" spans="1:6" x14ac:dyDescent="0.35">
      <c r="A1186" t="str">
        <f t="shared" si="18"/>
        <v>ET15,73</v>
      </c>
      <c r="B1186">
        <v>73</v>
      </c>
      <c r="C1186">
        <v>549.26190066069205</v>
      </c>
      <c r="D1186">
        <v>562.08373652635498</v>
      </c>
      <c r="E1186" t="s">
        <v>27</v>
      </c>
      <c r="F1186" t="s">
        <v>68</v>
      </c>
    </row>
    <row r="1187" spans="1:6" x14ac:dyDescent="0.35">
      <c r="A1187" t="str">
        <f t="shared" si="18"/>
        <v>ET15,74</v>
      </c>
      <c r="B1187">
        <v>74</v>
      </c>
      <c r="C1187">
        <v>496.03362548485302</v>
      </c>
      <c r="D1187">
        <v>507.67714276269101</v>
      </c>
      <c r="E1187" t="s">
        <v>27</v>
      </c>
      <c r="F1187" t="s">
        <v>68</v>
      </c>
    </row>
    <row r="1188" spans="1:6" x14ac:dyDescent="0.35">
      <c r="A1188" t="str">
        <f t="shared" si="18"/>
        <v>ET15,75</v>
      </c>
      <c r="B1188">
        <v>75</v>
      </c>
      <c r="C1188">
        <v>442.80535030901302</v>
      </c>
      <c r="D1188">
        <v>446.85963106619602</v>
      </c>
      <c r="E1188" t="s">
        <v>27</v>
      </c>
      <c r="F1188" t="s">
        <v>68</v>
      </c>
    </row>
    <row r="1189" spans="1:6" x14ac:dyDescent="0.35">
      <c r="A1189" t="str">
        <f t="shared" si="18"/>
        <v>ET15,76</v>
      </c>
      <c r="B1189">
        <v>76</v>
      </c>
      <c r="C1189">
        <v>389.57707513317399</v>
      </c>
      <c r="D1189">
        <v>387.22043795752597</v>
      </c>
      <c r="E1189" t="s">
        <v>27</v>
      </c>
      <c r="F1189" t="s">
        <v>68</v>
      </c>
    </row>
    <row r="1190" spans="1:6" x14ac:dyDescent="0.35">
      <c r="A1190" t="str">
        <f t="shared" si="18"/>
        <v>ET15,77</v>
      </c>
      <c r="B1190">
        <v>77</v>
      </c>
      <c r="C1190">
        <v>336.34879995733399</v>
      </c>
      <c r="D1190">
        <v>336.34879995733399</v>
      </c>
      <c r="E1190" t="s">
        <v>27</v>
      </c>
      <c r="F1190" t="s">
        <v>68</v>
      </c>
    </row>
    <row r="1191" spans="1:6" x14ac:dyDescent="0.35">
      <c r="A1191" t="str">
        <f t="shared" si="18"/>
        <v>ET15,78</v>
      </c>
      <c r="B1191">
        <v>78</v>
      </c>
      <c r="C1191">
        <v>314.07103996586699</v>
      </c>
      <c r="D1191">
        <v>299.80061586782398</v>
      </c>
      <c r="E1191" t="s">
        <v>27</v>
      </c>
      <c r="F1191" t="s">
        <v>68</v>
      </c>
    </row>
    <row r="1192" spans="1:6" x14ac:dyDescent="0.35">
      <c r="A1192" t="str">
        <f t="shared" si="18"/>
        <v>ET15,79</v>
      </c>
      <c r="B1192">
        <v>79</v>
      </c>
      <c r="C1192">
        <v>291.79327997439998</v>
      </c>
      <c r="D1192">
        <v>274.998433617393</v>
      </c>
      <c r="E1192" t="s">
        <v>27</v>
      </c>
      <c r="F1192" t="s">
        <v>68</v>
      </c>
    </row>
    <row r="1193" spans="1:6" x14ac:dyDescent="0.35">
      <c r="A1193" t="str">
        <f t="shared" si="18"/>
        <v>ET15,80</v>
      </c>
      <c r="B1193">
        <v>80</v>
      </c>
      <c r="C1193">
        <v>269.51551998293399</v>
      </c>
      <c r="D1193">
        <v>257.331463415982</v>
      </c>
      <c r="E1193" t="s">
        <v>27</v>
      </c>
      <c r="F1193" t="s">
        <v>68</v>
      </c>
    </row>
    <row r="1194" spans="1:6" x14ac:dyDescent="0.35">
      <c r="A1194" t="str">
        <f t="shared" si="18"/>
        <v>ET15,81</v>
      </c>
      <c r="B1194">
        <v>81</v>
      </c>
      <c r="C1194">
        <v>247.23775999146699</v>
      </c>
      <c r="D1194">
        <v>242.18891547353701</v>
      </c>
      <c r="E1194" t="s">
        <v>27</v>
      </c>
      <c r="F1194" t="s">
        <v>68</v>
      </c>
    </row>
    <row r="1195" spans="1:6" x14ac:dyDescent="0.35">
      <c r="A1195" t="str">
        <f t="shared" si="18"/>
        <v>ET15,82</v>
      </c>
      <c r="B1195">
        <v>82</v>
      </c>
      <c r="C1195">
        <v>224.96</v>
      </c>
      <c r="D1195">
        <v>224.96</v>
      </c>
      <c r="E1195" t="s">
        <v>27</v>
      </c>
      <c r="F1195" t="s">
        <v>68</v>
      </c>
    </row>
    <row r="1196" spans="1:6" x14ac:dyDescent="0.35">
      <c r="A1196" t="str">
        <f t="shared" si="18"/>
        <v>ET15,83</v>
      </c>
      <c r="B1196">
        <v>83</v>
      </c>
      <c r="C1196">
        <v>198.1472</v>
      </c>
      <c r="D1196">
        <v>202.19195706920399</v>
      </c>
      <c r="E1196" t="s">
        <v>27</v>
      </c>
      <c r="F1196" t="s">
        <v>68</v>
      </c>
    </row>
    <row r="1197" spans="1:6" x14ac:dyDescent="0.35">
      <c r="A1197" t="str">
        <f t="shared" si="18"/>
        <v>ET15,84</v>
      </c>
      <c r="B1197">
        <v>84</v>
      </c>
      <c r="C1197">
        <v>171.33439999999999</v>
      </c>
      <c r="D1197">
        <v>175.06414621053301</v>
      </c>
      <c r="E1197" t="s">
        <v>27</v>
      </c>
      <c r="F1197" t="s">
        <v>68</v>
      </c>
    </row>
    <row r="1198" spans="1:6" x14ac:dyDescent="0.35">
      <c r="A1198" t="str">
        <f t="shared" si="18"/>
        <v>ET15,85</v>
      </c>
      <c r="B1198">
        <v>85</v>
      </c>
      <c r="C1198">
        <v>144.52160000000001</v>
      </c>
      <c r="D1198">
        <v>145.91395681725999</v>
      </c>
      <c r="E1198" t="s">
        <v>27</v>
      </c>
      <c r="F1198" t="s">
        <v>68</v>
      </c>
    </row>
    <row r="1199" spans="1:6" x14ac:dyDescent="0.35">
      <c r="A1199" t="str">
        <f t="shared" si="18"/>
        <v>ET15,86</v>
      </c>
      <c r="B1199">
        <v>86</v>
      </c>
      <c r="C1199">
        <v>117.7088</v>
      </c>
      <c r="D1199">
        <v>117.07877828265801</v>
      </c>
      <c r="E1199" t="s">
        <v>27</v>
      </c>
      <c r="F1199" t="s">
        <v>68</v>
      </c>
    </row>
    <row r="1200" spans="1:6" x14ac:dyDescent="0.35">
      <c r="A1200" t="str">
        <f t="shared" si="18"/>
        <v>ET15,87</v>
      </c>
      <c r="B1200">
        <v>87</v>
      </c>
      <c r="C1200">
        <v>90.896000000000001</v>
      </c>
      <c r="D1200">
        <v>90.896000000000001</v>
      </c>
      <c r="E1200" t="s">
        <v>27</v>
      </c>
      <c r="F1200" t="s">
        <v>68</v>
      </c>
    </row>
    <row r="1201" spans="1:6" x14ac:dyDescent="0.35">
      <c r="A1201" t="str">
        <f t="shared" si="18"/>
        <v>ET15,88</v>
      </c>
      <c r="B1201">
        <v>88</v>
      </c>
      <c r="C1201">
        <v>76.646799999999999</v>
      </c>
      <c r="D1201">
        <v>69.207597433515602</v>
      </c>
      <c r="E1201" t="s">
        <v>27</v>
      </c>
      <c r="F1201" t="s">
        <v>68</v>
      </c>
    </row>
    <row r="1202" spans="1:6" x14ac:dyDescent="0.35">
      <c r="A1202" t="str">
        <f t="shared" si="18"/>
        <v>ET15,89</v>
      </c>
      <c r="B1202">
        <v>89</v>
      </c>
      <c r="C1202">
        <v>62.397599999999997</v>
      </c>
      <c r="D1202">
        <v>51.873890331260696</v>
      </c>
      <c r="E1202" t="s">
        <v>27</v>
      </c>
      <c r="F1202" t="s">
        <v>68</v>
      </c>
    </row>
    <row r="1203" spans="1:6" x14ac:dyDescent="0.35">
      <c r="A1203" t="str">
        <f t="shared" si="18"/>
        <v>ET15,90</v>
      </c>
      <c r="B1203">
        <v>90</v>
      </c>
      <c r="C1203">
        <v>48.148400000000002</v>
      </c>
      <c r="D1203">
        <v>38.259784512248103</v>
      </c>
      <c r="E1203" t="s">
        <v>27</v>
      </c>
      <c r="F1203" t="s">
        <v>68</v>
      </c>
    </row>
    <row r="1204" spans="1:6" x14ac:dyDescent="0.35">
      <c r="A1204" t="str">
        <f t="shared" si="18"/>
        <v>ET15,91</v>
      </c>
      <c r="B1204">
        <v>91</v>
      </c>
      <c r="C1204">
        <v>33.8992</v>
      </c>
      <c r="D1204">
        <v>27.7301857954903</v>
      </c>
      <c r="E1204" t="s">
        <v>27</v>
      </c>
      <c r="F1204" t="s">
        <v>68</v>
      </c>
    </row>
    <row r="1205" spans="1:6" x14ac:dyDescent="0.35">
      <c r="A1205" t="str">
        <f t="shared" si="18"/>
        <v>ET15,92</v>
      </c>
      <c r="B1205">
        <v>92</v>
      </c>
      <c r="C1205">
        <v>19.649999999999999</v>
      </c>
      <c r="D1205">
        <v>19.649999999999999</v>
      </c>
      <c r="E1205" t="s">
        <v>27</v>
      </c>
      <c r="F1205" t="s">
        <v>68</v>
      </c>
    </row>
    <row r="1206" spans="1:6" x14ac:dyDescent="0.35">
      <c r="A1206" t="str">
        <f t="shared" si="18"/>
        <v>ET15,93</v>
      </c>
      <c r="B1206">
        <v>93</v>
      </c>
      <c r="C1206">
        <v>16.184000000000001</v>
      </c>
      <c r="D1206">
        <v>13.4525971967338</v>
      </c>
      <c r="E1206" t="s">
        <v>27</v>
      </c>
      <c r="F1206" t="s">
        <v>68</v>
      </c>
    </row>
    <row r="1207" spans="1:6" x14ac:dyDescent="0.35">
      <c r="A1207" t="str">
        <f t="shared" si="18"/>
        <v>ET15,94</v>
      </c>
      <c r="B1207">
        <v>94</v>
      </c>
      <c r="C1207">
        <v>12.718</v>
      </c>
      <c r="D1207">
        <v>8.8452044644243006</v>
      </c>
      <c r="E1207" t="s">
        <v>27</v>
      </c>
      <c r="F1207" t="s">
        <v>68</v>
      </c>
    </row>
    <row r="1208" spans="1:6" x14ac:dyDescent="0.35">
      <c r="A1208" t="str">
        <f t="shared" si="18"/>
        <v>ET15,95</v>
      </c>
      <c r="B1208">
        <v>95</v>
      </c>
      <c r="C1208">
        <v>9.2520000000000007</v>
      </c>
      <c r="D1208">
        <v>5.6035131337478399</v>
      </c>
      <c r="E1208" t="s">
        <v>27</v>
      </c>
      <c r="F1208" t="s">
        <v>68</v>
      </c>
    </row>
    <row r="1209" spans="1:6" x14ac:dyDescent="0.35">
      <c r="A1209" t="str">
        <f t="shared" si="18"/>
        <v>ET15,96</v>
      </c>
      <c r="B1209">
        <v>96</v>
      </c>
      <c r="C1209">
        <v>5.7859999999999996</v>
      </c>
      <c r="D1209">
        <v>3.5032145353809199</v>
      </c>
      <c r="E1209" t="s">
        <v>27</v>
      </c>
      <c r="F1209" t="s">
        <v>68</v>
      </c>
    </row>
    <row r="1210" spans="1:6" x14ac:dyDescent="0.35">
      <c r="A1210" t="str">
        <f t="shared" si="18"/>
        <v>ET15,97</v>
      </c>
      <c r="B1210">
        <v>97</v>
      </c>
      <c r="C1210">
        <v>2.3199999999999998</v>
      </c>
      <c r="D1210">
        <v>2.3199999999999901</v>
      </c>
      <c r="E1210" t="s">
        <v>27</v>
      </c>
      <c r="F1210" t="s">
        <v>68</v>
      </c>
    </row>
    <row r="1211" spans="1:6" x14ac:dyDescent="0.35">
      <c r="A1211" t="str">
        <f t="shared" si="18"/>
        <v>ET15,98</v>
      </c>
      <c r="B1211">
        <v>98</v>
      </c>
      <c r="C1211">
        <v>2.2133333333333298</v>
      </c>
      <c r="D1211">
        <v>1.8284581146319701</v>
      </c>
      <c r="E1211" t="s">
        <v>27</v>
      </c>
      <c r="F1211" t="s">
        <v>68</v>
      </c>
    </row>
    <row r="1212" spans="1:6" x14ac:dyDescent="0.35">
      <c r="A1212" t="str">
        <f t="shared" si="18"/>
        <v>ET15,99</v>
      </c>
      <c r="B1212">
        <v>99</v>
      </c>
      <c r="C1212">
        <v>2.10666666666667</v>
      </c>
      <c r="D1212">
        <v>1.7987664917055799</v>
      </c>
      <c r="E1212" t="s">
        <v>27</v>
      </c>
      <c r="F1212" t="s">
        <v>68</v>
      </c>
    </row>
    <row r="1213" spans="1:6" x14ac:dyDescent="0.35">
      <c r="A1213" t="str">
        <f t="shared" si="18"/>
        <v>ET15,100</v>
      </c>
      <c r="B1213">
        <v>100</v>
      </c>
      <c r="C1213">
        <v>2</v>
      </c>
      <c r="D1213">
        <v>2</v>
      </c>
      <c r="E1213" t="s">
        <v>27</v>
      </c>
      <c r="F1213" t="s">
        <v>68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E160-7C82-4F10-81CD-36F4E93ABFA9}">
  <dimension ref="A1:F1213"/>
  <sheetViews>
    <sheetView workbookViewId="0">
      <selection activeCell="A1202" sqref="A1202"/>
    </sheetView>
  </sheetViews>
  <sheetFormatPr defaultRowHeight="14.5" x14ac:dyDescent="0.35"/>
  <cols>
    <col min="1" max="1" width="9.54296875" bestFit="1" customWidth="1"/>
    <col min="2" max="2" width="3.81640625" bestFit="1" customWidth="1"/>
    <col min="3" max="4" width="11.81640625" bestFit="1" customWidth="1"/>
    <col min="5" max="5" width="10.453125" bestFit="1" customWidth="1"/>
    <col min="6" max="6" width="35.81640625" bestFit="1" customWidth="1"/>
  </cols>
  <sheetData>
    <row r="1" spans="1:6" x14ac:dyDescent="0.35">
      <c r="A1" s="1" t="s">
        <v>57</v>
      </c>
      <c r="B1" s="1" t="s">
        <v>58</v>
      </c>
      <c r="C1" s="1" t="s">
        <v>59</v>
      </c>
      <c r="D1" s="1" t="s">
        <v>60</v>
      </c>
      <c r="E1" s="1" t="s">
        <v>1</v>
      </c>
      <c r="F1" s="1" t="s">
        <v>0</v>
      </c>
    </row>
    <row r="2" spans="1:6" x14ac:dyDescent="0.35">
      <c r="A2" t="str">
        <f>_xlfn.CONCAT(E2,",",B2)</f>
        <v>ET,&lt;1</v>
      </c>
      <c r="B2" t="s">
        <v>61</v>
      </c>
      <c r="C2">
        <v>1814239.5869043099</v>
      </c>
      <c r="D2">
        <v>1814239.5869043099</v>
      </c>
      <c r="E2" t="s">
        <v>5</v>
      </c>
      <c r="F2" t="s">
        <v>4</v>
      </c>
    </row>
    <row r="3" spans="1:6" x14ac:dyDescent="0.35">
      <c r="A3" t="str">
        <f t="shared" ref="A3:A66" si="0">_xlfn.CONCAT(E3,",",B3)</f>
        <v>ET,1</v>
      </c>
      <c r="B3">
        <v>1</v>
      </c>
      <c r="C3">
        <v>1745378.0950891201</v>
      </c>
      <c r="D3">
        <v>1740186.0898933699</v>
      </c>
      <c r="E3" t="s">
        <v>5</v>
      </c>
      <c r="F3" t="s">
        <v>4</v>
      </c>
    </row>
    <row r="4" spans="1:6" x14ac:dyDescent="0.35">
      <c r="A4" t="str">
        <f t="shared" si="0"/>
        <v>ET,2</v>
      </c>
      <c r="B4">
        <v>2</v>
      </c>
      <c r="C4">
        <v>1676516.60327392</v>
      </c>
      <c r="D4">
        <v>1676516.60327392</v>
      </c>
      <c r="E4" t="s">
        <v>5</v>
      </c>
      <c r="F4" t="s">
        <v>4</v>
      </c>
    </row>
    <row r="5" spans="1:6" x14ac:dyDescent="0.35">
      <c r="A5" t="str">
        <f t="shared" si="0"/>
        <v>ET,3</v>
      </c>
      <c r="B5">
        <v>3</v>
      </c>
      <c r="C5">
        <v>1650033.6026191399</v>
      </c>
      <c r="D5">
        <v>1630948.99271945</v>
      </c>
      <c r="E5" t="s">
        <v>5</v>
      </c>
      <c r="F5" t="s">
        <v>4</v>
      </c>
    </row>
    <row r="6" spans="1:6" x14ac:dyDescent="0.35">
      <c r="A6" t="str">
        <f t="shared" si="0"/>
        <v>ET,4</v>
      </c>
      <c r="B6">
        <v>4</v>
      </c>
      <c r="C6">
        <v>1623550.6019643501</v>
      </c>
      <c r="D6">
        <v>1600536.5450313899</v>
      </c>
      <c r="E6" t="s">
        <v>5</v>
      </c>
      <c r="F6" t="s">
        <v>4</v>
      </c>
    </row>
    <row r="7" spans="1:6" x14ac:dyDescent="0.35">
      <c r="A7" t="str">
        <f t="shared" si="0"/>
        <v>ET,5</v>
      </c>
      <c r="B7">
        <v>5</v>
      </c>
      <c r="C7">
        <v>1597067.60130957</v>
      </c>
      <c r="D7">
        <v>1579666.4022931801</v>
      </c>
      <c r="E7" t="s">
        <v>5</v>
      </c>
      <c r="F7" t="s">
        <v>4</v>
      </c>
    </row>
    <row r="8" spans="1:6" x14ac:dyDescent="0.35">
      <c r="A8" t="str">
        <f t="shared" si="0"/>
        <v>ET,6</v>
      </c>
      <c r="B8">
        <v>6</v>
      </c>
      <c r="C8">
        <v>1570584.6006547799</v>
      </c>
      <c r="D8">
        <v>1562725.7065882301</v>
      </c>
      <c r="E8" t="s">
        <v>5</v>
      </c>
      <c r="F8" t="s">
        <v>4</v>
      </c>
    </row>
    <row r="9" spans="1:6" x14ac:dyDescent="0.35">
      <c r="A9" t="str">
        <f t="shared" si="0"/>
        <v>ET,7</v>
      </c>
      <c r="B9">
        <v>7</v>
      </c>
      <c r="C9">
        <v>1544101.6</v>
      </c>
      <c r="D9">
        <v>1544101.6</v>
      </c>
      <c r="E9" t="s">
        <v>5</v>
      </c>
      <c r="F9" t="s">
        <v>4</v>
      </c>
    </row>
    <row r="10" spans="1:6" x14ac:dyDescent="0.35">
      <c r="A10" t="str">
        <f t="shared" si="0"/>
        <v>ET,8</v>
      </c>
      <c r="B10">
        <v>8</v>
      </c>
      <c r="C10">
        <v>1515244.2</v>
      </c>
      <c r="D10">
        <v>1519545.5023980699</v>
      </c>
      <c r="E10" t="s">
        <v>5</v>
      </c>
      <c r="F10" t="s">
        <v>4</v>
      </c>
    </row>
    <row r="11" spans="1:6" x14ac:dyDescent="0.35">
      <c r="A11" t="str">
        <f t="shared" si="0"/>
        <v>ET,9</v>
      </c>
      <c r="B11">
        <v>9</v>
      </c>
      <c r="C11">
        <v>1486386.8</v>
      </c>
      <c r="D11">
        <v>1490265.94479668</v>
      </c>
      <c r="E11" t="s">
        <v>5</v>
      </c>
      <c r="F11" t="s">
        <v>4</v>
      </c>
    </row>
    <row r="12" spans="1:6" x14ac:dyDescent="0.35">
      <c r="A12" t="str">
        <f t="shared" si="0"/>
        <v>ET,10</v>
      </c>
      <c r="B12">
        <v>10</v>
      </c>
      <c r="C12">
        <v>1457529.4</v>
      </c>
      <c r="D12">
        <v>1458835.7359962701</v>
      </c>
      <c r="E12" t="s">
        <v>5</v>
      </c>
      <c r="F12" t="s">
        <v>4</v>
      </c>
    </row>
    <row r="13" spans="1:6" x14ac:dyDescent="0.35">
      <c r="A13" t="str">
        <f t="shared" si="0"/>
        <v>ET,11</v>
      </c>
      <c r="B13">
        <v>11</v>
      </c>
      <c r="C13">
        <v>1428672</v>
      </c>
      <c r="D13">
        <v>1427827.6847972299</v>
      </c>
      <c r="E13" t="s">
        <v>5</v>
      </c>
      <c r="F13" t="s">
        <v>4</v>
      </c>
    </row>
    <row r="14" spans="1:6" x14ac:dyDescent="0.35">
      <c r="A14" t="str">
        <f t="shared" si="0"/>
        <v>ET,12</v>
      </c>
      <c r="B14">
        <v>12</v>
      </c>
      <c r="C14">
        <v>1399814.6</v>
      </c>
      <c r="D14">
        <v>1399814.6</v>
      </c>
      <c r="E14" t="s">
        <v>5</v>
      </c>
      <c r="F14" t="s">
        <v>4</v>
      </c>
    </row>
    <row r="15" spans="1:6" x14ac:dyDescent="0.35">
      <c r="A15" t="str">
        <f t="shared" si="0"/>
        <v>ET,13</v>
      </c>
      <c r="B15">
        <v>13</v>
      </c>
      <c r="C15">
        <v>1381579.56</v>
      </c>
      <c r="D15">
        <v>1376680.6297645399</v>
      </c>
      <c r="E15" t="s">
        <v>5</v>
      </c>
      <c r="F15" t="s">
        <v>4</v>
      </c>
    </row>
    <row r="16" spans="1:6" x14ac:dyDescent="0.35">
      <c r="A16" t="str">
        <f t="shared" si="0"/>
        <v>ET,14</v>
      </c>
      <c r="B16">
        <v>14</v>
      </c>
      <c r="C16">
        <v>1363344.52</v>
      </c>
      <c r="D16">
        <v>1357555.27968905</v>
      </c>
      <c r="E16" t="s">
        <v>5</v>
      </c>
      <c r="F16" t="s">
        <v>4</v>
      </c>
    </row>
    <row r="17" spans="1:6" x14ac:dyDescent="0.35">
      <c r="A17" t="str">
        <f t="shared" si="0"/>
        <v>ET,15</v>
      </c>
      <c r="B17">
        <v>15</v>
      </c>
      <c r="C17">
        <v>1345109.48</v>
      </c>
      <c r="D17">
        <v>1340879.3947312899</v>
      </c>
      <c r="E17" t="s">
        <v>5</v>
      </c>
      <c r="F17" t="s">
        <v>4</v>
      </c>
    </row>
    <row r="18" spans="1:6" x14ac:dyDescent="0.35">
      <c r="A18" t="str">
        <f t="shared" si="0"/>
        <v>ET,16</v>
      </c>
      <c r="B18">
        <v>16</v>
      </c>
      <c r="C18">
        <v>1326874.44</v>
      </c>
      <c r="D18">
        <v>1325093.8198490201</v>
      </c>
      <c r="E18" t="s">
        <v>5</v>
      </c>
      <c r="F18" t="s">
        <v>4</v>
      </c>
    </row>
    <row r="19" spans="1:6" x14ac:dyDescent="0.35">
      <c r="A19" t="str">
        <f t="shared" si="0"/>
        <v>ET,17</v>
      </c>
      <c r="B19">
        <v>17</v>
      </c>
      <c r="C19">
        <v>1308639.3999999999</v>
      </c>
      <c r="D19">
        <v>1308639.3999999999</v>
      </c>
      <c r="E19" t="s">
        <v>5</v>
      </c>
      <c r="F19" t="s">
        <v>4</v>
      </c>
    </row>
    <row r="20" spans="1:6" x14ac:dyDescent="0.35">
      <c r="A20" t="str">
        <f t="shared" si="0"/>
        <v>ET,18</v>
      </c>
      <c r="B20">
        <v>18</v>
      </c>
      <c r="C20">
        <v>1284138.8400000001</v>
      </c>
      <c r="D20">
        <v>1290151.9593437801</v>
      </c>
      <c r="E20" t="s">
        <v>5</v>
      </c>
      <c r="F20" t="s">
        <v>4</v>
      </c>
    </row>
    <row r="21" spans="1:6" x14ac:dyDescent="0.35">
      <c r="A21" t="str">
        <f t="shared" si="0"/>
        <v>ET,19</v>
      </c>
      <c r="B21">
        <v>19</v>
      </c>
      <c r="C21">
        <v>1259638.28</v>
      </c>
      <c r="D21">
        <v>1269047.23884712</v>
      </c>
      <c r="E21" t="s">
        <v>5</v>
      </c>
      <c r="F21" t="s">
        <v>4</v>
      </c>
    </row>
    <row r="22" spans="1:6" x14ac:dyDescent="0.35">
      <c r="A22" t="str">
        <f t="shared" si="0"/>
        <v>ET,20</v>
      </c>
      <c r="B22">
        <v>20</v>
      </c>
      <c r="C22">
        <v>1235137.72</v>
      </c>
      <c r="D22">
        <v>1244935.9586785601</v>
      </c>
      <c r="E22" t="s">
        <v>5</v>
      </c>
      <c r="F22" t="s">
        <v>4</v>
      </c>
    </row>
    <row r="23" spans="1:6" x14ac:dyDescent="0.35">
      <c r="A23" t="str">
        <f t="shared" si="0"/>
        <v>ET,21</v>
      </c>
      <c r="B23">
        <v>21</v>
      </c>
      <c r="C23">
        <v>1210637.1599999999</v>
      </c>
      <c r="D23">
        <v>1217428.8390066701</v>
      </c>
      <c r="E23" t="s">
        <v>5</v>
      </c>
      <c r="F23" t="s">
        <v>4</v>
      </c>
    </row>
    <row r="24" spans="1:6" x14ac:dyDescent="0.35">
      <c r="A24" t="str">
        <f t="shared" si="0"/>
        <v>ET,22</v>
      </c>
      <c r="B24">
        <v>22</v>
      </c>
      <c r="C24">
        <v>1186136.6000000001</v>
      </c>
      <c r="D24">
        <v>1186136.6000000001</v>
      </c>
      <c r="E24" t="s">
        <v>5</v>
      </c>
      <c r="F24" t="s">
        <v>4</v>
      </c>
    </row>
    <row r="25" spans="1:6" x14ac:dyDescent="0.35">
      <c r="A25" t="str">
        <f t="shared" si="0"/>
        <v>ET,23</v>
      </c>
      <c r="B25">
        <v>23</v>
      </c>
      <c r="C25">
        <v>1144498.8400000001</v>
      </c>
      <c r="D25">
        <v>1150819.35366034</v>
      </c>
      <c r="E25" t="s">
        <v>5</v>
      </c>
      <c r="F25" t="s">
        <v>4</v>
      </c>
    </row>
    <row r="26" spans="1:6" x14ac:dyDescent="0.35">
      <c r="A26" t="str">
        <f t="shared" si="0"/>
        <v>ET,24</v>
      </c>
      <c r="B26">
        <v>24</v>
      </c>
      <c r="C26">
        <v>1102861.08</v>
      </c>
      <c r="D26">
        <v>1111834.7793224801</v>
      </c>
      <c r="E26" t="s">
        <v>5</v>
      </c>
      <c r="F26" t="s">
        <v>4</v>
      </c>
    </row>
    <row r="27" spans="1:6" x14ac:dyDescent="0.35">
      <c r="A27" t="str">
        <f t="shared" si="0"/>
        <v>ET,25</v>
      </c>
      <c r="B27">
        <v>25</v>
      </c>
      <c r="C27">
        <v>1061223.32</v>
      </c>
      <c r="D27">
        <v>1069689.9481544499</v>
      </c>
      <c r="E27" t="s">
        <v>5</v>
      </c>
      <c r="F27" t="s">
        <v>4</v>
      </c>
    </row>
    <row r="28" spans="1:6" x14ac:dyDescent="0.35">
      <c r="A28" t="str">
        <f t="shared" si="0"/>
        <v>ET,26</v>
      </c>
      <c r="B28">
        <v>26</v>
      </c>
      <c r="C28">
        <v>1019585.56</v>
      </c>
      <c r="D28">
        <v>1024891.93132428</v>
      </c>
      <c r="E28" t="s">
        <v>5</v>
      </c>
      <c r="F28" t="s">
        <v>4</v>
      </c>
    </row>
    <row r="29" spans="1:6" x14ac:dyDescent="0.35">
      <c r="A29" t="str">
        <f t="shared" si="0"/>
        <v>ET,27</v>
      </c>
      <c r="B29">
        <v>27</v>
      </c>
      <c r="C29">
        <v>977947.8</v>
      </c>
      <c r="D29">
        <v>977947.8</v>
      </c>
      <c r="E29" t="s">
        <v>5</v>
      </c>
      <c r="F29" t="s">
        <v>4</v>
      </c>
    </row>
    <row r="30" spans="1:6" x14ac:dyDescent="0.35">
      <c r="A30" t="str">
        <f t="shared" si="0"/>
        <v>ET,28</v>
      </c>
      <c r="B30">
        <v>28</v>
      </c>
      <c r="C30">
        <v>932812.2</v>
      </c>
      <c r="D30">
        <v>929552.52041485405</v>
      </c>
      <c r="E30" t="s">
        <v>5</v>
      </c>
      <c r="F30" t="s">
        <v>4</v>
      </c>
    </row>
    <row r="31" spans="1:6" x14ac:dyDescent="0.35">
      <c r="A31" t="str">
        <f t="shared" si="0"/>
        <v>ET,29</v>
      </c>
      <c r="B31">
        <v>29</v>
      </c>
      <c r="C31">
        <v>887676.6</v>
      </c>
      <c r="D31">
        <v>881152.63906295504</v>
      </c>
      <c r="E31" t="s">
        <v>5</v>
      </c>
      <c r="F31" t="s">
        <v>4</v>
      </c>
    </row>
    <row r="32" spans="1:6" x14ac:dyDescent="0.35">
      <c r="A32" t="str">
        <f t="shared" si="0"/>
        <v>ET,30</v>
      </c>
      <c r="B32">
        <v>30</v>
      </c>
      <c r="C32">
        <v>842541</v>
      </c>
      <c r="D32">
        <v>834382.597503628</v>
      </c>
      <c r="E32" t="s">
        <v>5</v>
      </c>
      <c r="F32" t="s">
        <v>4</v>
      </c>
    </row>
    <row r="33" spans="1:6" x14ac:dyDescent="0.35">
      <c r="A33" t="str">
        <f t="shared" si="0"/>
        <v>ET,31</v>
      </c>
      <c r="B33">
        <v>31</v>
      </c>
      <c r="C33">
        <v>797405.4</v>
      </c>
      <c r="D33">
        <v>790876.83729620103</v>
      </c>
      <c r="E33" t="s">
        <v>5</v>
      </c>
      <c r="F33" t="s">
        <v>4</v>
      </c>
    </row>
    <row r="34" spans="1:6" x14ac:dyDescent="0.35">
      <c r="A34" t="str">
        <f t="shared" si="0"/>
        <v>ET,32</v>
      </c>
      <c r="B34">
        <v>32</v>
      </c>
      <c r="C34">
        <v>752269.8</v>
      </c>
      <c r="D34">
        <v>752269.8</v>
      </c>
      <c r="E34" t="s">
        <v>5</v>
      </c>
      <c r="F34" t="s">
        <v>4</v>
      </c>
    </row>
    <row r="35" spans="1:6" x14ac:dyDescent="0.35">
      <c r="A35" t="str">
        <f t="shared" si="0"/>
        <v>ET,33</v>
      </c>
      <c r="B35">
        <v>33</v>
      </c>
      <c r="C35">
        <v>725461.76</v>
      </c>
      <c r="D35">
        <v>719622.39668024099</v>
      </c>
      <c r="E35" t="s">
        <v>5</v>
      </c>
      <c r="F35" t="s">
        <v>4</v>
      </c>
    </row>
    <row r="36" spans="1:6" x14ac:dyDescent="0.35">
      <c r="A36" t="str">
        <f t="shared" si="0"/>
        <v>ET,34</v>
      </c>
      <c r="B36">
        <v>34</v>
      </c>
      <c r="C36">
        <v>698653.72</v>
      </c>
      <c r="D36">
        <v>691701.41642569902</v>
      </c>
      <c r="E36" t="s">
        <v>5</v>
      </c>
      <c r="F36" t="s">
        <v>4</v>
      </c>
    </row>
    <row r="37" spans="1:6" x14ac:dyDescent="0.35">
      <c r="A37" t="str">
        <f t="shared" si="0"/>
        <v>ET,35</v>
      </c>
      <c r="B37">
        <v>35</v>
      </c>
      <c r="C37">
        <v>671845.68</v>
      </c>
      <c r="D37">
        <v>666700.11783103505</v>
      </c>
      <c r="E37" t="s">
        <v>5</v>
      </c>
      <c r="F37" t="s">
        <v>4</v>
      </c>
    </row>
    <row r="38" spans="1:6" x14ac:dyDescent="0.35">
      <c r="A38" t="str">
        <f t="shared" si="0"/>
        <v>ET,36</v>
      </c>
      <c r="B38">
        <v>36</v>
      </c>
      <c r="C38">
        <v>645037.64</v>
      </c>
      <c r="D38">
        <v>642811.75949091499</v>
      </c>
      <c r="E38" t="s">
        <v>5</v>
      </c>
      <c r="F38" t="s">
        <v>4</v>
      </c>
    </row>
    <row r="39" spans="1:6" x14ac:dyDescent="0.35">
      <c r="A39" t="str">
        <f t="shared" si="0"/>
        <v>ET,37</v>
      </c>
      <c r="B39">
        <v>37</v>
      </c>
      <c r="C39">
        <v>618229.6</v>
      </c>
      <c r="D39">
        <v>618229.6</v>
      </c>
      <c r="E39" t="s">
        <v>5</v>
      </c>
      <c r="F39" t="s">
        <v>4</v>
      </c>
    </row>
    <row r="40" spans="1:6" x14ac:dyDescent="0.35">
      <c r="A40" t="str">
        <f t="shared" si="0"/>
        <v>ET,38</v>
      </c>
      <c r="B40">
        <v>38</v>
      </c>
      <c r="C40">
        <v>592404.6</v>
      </c>
      <c r="D40">
        <v>591686.32806418103</v>
      </c>
      <c r="E40" t="s">
        <v>5</v>
      </c>
      <c r="F40" t="s">
        <v>4</v>
      </c>
    </row>
    <row r="41" spans="1:6" x14ac:dyDescent="0.35">
      <c r="A41" t="str">
        <f t="shared" si="0"/>
        <v>ET,39</v>
      </c>
      <c r="B41">
        <v>39</v>
      </c>
      <c r="C41">
        <v>566579.6</v>
      </c>
      <c r="D41">
        <v>564072.35283425101</v>
      </c>
      <c r="E41" t="s">
        <v>5</v>
      </c>
      <c r="F41" t="s">
        <v>4</v>
      </c>
    </row>
    <row r="42" spans="1:6" x14ac:dyDescent="0.35">
      <c r="A42" t="str">
        <f t="shared" si="0"/>
        <v>ET,40</v>
      </c>
      <c r="B42">
        <v>40</v>
      </c>
      <c r="C42">
        <v>540754.6</v>
      </c>
      <c r="D42">
        <v>536817.51357223105</v>
      </c>
      <c r="E42" t="s">
        <v>5</v>
      </c>
      <c r="F42" t="s">
        <v>4</v>
      </c>
    </row>
    <row r="43" spans="1:6" x14ac:dyDescent="0.35">
      <c r="A43" t="str">
        <f t="shared" si="0"/>
        <v>ET,41</v>
      </c>
      <c r="B43">
        <v>41</v>
      </c>
      <c r="C43">
        <v>514929.6</v>
      </c>
      <c r="D43">
        <v>511351.64954014</v>
      </c>
      <c r="E43" t="s">
        <v>5</v>
      </c>
      <c r="F43" t="s">
        <v>4</v>
      </c>
    </row>
    <row r="44" spans="1:6" x14ac:dyDescent="0.35">
      <c r="A44" t="str">
        <f t="shared" si="0"/>
        <v>ET,42</v>
      </c>
      <c r="B44">
        <v>42</v>
      </c>
      <c r="C44">
        <v>489104.6</v>
      </c>
      <c r="D44">
        <v>489104.6</v>
      </c>
      <c r="E44" t="s">
        <v>5</v>
      </c>
      <c r="F44" t="s">
        <v>4</v>
      </c>
    </row>
    <row r="45" spans="1:6" x14ac:dyDescent="0.35">
      <c r="A45" t="str">
        <f t="shared" si="0"/>
        <v>ET,43</v>
      </c>
      <c r="B45">
        <v>43</v>
      </c>
      <c r="C45">
        <v>474142.88</v>
      </c>
      <c r="D45">
        <v>471011.00466303597</v>
      </c>
      <c r="E45" t="s">
        <v>5</v>
      </c>
      <c r="F45" t="s">
        <v>4</v>
      </c>
    </row>
    <row r="46" spans="1:6" x14ac:dyDescent="0.35">
      <c r="A46" t="str">
        <f t="shared" si="0"/>
        <v>ET,44</v>
      </c>
      <c r="B46">
        <v>44</v>
      </c>
      <c r="C46">
        <v>459181.16</v>
      </c>
      <c r="D46">
        <v>456024.70503729797</v>
      </c>
      <c r="E46" t="s">
        <v>5</v>
      </c>
      <c r="F46" t="s">
        <v>4</v>
      </c>
    </row>
    <row r="47" spans="1:6" x14ac:dyDescent="0.35">
      <c r="A47" t="str">
        <f t="shared" si="0"/>
        <v>ET,45</v>
      </c>
      <c r="B47">
        <v>45</v>
      </c>
      <c r="C47">
        <v>444219.44</v>
      </c>
      <c r="D47">
        <v>442604.34308004199</v>
      </c>
      <c r="E47" t="s">
        <v>5</v>
      </c>
      <c r="F47" t="s">
        <v>4</v>
      </c>
    </row>
    <row r="48" spans="1:6" x14ac:dyDescent="0.35">
      <c r="A48" t="str">
        <f t="shared" si="0"/>
        <v>ET,46</v>
      </c>
      <c r="B48">
        <v>46</v>
      </c>
      <c r="C48">
        <v>429257.72</v>
      </c>
      <c r="D48">
        <v>429208.56074852397</v>
      </c>
      <c r="E48" t="s">
        <v>5</v>
      </c>
      <c r="F48" t="s">
        <v>4</v>
      </c>
    </row>
    <row r="49" spans="1:6" x14ac:dyDescent="0.35">
      <c r="A49" t="str">
        <f t="shared" si="0"/>
        <v>ET,47</v>
      </c>
      <c r="B49">
        <v>47</v>
      </c>
      <c r="C49">
        <v>414296</v>
      </c>
      <c r="D49">
        <v>414296</v>
      </c>
      <c r="E49" t="s">
        <v>5</v>
      </c>
      <c r="F49" t="s">
        <v>4</v>
      </c>
    </row>
    <row r="50" spans="1:6" x14ac:dyDescent="0.35">
      <c r="A50" t="str">
        <f t="shared" si="0"/>
        <v>ET,48</v>
      </c>
      <c r="B50">
        <v>48</v>
      </c>
      <c r="C50">
        <v>394148.36</v>
      </c>
      <c r="D50">
        <v>396729.49328367598</v>
      </c>
      <c r="E50" t="s">
        <v>5</v>
      </c>
      <c r="F50" t="s">
        <v>4</v>
      </c>
    </row>
    <row r="51" spans="1:6" x14ac:dyDescent="0.35">
      <c r="A51" t="str">
        <f t="shared" si="0"/>
        <v>ET,49</v>
      </c>
      <c r="B51">
        <v>49</v>
      </c>
      <c r="C51">
        <v>374000.72</v>
      </c>
      <c r="D51">
        <v>376988.63501655799</v>
      </c>
      <c r="E51" t="s">
        <v>5</v>
      </c>
      <c r="F51" t="s">
        <v>4</v>
      </c>
    </row>
    <row r="52" spans="1:6" x14ac:dyDescent="0.35">
      <c r="A52" t="str">
        <f t="shared" si="0"/>
        <v>ET,50</v>
      </c>
      <c r="B52">
        <v>50</v>
      </c>
      <c r="C52">
        <v>353853.08</v>
      </c>
      <c r="D52">
        <v>355957.210107602</v>
      </c>
      <c r="E52" t="s">
        <v>5</v>
      </c>
      <c r="F52" t="s">
        <v>4</v>
      </c>
    </row>
    <row r="53" spans="1:6" x14ac:dyDescent="0.35">
      <c r="A53" t="str">
        <f t="shared" si="0"/>
        <v>ET,51</v>
      </c>
      <c r="B53">
        <v>51</v>
      </c>
      <c r="C53">
        <v>333705.44</v>
      </c>
      <c r="D53">
        <v>334519.00346576399</v>
      </c>
      <c r="E53" t="s">
        <v>5</v>
      </c>
      <c r="F53" t="s">
        <v>4</v>
      </c>
    </row>
    <row r="54" spans="1:6" x14ac:dyDescent="0.35">
      <c r="A54" t="str">
        <f t="shared" si="0"/>
        <v>ET,52</v>
      </c>
      <c r="B54">
        <v>52</v>
      </c>
      <c r="C54">
        <v>313557.8</v>
      </c>
      <c r="D54">
        <v>313557.8</v>
      </c>
      <c r="E54" t="s">
        <v>5</v>
      </c>
      <c r="F54" t="s">
        <v>4</v>
      </c>
    </row>
    <row r="55" spans="1:6" x14ac:dyDescent="0.35">
      <c r="A55" t="str">
        <f t="shared" si="0"/>
        <v>ET,53</v>
      </c>
      <c r="B55">
        <v>53</v>
      </c>
      <c r="C55">
        <v>297206.32</v>
      </c>
      <c r="D55">
        <v>293837.07340226101</v>
      </c>
      <c r="E55" t="s">
        <v>5</v>
      </c>
      <c r="F55" t="s">
        <v>4</v>
      </c>
    </row>
    <row r="56" spans="1:6" x14ac:dyDescent="0.35">
      <c r="A56" t="str">
        <f t="shared" si="0"/>
        <v>ET,54</v>
      </c>
      <c r="B56">
        <v>54</v>
      </c>
      <c r="C56">
        <v>280854.84000000003</v>
      </c>
      <c r="D56">
        <v>275639.05249647098</v>
      </c>
      <c r="E56" t="s">
        <v>5</v>
      </c>
      <c r="F56" t="s">
        <v>4</v>
      </c>
    </row>
    <row r="57" spans="1:6" x14ac:dyDescent="0.35">
      <c r="A57" t="str">
        <f t="shared" si="0"/>
        <v>ET,55</v>
      </c>
      <c r="B57">
        <v>55</v>
      </c>
      <c r="C57">
        <v>264503.36</v>
      </c>
      <c r="D57">
        <v>259125.65488955099</v>
      </c>
      <c r="E57" t="s">
        <v>5</v>
      </c>
      <c r="F57" t="s">
        <v>4</v>
      </c>
    </row>
    <row r="58" spans="1:6" x14ac:dyDescent="0.35">
      <c r="A58" t="str">
        <f t="shared" si="0"/>
        <v>ET,56</v>
      </c>
      <c r="B58">
        <v>56</v>
      </c>
      <c r="C58">
        <v>248151.88</v>
      </c>
      <c r="D58">
        <v>244458.798188421</v>
      </c>
      <c r="E58" t="s">
        <v>5</v>
      </c>
      <c r="F58" t="s">
        <v>4</v>
      </c>
    </row>
    <row r="59" spans="1:6" x14ac:dyDescent="0.35">
      <c r="A59" t="str">
        <f t="shared" si="0"/>
        <v>ET,57</v>
      </c>
      <c r="B59">
        <v>57</v>
      </c>
      <c r="C59">
        <v>231800.4</v>
      </c>
      <c r="D59">
        <v>231800.4</v>
      </c>
      <c r="E59" t="s">
        <v>5</v>
      </c>
      <c r="F59" t="s">
        <v>4</v>
      </c>
    </row>
    <row r="60" spans="1:6" x14ac:dyDescent="0.35">
      <c r="A60" t="str">
        <f t="shared" si="0"/>
        <v>ET,58</v>
      </c>
      <c r="B60">
        <v>58</v>
      </c>
      <c r="C60">
        <v>223304.08</v>
      </c>
      <c r="D60">
        <v>221192.50910728201</v>
      </c>
      <c r="E60" t="s">
        <v>5</v>
      </c>
      <c r="F60" t="s">
        <v>4</v>
      </c>
    </row>
    <row r="61" spans="1:6" x14ac:dyDescent="0.35">
      <c r="A61" t="str">
        <f t="shared" si="0"/>
        <v>ET,59</v>
      </c>
      <c r="B61">
        <v>59</v>
      </c>
      <c r="C61">
        <v>214807.76</v>
      </c>
      <c r="D61">
        <v>212197.69899755801</v>
      </c>
      <c r="E61" t="s">
        <v>5</v>
      </c>
      <c r="F61" t="s">
        <v>4</v>
      </c>
    </row>
    <row r="62" spans="1:6" x14ac:dyDescent="0.35">
      <c r="A62" t="str">
        <f t="shared" si="0"/>
        <v>ET,60</v>
      </c>
      <c r="B62">
        <v>60</v>
      </c>
      <c r="C62">
        <v>206311.44</v>
      </c>
      <c r="D62">
        <v>204258.674334193</v>
      </c>
      <c r="E62" t="s">
        <v>5</v>
      </c>
      <c r="F62" t="s">
        <v>4</v>
      </c>
    </row>
    <row r="63" spans="1:6" x14ac:dyDescent="0.35">
      <c r="A63" t="str">
        <f t="shared" si="0"/>
        <v>ET,61</v>
      </c>
      <c r="B63">
        <v>61</v>
      </c>
      <c r="C63">
        <v>197815.12</v>
      </c>
      <c r="D63">
        <v>196818.13978055201</v>
      </c>
      <c r="E63" t="s">
        <v>5</v>
      </c>
      <c r="F63" t="s">
        <v>4</v>
      </c>
    </row>
    <row r="64" spans="1:6" x14ac:dyDescent="0.35">
      <c r="A64" t="str">
        <f t="shared" si="0"/>
        <v>ET,62</v>
      </c>
      <c r="B64">
        <v>62</v>
      </c>
      <c r="C64">
        <v>189318.8</v>
      </c>
      <c r="D64">
        <v>189318.8</v>
      </c>
      <c r="E64" t="s">
        <v>5</v>
      </c>
      <c r="F64" t="s">
        <v>4</v>
      </c>
    </row>
    <row r="65" spans="1:6" x14ac:dyDescent="0.35">
      <c r="A65" t="str">
        <f t="shared" si="0"/>
        <v>ET,63</v>
      </c>
      <c r="B65">
        <v>63</v>
      </c>
      <c r="C65">
        <v>180884.92</v>
      </c>
      <c r="D65">
        <v>181329.07736861199</v>
      </c>
      <c r="E65" t="s">
        <v>5</v>
      </c>
      <c r="F65" t="s">
        <v>4</v>
      </c>
    </row>
    <row r="66" spans="1:6" x14ac:dyDescent="0.35">
      <c r="A66" t="str">
        <f t="shared" si="0"/>
        <v>ET,64</v>
      </c>
      <c r="B66">
        <v>64</v>
      </c>
      <c r="C66">
        <v>172451.04</v>
      </c>
      <c r="D66">
        <v>172920.265113298</v>
      </c>
      <c r="E66" t="s">
        <v>5</v>
      </c>
      <c r="F66" t="s">
        <v>4</v>
      </c>
    </row>
    <row r="67" spans="1:6" x14ac:dyDescent="0.35">
      <c r="A67" t="str">
        <f t="shared" ref="A67:A130" si="1">_xlfn.CONCAT(E67,",",B67)</f>
        <v>ET,65</v>
      </c>
      <c r="B67">
        <v>65</v>
      </c>
      <c r="C67">
        <v>164017.16</v>
      </c>
      <c r="D67">
        <v>164289.37417367799</v>
      </c>
      <c r="E67" t="s">
        <v>5</v>
      </c>
      <c r="F67" t="s">
        <v>4</v>
      </c>
    </row>
    <row r="68" spans="1:6" x14ac:dyDescent="0.35">
      <c r="A68" t="str">
        <f t="shared" si="1"/>
        <v>ET,66</v>
      </c>
      <c r="B68">
        <v>66</v>
      </c>
      <c r="C68">
        <v>155583.28</v>
      </c>
      <c r="D68">
        <v>155633.41548937201</v>
      </c>
      <c r="E68" t="s">
        <v>5</v>
      </c>
      <c r="F68" t="s">
        <v>4</v>
      </c>
    </row>
    <row r="69" spans="1:6" x14ac:dyDescent="0.35">
      <c r="A69" t="str">
        <f t="shared" si="1"/>
        <v>ET,67</v>
      </c>
      <c r="B69">
        <v>67</v>
      </c>
      <c r="C69">
        <v>147149.4</v>
      </c>
      <c r="D69">
        <v>147149.4</v>
      </c>
      <c r="E69" t="s">
        <v>5</v>
      </c>
      <c r="F69" t="s">
        <v>4</v>
      </c>
    </row>
    <row r="70" spans="1:6" x14ac:dyDescent="0.35">
      <c r="A70" t="str">
        <f t="shared" si="1"/>
        <v>ET,68</v>
      </c>
      <c r="B70">
        <v>68</v>
      </c>
      <c r="C70">
        <v>139314.48000000001</v>
      </c>
      <c r="D70">
        <v>138984.50621827101</v>
      </c>
      <c r="E70" t="s">
        <v>5</v>
      </c>
      <c r="F70" t="s">
        <v>4</v>
      </c>
    </row>
    <row r="71" spans="1:6" x14ac:dyDescent="0.35">
      <c r="A71" t="str">
        <f t="shared" si="1"/>
        <v>ET,69</v>
      </c>
      <c r="B71">
        <v>69</v>
      </c>
      <c r="C71">
        <v>131479.56</v>
      </c>
      <c r="D71">
        <v>131086.58294925201</v>
      </c>
      <c r="E71" t="s">
        <v>5</v>
      </c>
      <c r="F71" t="s">
        <v>4</v>
      </c>
    </row>
    <row r="72" spans="1:6" x14ac:dyDescent="0.35">
      <c r="A72" t="str">
        <f t="shared" si="1"/>
        <v>ET,70</v>
      </c>
      <c r="B72">
        <v>70</v>
      </c>
      <c r="C72">
        <v>123644.64</v>
      </c>
      <c r="D72">
        <v>123353.64657109699</v>
      </c>
      <c r="E72" t="s">
        <v>5</v>
      </c>
      <c r="F72" t="s">
        <v>4</v>
      </c>
    </row>
    <row r="73" spans="1:6" x14ac:dyDescent="0.35">
      <c r="A73" t="str">
        <f t="shared" si="1"/>
        <v>ET,71</v>
      </c>
      <c r="B73">
        <v>71</v>
      </c>
      <c r="C73">
        <v>115809.72</v>
      </c>
      <c r="D73">
        <v>115683.713461961</v>
      </c>
      <c r="E73" t="s">
        <v>5</v>
      </c>
      <c r="F73" t="s">
        <v>4</v>
      </c>
    </row>
    <row r="74" spans="1:6" x14ac:dyDescent="0.35">
      <c r="A74" t="str">
        <f t="shared" si="1"/>
        <v>ET,72</v>
      </c>
      <c r="B74">
        <v>72</v>
      </c>
      <c r="C74">
        <v>107974.8</v>
      </c>
      <c r="D74">
        <v>107974.8</v>
      </c>
      <c r="E74" t="s">
        <v>5</v>
      </c>
      <c r="F74" t="s">
        <v>4</v>
      </c>
    </row>
    <row r="75" spans="1:6" x14ac:dyDescent="0.35">
      <c r="A75" t="str">
        <f t="shared" si="1"/>
        <v>ET,73</v>
      </c>
      <c r="B75">
        <v>73</v>
      </c>
      <c r="C75">
        <v>99988.12</v>
      </c>
      <c r="D75">
        <v>100147.044958303</v>
      </c>
      <c r="E75" t="s">
        <v>5</v>
      </c>
      <c r="F75" t="s">
        <v>4</v>
      </c>
    </row>
    <row r="76" spans="1:6" x14ac:dyDescent="0.35">
      <c r="A76" t="str">
        <f t="shared" si="1"/>
        <v>ET,74</v>
      </c>
      <c r="B76">
        <v>74</v>
      </c>
      <c r="C76">
        <v>92001.44</v>
      </c>
      <c r="D76">
        <v>92209.076689694906</v>
      </c>
      <c r="E76" t="s">
        <v>5</v>
      </c>
      <c r="F76" t="s">
        <v>4</v>
      </c>
    </row>
    <row r="77" spans="1:6" x14ac:dyDescent="0.35">
      <c r="A77" t="str">
        <f t="shared" si="1"/>
        <v>ET,75</v>
      </c>
      <c r="B77">
        <v>75</v>
      </c>
      <c r="C77">
        <v>84014.76</v>
      </c>
      <c r="D77">
        <v>84191.645941935494</v>
      </c>
      <c r="E77" t="s">
        <v>5</v>
      </c>
      <c r="F77" t="s">
        <v>4</v>
      </c>
    </row>
    <row r="78" spans="1:6" x14ac:dyDescent="0.35">
      <c r="A78" t="str">
        <f t="shared" si="1"/>
        <v>ET,76</v>
      </c>
      <c r="B78">
        <v>76</v>
      </c>
      <c r="C78">
        <v>76028.08</v>
      </c>
      <c r="D78">
        <v>76125.503462784094</v>
      </c>
      <c r="E78" t="s">
        <v>5</v>
      </c>
      <c r="F78" t="s">
        <v>4</v>
      </c>
    </row>
    <row r="79" spans="1:6" x14ac:dyDescent="0.35">
      <c r="A79" t="str">
        <f t="shared" si="1"/>
        <v>ET,77</v>
      </c>
      <c r="B79">
        <v>77</v>
      </c>
      <c r="C79">
        <v>68041.399999999994</v>
      </c>
      <c r="D79">
        <v>68041.399999999994</v>
      </c>
      <c r="E79" t="s">
        <v>5</v>
      </c>
      <c r="F79" t="s">
        <v>4</v>
      </c>
    </row>
    <row r="80" spans="1:6" x14ac:dyDescent="0.35">
      <c r="A80" t="str">
        <f t="shared" si="1"/>
        <v>ET,78</v>
      </c>
      <c r="B80">
        <v>78</v>
      </c>
      <c r="C80">
        <v>60781.1656</v>
      </c>
      <c r="D80">
        <v>59996.586172517302</v>
      </c>
      <c r="E80" t="s">
        <v>5</v>
      </c>
      <c r="F80" t="s">
        <v>4</v>
      </c>
    </row>
    <row r="81" spans="1:6" x14ac:dyDescent="0.35">
      <c r="A81" t="str">
        <f t="shared" si="1"/>
        <v>ET,79</v>
      </c>
      <c r="B81">
        <v>79</v>
      </c>
      <c r="C81">
        <v>53520.931199999999</v>
      </c>
      <c r="D81">
        <v>52154.312083968602</v>
      </c>
      <c r="E81" t="s">
        <v>5</v>
      </c>
      <c r="F81" t="s">
        <v>4</v>
      </c>
    </row>
    <row r="82" spans="1:6" x14ac:dyDescent="0.35">
      <c r="A82" t="str">
        <f t="shared" si="1"/>
        <v>ET,80</v>
      </c>
      <c r="B82">
        <v>80</v>
      </c>
      <c r="C82">
        <v>46260.696799999998</v>
      </c>
      <c r="D82">
        <v>44704.327709161204</v>
      </c>
      <c r="E82" t="s">
        <v>5</v>
      </c>
      <c r="F82" t="s">
        <v>4</v>
      </c>
    </row>
    <row r="83" spans="1:6" x14ac:dyDescent="0.35">
      <c r="A83" t="str">
        <f t="shared" si="1"/>
        <v>ET,81</v>
      </c>
      <c r="B83">
        <v>81</v>
      </c>
      <c r="C83">
        <v>39000.462399999997</v>
      </c>
      <c r="D83">
        <v>37836.383022902599</v>
      </c>
      <c r="E83" t="s">
        <v>5</v>
      </c>
      <c r="F83" t="s">
        <v>4</v>
      </c>
    </row>
    <row r="84" spans="1:6" x14ac:dyDescent="0.35">
      <c r="A84" t="str">
        <f t="shared" si="1"/>
        <v>ET,82</v>
      </c>
      <c r="B84">
        <v>82</v>
      </c>
      <c r="C84">
        <v>31740.227999999999</v>
      </c>
      <c r="D84">
        <v>31740.227999999999</v>
      </c>
      <c r="E84" t="s">
        <v>5</v>
      </c>
      <c r="F84" t="s">
        <v>4</v>
      </c>
    </row>
    <row r="85" spans="1:6" x14ac:dyDescent="0.35">
      <c r="A85" t="str">
        <f t="shared" si="1"/>
        <v>ET,83</v>
      </c>
      <c r="B85">
        <v>83</v>
      </c>
      <c r="C85">
        <v>27871.876799999998</v>
      </c>
      <c r="D85">
        <v>26548.980015628102</v>
      </c>
      <c r="E85" t="s">
        <v>5</v>
      </c>
      <c r="F85" t="s">
        <v>4</v>
      </c>
    </row>
    <row r="86" spans="1:6" x14ac:dyDescent="0.35">
      <c r="A86" t="str">
        <f t="shared" si="1"/>
        <v>ET,84</v>
      </c>
      <c r="B86">
        <v>84</v>
      </c>
      <c r="C86">
        <v>24003.525600000001</v>
      </c>
      <c r="D86">
        <v>22169.2260464309</v>
      </c>
      <c r="E86" t="s">
        <v>5</v>
      </c>
      <c r="F86" t="s">
        <v>4</v>
      </c>
    </row>
    <row r="87" spans="1:6" x14ac:dyDescent="0.35">
      <c r="A87" t="str">
        <f t="shared" si="1"/>
        <v>ET,85</v>
      </c>
      <c r="B87">
        <v>85</v>
      </c>
      <c r="C87">
        <v>20135.1744</v>
      </c>
      <c r="D87">
        <v>18450.920469419601</v>
      </c>
      <c r="E87" t="s">
        <v>5</v>
      </c>
      <c r="F87" t="s">
        <v>4</v>
      </c>
    </row>
    <row r="88" spans="1:6" x14ac:dyDescent="0.35">
      <c r="A88" t="str">
        <f t="shared" si="1"/>
        <v>ET,86</v>
      </c>
      <c r="B88">
        <v>86</v>
      </c>
      <c r="C88">
        <v>16266.823200000001</v>
      </c>
      <c r="D88">
        <v>15244.0176616055</v>
      </c>
      <c r="E88" t="s">
        <v>5</v>
      </c>
      <c r="F88" t="s">
        <v>4</v>
      </c>
    </row>
    <row r="89" spans="1:6" x14ac:dyDescent="0.35">
      <c r="A89" t="str">
        <f t="shared" si="1"/>
        <v>ET,87</v>
      </c>
      <c r="B89">
        <v>87</v>
      </c>
      <c r="C89">
        <v>12398.472</v>
      </c>
      <c r="D89">
        <v>12398.472</v>
      </c>
      <c r="E89" t="s">
        <v>5</v>
      </c>
      <c r="F89" t="s">
        <v>4</v>
      </c>
    </row>
    <row r="90" spans="1:6" x14ac:dyDescent="0.35">
      <c r="A90" t="str">
        <f t="shared" si="1"/>
        <v>ET,88</v>
      </c>
      <c r="B90">
        <v>88</v>
      </c>
      <c r="C90">
        <v>10380.9876</v>
      </c>
      <c r="D90">
        <v>9796.0102289703409</v>
      </c>
      <c r="E90" t="s">
        <v>5</v>
      </c>
      <c r="F90" t="s">
        <v>4</v>
      </c>
    </row>
    <row r="91" spans="1:6" x14ac:dyDescent="0.35">
      <c r="A91" t="str">
        <f t="shared" si="1"/>
        <v>ET,89</v>
      </c>
      <c r="B91">
        <v>89</v>
      </c>
      <c r="C91">
        <v>8363.5031999999992</v>
      </c>
      <c r="D91">
        <v>7445.44856230801</v>
      </c>
      <c r="E91" t="s">
        <v>5</v>
      </c>
      <c r="F91" t="s">
        <v>4</v>
      </c>
    </row>
    <row r="92" spans="1:6" x14ac:dyDescent="0.35">
      <c r="A92" t="str">
        <f t="shared" si="1"/>
        <v>ET,90</v>
      </c>
      <c r="B92">
        <v>90</v>
      </c>
      <c r="C92">
        <v>6346.0187999999998</v>
      </c>
      <c r="D92">
        <v>5387.3755811605097</v>
      </c>
      <c r="E92" t="s">
        <v>5</v>
      </c>
      <c r="F92" t="s">
        <v>4</v>
      </c>
    </row>
    <row r="93" spans="1:6" x14ac:dyDescent="0.35">
      <c r="A93" t="str">
        <f t="shared" si="1"/>
        <v>ET,91</v>
      </c>
      <c r="B93">
        <v>91</v>
      </c>
      <c r="C93">
        <v>4328.5343999999996</v>
      </c>
      <c r="D93">
        <v>3662.3798666753401</v>
      </c>
      <c r="E93" t="s">
        <v>5</v>
      </c>
      <c r="F93" t="s">
        <v>4</v>
      </c>
    </row>
    <row r="94" spans="1:6" x14ac:dyDescent="0.35">
      <c r="A94" t="str">
        <f t="shared" si="1"/>
        <v>ET,92</v>
      </c>
      <c r="B94">
        <v>92</v>
      </c>
      <c r="C94">
        <v>2311.0500000000002</v>
      </c>
      <c r="D94">
        <v>2311.0500000000002</v>
      </c>
      <c r="E94" t="s">
        <v>5</v>
      </c>
      <c r="F94" t="s">
        <v>4</v>
      </c>
    </row>
    <row r="95" spans="1:6" x14ac:dyDescent="0.35">
      <c r="A95" t="str">
        <f t="shared" si="1"/>
        <v>ET,93</v>
      </c>
      <c r="B95">
        <v>93</v>
      </c>
      <c r="C95">
        <v>1879.9760000000001</v>
      </c>
      <c r="D95">
        <v>1354.58009249053</v>
      </c>
      <c r="E95" t="s">
        <v>5</v>
      </c>
      <c r="F95" t="s">
        <v>4</v>
      </c>
    </row>
    <row r="96" spans="1:6" x14ac:dyDescent="0.35">
      <c r="A96" t="str">
        <f t="shared" si="1"/>
        <v>ET,94</v>
      </c>
      <c r="B96">
        <v>94</v>
      </c>
      <c r="C96">
        <v>1448.902</v>
      </c>
      <c r="D96">
        <v>736.586376337096</v>
      </c>
      <c r="E96" t="s">
        <v>5</v>
      </c>
      <c r="F96" t="s">
        <v>4</v>
      </c>
    </row>
    <row r="97" spans="1:6" x14ac:dyDescent="0.35">
      <c r="A97" t="str">
        <f t="shared" si="1"/>
        <v>ET,95</v>
      </c>
      <c r="B97">
        <v>95</v>
      </c>
      <c r="C97">
        <v>1017.828</v>
      </c>
      <c r="D97">
        <v>381.29061393839697</v>
      </c>
      <c r="E97" t="s">
        <v>5</v>
      </c>
      <c r="F97" t="s">
        <v>4</v>
      </c>
    </row>
    <row r="98" spans="1:6" x14ac:dyDescent="0.35">
      <c r="A98" t="str">
        <f t="shared" si="1"/>
        <v>ET,96</v>
      </c>
      <c r="B98">
        <v>96</v>
      </c>
      <c r="C98">
        <v>586.75400000000002</v>
      </c>
      <c r="D98">
        <v>212.914567693131</v>
      </c>
      <c r="E98" t="s">
        <v>5</v>
      </c>
      <c r="F98" t="s">
        <v>4</v>
      </c>
    </row>
    <row r="99" spans="1:6" x14ac:dyDescent="0.35">
      <c r="A99" t="str">
        <f t="shared" si="1"/>
        <v>ET,97</v>
      </c>
      <c r="B99">
        <v>97</v>
      </c>
      <c r="C99">
        <v>155.68</v>
      </c>
      <c r="D99">
        <v>155.67999999999799</v>
      </c>
      <c r="E99" t="s">
        <v>5</v>
      </c>
      <c r="F99" t="s">
        <v>4</v>
      </c>
    </row>
    <row r="100" spans="1:6" x14ac:dyDescent="0.35">
      <c r="A100" t="str">
        <f t="shared" si="1"/>
        <v>ET,98</v>
      </c>
      <c r="B100">
        <v>98</v>
      </c>
      <c r="C100">
        <v>164.12</v>
      </c>
      <c r="D100">
        <v>144.47375502731501</v>
      </c>
      <c r="E100" t="s">
        <v>5</v>
      </c>
      <c r="F100" t="s">
        <v>4</v>
      </c>
    </row>
    <row r="101" spans="1:6" x14ac:dyDescent="0.35">
      <c r="A101" t="str">
        <f t="shared" si="1"/>
        <v>ET,99</v>
      </c>
      <c r="B101">
        <v>99</v>
      </c>
      <c r="C101">
        <v>172.56</v>
      </c>
      <c r="D101">
        <v>156.84300402185201</v>
      </c>
      <c r="E101" t="s">
        <v>5</v>
      </c>
      <c r="F101" t="s">
        <v>4</v>
      </c>
    </row>
    <row r="102" spans="1:6" x14ac:dyDescent="0.35">
      <c r="A102" t="str">
        <f t="shared" si="1"/>
        <v>ET,100</v>
      </c>
      <c r="B102">
        <v>100</v>
      </c>
      <c r="C102">
        <v>181</v>
      </c>
      <c r="D102">
        <v>181</v>
      </c>
      <c r="E102" t="s">
        <v>5</v>
      </c>
      <c r="F102" t="s">
        <v>4</v>
      </c>
    </row>
    <row r="103" spans="1:6" x14ac:dyDescent="0.35">
      <c r="A103" t="str">
        <f t="shared" si="1"/>
        <v>ET01,&lt;1</v>
      </c>
      <c r="B103" t="s">
        <v>61</v>
      </c>
      <c r="C103">
        <v>111522.931758616</v>
      </c>
      <c r="D103">
        <v>111522.931758616</v>
      </c>
      <c r="E103" t="s">
        <v>7</v>
      </c>
      <c r="F103" t="s">
        <v>6</v>
      </c>
    </row>
    <row r="104" spans="1:6" x14ac:dyDescent="0.35">
      <c r="A104" t="str">
        <f t="shared" si="1"/>
        <v>ET01,1</v>
      </c>
      <c r="B104">
        <v>1</v>
      </c>
      <c r="C104">
        <v>107289.95703337</v>
      </c>
      <c r="D104">
        <v>107354.04855651</v>
      </c>
      <c r="E104" t="s">
        <v>7</v>
      </c>
      <c r="F104" t="s">
        <v>6</v>
      </c>
    </row>
    <row r="105" spans="1:6" x14ac:dyDescent="0.35">
      <c r="A105" t="str">
        <f t="shared" si="1"/>
        <v>ET01,2</v>
      </c>
      <c r="B105">
        <v>2</v>
      </c>
      <c r="C105">
        <v>103056.982308123</v>
      </c>
      <c r="D105">
        <v>103056.982308123</v>
      </c>
      <c r="E105" t="s">
        <v>7</v>
      </c>
      <c r="F105" t="s">
        <v>6</v>
      </c>
    </row>
    <row r="106" spans="1:6" x14ac:dyDescent="0.35">
      <c r="A106" t="str">
        <f t="shared" si="1"/>
        <v>ET01,3</v>
      </c>
      <c r="B106">
        <v>3</v>
      </c>
      <c r="C106">
        <v>99366.603543653997</v>
      </c>
      <c r="D106">
        <v>98579.090685043193</v>
      </c>
      <c r="E106" t="s">
        <v>7</v>
      </c>
      <c r="F106" t="s">
        <v>6</v>
      </c>
    </row>
    <row r="107" spans="1:6" x14ac:dyDescent="0.35">
      <c r="A107" t="str">
        <f t="shared" si="1"/>
        <v>ET01,4</v>
      </c>
      <c r="B107">
        <v>4</v>
      </c>
      <c r="C107">
        <v>95676.224779184806</v>
      </c>
      <c r="D107">
        <v>94169.894230334801</v>
      </c>
      <c r="E107" t="s">
        <v>7</v>
      </c>
      <c r="F107" t="s">
        <v>6</v>
      </c>
    </row>
    <row r="108" spans="1:6" x14ac:dyDescent="0.35">
      <c r="A108" t="str">
        <f t="shared" si="1"/>
        <v>ET01,5</v>
      </c>
      <c r="B108">
        <v>5</v>
      </c>
      <c r="C108">
        <v>91985.8460147156</v>
      </c>
      <c r="D108">
        <v>90154.454204931695</v>
      </c>
      <c r="E108" t="s">
        <v>7</v>
      </c>
      <c r="F108" t="s">
        <v>6</v>
      </c>
    </row>
    <row r="109" spans="1:6" x14ac:dyDescent="0.35">
      <c r="A109" t="str">
        <f t="shared" si="1"/>
        <v>ET01,6</v>
      </c>
      <c r="B109">
        <v>6</v>
      </c>
      <c r="C109">
        <v>88295.467250246395</v>
      </c>
      <c r="D109">
        <v>86857.831869767906</v>
      </c>
      <c r="E109" t="s">
        <v>7</v>
      </c>
      <c r="F109" t="s">
        <v>6</v>
      </c>
    </row>
    <row r="110" spans="1:6" x14ac:dyDescent="0.35">
      <c r="A110" t="str">
        <f t="shared" si="1"/>
        <v>ET01,7</v>
      </c>
      <c r="B110">
        <v>7</v>
      </c>
      <c r="C110">
        <v>84605.088485777203</v>
      </c>
      <c r="D110">
        <v>84605.088485777203</v>
      </c>
      <c r="E110" t="s">
        <v>7</v>
      </c>
      <c r="F110" t="s">
        <v>6</v>
      </c>
    </row>
    <row r="111" spans="1:6" x14ac:dyDescent="0.35">
      <c r="A111" t="str">
        <f t="shared" si="1"/>
        <v>ET01,8</v>
      </c>
      <c r="B111">
        <v>8</v>
      </c>
      <c r="C111">
        <v>84209.688056536193</v>
      </c>
      <c r="D111">
        <v>83579.296404881097</v>
      </c>
      <c r="E111" t="s">
        <v>7</v>
      </c>
      <c r="F111" t="s">
        <v>6</v>
      </c>
    </row>
    <row r="112" spans="1:6" x14ac:dyDescent="0.35">
      <c r="A112" t="str">
        <f t="shared" si="1"/>
        <v>ET01,9</v>
      </c>
      <c r="B112">
        <v>9</v>
      </c>
      <c r="C112">
        <v>83814.287627295096</v>
      </c>
      <c r="D112">
        <v>83395.572342952204</v>
      </c>
      <c r="E112" t="s">
        <v>7</v>
      </c>
      <c r="F112" t="s">
        <v>6</v>
      </c>
    </row>
    <row r="113" spans="1:6" x14ac:dyDescent="0.35">
      <c r="A113" t="str">
        <f t="shared" si="1"/>
        <v>ET01,10</v>
      </c>
      <c r="B113">
        <v>10</v>
      </c>
      <c r="C113">
        <v>83418.887198054101</v>
      </c>
      <c r="D113">
        <v>83527.044106850793</v>
      </c>
      <c r="E113" t="s">
        <v>7</v>
      </c>
      <c r="F113" t="s">
        <v>6</v>
      </c>
    </row>
    <row r="114" spans="1:6" x14ac:dyDescent="0.35">
      <c r="A114" t="str">
        <f t="shared" si="1"/>
        <v>ET01,11</v>
      </c>
      <c r="B114">
        <v>11</v>
      </c>
      <c r="C114">
        <v>83023.486768813003</v>
      </c>
      <c r="D114">
        <v>83446.839503437295</v>
      </c>
      <c r="E114" t="s">
        <v>7</v>
      </c>
      <c r="F114" t="s">
        <v>6</v>
      </c>
    </row>
    <row r="115" spans="1:6" x14ac:dyDescent="0.35">
      <c r="A115" t="str">
        <f t="shared" si="1"/>
        <v>ET01,12</v>
      </c>
      <c r="B115">
        <v>12</v>
      </c>
      <c r="C115">
        <v>82628.086339571993</v>
      </c>
      <c r="D115">
        <v>82628.086339571993</v>
      </c>
      <c r="E115" t="s">
        <v>7</v>
      </c>
      <c r="F115" t="s">
        <v>6</v>
      </c>
    </row>
    <row r="116" spans="1:6" x14ac:dyDescent="0.35">
      <c r="A116" t="str">
        <f t="shared" si="1"/>
        <v>ET01,13</v>
      </c>
      <c r="B116">
        <v>13</v>
      </c>
      <c r="C116">
        <v>79585.318917526296</v>
      </c>
      <c r="D116">
        <v>80691.101893121304</v>
      </c>
      <c r="E116" t="s">
        <v>7</v>
      </c>
      <c r="F116" t="s">
        <v>6</v>
      </c>
    </row>
    <row r="117" spans="1:6" x14ac:dyDescent="0.35">
      <c r="A117" t="str">
        <f t="shared" si="1"/>
        <v>ET01,14</v>
      </c>
      <c r="B117">
        <v>14</v>
      </c>
      <c r="C117">
        <v>76542.551495480497</v>
      </c>
      <c r="D117">
        <v>77844.961325976095</v>
      </c>
      <c r="E117" t="s">
        <v>7</v>
      </c>
      <c r="F117" t="s">
        <v>6</v>
      </c>
    </row>
    <row r="118" spans="1:6" x14ac:dyDescent="0.35">
      <c r="A118" t="str">
        <f t="shared" si="1"/>
        <v>ET01,15</v>
      </c>
      <c r="B118">
        <v>15</v>
      </c>
      <c r="C118">
        <v>73499.784073434697</v>
      </c>
      <c r="D118">
        <v>74445.929271033398</v>
      </c>
      <c r="E118" t="s">
        <v>7</v>
      </c>
      <c r="F118" t="s">
        <v>6</v>
      </c>
    </row>
    <row r="119" spans="1:6" x14ac:dyDescent="0.35">
      <c r="A119" t="str">
        <f t="shared" si="1"/>
        <v>ET01,16</v>
      </c>
      <c r="B119">
        <v>16</v>
      </c>
      <c r="C119">
        <v>70457.016651389</v>
      </c>
      <c r="D119">
        <v>70850.270361190094</v>
      </c>
      <c r="E119" t="s">
        <v>7</v>
      </c>
      <c r="F119" t="s">
        <v>6</v>
      </c>
    </row>
    <row r="120" spans="1:6" x14ac:dyDescent="0.35">
      <c r="A120" t="str">
        <f t="shared" si="1"/>
        <v>ET01,17</v>
      </c>
      <c r="B120">
        <v>17</v>
      </c>
      <c r="C120">
        <v>67414.249229343201</v>
      </c>
      <c r="D120">
        <v>67414.249229343201</v>
      </c>
      <c r="E120" t="s">
        <v>7</v>
      </c>
      <c r="F120" t="s">
        <v>6</v>
      </c>
    </row>
    <row r="121" spans="1:6" x14ac:dyDescent="0.35">
      <c r="A121" t="str">
        <f t="shared" si="1"/>
        <v>ET01,18</v>
      </c>
      <c r="B121">
        <v>18</v>
      </c>
      <c r="C121">
        <v>64898.782489953002</v>
      </c>
      <c r="D121">
        <v>64412.042053517202</v>
      </c>
      <c r="E121" t="s">
        <v>7</v>
      </c>
      <c r="F121" t="s">
        <v>6</v>
      </c>
    </row>
    <row r="122" spans="1:6" x14ac:dyDescent="0.35">
      <c r="A122" t="str">
        <f t="shared" si="1"/>
        <v>ET01,19</v>
      </c>
      <c r="B122">
        <v>19</v>
      </c>
      <c r="C122">
        <v>62383.315750562797</v>
      </c>
      <c r="D122">
        <v>61789.4711922469</v>
      </c>
      <c r="E122" t="s">
        <v>7</v>
      </c>
      <c r="F122" t="s">
        <v>6</v>
      </c>
    </row>
    <row r="123" spans="1:6" x14ac:dyDescent="0.35">
      <c r="A123" t="str">
        <f t="shared" si="1"/>
        <v>ET01,20</v>
      </c>
      <c r="B123">
        <v>20</v>
      </c>
      <c r="C123">
        <v>59867.849011172599</v>
      </c>
      <c r="D123">
        <v>59410.270549194502</v>
      </c>
      <c r="E123" t="s">
        <v>7</v>
      </c>
      <c r="F123" t="s">
        <v>6</v>
      </c>
    </row>
    <row r="124" spans="1:6" x14ac:dyDescent="0.35">
      <c r="A124" t="str">
        <f t="shared" si="1"/>
        <v>ET01,21</v>
      </c>
      <c r="B124">
        <v>21</v>
      </c>
      <c r="C124">
        <v>57352.3822717824</v>
      </c>
      <c r="D124">
        <v>57138.1740280222</v>
      </c>
      <c r="E124" t="s">
        <v>7</v>
      </c>
      <c r="F124" t="s">
        <v>6</v>
      </c>
    </row>
    <row r="125" spans="1:6" x14ac:dyDescent="0.35">
      <c r="A125" t="str">
        <f t="shared" si="1"/>
        <v>ET01,22</v>
      </c>
      <c r="B125">
        <v>22</v>
      </c>
      <c r="C125">
        <v>54836.915532392202</v>
      </c>
      <c r="D125">
        <v>54836.915532392202</v>
      </c>
      <c r="E125" t="s">
        <v>7</v>
      </c>
      <c r="F125" t="s">
        <v>6</v>
      </c>
    </row>
    <row r="126" spans="1:6" x14ac:dyDescent="0.35">
      <c r="A126" t="str">
        <f t="shared" si="1"/>
        <v>ET01,23</v>
      </c>
      <c r="B126">
        <v>23</v>
      </c>
      <c r="C126">
        <v>52383.795898053599</v>
      </c>
      <c r="D126">
        <v>52405.808464328002</v>
      </c>
      <c r="E126" t="s">
        <v>7</v>
      </c>
      <c r="F126" t="s">
        <v>6</v>
      </c>
    </row>
    <row r="127" spans="1:6" x14ac:dyDescent="0.35">
      <c r="A127" t="str">
        <f t="shared" si="1"/>
        <v>ET01,24</v>
      </c>
      <c r="B127">
        <v>24</v>
      </c>
      <c r="C127">
        <v>49930.6762637149</v>
      </c>
      <c r="D127">
        <v>49886.484219297497</v>
      </c>
      <c r="E127" t="s">
        <v>7</v>
      </c>
      <c r="F127" t="s">
        <v>6</v>
      </c>
    </row>
    <row r="128" spans="1:6" x14ac:dyDescent="0.35">
      <c r="A128" t="str">
        <f t="shared" si="1"/>
        <v>ET01,25</v>
      </c>
      <c r="B128">
        <v>25</v>
      </c>
      <c r="C128">
        <v>47477.556629376297</v>
      </c>
      <c r="D128">
        <v>47356.153691129803</v>
      </c>
      <c r="E128" t="s">
        <v>7</v>
      </c>
      <c r="F128" t="s">
        <v>6</v>
      </c>
    </row>
    <row r="129" spans="1:6" x14ac:dyDescent="0.35">
      <c r="A129" t="str">
        <f t="shared" si="1"/>
        <v>ET01,26</v>
      </c>
      <c r="B129">
        <v>26</v>
      </c>
      <c r="C129">
        <v>45024.436995037599</v>
      </c>
      <c r="D129">
        <v>44892.027773653899</v>
      </c>
      <c r="E129" t="s">
        <v>7</v>
      </c>
      <c r="F129" t="s">
        <v>6</v>
      </c>
    </row>
    <row r="130" spans="1:6" x14ac:dyDescent="0.35">
      <c r="A130" t="str">
        <f t="shared" si="1"/>
        <v>ET01,27</v>
      </c>
      <c r="B130">
        <v>27</v>
      </c>
      <c r="C130">
        <v>42571.317360699002</v>
      </c>
      <c r="D130">
        <v>42571.317360699002</v>
      </c>
      <c r="E130" t="s">
        <v>7</v>
      </c>
      <c r="F130" t="s">
        <v>6</v>
      </c>
    </row>
    <row r="131" spans="1:6" x14ac:dyDescent="0.35">
      <c r="A131" t="str">
        <f t="shared" ref="A131:A194" si="2">_xlfn.CONCAT(E131,",",B131)</f>
        <v>ET01,28</v>
      </c>
      <c r="B131">
        <v>28</v>
      </c>
      <c r="C131">
        <v>41069.997437469203</v>
      </c>
      <c r="D131">
        <v>40465.180054868397</v>
      </c>
      <c r="E131" t="s">
        <v>7</v>
      </c>
      <c r="F131" t="s">
        <v>6</v>
      </c>
    </row>
    <row r="132" spans="1:6" x14ac:dyDescent="0.35">
      <c r="A132" t="str">
        <f t="shared" si="2"/>
        <v>ET01,29</v>
      </c>
      <c r="B132">
        <v>29</v>
      </c>
      <c r="C132">
        <v>39568.677514239404</v>
      </c>
      <c r="D132">
        <v>38620.560293863098</v>
      </c>
      <c r="E132" t="s">
        <v>7</v>
      </c>
      <c r="F132" t="s">
        <v>6</v>
      </c>
    </row>
    <row r="133" spans="1:6" x14ac:dyDescent="0.35">
      <c r="A133" t="str">
        <f t="shared" si="2"/>
        <v>ET01,30</v>
      </c>
      <c r="B133">
        <v>30</v>
      </c>
      <c r="C133">
        <v>38067.357591009597</v>
      </c>
      <c r="D133">
        <v>37078.349224158097</v>
      </c>
      <c r="E133" t="s">
        <v>7</v>
      </c>
      <c r="F133" t="s">
        <v>6</v>
      </c>
    </row>
    <row r="134" spans="1:6" x14ac:dyDescent="0.35">
      <c r="A134" t="str">
        <f t="shared" si="2"/>
        <v>ET01,31</v>
      </c>
      <c r="B134">
        <v>31</v>
      </c>
      <c r="C134">
        <v>36566.037667779798</v>
      </c>
      <c r="D134">
        <v>35879.437992228697</v>
      </c>
      <c r="E134" t="s">
        <v>7</v>
      </c>
      <c r="F134" t="s">
        <v>6</v>
      </c>
    </row>
    <row r="135" spans="1:6" x14ac:dyDescent="0.35">
      <c r="A135" t="str">
        <f t="shared" si="2"/>
        <v>ET01,32</v>
      </c>
      <c r="B135">
        <v>32</v>
      </c>
      <c r="C135">
        <v>35064.717744549998</v>
      </c>
      <c r="D135">
        <v>35064.717744549998</v>
      </c>
      <c r="E135" t="s">
        <v>7</v>
      </c>
      <c r="F135" t="s">
        <v>6</v>
      </c>
    </row>
    <row r="136" spans="1:6" x14ac:dyDescent="0.35">
      <c r="A136" t="str">
        <f t="shared" si="2"/>
        <v>ET01,33</v>
      </c>
      <c r="B136">
        <v>33</v>
      </c>
      <c r="C136">
        <v>34748.375495479901</v>
      </c>
      <c r="D136">
        <v>34637.4623084185</v>
      </c>
      <c r="E136" t="s">
        <v>7</v>
      </c>
      <c r="F136" t="s">
        <v>6</v>
      </c>
    </row>
    <row r="137" spans="1:6" x14ac:dyDescent="0.35">
      <c r="A137" t="str">
        <f t="shared" si="2"/>
        <v>ET01,34</v>
      </c>
      <c r="B137">
        <v>34</v>
      </c>
      <c r="C137">
        <v>34432.033246409803</v>
      </c>
      <c r="D137">
        <v>34450.476234415299</v>
      </c>
      <c r="E137" t="s">
        <v>7</v>
      </c>
      <c r="F137" t="s">
        <v>6</v>
      </c>
    </row>
    <row r="138" spans="1:6" x14ac:dyDescent="0.35">
      <c r="A138" t="str">
        <f t="shared" si="2"/>
        <v>ET01,35</v>
      </c>
      <c r="B138">
        <v>35</v>
      </c>
      <c r="C138">
        <v>34115.690997339603</v>
      </c>
      <c r="D138">
        <v>34318.946753942801</v>
      </c>
      <c r="E138" t="s">
        <v>7</v>
      </c>
      <c r="F138" t="s">
        <v>6</v>
      </c>
    </row>
    <row r="139" spans="1:6" x14ac:dyDescent="0.35">
      <c r="A139" t="str">
        <f t="shared" si="2"/>
        <v>ET01,36</v>
      </c>
      <c r="B139">
        <v>36</v>
      </c>
      <c r="C139">
        <v>33799.348748269498</v>
      </c>
      <c r="D139">
        <v>34058.061098403297</v>
      </c>
      <c r="E139" t="s">
        <v>7</v>
      </c>
      <c r="F139" t="s">
        <v>6</v>
      </c>
    </row>
    <row r="140" spans="1:6" x14ac:dyDescent="0.35">
      <c r="A140" t="str">
        <f t="shared" si="2"/>
        <v>ET01,37</v>
      </c>
      <c r="B140">
        <v>37</v>
      </c>
      <c r="C140">
        <v>33483.0064991994</v>
      </c>
      <c r="D140">
        <v>33483.0064991994</v>
      </c>
      <c r="E140" t="s">
        <v>7</v>
      </c>
      <c r="F140" t="s">
        <v>6</v>
      </c>
    </row>
    <row r="141" spans="1:6" x14ac:dyDescent="0.35">
      <c r="A141" t="str">
        <f t="shared" si="2"/>
        <v>ET01,38</v>
      </c>
      <c r="B141">
        <v>38</v>
      </c>
      <c r="C141">
        <v>32095.856138969</v>
      </c>
      <c r="D141">
        <v>32465.934205739301</v>
      </c>
      <c r="E141" t="s">
        <v>7</v>
      </c>
      <c r="F141" t="s">
        <v>6</v>
      </c>
    </row>
    <row r="142" spans="1:6" x14ac:dyDescent="0.35">
      <c r="A142" t="str">
        <f t="shared" si="2"/>
        <v>ET01,39</v>
      </c>
      <c r="B142">
        <v>39</v>
      </c>
      <c r="C142">
        <v>30708.705778738698</v>
      </c>
      <c r="D142">
        <v>31106.851539455602</v>
      </c>
      <c r="E142" t="s">
        <v>7</v>
      </c>
      <c r="F142" t="s">
        <v>6</v>
      </c>
    </row>
    <row r="143" spans="1:6" x14ac:dyDescent="0.35">
      <c r="A143" t="str">
        <f t="shared" si="2"/>
        <v>ET01,40</v>
      </c>
      <c r="B143">
        <v>40</v>
      </c>
      <c r="C143">
        <v>29321.555418508298</v>
      </c>
      <c r="D143">
        <v>29562.7298397868</v>
      </c>
      <c r="E143" t="s">
        <v>7</v>
      </c>
      <c r="F143" t="s">
        <v>6</v>
      </c>
    </row>
    <row r="144" spans="1:6" x14ac:dyDescent="0.35">
      <c r="A144" t="str">
        <f t="shared" si="2"/>
        <v>ET01,41</v>
      </c>
      <c r="B144">
        <v>41</v>
      </c>
      <c r="C144">
        <v>27934.405058278</v>
      </c>
      <c r="D144">
        <v>27990.540446171301</v>
      </c>
      <c r="E144" t="s">
        <v>7</v>
      </c>
      <c r="F144" t="s">
        <v>6</v>
      </c>
    </row>
    <row r="145" spans="1:6" x14ac:dyDescent="0.35">
      <c r="A145" t="str">
        <f t="shared" si="2"/>
        <v>ET01,42</v>
      </c>
      <c r="B145">
        <v>42</v>
      </c>
      <c r="C145">
        <v>26547.2546980476</v>
      </c>
      <c r="D145">
        <v>26547.2546980476</v>
      </c>
      <c r="E145" t="s">
        <v>7</v>
      </c>
      <c r="F145" t="s">
        <v>6</v>
      </c>
    </row>
    <row r="146" spans="1:6" x14ac:dyDescent="0.35">
      <c r="A146" t="str">
        <f t="shared" si="2"/>
        <v>ET01,43</v>
      </c>
      <c r="B146">
        <v>43</v>
      </c>
      <c r="C146">
        <v>25638.4325398656</v>
      </c>
      <c r="D146">
        <v>25351.8020659502</v>
      </c>
      <c r="E146" t="s">
        <v>7</v>
      </c>
      <c r="F146" t="s">
        <v>6</v>
      </c>
    </row>
    <row r="147" spans="1:6" x14ac:dyDescent="0.35">
      <c r="A147" t="str">
        <f t="shared" si="2"/>
        <v>ET01,44</v>
      </c>
      <c r="B147">
        <v>44</v>
      </c>
      <c r="C147">
        <v>24729.610381683699</v>
      </c>
      <c r="D147">
        <v>24370.944544796701</v>
      </c>
      <c r="E147" t="s">
        <v>7</v>
      </c>
      <c r="F147" t="s">
        <v>6</v>
      </c>
    </row>
    <row r="148" spans="1:6" x14ac:dyDescent="0.35">
      <c r="A148" t="str">
        <f t="shared" si="2"/>
        <v>ET01,45</v>
      </c>
      <c r="B148">
        <v>45</v>
      </c>
      <c r="C148">
        <v>23820.788223501699</v>
      </c>
      <c r="D148">
        <v>23533.402260601099</v>
      </c>
      <c r="E148" t="s">
        <v>7</v>
      </c>
      <c r="F148" t="s">
        <v>6</v>
      </c>
    </row>
    <row r="149" spans="1:6" x14ac:dyDescent="0.35">
      <c r="A149" t="str">
        <f t="shared" si="2"/>
        <v>ET01,46</v>
      </c>
      <c r="B149">
        <v>46</v>
      </c>
      <c r="C149">
        <v>22911.966065319801</v>
      </c>
      <c r="D149">
        <v>22767.895339376901</v>
      </c>
      <c r="E149" t="s">
        <v>7</v>
      </c>
      <c r="F149" t="s">
        <v>6</v>
      </c>
    </row>
    <row r="150" spans="1:6" x14ac:dyDescent="0.35">
      <c r="A150" t="str">
        <f t="shared" si="2"/>
        <v>ET01,47</v>
      </c>
      <c r="B150">
        <v>47</v>
      </c>
      <c r="C150">
        <v>22003.143907137801</v>
      </c>
      <c r="D150">
        <v>22003.143907137801</v>
      </c>
      <c r="E150" t="s">
        <v>7</v>
      </c>
      <c r="F150" t="s">
        <v>6</v>
      </c>
    </row>
    <row r="151" spans="1:6" x14ac:dyDescent="0.35">
      <c r="A151" t="str">
        <f t="shared" si="2"/>
        <v>ET01,48</v>
      </c>
      <c r="B151">
        <v>48</v>
      </c>
      <c r="C151">
        <v>21410.9472038602</v>
      </c>
      <c r="D151">
        <v>21194.637985093999</v>
      </c>
      <c r="E151" t="s">
        <v>7</v>
      </c>
      <c r="F151" t="s">
        <v>6</v>
      </c>
    </row>
    <row r="152" spans="1:6" x14ac:dyDescent="0.35">
      <c r="A152" t="str">
        <f t="shared" si="2"/>
        <v>ET01,49</v>
      </c>
      <c r="B152">
        <v>49</v>
      </c>
      <c r="C152">
        <v>20818.750500582701</v>
      </c>
      <c r="D152">
        <v>20404.947175241101</v>
      </c>
      <c r="E152" t="s">
        <v>7</v>
      </c>
      <c r="F152" t="s">
        <v>6</v>
      </c>
    </row>
    <row r="153" spans="1:6" x14ac:dyDescent="0.35">
      <c r="A153" t="str">
        <f t="shared" si="2"/>
        <v>ET01,50</v>
      </c>
      <c r="B153">
        <v>50</v>
      </c>
      <c r="C153">
        <v>20226.5537973051</v>
      </c>
      <c r="D153">
        <v>19723.410974771399</v>
      </c>
      <c r="E153" t="s">
        <v>7</v>
      </c>
      <c r="F153" t="s">
        <v>6</v>
      </c>
    </row>
    <row r="154" spans="1:6" x14ac:dyDescent="0.35">
      <c r="A154" t="str">
        <f t="shared" si="2"/>
        <v>ET01,51</v>
      </c>
      <c r="B154">
        <v>51</v>
      </c>
      <c r="C154">
        <v>19634.357094027499</v>
      </c>
      <c r="D154">
        <v>19239.368880876998</v>
      </c>
      <c r="E154" t="s">
        <v>7</v>
      </c>
      <c r="F154" t="s">
        <v>6</v>
      </c>
    </row>
    <row r="155" spans="1:6" x14ac:dyDescent="0.35">
      <c r="A155" t="str">
        <f t="shared" si="2"/>
        <v>ET01,52</v>
      </c>
      <c r="B155">
        <v>52</v>
      </c>
      <c r="C155">
        <v>19042.160390749901</v>
      </c>
      <c r="D155">
        <v>19042.160390749901</v>
      </c>
      <c r="E155" t="s">
        <v>7</v>
      </c>
      <c r="F155" t="s">
        <v>6</v>
      </c>
    </row>
    <row r="156" spans="1:6" x14ac:dyDescent="0.35">
      <c r="A156" t="str">
        <f t="shared" si="2"/>
        <v>ET01,53</v>
      </c>
      <c r="B156">
        <v>53</v>
      </c>
      <c r="C156">
        <v>19126.526519318501</v>
      </c>
      <c r="D156">
        <v>19172.952894664399</v>
      </c>
      <c r="E156" t="s">
        <v>7</v>
      </c>
      <c r="F156" t="s">
        <v>6</v>
      </c>
    </row>
    <row r="157" spans="1:6" x14ac:dyDescent="0.35">
      <c r="A157" t="str">
        <f t="shared" si="2"/>
        <v>ET01,54</v>
      </c>
      <c r="B157">
        <v>54</v>
      </c>
      <c r="C157">
        <v>19210.8926478871</v>
      </c>
      <c r="D157">
        <v>19480.225355222101</v>
      </c>
      <c r="E157" t="s">
        <v>7</v>
      </c>
      <c r="F157" t="s">
        <v>6</v>
      </c>
    </row>
    <row r="158" spans="1:6" x14ac:dyDescent="0.35">
      <c r="A158" t="str">
        <f t="shared" si="2"/>
        <v>ET01,55</v>
      </c>
      <c r="B158">
        <v>55</v>
      </c>
      <c r="C158">
        <v>19295.258776455699</v>
      </c>
      <c r="D158">
        <v>19764.2846281069</v>
      </c>
      <c r="E158" t="s">
        <v>7</v>
      </c>
      <c r="F158" t="s">
        <v>6</v>
      </c>
    </row>
    <row r="159" spans="1:6" x14ac:dyDescent="0.35">
      <c r="A159" t="str">
        <f t="shared" si="2"/>
        <v>ET01,56</v>
      </c>
      <c r="B159">
        <v>56</v>
      </c>
      <c r="C159">
        <v>19379.6249050242</v>
      </c>
      <c r="D159">
        <v>19825.437569002599</v>
      </c>
      <c r="E159" t="s">
        <v>7</v>
      </c>
      <c r="F159" t="s">
        <v>6</v>
      </c>
    </row>
    <row r="160" spans="1:6" x14ac:dyDescent="0.35">
      <c r="A160" t="str">
        <f t="shared" si="2"/>
        <v>ET01,57</v>
      </c>
      <c r="B160">
        <v>57</v>
      </c>
      <c r="C160">
        <v>19463.9910335928</v>
      </c>
      <c r="D160">
        <v>19463.9910335928</v>
      </c>
      <c r="E160" t="s">
        <v>7</v>
      </c>
      <c r="F160" t="s">
        <v>6</v>
      </c>
    </row>
    <row r="161" spans="1:6" x14ac:dyDescent="0.35">
      <c r="A161" t="str">
        <f t="shared" si="2"/>
        <v>ET01,58</v>
      </c>
      <c r="B161">
        <v>58</v>
      </c>
      <c r="C161">
        <v>18191.04799449</v>
      </c>
      <c r="D161">
        <v>18550.418034978899</v>
      </c>
      <c r="E161" t="s">
        <v>7</v>
      </c>
      <c r="F161" t="s">
        <v>6</v>
      </c>
    </row>
    <row r="162" spans="1:6" x14ac:dyDescent="0.35">
      <c r="A162" t="str">
        <f t="shared" si="2"/>
        <v>ET01,59</v>
      </c>
      <c r="B162">
        <v>59</v>
      </c>
      <c r="C162">
        <v>16918.1049553872</v>
      </c>
      <c r="D162">
        <v>17235.856215931901</v>
      </c>
      <c r="E162" t="s">
        <v>7</v>
      </c>
      <c r="F162" t="s">
        <v>6</v>
      </c>
    </row>
    <row r="163" spans="1:6" x14ac:dyDescent="0.35">
      <c r="A163" t="str">
        <f t="shared" si="2"/>
        <v>ET01,60</v>
      </c>
      <c r="B163">
        <v>60</v>
      </c>
      <c r="C163">
        <v>15645.1619162844</v>
      </c>
      <c r="D163">
        <v>15741.609376640499</v>
      </c>
      <c r="E163" t="s">
        <v>7</v>
      </c>
      <c r="F163" t="s">
        <v>6</v>
      </c>
    </row>
    <row r="164" spans="1:6" x14ac:dyDescent="0.35">
      <c r="A164" t="str">
        <f t="shared" si="2"/>
        <v>ET01,61</v>
      </c>
      <c r="B164">
        <v>61</v>
      </c>
      <c r="C164">
        <v>14372.2188771816</v>
      </c>
      <c r="D164">
        <v>14288.981317293201</v>
      </c>
      <c r="E164" t="s">
        <v>7</v>
      </c>
      <c r="F164" t="s">
        <v>6</v>
      </c>
    </row>
    <row r="165" spans="1:6" x14ac:dyDescent="0.35">
      <c r="A165" t="str">
        <f t="shared" si="2"/>
        <v>ET01,62</v>
      </c>
      <c r="B165">
        <v>62</v>
      </c>
      <c r="C165">
        <v>13099.2758380787</v>
      </c>
      <c r="D165">
        <v>13099.2758380787</v>
      </c>
      <c r="E165" t="s">
        <v>7</v>
      </c>
      <c r="F165" t="s">
        <v>6</v>
      </c>
    </row>
    <row r="166" spans="1:6" x14ac:dyDescent="0.35">
      <c r="A166" t="str">
        <f t="shared" si="2"/>
        <v>ET01,63</v>
      </c>
      <c r="B166">
        <v>63</v>
      </c>
      <c r="C166">
        <v>12719.3093800068</v>
      </c>
      <c r="D166">
        <v>12332.670526362601</v>
      </c>
      <c r="E166" t="s">
        <v>7</v>
      </c>
      <c r="F166" t="s">
        <v>6</v>
      </c>
    </row>
    <row r="167" spans="1:6" x14ac:dyDescent="0.35">
      <c r="A167" t="str">
        <f t="shared" si="2"/>
        <v>ET01,64</v>
      </c>
      <c r="B167">
        <v>64</v>
      </c>
      <c r="C167">
        <v>12339.3429219348</v>
      </c>
      <c r="D167">
        <v>11904.8381182182</v>
      </c>
      <c r="E167" t="s">
        <v>7</v>
      </c>
      <c r="F167" t="s">
        <v>6</v>
      </c>
    </row>
    <row r="168" spans="1:6" x14ac:dyDescent="0.35">
      <c r="A168" t="str">
        <f t="shared" si="2"/>
        <v>ET01,65</v>
      </c>
      <c r="B168">
        <v>65</v>
      </c>
      <c r="C168">
        <v>11959.3764638629</v>
      </c>
      <c r="D168">
        <v>11670.325136895801</v>
      </c>
      <c r="E168" t="s">
        <v>7</v>
      </c>
      <c r="F168" t="s">
        <v>6</v>
      </c>
    </row>
    <row r="169" spans="1:6" x14ac:dyDescent="0.35">
      <c r="A169" t="str">
        <f t="shared" si="2"/>
        <v>ET01,66</v>
      </c>
      <c r="B169">
        <v>66</v>
      </c>
      <c r="C169">
        <v>11579.4100057909</v>
      </c>
      <c r="D169">
        <v>11483.678105646</v>
      </c>
      <c r="E169" t="s">
        <v>7</v>
      </c>
      <c r="F169" t="s">
        <v>6</v>
      </c>
    </row>
    <row r="170" spans="1:6" x14ac:dyDescent="0.35">
      <c r="A170" t="str">
        <f t="shared" si="2"/>
        <v>ET01,67</v>
      </c>
      <c r="B170">
        <v>67</v>
      </c>
      <c r="C170">
        <v>11199.443547719</v>
      </c>
      <c r="D170">
        <v>11199.443547719</v>
      </c>
      <c r="E170" t="s">
        <v>7</v>
      </c>
      <c r="F170" t="s">
        <v>6</v>
      </c>
    </row>
    <row r="171" spans="1:6" x14ac:dyDescent="0.35">
      <c r="A171" t="str">
        <f t="shared" si="2"/>
        <v>ET01,68</v>
      </c>
      <c r="B171">
        <v>68</v>
      </c>
      <c r="C171">
        <v>10497.7352418963</v>
      </c>
      <c r="D171">
        <v>10707.9065131405</v>
      </c>
      <c r="E171" t="s">
        <v>7</v>
      </c>
      <c r="F171" t="s">
        <v>6</v>
      </c>
    </row>
    <row r="172" spans="1:6" x14ac:dyDescent="0.35">
      <c r="A172" t="str">
        <f t="shared" si="2"/>
        <v>ET01,69</v>
      </c>
      <c r="B172">
        <v>69</v>
      </c>
      <c r="C172">
        <v>9796.0269360737002</v>
      </c>
      <c r="D172">
        <v>10042.3061590375</v>
      </c>
      <c r="E172" t="s">
        <v>7</v>
      </c>
      <c r="F172" t="s">
        <v>6</v>
      </c>
    </row>
    <row r="173" spans="1:6" x14ac:dyDescent="0.35">
      <c r="A173" t="str">
        <f t="shared" si="2"/>
        <v>ET01,70</v>
      </c>
      <c r="B173">
        <v>70</v>
      </c>
      <c r="C173">
        <v>9094.3186302510803</v>
      </c>
      <c r="D173">
        <v>9271.6201693125495</v>
      </c>
      <c r="E173" t="s">
        <v>7</v>
      </c>
      <c r="F173" t="s">
        <v>6</v>
      </c>
    </row>
    <row r="174" spans="1:6" x14ac:dyDescent="0.35">
      <c r="A174" t="str">
        <f t="shared" si="2"/>
        <v>ET01,71</v>
      </c>
      <c r="B174">
        <v>71</v>
      </c>
      <c r="C174">
        <v>8392.6103244284495</v>
      </c>
      <c r="D174">
        <v>8464.8262278678594</v>
      </c>
      <c r="E174" t="s">
        <v>7</v>
      </c>
      <c r="F174" t="s">
        <v>6</v>
      </c>
    </row>
    <row r="175" spans="1:6" x14ac:dyDescent="0.35">
      <c r="A175" t="str">
        <f t="shared" si="2"/>
        <v>ET01,72</v>
      </c>
      <c r="B175">
        <v>72</v>
      </c>
      <c r="C175">
        <v>7690.9020186058196</v>
      </c>
      <c r="D175">
        <v>7690.9020186058196</v>
      </c>
      <c r="E175" t="s">
        <v>7</v>
      </c>
      <c r="F175" t="s">
        <v>6</v>
      </c>
    </row>
    <row r="176" spans="1:6" x14ac:dyDescent="0.35">
      <c r="A176" t="str">
        <f t="shared" si="2"/>
        <v>ET01,73</v>
      </c>
      <c r="B176">
        <v>73</v>
      </c>
      <c r="C176">
        <v>7063.7170727903203</v>
      </c>
      <c r="D176">
        <v>7001.4366766120902</v>
      </c>
      <c r="E176" t="s">
        <v>7</v>
      </c>
      <c r="F176" t="s">
        <v>6</v>
      </c>
    </row>
    <row r="177" spans="1:6" x14ac:dyDescent="0.35">
      <c r="A177" t="str">
        <f t="shared" si="2"/>
        <v>ET01,74</v>
      </c>
      <c r="B177">
        <v>74</v>
      </c>
      <c r="C177">
        <v>6436.5321269748301</v>
      </c>
      <c r="D177">
        <v>6378.4651417054301</v>
      </c>
      <c r="E177" t="s">
        <v>7</v>
      </c>
      <c r="F177" t="s">
        <v>6</v>
      </c>
    </row>
    <row r="178" spans="1:6" x14ac:dyDescent="0.35">
      <c r="A178" t="str">
        <f t="shared" si="2"/>
        <v>ET01,75</v>
      </c>
      <c r="B178">
        <v>75</v>
      </c>
      <c r="C178">
        <v>5809.3471811593299</v>
      </c>
      <c r="D178">
        <v>5786.6338048878897</v>
      </c>
      <c r="E178" t="s">
        <v>7</v>
      </c>
      <c r="F178" t="s">
        <v>6</v>
      </c>
    </row>
    <row r="179" spans="1:6" x14ac:dyDescent="0.35">
      <c r="A179" t="str">
        <f t="shared" si="2"/>
        <v>ET01,76</v>
      </c>
      <c r="B179">
        <v>76</v>
      </c>
      <c r="C179">
        <v>5182.1622353438397</v>
      </c>
      <c r="D179">
        <v>5190.58905716151</v>
      </c>
      <c r="E179" t="s">
        <v>7</v>
      </c>
      <c r="F179" t="s">
        <v>6</v>
      </c>
    </row>
    <row r="180" spans="1:6" x14ac:dyDescent="0.35">
      <c r="A180" t="str">
        <f t="shared" si="2"/>
        <v>ET01,77</v>
      </c>
      <c r="B180">
        <v>77</v>
      </c>
      <c r="C180">
        <v>4554.9772895283404</v>
      </c>
      <c r="D180">
        <v>4554.9772895283404</v>
      </c>
      <c r="E180" t="s">
        <v>7</v>
      </c>
      <c r="F180" t="s">
        <v>6</v>
      </c>
    </row>
    <row r="181" spans="1:6" x14ac:dyDescent="0.35">
      <c r="A181" t="str">
        <f t="shared" si="2"/>
        <v>ET01,78</v>
      </c>
      <c r="B181">
        <v>78</v>
      </c>
      <c r="C181">
        <v>3906.3170316226701</v>
      </c>
      <c r="D181">
        <v>3858.57000628777</v>
      </c>
      <c r="E181" t="s">
        <v>7</v>
      </c>
      <c r="F181" t="s">
        <v>6</v>
      </c>
    </row>
    <row r="182" spans="1:6" x14ac:dyDescent="0.35">
      <c r="A182" t="str">
        <f t="shared" si="2"/>
        <v>ET01,79</v>
      </c>
      <c r="B182">
        <v>79</v>
      </c>
      <c r="C182">
        <v>3257.6567737169999</v>
      </c>
      <c r="D182">
        <v>3136.6391649285501</v>
      </c>
      <c r="E182" t="s">
        <v>7</v>
      </c>
      <c r="F182" t="s">
        <v>6</v>
      </c>
    </row>
    <row r="183" spans="1:6" x14ac:dyDescent="0.35">
      <c r="A183" t="str">
        <f t="shared" si="2"/>
        <v>ET01,80</v>
      </c>
      <c r="B183">
        <v>80</v>
      </c>
      <c r="C183">
        <v>2608.99651581134</v>
      </c>
      <c r="D183">
        <v>2438.58183623678</v>
      </c>
      <c r="E183" t="s">
        <v>7</v>
      </c>
      <c r="F183" t="s">
        <v>6</v>
      </c>
    </row>
    <row r="184" spans="1:6" x14ac:dyDescent="0.35">
      <c r="A184" t="str">
        <f t="shared" si="2"/>
        <v>ET01,81</v>
      </c>
      <c r="B184">
        <v>81</v>
      </c>
      <c r="C184">
        <v>1960.33625790567</v>
      </c>
      <c r="D184">
        <v>1813.79509099856</v>
      </c>
      <c r="E184" t="s">
        <v>7</v>
      </c>
      <c r="F184" t="s">
        <v>6</v>
      </c>
    </row>
    <row r="185" spans="1:6" x14ac:dyDescent="0.35">
      <c r="A185" t="str">
        <f t="shared" si="2"/>
        <v>ET01,82</v>
      </c>
      <c r="B185">
        <v>82</v>
      </c>
      <c r="C185">
        <v>1311.6759999999999</v>
      </c>
      <c r="D185">
        <v>1311.6759999999999</v>
      </c>
      <c r="E185" t="s">
        <v>7</v>
      </c>
      <c r="F185" t="s">
        <v>6</v>
      </c>
    </row>
    <row r="186" spans="1:6" x14ac:dyDescent="0.35">
      <c r="A186" t="str">
        <f t="shared" si="2"/>
        <v>ET01,83</v>
      </c>
      <c r="B186">
        <v>83</v>
      </c>
      <c r="C186">
        <v>1151.8288</v>
      </c>
      <c r="D186">
        <v>966.76121133826098</v>
      </c>
      <c r="E186" t="s">
        <v>7</v>
      </c>
      <c r="F186" t="s">
        <v>6</v>
      </c>
    </row>
    <row r="187" spans="1:6" x14ac:dyDescent="0.35">
      <c r="A187" t="str">
        <f t="shared" si="2"/>
        <v>ET01,84</v>
      </c>
      <c r="B187">
        <v>84</v>
      </c>
      <c r="C187">
        <v>991.98159999999996</v>
      </c>
      <c r="D187">
        <v>754.14568235483205</v>
      </c>
      <c r="E187" t="s">
        <v>7</v>
      </c>
      <c r="F187" t="s">
        <v>6</v>
      </c>
    </row>
    <row r="188" spans="1:6" x14ac:dyDescent="0.35">
      <c r="A188" t="str">
        <f t="shared" si="2"/>
        <v>ET01,85</v>
      </c>
      <c r="B188">
        <v>85</v>
      </c>
      <c r="C188">
        <v>832.13440000000003</v>
      </c>
      <c r="D188">
        <v>634.063947702272</v>
      </c>
      <c r="E188" t="s">
        <v>7</v>
      </c>
      <c r="F188" t="s">
        <v>6</v>
      </c>
    </row>
    <row r="189" spans="1:6" x14ac:dyDescent="0.35">
      <c r="A189" t="str">
        <f t="shared" si="2"/>
        <v>ET01,86</v>
      </c>
      <c r="B189">
        <v>86</v>
      </c>
      <c r="C189">
        <v>672.28719999999998</v>
      </c>
      <c r="D189">
        <v>566.75054203314198</v>
      </c>
      <c r="E189" t="s">
        <v>7</v>
      </c>
      <c r="F189" t="s">
        <v>6</v>
      </c>
    </row>
    <row r="190" spans="1:6" x14ac:dyDescent="0.35">
      <c r="A190" t="str">
        <f t="shared" si="2"/>
        <v>ET01,87</v>
      </c>
      <c r="B190">
        <v>87</v>
      </c>
      <c r="C190">
        <v>512.44000000000005</v>
      </c>
      <c r="D190">
        <v>512.44000000000005</v>
      </c>
      <c r="E190" t="s">
        <v>7</v>
      </c>
      <c r="F190" t="s">
        <v>6</v>
      </c>
    </row>
    <row r="191" spans="1:6" x14ac:dyDescent="0.35">
      <c r="A191" t="str">
        <f t="shared" si="2"/>
        <v>ET01,88</v>
      </c>
      <c r="B191">
        <v>88</v>
      </c>
      <c r="C191">
        <v>429.0652</v>
      </c>
      <c r="D191">
        <v>439.77827259769799</v>
      </c>
      <c r="E191" t="s">
        <v>7</v>
      </c>
      <c r="F191" t="s">
        <v>6</v>
      </c>
    </row>
    <row r="192" spans="1:6" x14ac:dyDescent="0.35">
      <c r="A192" t="str">
        <f t="shared" si="2"/>
        <v>ET01,89</v>
      </c>
      <c r="B192">
        <v>89</v>
      </c>
      <c r="C192">
        <v>345.69040000000001</v>
      </c>
      <c r="D192">
        <v>351.056976190245</v>
      </c>
      <c r="E192" t="s">
        <v>7</v>
      </c>
      <c r="F192" t="s">
        <v>6</v>
      </c>
    </row>
    <row r="193" spans="1:6" x14ac:dyDescent="0.35">
      <c r="A193" t="str">
        <f t="shared" si="2"/>
        <v>ET01,90</v>
      </c>
      <c r="B193">
        <v>90</v>
      </c>
      <c r="C193">
        <v>262.31560000000002</v>
      </c>
      <c r="D193">
        <v>256.97914348394397</v>
      </c>
      <c r="E193" t="s">
        <v>7</v>
      </c>
      <c r="F193" t="s">
        <v>6</v>
      </c>
    </row>
    <row r="194" spans="1:6" x14ac:dyDescent="0.35">
      <c r="A194" t="str">
        <f t="shared" si="2"/>
        <v>ET01,91</v>
      </c>
      <c r="B194">
        <v>91</v>
      </c>
      <c r="C194">
        <v>178.9408</v>
      </c>
      <c r="D194">
        <v>168.24780718509501</v>
      </c>
      <c r="E194" t="s">
        <v>7</v>
      </c>
      <c r="F194" t="s">
        <v>6</v>
      </c>
    </row>
    <row r="195" spans="1:6" x14ac:dyDescent="0.35">
      <c r="A195" t="str">
        <f t="shared" ref="A195:A258" si="3">_xlfn.CONCAT(E195,",",B195)</f>
        <v>ET01,92</v>
      </c>
      <c r="B195">
        <v>92</v>
      </c>
      <c r="C195">
        <v>95.566000000000003</v>
      </c>
      <c r="D195">
        <v>95.565999999999903</v>
      </c>
      <c r="E195" t="s">
        <v>7</v>
      </c>
      <c r="F195" t="s">
        <v>6</v>
      </c>
    </row>
    <row r="196" spans="1:6" x14ac:dyDescent="0.35">
      <c r="A196" t="str">
        <f t="shared" si="3"/>
        <v>ET01,93</v>
      </c>
      <c r="B196">
        <v>93</v>
      </c>
      <c r="C196">
        <v>77.732799999999997</v>
      </c>
      <c r="D196">
        <v>46.907906270948203</v>
      </c>
      <c r="E196" t="s">
        <v>7</v>
      </c>
      <c r="F196" t="s">
        <v>6</v>
      </c>
    </row>
    <row r="197" spans="1:6" x14ac:dyDescent="0.35">
      <c r="A197" t="str">
        <f t="shared" si="3"/>
        <v>ET01,94</v>
      </c>
      <c r="B197">
        <v>94</v>
      </c>
      <c r="C197">
        <v>59.8996</v>
      </c>
      <c r="D197">
        <v>19.3323168841866</v>
      </c>
      <c r="E197" t="s">
        <v>7</v>
      </c>
      <c r="F197" t="s">
        <v>6</v>
      </c>
    </row>
    <row r="198" spans="1:6" x14ac:dyDescent="0.35">
      <c r="A198" t="str">
        <f t="shared" si="3"/>
        <v>ET01,95</v>
      </c>
      <c r="B198">
        <v>95</v>
      </c>
      <c r="C198">
        <v>42.066400000000002</v>
      </c>
      <c r="D198">
        <v>7.1691743619509403</v>
      </c>
      <c r="E198" t="s">
        <v>7</v>
      </c>
      <c r="F198" t="s">
        <v>6</v>
      </c>
    </row>
    <row r="199" spans="1:6" x14ac:dyDescent="0.35">
      <c r="A199" t="str">
        <f t="shared" si="3"/>
        <v>ET01,96</v>
      </c>
      <c r="B199">
        <v>96</v>
      </c>
      <c r="C199">
        <v>24.2332</v>
      </c>
      <c r="D199">
        <v>4.7484212264768502</v>
      </c>
      <c r="E199" t="s">
        <v>7</v>
      </c>
      <c r="F199" t="s">
        <v>6</v>
      </c>
    </row>
    <row r="200" spans="1:6" x14ac:dyDescent="0.35">
      <c r="A200" t="str">
        <f t="shared" si="3"/>
        <v>ET01,97</v>
      </c>
      <c r="B200">
        <v>97</v>
      </c>
      <c r="C200">
        <v>6.4</v>
      </c>
      <c r="D200">
        <v>6.4000000000000297</v>
      </c>
      <c r="E200" t="s">
        <v>7</v>
      </c>
      <c r="F200" t="s">
        <v>6</v>
      </c>
    </row>
    <row r="201" spans="1:6" x14ac:dyDescent="0.35">
      <c r="A201" t="str">
        <f t="shared" si="3"/>
        <v>ET01,98</v>
      </c>
      <c r="B201">
        <v>98</v>
      </c>
      <c r="C201">
        <v>6.6</v>
      </c>
      <c r="D201">
        <v>7.4876253159816901</v>
      </c>
      <c r="E201" t="s">
        <v>7</v>
      </c>
      <c r="F201" t="s">
        <v>6</v>
      </c>
    </row>
    <row r="202" spans="1:6" x14ac:dyDescent="0.35">
      <c r="A202" t="str">
        <f t="shared" si="3"/>
        <v>ET01,99</v>
      </c>
      <c r="B202">
        <v>99</v>
      </c>
      <c r="C202">
        <v>6.8</v>
      </c>
      <c r="D202">
        <v>7.5101002527853504</v>
      </c>
      <c r="E202" t="s">
        <v>7</v>
      </c>
      <c r="F202" t="s">
        <v>6</v>
      </c>
    </row>
    <row r="203" spans="1:6" x14ac:dyDescent="0.35">
      <c r="A203" t="str">
        <f t="shared" si="3"/>
        <v>ET01,100</v>
      </c>
      <c r="B203">
        <v>100</v>
      </c>
      <c r="C203">
        <v>7</v>
      </c>
      <c r="D203">
        <v>7</v>
      </c>
      <c r="E203" t="s">
        <v>7</v>
      </c>
      <c r="F203" t="s">
        <v>6</v>
      </c>
    </row>
    <row r="204" spans="1:6" x14ac:dyDescent="0.35">
      <c r="A204" t="str">
        <f t="shared" si="3"/>
        <v>ET02,&lt;1</v>
      </c>
      <c r="B204" t="s">
        <v>61</v>
      </c>
      <c r="C204">
        <v>26068.731972824698</v>
      </c>
      <c r="D204">
        <v>26068.731972824698</v>
      </c>
      <c r="E204" t="s">
        <v>9</v>
      </c>
      <c r="F204" t="s">
        <v>62</v>
      </c>
    </row>
    <row r="205" spans="1:6" x14ac:dyDescent="0.35">
      <c r="A205" t="str">
        <f t="shared" si="3"/>
        <v>ET02,1</v>
      </c>
      <c r="B205">
        <v>1</v>
      </c>
      <c r="C205">
        <v>25079.258518461102</v>
      </c>
      <c r="D205">
        <v>24782.605395648799</v>
      </c>
      <c r="E205" t="s">
        <v>9</v>
      </c>
      <c r="F205" t="s">
        <v>62</v>
      </c>
    </row>
    <row r="206" spans="1:6" x14ac:dyDescent="0.35">
      <c r="A206" t="str">
        <f t="shared" si="3"/>
        <v>ET02,2</v>
      </c>
      <c r="B206">
        <v>2</v>
      </c>
      <c r="C206">
        <v>24089.785064097501</v>
      </c>
      <c r="D206">
        <v>24089.785064097501</v>
      </c>
      <c r="E206" t="s">
        <v>9</v>
      </c>
      <c r="F206" t="s">
        <v>62</v>
      </c>
    </row>
    <row r="207" spans="1:6" x14ac:dyDescent="0.35">
      <c r="A207" t="str">
        <f t="shared" si="3"/>
        <v>ET02,3</v>
      </c>
      <c r="B207">
        <v>3</v>
      </c>
      <c r="C207">
        <v>25608.006052717501</v>
      </c>
      <c r="D207">
        <v>24434.696378352299</v>
      </c>
      <c r="E207" t="s">
        <v>9</v>
      </c>
      <c r="F207" t="s">
        <v>62</v>
      </c>
    </row>
    <row r="208" spans="1:6" x14ac:dyDescent="0.35">
      <c r="A208" t="str">
        <f t="shared" si="3"/>
        <v>ET02,4</v>
      </c>
      <c r="B208">
        <v>4</v>
      </c>
      <c r="C208">
        <v>27126.227041337599</v>
      </c>
      <c r="D208">
        <v>25666.241356823</v>
      </c>
      <c r="E208" t="s">
        <v>9</v>
      </c>
      <c r="F208" t="s">
        <v>62</v>
      </c>
    </row>
    <row r="209" spans="1:6" x14ac:dyDescent="0.35">
      <c r="A209" t="str">
        <f t="shared" si="3"/>
        <v>ET02,5</v>
      </c>
      <c r="B209">
        <v>5</v>
      </c>
      <c r="C209">
        <v>28644.448029957701</v>
      </c>
      <c r="D209">
        <v>27484.4411724764</v>
      </c>
      <c r="E209" t="s">
        <v>9</v>
      </c>
      <c r="F209" t="s">
        <v>62</v>
      </c>
    </row>
    <row r="210" spans="1:6" x14ac:dyDescent="0.35">
      <c r="A210" t="str">
        <f t="shared" si="3"/>
        <v>ET02,6</v>
      </c>
      <c r="B210">
        <v>6</v>
      </c>
      <c r="C210">
        <v>30162.669018577701</v>
      </c>
      <c r="D210">
        <v>29589.316998278999</v>
      </c>
      <c r="E210" t="s">
        <v>9</v>
      </c>
      <c r="F210" t="s">
        <v>62</v>
      </c>
    </row>
    <row r="211" spans="1:6" x14ac:dyDescent="0.35">
      <c r="A211" t="str">
        <f t="shared" si="3"/>
        <v>ET02,7</v>
      </c>
      <c r="B211">
        <v>7</v>
      </c>
      <c r="C211">
        <v>31680.890007197799</v>
      </c>
      <c r="D211">
        <v>31680.890007197799</v>
      </c>
      <c r="E211" t="s">
        <v>9</v>
      </c>
      <c r="F211" t="s">
        <v>62</v>
      </c>
    </row>
    <row r="212" spans="1:6" x14ac:dyDescent="0.35">
      <c r="A212" t="str">
        <f t="shared" si="3"/>
        <v>ET02,8</v>
      </c>
      <c r="B212">
        <v>8</v>
      </c>
      <c r="C212">
        <v>32772.825306390398</v>
      </c>
      <c r="D212">
        <v>33504.786273405698</v>
      </c>
      <c r="E212" t="s">
        <v>9</v>
      </c>
      <c r="F212" t="s">
        <v>62</v>
      </c>
    </row>
    <row r="213" spans="1:6" x14ac:dyDescent="0.35">
      <c r="A213" t="str">
        <f t="shared" si="3"/>
        <v>ET02,9</v>
      </c>
      <c r="B213">
        <v>9</v>
      </c>
      <c r="C213">
        <v>33864.760605583098</v>
      </c>
      <c r="D213">
        <v>34989.0514759012</v>
      </c>
      <c r="E213" t="s">
        <v>9</v>
      </c>
      <c r="F213" t="s">
        <v>62</v>
      </c>
    </row>
    <row r="214" spans="1:6" x14ac:dyDescent="0.35">
      <c r="A214" t="str">
        <f t="shared" si="3"/>
        <v>ET02,10</v>
      </c>
      <c r="B214">
        <v>10</v>
      </c>
      <c r="C214">
        <v>34956.695904775697</v>
      </c>
      <c r="D214">
        <v>36107.336194889001</v>
      </c>
      <c r="E214" t="s">
        <v>9</v>
      </c>
      <c r="F214" t="s">
        <v>62</v>
      </c>
    </row>
    <row r="215" spans="1:6" x14ac:dyDescent="0.35">
      <c r="A215" t="str">
        <f t="shared" si="3"/>
        <v>ET02,11</v>
      </c>
      <c r="B215">
        <v>11</v>
      </c>
      <c r="C215">
        <v>36048.631203968398</v>
      </c>
      <c r="D215">
        <v>36833.291010574001</v>
      </c>
      <c r="E215" t="s">
        <v>9</v>
      </c>
      <c r="F215" t="s">
        <v>62</v>
      </c>
    </row>
    <row r="216" spans="1:6" x14ac:dyDescent="0.35">
      <c r="A216" t="str">
        <f t="shared" si="3"/>
        <v>ET02,12</v>
      </c>
      <c r="B216">
        <v>12</v>
      </c>
      <c r="C216">
        <v>37140.566503160997</v>
      </c>
      <c r="D216">
        <v>37140.566503160997</v>
      </c>
      <c r="E216" t="s">
        <v>9</v>
      </c>
      <c r="F216" t="s">
        <v>62</v>
      </c>
    </row>
    <row r="217" spans="1:6" x14ac:dyDescent="0.35">
      <c r="A217" t="str">
        <f t="shared" si="3"/>
        <v>ET02,13</v>
      </c>
      <c r="B217">
        <v>13</v>
      </c>
      <c r="C217">
        <v>36228.053506205499</v>
      </c>
      <c r="D217">
        <v>37011.6410695874</v>
      </c>
      <c r="E217" t="s">
        <v>9</v>
      </c>
      <c r="F217" t="s">
        <v>62</v>
      </c>
    </row>
    <row r="218" spans="1:6" x14ac:dyDescent="0.35">
      <c r="A218" t="str">
        <f t="shared" si="3"/>
        <v>ET02,14</v>
      </c>
      <c r="B218">
        <v>14</v>
      </c>
      <c r="C218">
        <v>35315.54050925</v>
      </c>
      <c r="D218">
        <v>36464.304373721803</v>
      </c>
      <c r="E218" t="s">
        <v>9</v>
      </c>
      <c r="F218" t="s">
        <v>62</v>
      </c>
    </row>
    <row r="219" spans="1:6" x14ac:dyDescent="0.35">
      <c r="A219" t="str">
        <f t="shared" si="3"/>
        <v>ET02,15</v>
      </c>
      <c r="B219">
        <v>15</v>
      </c>
      <c r="C219">
        <v>34403.027512294597</v>
      </c>
      <c r="D219">
        <v>35525.173896165099</v>
      </c>
      <c r="E219" t="s">
        <v>9</v>
      </c>
      <c r="F219" t="s">
        <v>62</v>
      </c>
    </row>
    <row r="220" spans="1:6" x14ac:dyDescent="0.35">
      <c r="A220" t="str">
        <f t="shared" si="3"/>
        <v>ET02,16</v>
      </c>
      <c r="B220">
        <v>16</v>
      </c>
      <c r="C220">
        <v>33490.514515339099</v>
      </c>
      <c r="D220">
        <v>34220.867117518697</v>
      </c>
      <c r="E220" t="s">
        <v>9</v>
      </c>
      <c r="F220" t="s">
        <v>62</v>
      </c>
    </row>
    <row r="221" spans="1:6" x14ac:dyDescent="0.35">
      <c r="A221" t="str">
        <f t="shared" si="3"/>
        <v>ET02,17</v>
      </c>
      <c r="B221">
        <v>17</v>
      </c>
      <c r="C221">
        <v>32578.0015183836</v>
      </c>
      <c r="D221">
        <v>32578.0015183836</v>
      </c>
      <c r="E221" t="s">
        <v>9</v>
      </c>
      <c r="F221" t="s">
        <v>62</v>
      </c>
    </row>
    <row r="222" spans="1:6" x14ac:dyDescent="0.35">
      <c r="A222" t="str">
        <f t="shared" si="3"/>
        <v>ET02,18</v>
      </c>
      <c r="B222">
        <v>18</v>
      </c>
      <c r="C222">
        <v>30518.226726970599</v>
      </c>
      <c r="D222">
        <v>30639.6923755602</v>
      </c>
      <c r="E222" t="s">
        <v>9</v>
      </c>
      <c r="F222" t="s">
        <v>62</v>
      </c>
    </row>
    <row r="223" spans="1:6" x14ac:dyDescent="0.35">
      <c r="A223" t="str">
        <f t="shared" si="3"/>
        <v>ET02,19</v>
      </c>
      <c r="B223">
        <v>19</v>
      </c>
      <c r="C223">
        <v>28458.451935557699</v>
      </c>
      <c r="D223">
        <v>28515.046150645601</v>
      </c>
      <c r="E223" t="s">
        <v>9</v>
      </c>
      <c r="F223" t="s">
        <v>62</v>
      </c>
    </row>
    <row r="224" spans="1:6" x14ac:dyDescent="0.35">
      <c r="A224" t="str">
        <f t="shared" si="3"/>
        <v>ET02,20</v>
      </c>
      <c r="B224">
        <v>20</v>
      </c>
      <c r="C224">
        <v>26398.677144144702</v>
      </c>
      <c r="D224">
        <v>26329.667101436298</v>
      </c>
      <c r="E224" t="s">
        <v>9</v>
      </c>
      <c r="F224" t="s">
        <v>62</v>
      </c>
    </row>
    <row r="225" spans="1:6" x14ac:dyDescent="0.35">
      <c r="A225" t="str">
        <f t="shared" si="3"/>
        <v>ET02,21</v>
      </c>
      <c r="B225">
        <v>21</v>
      </c>
      <c r="C225">
        <v>24338.902352731799</v>
      </c>
      <c r="D225">
        <v>24209.1594857286</v>
      </c>
      <c r="E225" t="s">
        <v>9</v>
      </c>
      <c r="F225" t="s">
        <v>62</v>
      </c>
    </row>
    <row r="226" spans="1:6" x14ac:dyDescent="0.35">
      <c r="A226" t="str">
        <f t="shared" si="3"/>
        <v>ET02,22</v>
      </c>
      <c r="B226">
        <v>22</v>
      </c>
      <c r="C226">
        <v>22279.127561318801</v>
      </c>
      <c r="D226">
        <v>22279.127561318801</v>
      </c>
      <c r="E226" t="s">
        <v>9</v>
      </c>
      <c r="F226" t="s">
        <v>62</v>
      </c>
    </row>
    <row r="227" spans="1:6" x14ac:dyDescent="0.35">
      <c r="A227" t="str">
        <f t="shared" si="3"/>
        <v>ET02,23</v>
      </c>
      <c r="B227">
        <v>23</v>
      </c>
      <c r="C227">
        <v>20984.140687959101</v>
      </c>
      <c r="D227">
        <v>20632.5511129066</v>
      </c>
      <c r="E227" t="s">
        <v>9</v>
      </c>
      <c r="F227" t="s">
        <v>62</v>
      </c>
    </row>
    <row r="228" spans="1:6" x14ac:dyDescent="0.35">
      <c r="A228" t="str">
        <f t="shared" si="3"/>
        <v>ET02,24</v>
      </c>
      <c r="B228">
        <v>24</v>
      </c>
      <c r="C228">
        <v>19689.1538145995</v>
      </c>
      <c r="D228">
        <v>19231.912032804699</v>
      </c>
      <c r="E228" t="s">
        <v>9</v>
      </c>
      <c r="F228" t="s">
        <v>62</v>
      </c>
    </row>
    <row r="229" spans="1:6" x14ac:dyDescent="0.35">
      <c r="A229" t="str">
        <f t="shared" si="3"/>
        <v>ET02,25</v>
      </c>
      <c r="B229">
        <v>25</v>
      </c>
      <c r="C229">
        <v>18394.166941239801</v>
      </c>
      <c r="D229">
        <v>18007.067740228998</v>
      </c>
      <c r="E229" t="s">
        <v>9</v>
      </c>
      <c r="F229" t="s">
        <v>62</v>
      </c>
    </row>
    <row r="230" spans="1:6" x14ac:dyDescent="0.35">
      <c r="A230" t="str">
        <f t="shared" si="3"/>
        <v>ET02,26</v>
      </c>
      <c r="B230">
        <v>26</v>
      </c>
      <c r="C230">
        <v>17099.180067880101</v>
      </c>
      <c r="D230">
        <v>16887.875654395601</v>
      </c>
      <c r="E230" t="s">
        <v>9</v>
      </c>
      <c r="F230" t="s">
        <v>62</v>
      </c>
    </row>
    <row r="231" spans="1:6" x14ac:dyDescent="0.35">
      <c r="A231" t="str">
        <f t="shared" si="3"/>
        <v>ET02,27</v>
      </c>
      <c r="B231">
        <v>27</v>
      </c>
      <c r="C231">
        <v>15804.1931945205</v>
      </c>
      <c r="D231">
        <v>15804.1931945205</v>
      </c>
      <c r="E231" t="s">
        <v>9</v>
      </c>
      <c r="F231" t="s">
        <v>62</v>
      </c>
    </row>
    <row r="232" spans="1:6" x14ac:dyDescent="0.35">
      <c r="A232" t="str">
        <f t="shared" si="3"/>
        <v>ET02,28</v>
      </c>
      <c r="B232">
        <v>28</v>
      </c>
      <c r="C232">
        <v>14926.504582032499</v>
      </c>
      <c r="D232">
        <v>14709.4963012195</v>
      </c>
      <c r="E232" t="s">
        <v>9</v>
      </c>
      <c r="F232" t="s">
        <v>62</v>
      </c>
    </row>
    <row r="233" spans="1:6" x14ac:dyDescent="0.35">
      <c r="A233" t="str">
        <f t="shared" si="3"/>
        <v>ET02,29</v>
      </c>
      <c r="B233">
        <v>29</v>
      </c>
      <c r="C233">
        <v>14048.815969544599</v>
      </c>
      <c r="D233">
        <v>13651.735000708901</v>
      </c>
      <c r="E233" t="s">
        <v>9</v>
      </c>
      <c r="F233" t="s">
        <v>62</v>
      </c>
    </row>
    <row r="234" spans="1:6" x14ac:dyDescent="0.35">
      <c r="A234" t="str">
        <f t="shared" si="3"/>
        <v>ET02,30</v>
      </c>
      <c r="B234">
        <v>30</v>
      </c>
      <c r="C234">
        <v>13171.127357056699</v>
      </c>
      <c r="D234">
        <v>12702.477840604801</v>
      </c>
      <c r="E234" t="s">
        <v>9</v>
      </c>
      <c r="F234" t="s">
        <v>62</v>
      </c>
    </row>
    <row r="235" spans="1:6" x14ac:dyDescent="0.35">
      <c r="A235" t="str">
        <f t="shared" si="3"/>
        <v>ET02,31</v>
      </c>
      <c r="B235">
        <v>31</v>
      </c>
      <c r="C235">
        <v>12293.438744568801</v>
      </c>
      <c r="D235">
        <v>11933.2933685234</v>
      </c>
      <c r="E235" t="s">
        <v>9</v>
      </c>
      <c r="F235" t="s">
        <v>62</v>
      </c>
    </row>
    <row r="236" spans="1:6" x14ac:dyDescent="0.35">
      <c r="A236" t="str">
        <f t="shared" si="3"/>
        <v>ET02,32</v>
      </c>
      <c r="B236">
        <v>32</v>
      </c>
      <c r="C236">
        <v>11415.750132080901</v>
      </c>
      <c r="D236">
        <v>11415.750132080901</v>
      </c>
      <c r="E236" t="s">
        <v>9</v>
      </c>
      <c r="F236" t="s">
        <v>62</v>
      </c>
    </row>
    <row r="237" spans="1:6" x14ac:dyDescent="0.35">
      <c r="A237" t="str">
        <f t="shared" si="3"/>
        <v>ET02,33</v>
      </c>
      <c r="B237">
        <v>33</v>
      </c>
      <c r="C237">
        <v>11520.244047059099</v>
      </c>
      <c r="D237">
        <v>11196.062023341001</v>
      </c>
      <c r="E237" t="s">
        <v>9</v>
      </c>
      <c r="F237" t="s">
        <v>62</v>
      </c>
    </row>
    <row r="238" spans="1:6" x14ac:dyDescent="0.35">
      <c r="A238" t="str">
        <f t="shared" si="3"/>
        <v>ET02,34</v>
      </c>
      <c r="B238">
        <v>34</v>
      </c>
      <c r="C238">
        <v>11624.737962037299</v>
      </c>
      <c r="D238">
        <v>11219.024312158201</v>
      </c>
      <c r="E238" t="s">
        <v>9</v>
      </c>
      <c r="F238" t="s">
        <v>62</v>
      </c>
    </row>
    <row r="239" spans="1:6" x14ac:dyDescent="0.35">
      <c r="A239" t="str">
        <f t="shared" si="3"/>
        <v>ET02,35</v>
      </c>
      <c r="B239">
        <v>35</v>
      </c>
      <c r="C239">
        <v>11729.2318770155</v>
      </c>
      <c r="D239">
        <v>11404.0776128344</v>
      </c>
      <c r="E239" t="s">
        <v>9</v>
      </c>
      <c r="F239" t="s">
        <v>62</v>
      </c>
    </row>
    <row r="240" spans="1:6" x14ac:dyDescent="0.35">
      <c r="A240" t="str">
        <f t="shared" si="3"/>
        <v>ET02,36</v>
      </c>
      <c r="B240">
        <v>36</v>
      </c>
      <c r="C240">
        <v>11833.7257919937</v>
      </c>
      <c r="D240">
        <v>11670.662539671701</v>
      </c>
      <c r="E240" t="s">
        <v>9</v>
      </c>
      <c r="F240" t="s">
        <v>62</v>
      </c>
    </row>
    <row r="241" spans="1:6" x14ac:dyDescent="0.35">
      <c r="A241" t="str">
        <f t="shared" si="3"/>
        <v>ET02,37</v>
      </c>
      <c r="B241">
        <v>37</v>
      </c>
      <c r="C241">
        <v>11938.2197069719</v>
      </c>
      <c r="D241">
        <v>11938.2197069719</v>
      </c>
      <c r="E241" t="s">
        <v>9</v>
      </c>
      <c r="F241" t="s">
        <v>62</v>
      </c>
    </row>
    <row r="242" spans="1:6" x14ac:dyDescent="0.35">
      <c r="A242" t="str">
        <f t="shared" si="3"/>
        <v>ET02,38</v>
      </c>
      <c r="B242">
        <v>38</v>
      </c>
      <c r="C242">
        <v>11891.883467893</v>
      </c>
      <c r="D242">
        <v>12136.073951922001</v>
      </c>
      <c r="E242" t="s">
        <v>9</v>
      </c>
      <c r="F242" t="s">
        <v>62</v>
      </c>
    </row>
    <row r="243" spans="1:6" x14ac:dyDescent="0.35">
      <c r="A243" t="str">
        <f t="shared" si="3"/>
        <v>ET02,39</v>
      </c>
      <c r="B243">
        <v>39</v>
      </c>
      <c r="C243">
        <v>11845.547228814101</v>
      </c>
      <c r="D243">
        <v>12233.087003247299</v>
      </c>
      <c r="E243" t="s">
        <v>9</v>
      </c>
      <c r="F243" t="s">
        <v>62</v>
      </c>
    </row>
    <row r="244" spans="1:6" x14ac:dyDescent="0.35">
      <c r="A244" t="str">
        <f t="shared" si="3"/>
        <v>ET02,40</v>
      </c>
      <c r="B244">
        <v>40</v>
      </c>
      <c r="C244">
        <v>11799.2109897351</v>
      </c>
      <c r="D244">
        <v>12208.0048125581</v>
      </c>
      <c r="E244" t="s">
        <v>9</v>
      </c>
      <c r="F244" t="s">
        <v>62</v>
      </c>
    </row>
    <row r="245" spans="1:6" x14ac:dyDescent="0.35">
      <c r="A245" t="str">
        <f t="shared" si="3"/>
        <v>ET02,41</v>
      </c>
      <c r="B245">
        <v>41</v>
      </c>
      <c r="C245">
        <v>11752.874750656199</v>
      </c>
      <c r="D245">
        <v>12039.5733314647</v>
      </c>
      <c r="E245" t="s">
        <v>9</v>
      </c>
      <c r="F245" t="s">
        <v>62</v>
      </c>
    </row>
    <row r="246" spans="1:6" x14ac:dyDescent="0.35">
      <c r="A246" t="str">
        <f t="shared" si="3"/>
        <v>ET02,42</v>
      </c>
      <c r="B246">
        <v>42</v>
      </c>
      <c r="C246">
        <v>11706.538511577201</v>
      </c>
      <c r="D246">
        <v>11706.538511577201</v>
      </c>
      <c r="E246" t="s">
        <v>9</v>
      </c>
      <c r="F246" t="s">
        <v>62</v>
      </c>
    </row>
    <row r="247" spans="1:6" x14ac:dyDescent="0.35">
      <c r="A247" t="str">
        <f t="shared" si="3"/>
        <v>ET02,43</v>
      </c>
      <c r="B247">
        <v>43</v>
      </c>
      <c r="C247">
        <v>11087.4681563881</v>
      </c>
      <c r="D247">
        <v>11201.9084172983</v>
      </c>
      <c r="E247" t="s">
        <v>9</v>
      </c>
      <c r="F247" t="s">
        <v>62</v>
      </c>
    </row>
    <row r="248" spans="1:6" x14ac:dyDescent="0.35">
      <c r="A248" t="str">
        <f t="shared" si="3"/>
        <v>ET02,44</v>
      </c>
      <c r="B248">
        <v>44</v>
      </c>
      <c r="C248">
        <v>10468.397801199</v>
      </c>
      <c r="D248">
        <v>10575.739564199999</v>
      </c>
      <c r="E248" t="s">
        <v>9</v>
      </c>
      <c r="F248" t="s">
        <v>62</v>
      </c>
    </row>
    <row r="249" spans="1:6" x14ac:dyDescent="0.35">
      <c r="A249" t="str">
        <f t="shared" si="3"/>
        <v>ET02,45</v>
      </c>
      <c r="B249">
        <v>45</v>
      </c>
      <c r="C249">
        <v>9849.3274460098091</v>
      </c>
      <c r="D249">
        <v>9892.3505806464891</v>
      </c>
      <c r="E249" t="s">
        <v>9</v>
      </c>
      <c r="F249" t="s">
        <v>62</v>
      </c>
    </row>
    <row r="250" spans="1:6" x14ac:dyDescent="0.35">
      <c r="A250" t="str">
        <f t="shared" si="3"/>
        <v>ET02,46</v>
      </c>
      <c r="B250">
        <v>46</v>
      </c>
      <c r="C250">
        <v>9230.2570908206599</v>
      </c>
      <c r="D250">
        <v>9216.0600950022308</v>
      </c>
      <c r="E250" t="s">
        <v>9</v>
      </c>
      <c r="F250" t="s">
        <v>62</v>
      </c>
    </row>
    <row r="251" spans="1:6" x14ac:dyDescent="0.35">
      <c r="A251" t="str">
        <f t="shared" si="3"/>
        <v>ET02,47</v>
      </c>
      <c r="B251">
        <v>47</v>
      </c>
      <c r="C251">
        <v>8611.1867356315197</v>
      </c>
      <c r="D251">
        <v>8611.1867356315197</v>
      </c>
      <c r="E251" t="s">
        <v>9</v>
      </c>
      <c r="F251" t="s">
        <v>62</v>
      </c>
    </row>
    <row r="252" spans="1:6" x14ac:dyDescent="0.35">
      <c r="A252" t="str">
        <f t="shared" si="3"/>
        <v>ET02,48</v>
      </c>
      <c r="B252">
        <v>48</v>
      </c>
      <c r="C252">
        <v>8204.7461101689896</v>
      </c>
      <c r="D252">
        <v>8123.4071691602003</v>
      </c>
      <c r="E252" t="s">
        <v>9</v>
      </c>
      <c r="F252" t="s">
        <v>62</v>
      </c>
    </row>
    <row r="253" spans="1:6" x14ac:dyDescent="0.35">
      <c r="A253" t="str">
        <f t="shared" si="3"/>
        <v>ET02,49</v>
      </c>
      <c r="B253">
        <v>49</v>
      </c>
      <c r="C253">
        <v>7798.3054847064604</v>
      </c>
      <c r="D253">
        <v>7723.8302152600199</v>
      </c>
      <c r="E253" t="s">
        <v>9</v>
      </c>
      <c r="F253" t="s">
        <v>62</v>
      </c>
    </row>
    <row r="254" spans="1:6" x14ac:dyDescent="0.35">
      <c r="A254" t="str">
        <f t="shared" si="3"/>
        <v>ET02,50</v>
      </c>
      <c r="B254">
        <v>50</v>
      </c>
      <c r="C254">
        <v>7391.8648592439204</v>
      </c>
      <c r="D254">
        <v>7364.9227318642397</v>
      </c>
      <c r="E254" t="s">
        <v>9</v>
      </c>
      <c r="F254" t="s">
        <v>62</v>
      </c>
    </row>
    <row r="255" spans="1:6" x14ac:dyDescent="0.35">
      <c r="A255" t="str">
        <f t="shared" si="3"/>
        <v>ET02,51</v>
      </c>
      <c r="B255">
        <v>51</v>
      </c>
      <c r="C255">
        <v>6985.4242337813903</v>
      </c>
      <c r="D255">
        <v>6999.1515769060998</v>
      </c>
      <c r="E255" t="s">
        <v>9</v>
      </c>
      <c r="F255" t="s">
        <v>62</v>
      </c>
    </row>
    <row r="256" spans="1:6" x14ac:dyDescent="0.35">
      <c r="A256" t="str">
        <f t="shared" si="3"/>
        <v>ET02,52</v>
      </c>
      <c r="B256">
        <v>52</v>
      </c>
      <c r="C256">
        <v>6578.9836083188602</v>
      </c>
      <c r="D256">
        <v>6578.9836083188602</v>
      </c>
      <c r="E256" t="s">
        <v>9</v>
      </c>
      <c r="F256" t="s">
        <v>62</v>
      </c>
    </row>
    <row r="257" spans="1:6" x14ac:dyDescent="0.35">
      <c r="A257" t="str">
        <f t="shared" si="3"/>
        <v>ET02,53</v>
      </c>
      <c r="B257">
        <v>53</v>
      </c>
      <c r="C257">
        <v>6079.0549218604601</v>
      </c>
      <c r="D257">
        <v>6073.5321527350898</v>
      </c>
      <c r="E257" t="s">
        <v>9</v>
      </c>
      <c r="F257" t="s">
        <v>62</v>
      </c>
    </row>
    <row r="258" spans="1:6" x14ac:dyDescent="0.35">
      <c r="A258" t="str">
        <f t="shared" si="3"/>
        <v>ET02,54</v>
      </c>
      <c r="B258">
        <v>54</v>
      </c>
      <c r="C258">
        <v>5579.1262354020701</v>
      </c>
      <c r="D258">
        <v>5518.4964115847397</v>
      </c>
      <c r="E258" t="s">
        <v>9</v>
      </c>
      <c r="F258" t="s">
        <v>62</v>
      </c>
    </row>
    <row r="259" spans="1:6" x14ac:dyDescent="0.35">
      <c r="A259" t="str">
        <f t="shared" ref="A259:A322" si="4">_xlfn.CONCAT(E259,",",B259)</f>
        <v>ET02,55</v>
      </c>
      <c r="B259">
        <v>55</v>
      </c>
      <c r="C259">
        <v>5079.19754894367</v>
      </c>
      <c r="D259">
        <v>4966.2220549970698</v>
      </c>
      <c r="E259" t="s">
        <v>9</v>
      </c>
      <c r="F259" t="s">
        <v>62</v>
      </c>
    </row>
    <row r="260" spans="1:6" x14ac:dyDescent="0.35">
      <c r="A260" t="str">
        <f t="shared" si="4"/>
        <v>ET02,56</v>
      </c>
      <c r="B260">
        <v>56</v>
      </c>
      <c r="C260">
        <v>4579.2688624852799</v>
      </c>
      <c r="D260">
        <v>4469.0547531013599</v>
      </c>
      <c r="E260" t="s">
        <v>9</v>
      </c>
      <c r="F260" t="s">
        <v>62</v>
      </c>
    </row>
    <row r="261" spans="1:6" x14ac:dyDescent="0.35">
      <c r="A261" t="str">
        <f t="shared" si="4"/>
        <v>ET02,57</v>
      </c>
      <c r="B261">
        <v>57</v>
      </c>
      <c r="C261">
        <v>4079.3401760268798</v>
      </c>
      <c r="D261">
        <v>4079.3401760268798</v>
      </c>
      <c r="E261" t="s">
        <v>9</v>
      </c>
      <c r="F261" t="s">
        <v>62</v>
      </c>
    </row>
    <row r="262" spans="1:6" x14ac:dyDescent="0.35">
      <c r="A262" t="str">
        <f t="shared" si="4"/>
        <v>ET02,58</v>
      </c>
      <c r="B262">
        <v>58</v>
      </c>
      <c r="C262">
        <v>3917.8395063301</v>
      </c>
      <c r="D262">
        <v>3831.00143558327</v>
      </c>
      <c r="E262" t="s">
        <v>9</v>
      </c>
      <c r="F262" t="s">
        <v>62</v>
      </c>
    </row>
    <row r="263" spans="1:6" x14ac:dyDescent="0.35">
      <c r="A263" t="str">
        <f t="shared" si="4"/>
        <v>ET02,59</v>
      </c>
      <c r="B263">
        <v>59</v>
      </c>
      <c r="C263">
        <v>3756.3388366333302</v>
      </c>
      <c r="D263">
        <v>3684.2714103016101</v>
      </c>
      <c r="E263" t="s">
        <v>9</v>
      </c>
      <c r="F263" t="s">
        <v>62</v>
      </c>
    </row>
    <row r="264" spans="1:6" x14ac:dyDescent="0.35">
      <c r="A264" t="str">
        <f t="shared" si="4"/>
        <v>ET02,60</v>
      </c>
      <c r="B264">
        <v>60</v>
      </c>
      <c r="C264">
        <v>3594.8381669365499</v>
      </c>
      <c r="D264">
        <v>3580.96042039338</v>
      </c>
      <c r="E264" t="s">
        <v>9</v>
      </c>
      <c r="F264" t="s">
        <v>62</v>
      </c>
    </row>
    <row r="265" spans="1:6" x14ac:dyDescent="0.35">
      <c r="A265" t="str">
        <f t="shared" si="4"/>
        <v>ET02,61</v>
      </c>
      <c r="B265">
        <v>61</v>
      </c>
      <c r="C265">
        <v>3433.3374972397801</v>
      </c>
      <c r="D265">
        <v>3462.8787860700199</v>
      </c>
      <c r="E265" t="s">
        <v>9</v>
      </c>
      <c r="F265" t="s">
        <v>62</v>
      </c>
    </row>
    <row r="266" spans="1:6" x14ac:dyDescent="0.35">
      <c r="A266" t="str">
        <f t="shared" si="4"/>
        <v>ET02,62</v>
      </c>
      <c r="B266">
        <v>62</v>
      </c>
      <c r="C266">
        <v>3271.8368275429998</v>
      </c>
      <c r="D266">
        <v>3271.8368275429998</v>
      </c>
      <c r="E266" t="s">
        <v>9</v>
      </c>
      <c r="F266" t="s">
        <v>62</v>
      </c>
    </row>
    <row r="267" spans="1:6" x14ac:dyDescent="0.35">
      <c r="A267" t="str">
        <f t="shared" si="4"/>
        <v>ET02,63</v>
      </c>
      <c r="B267">
        <v>63</v>
      </c>
      <c r="C267">
        <v>2907.1743646779601</v>
      </c>
      <c r="D267">
        <v>2967.7483940954899</v>
      </c>
      <c r="E267" t="s">
        <v>9</v>
      </c>
      <c r="F267" t="s">
        <v>62</v>
      </c>
    </row>
    <row r="268" spans="1:6" x14ac:dyDescent="0.35">
      <c r="A268" t="str">
        <f t="shared" si="4"/>
        <v>ET02,64</v>
      </c>
      <c r="B268">
        <v>64</v>
      </c>
      <c r="C268">
        <v>2542.5119018129199</v>
      </c>
      <c r="D268">
        <v>2582.9414512974899</v>
      </c>
      <c r="E268" t="s">
        <v>9</v>
      </c>
      <c r="F268" t="s">
        <v>62</v>
      </c>
    </row>
    <row r="269" spans="1:6" x14ac:dyDescent="0.35">
      <c r="A269" t="str">
        <f t="shared" si="4"/>
        <v>ET02,65</v>
      </c>
      <c r="B269">
        <v>65</v>
      </c>
      <c r="C269">
        <v>2177.8494389478801</v>
      </c>
      <c r="D269">
        <v>2167.8474937907299</v>
      </c>
      <c r="E269" t="s">
        <v>9</v>
      </c>
      <c r="F269" t="s">
        <v>62</v>
      </c>
    </row>
    <row r="270" spans="1:6" x14ac:dyDescent="0.35">
      <c r="A270" t="str">
        <f t="shared" si="4"/>
        <v>ET02,66</v>
      </c>
      <c r="B270">
        <v>66</v>
      </c>
      <c r="C270">
        <v>1813.1869760828399</v>
      </c>
      <c r="D270">
        <v>1772.89801621693</v>
      </c>
      <c r="E270" t="s">
        <v>9</v>
      </c>
      <c r="F270" t="s">
        <v>62</v>
      </c>
    </row>
    <row r="271" spans="1:6" x14ac:dyDescent="0.35">
      <c r="A271" t="str">
        <f t="shared" si="4"/>
        <v>ET02,67</v>
      </c>
      <c r="B271">
        <v>67</v>
      </c>
      <c r="C271">
        <v>1448.52451321781</v>
      </c>
      <c r="D271">
        <v>1448.52451321781</v>
      </c>
      <c r="E271" t="s">
        <v>9</v>
      </c>
      <c r="F271" t="s">
        <v>62</v>
      </c>
    </row>
    <row r="272" spans="1:6" x14ac:dyDescent="0.35">
      <c r="A272" t="str">
        <f t="shared" si="4"/>
        <v>ET02,68</v>
      </c>
      <c r="B272">
        <v>68</v>
      </c>
      <c r="C272">
        <v>1345.0269523608999</v>
      </c>
      <c r="D272">
        <v>1231.40358167213</v>
      </c>
      <c r="E272" t="s">
        <v>9</v>
      </c>
      <c r="F272" t="s">
        <v>62</v>
      </c>
    </row>
    <row r="273" spans="1:6" x14ac:dyDescent="0.35">
      <c r="A273" t="str">
        <f t="shared" si="4"/>
        <v>ET02,69</v>
      </c>
      <c r="B273">
        <v>69</v>
      </c>
      <c r="C273">
        <v>1241.5293915039999</v>
      </c>
      <c r="D273">
        <v>1103.19222740685</v>
      </c>
      <c r="E273" t="s">
        <v>9</v>
      </c>
      <c r="F273" t="s">
        <v>62</v>
      </c>
    </row>
    <row r="274" spans="1:6" x14ac:dyDescent="0.35">
      <c r="A274" t="str">
        <f t="shared" si="4"/>
        <v>ET02,70</v>
      </c>
      <c r="B274">
        <v>70</v>
      </c>
      <c r="C274">
        <v>1138.0318306470999</v>
      </c>
      <c r="D274">
        <v>1031.7925584859599</v>
      </c>
      <c r="E274" t="s">
        <v>9</v>
      </c>
      <c r="F274" t="s">
        <v>62</v>
      </c>
    </row>
    <row r="275" spans="1:6" x14ac:dyDescent="0.35">
      <c r="A275" t="str">
        <f t="shared" si="4"/>
        <v>ET02,71</v>
      </c>
      <c r="B275">
        <v>71</v>
      </c>
      <c r="C275">
        <v>1034.5342697901999</v>
      </c>
      <c r="D275">
        <v>985.106682973445</v>
      </c>
      <c r="E275" t="s">
        <v>9</v>
      </c>
      <c r="F275" t="s">
        <v>62</v>
      </c>
    </row>
    <row r="276" spans="1:6" x14ac:dyDescent="0.35">
      <c r="A276" t="str">
        <f t="shared" si="4"/>
        <v>ET02,72</v>
      </c>
      <c r="B276">
        <v>72</v>
      </c>
      <c r="C276">
        <v>931.03670893330002</v>
      </c>
      <c r="D276">
        <v>931.03670893330002</v>
      </c>
      <c r="E276" t="s">
        <v>9</v>
      </c>
      <c r="F276" t="s">
        <v>62</v>
      </c>
    </row>
    <row r="277" spans="1:6" x14ac:dyDescent="0.35">
      <c r="A277" t="str">
        <f t="shared" si="4"/>
        <v>ET02,73</v>
      </c>
      <c r="B277">
        <v>73</v>
      </c>
      <c r="C277">
        <v>821.16967144663295</v>
      </c>
      <c r="D277">
        <v>845.12636345705596</v>
      </c>
      <c r="E277" t="s">
        <v>9</v>
      </c>
      <c r="F277" t="s">
        <v>62</v>
      </c>
    </row>
    <row r="278" spans="1:6" x14ac:dyDescent="0.35">
      <c r="A278" t="str">
        <f t="shared" si="4"/>
        <v>ET02,74</v>
      </c>
      <c r="B278">
        <v>74</v>
      </c>
      <c r="C278">
        <v>711.30263395996599</v>
      </c>
      <c r="D278">
        <v>733.48584974638698</v>
      </c>
      <c r="E278" t="s">
        <v>9</v>
      </c>
      <c r="F278" t="s">
        <v>62</v>
      </c>
    </row>
    <row r="279" spans="1:6" x14ac:dyDescent="0.35">
      <c r="A279" t="str">
        <f t="shared" si="4"/>
        <v>ET02,75</v>
      </c>
      <c r="B279">
        <v>75</v>
      </c>
      <c r="C279">
        <v>601.43559647330005</v>
      </c>
      <c r="D279">
        <v>609.86699003050705</v>
      </c>
      <c r="E279" t="s">
        <v>9</v>
      </c>
      <c r="F279" t="s">
        <v>62</v>
      </c>
    </row>
    <row r="280" spans="1:6" x14ac:dyDescent="0.35">
      <c r="A280" t="str">
        <f t="shared" si="4"/>
        <v>ET02,76</v>
      </c>
      <c r="B280">
        <v>76</v>
      </c>
      <c r="C280">
        <v>491.56855898663298</v>
      </c>
      <c r="D280">
        <v>488.02160653862899</v>
      </c>
      <c r="E280" t="s">
        <v>9</v>
      </c>
      <c r="F280" t="s">
        <v>62</v>
      </c>
    </row>
    <row r="281" spans="1:6" x14ac:dyDescent="0.35">
      <c r="A281" t="str">
        <f t="shared" si="4"/>
        <v>ET02,77</v>
      </c>
      <c r="B281">
        <v>77</v>
      </c>
      <c r="C281">
        <v>381.70152149996602</v>
      </c>
      <c r="D281">
        <v>381.70152149996602</v>
      </c>
      <c r="E281" t="s">
        <v>9</v>
      </c>
      <c r="F281" t="s">
        <v>62</v>
      </c>
    </row>
    <row r="282" spans="1:6" x14ac:dyDescent="0.35">
      <c r="A282" t="str">
        <f t="shared" si="4"/>
        <v>ET02,78</v>
      </c>
      <c r="B282">
        <v>78</v>
      </c>
      <c r="C282">
        <v>336.49401719997297</v>
      </c>
      <c r="D282">
        <v>301.38951433471198</v>
      </c>
      <c r="E282" t="s">
        <v>9</v>
      </c>
      <c r="F282" t="s">
        <v>62</v>
      </c>
    </row>
    <row r="283" spans="1:6" x14ac:dyDescent="0.35">
      <c r="A283" t="str">
        <f t="shared" si="4"/>
        <v>ET02,79</v>
      </c>
      <c r="B283">
        <v>79</v>
      </c>
      <c r="C283">
        <v>291.28651289997998</v>
      </c>
      <c r="D283">
        <v>244.49219322698701</v>
      </c>
      <c r="E283" t="s">
        <v>9</v>
      </c>
      <c r="F283" t="s">
        <v>62</v>
      </c>
    </row>
    <row r="284" spans="1:6" x14ac:dyDescent="0.35">
      <c r="A284" t="str">
        <f t="shared" si="4"/>
        <v>ET02,80</v>
      </c>
      <c r="B284">
        <v>80</v>
      </c>
      <c r="C284">
        <v>246.079008599986</v>
      </c>
      <c r="D284">
        <v>205.147123551893</v>
      </c>
      <c r="E284" t="s">
        <v>9</v>
      </c>
      <c r="F284" t="s">
        <v>62</v>
      </c>
    </row>
    <row r="285" spans="1:6" x14ac:dyDescent="0.35">
      <c r="A285" t="str">
        <f t="shared" si="4"/>
        <v>ET02,81</v>
      </c>
      <c r="B285">
        <v>81</v>
      </c>
      <c r="C285">
        <v>200.87150429999301</v>
      </c>
      <c r="D285">
        <v>177.49187068453</v>
      </c>
      <c r="E285" t="s">
        <v>9</v>
      </c>
      <c r="F285" t="s">
        <v>62</v>
      </c>
    </row>
    <row r="286" spans="1:6" x14ac:dyDescent="0.35">
      <c r="A286" t="str">
        <f t="shared" si="4"/>
        <v>ET02,82</v>
      </c>
      <c r="B286">
        <v>82</v>
      </c>
      <c r="C286">
        <v>155.66399999999999</v>
      </c>
      <c r="D286">
        <v>155.66399999999999</v>
      </c>
      <c r="E286" t="s">
        <v>9</v>
      </c>
      <c r="F286" t="s">
        <v>62</v>
      </c>
    </row>
    <row r="287" spans="1:6" x14ac:dyDescent="0.35">
      <c r="A287" t="str">
        <f t="shared" si="4"/>
        <v>ET02,83</v>
      </c>
      <c r="B287">
        <v>83</v>
      </c>
      <c r="C287">
        <v>136.67519999999999</v>
      </c>
      <c r="D287">
        <v>134.85683553381699</v>
      </c>
      <c r="E287" t="s">
        <v>9</v>
      </c>
      <c r="F287" t="s">
        <v>62</v>
      </c>
    </row>
    <row r="288" spans="1:6" x14ac:dyDescent="0.35">
      <c r="A288" t="str">
        <f t="shared" si="4"/>
        <v>ET02,84</v>
      </c>
      <c r="B288">
        <v>84</v>
      </c>
      <c r="C288">
        <v>117.68640000000001</v>
      </c>
      <c r="D288">
        <v>114.48673596314801</v>
      </c>
      <c r="E288" t="s">
        <v>9</v>
      </c>
      <c r="F288" t="s">
        <v>62</v>
      </c>
    </row>
    <row r="289" spans="1:6" x14ac:dyDescent="0.35">
      <c r="A289" t="str">
        <f t="shared" si="4"/>
        <v>ET02,85</v>
      </c>
      <c r="B289">
        <v>85</v>
      </c>
      <c r="C289">
        <v>98.697599999999994</v>
      </c>
      <c r="D289">
        <v>95.025818625569201</v>
      </c>
      <c r="E289" t="s">
        <v>9</v>
      </c>
      <c r="F289" t="s">
        <v>62</v>
      </c>
    </row>
    <row r="290" spans="1:6" x14ac:dyDescent="0.35">
      <c r="A290" t="str">
        <f t="shared" si="4"/>
        <v>ET02,86</v>
      </c>
      <c r="B290">
        <v>86</v>
      </c>
      <c r="C290">
        <v>79.708799999999997</v>
      </c>
      <c r="D290">
        <v>76.946200858660504</v>
      </c>
      <c r="E290" t="s">
        <v>9</v>
      </c>
      <c r="F290" t="s">
        <v>62</v>
      </c>
    </row>
    <row r="291" spans="1:6" x14ac:dyDescent="0.35">
      <c r="A291" t="str">
        <f t="shared" si="4"/>
        <v>ET02,87</v>
      </c>
      <c r="B291">
        <v>87</v>
      </c>
      <c r="C291">
        <v>60.72</v>
      </c>
      <c r="D291">
        <v>60.72</v>
      </c>
      <c r="E291" t="s">
        <v>9</v>
      </c>
      <c r="F291" t="s">
        <v>62</v>
      </c>
    </row>
    <row r="292" spans="1:6" x14ac:dyDescent="0.35">
      <c r="A292" t="str">
        <f t="shared" si="4"/>
        <v>ET02,88</v>
      </c>
      <c r="B292">
        <v>88</v>
      </c>
      <c r="C292">
        <v>50.847999999999999</v>
      </c>
      <c r="D292">
        <v>46.7188985380009</v>
      </c>
      <c r="E292" t="s">
        <v>9</v>
      </c>
      <c r="F292" t="s">
        <v>62</v>
      </c>
    </row>
    <row r="293" spans="1:6" x14ac:dyDescent="0.35">
      <c r="A293" t="str">
        <f t="shared" si="4"/>
        <v>ET02,89</v>
      </c>
      <c r="B293">
        <v>89</v>
      </c>
      <c r="C293">
        <v>40.975999999999999</v>
      </c>
      <c r="D293">
        <v>34.912839564414902</v>
      </c>
      <c r="E293" t="s">
        <v>9</v>
      </c>
      <c r="F293" t="s">
        <v>62</v>
      </c>
    </row>
    <row r="294" spans="1:6" x14ac:dyDescent="0.35">
      <c r="A294" t="str">
        <f t="shared" si="4"/>
        <v>ET02,90</v>
      </c>
      <c r="B294">
        <v>90</v>
      </c>
      <c r="C294">
        <v>31.103999999999999</v>
      </c>
      <c r="D294">
        <v>25.171331321828401</v>
      </c>
      <c r="E294" t="s">
        <v>9</v>
      </c>
      <c r="F294" t="s">
        <v>62</v>
      </c>
    </row>
    <row r="295" spans="1:6" x14ac:dyDescent="0.35">
      <c r="A295" t="str">
        <f t="shared" si="4"/>
        <v>ET02,91</v>
      </c>
      <c r="B295">
        <v>91</v>
      </c>
      <c r="C295">
        <v>21.231999999999999</v>
      </c>
      <c r="D295">
        <v>17.363882052828</v>
      </c>
      <c r="E295" t="s">
        <v>9</v>
      </c>
      <c r="F295" t="s">
        <v>62</v>
      </c>
    </row>
    <row r="296" spans="1:6" x14ac:dyDescent="0.35">
      <c r="A296" t="str">
        <f t="shared" si="4"/>
        <v>ET02,92</v>
      </c>
      <c r="B296">
        <v>92</v>
      </c>
      <c r="C296">
        <v>11.36</v>
      </c>
      <c r="D296">
        <v>11.36</v>
      </c>
      <c r="E296" t="s">
        <v>9</v>
      </c>
      <c r="F296" t="s">
        <v>62</v>
      </c>
    </row>
    <row r="297" spans="1:6" x14ac:dyDescent="0.35">
      <c r="A297" t="str">
        <f t="shared" si="4"/>
        <v>ET02,93</v>
      </c>
      <c r="B297">
        <v>93</v>
      </c>
      <c r="C297">
        <v>9.2479999999999993</v>
      </c>
      <c r="D297">
        <v>7.0049783141790796</v>
      </c>
      <c r="E297" t="s">
        <v>9</v>
      </c>
      <c r="F297" t="s">
        <v>62</v>
      </c>
    </row>
    <row r="298" spans="1:6" x14ac:dyDescent="0.35">
      <c r="A298" t="str">
        <f t="shared" si="4"/>
        <v>ET02,94</v>
      </c>
      <c r="B298">
        <v>94</v>
      </c>
      <c r="C298">
        <v>7.1360000000000001</v>
      </c>
      <c r="D298">
        <v>4.0472497791928204</v>
      </c>
      <c r="E298" t="s">
        <v>9</v>
      </c>
      <c r="F298" t="s">
        <v>62</v>
      </c>
    </row>
    <row r="299" spans="1:6" x14ac:dyDescent="0.35">
      <c r="A299" t="str">
        <f t="shared" si="4"/>
        <v>ET02,95</v>
      </c>
      <c r="B299">
        <v>95</v>
      </c>
      <c r="C299">
        <v>5.024</v>
      </c>
      <c r="D299">
        <v>2.2110320871170202</v>
      </c>
      <c r="E299" t="s">
        <v>9</v>
      </c>
      <c r="F299" t="s">
        <v>62</v>
      </c>
    </row>
    <row r="300" spans="1:6" x14ac:dyDescent="0.35">
      <c r="A300" t="str">
        <f t="shared" si="4"/>
        <v>ET02,96</v>
      </c>
      <c r="B300">
        <v>96</v>
      </c>
      <c r="C300">
        <v>2.9119999999999999</v>
      </c>
      <c r="D300">
        <v>1.2205429300274799</v>
      </c>
      <c r="E300" t="s">
        <v>9</v>
      </c>
      <c r="F300" t="s">
        <v>62</v>
      </c>
    </row>
    <row r="301" spans="1:6" x14ac:dyDescent="0.35">
      <c r="A301" t="str">
        <f t="shared" si="4"/>
        <v>ET02,97</v>
      </c>
      <c r="B301">
        <v>97</v>
      </c>
      <c r="C301">
        <v>0.8</v>
      </c>
      <c r="D301">
        <v>0.80000000000000404</v>
      </c>
      <c r="E301" t="s">
        <v>9</v>
      </c>
      <c r="F301" t="s">
        <v>62</v>
      </c>
    </row>
    <row r="302" spans="1:6" x14ac:dyDescent="0.35">
      <c r="A302" t="str">
        <f t="shared" si="4"/>
        <v>ET02,98</v>
      </c>
      <c r="B302">
        <v>98</v>
      </c>
      <c r="C302">
        <v>0.86666666666666703</v>
      </c>
      <c r="D302">
        <v>0.70324226714563598</v>
      </c>
      <c r="E302" t="s">
        <v>9</v>
      </c>
      <c r="F302" t="s">
        <v>62</v>
      </c>
    </row>
    <row r="303" spans="1:6" x14ac:dyDescent="0.35">
      <c r="A303" t="str">
        <f t="shared" si="4"/>
        <v>ET02,99</v>
      </c>
      <c r="B303">
        <v>99</v>
      </c>
      <c r="C303">
        <v>0.93333333333333302</v>
      </c>
      <c r="D303">
        <v>0.80259381371650895</v>
      </c>
      <c r="E303" t="s">
        <v>9</v>
      </c>
      <c r="F303" t="s">
        <v>62</v>
      </c>
    </row>
    <row r="304" spans="1:6" x14ac:dyDescent="0.35">
      <c r="A304" t="str">
        <f t="shared" si="4"/>
        <v>ET02,100</v>
      </c>
      <c r="B304">
        <v>100</v>
      </c>
      <c r="C304">
        <v>1</v>
      </c>
      <c r="D304">
        <v>1</v>
      </c>
      <c r="E304" t="s">
        <v>9</v>
      </c>
      <c r="F304" t="s">
        <v>62</v>
      </c>
    </row>
    <row r="305" spans="1:6" x14ac:dyDescent="0.35">
      <c r="A305" t="str">
        <f t="shared" si="4"/>
        <v>ET03,&lt;1</v>
      </c>
      <c r="B305" t="s">
        <v>61</v>
      </c>
      <c r="C305">
        <v>382978.40541072498</v>
      </c>
      <c r="D305">
        <v>382978.40541072498</v>
      </c>
      <c r="E305" t="s">
        <v>11</v>
      </c>
      <c r="F305" t="s">
        <v>10</v>
      </c>
    </row>
    <row r="306" spans="1:6" x14ac:dyDescent="0.35">
      <c r="A306" t="str">
        <f t="shared" si="4"/>
        <v>ET03,1</v>
      </c>
      <c r="B306">
        <v>1</v>
      </c>
      <c r="C306">
        <v>368442.02816977003</v>
      </c>
      <c r="D306">
        <v>367679.93773982901</v>
      </c>
      <c r="E306" t="s">
        <v>11</v>
      </c>
      <c r="F306" t="s">
        <v>10</v>
      </c>
    </row>
    <row r="307" spans="1:6" x14ac:dyDescent="0.35">
      <c r="A307" t="str">
        <f t="shared" si="4"/>
        <v>ET03,2</v>
      </c>
      <c r="B307">
        <v>2</v>
      </c>
      <c r="C307">
        <v>353905.65092881501</v>
      </c>
      <c r="D307">
        <v>353905.65092881501</v>
      </c>
      <c r="E307" t="s">
        <v>11</v>
      </c>
      <c r="F307" t="s">
        <v>10</v>
      </c>
    </row>
    <row r="308" spans="1:6" x14ac:dyDescent="0.35">
      <c r="A308" t="str">
        <f t="shared" si="4"/>
        <v>ET03,3</v>
      </c>
      <c r="B308">
        <v>3</v>
      </c>
      <c r="C308">
        <v>346846.22695605701</v>
      </c>
      <c r="D308">
        <v>342838.64800714201</v>
      </c>
      <c r="E308" t="s">
        <v>11</v>
      </c>
      <c r="F308" t="s">
        <v>10</v>
      </c>
    </row>
    <row r="309" spans="1:6" x14ac:dyDescent="0.35">
      <c r="A309" t="str">
        <f t="shared" si="4"/>
        <v>ET03,4</v>
      </c>
      <c r="B309">
        <v>4</v>
      </c>
      <c r="C309">
        <v>339786.80298329901</v>
      </c>
      <c r="D309">
        <v>334297.72068257898</v>
      </c>
      <c r="E309" t="s">
        <v>11</v>
      </c>
      <c r="F309" t="s">
        <v>10</v>
      </c>
    </row>
    <row r="310" spans="1:6" x14ac:dyDescent="0.35">
      <c r="A310" t="str">
        <f t="shared" si="4"/>
        <v>ET03,5</v>
      </c>
      <c r="B310">
        <v>5</v>
      </c>
      <c r="C310">
        <v>332727.37901054003</v>
      </c>
      <c r="D310">
        <v>327760.58283247403</v>
      </c>
      <c r="E310" t="s">
        <v>11</v>
      </c>
      <c r="F310" t="s">
        <v>10</v>
      </c>
    </row>
    <row r="311" spans="1:6" x14ac:dyDescent="0.35">
      <c r="A311" t="str">
        <f t="shared" si="4"/>
        <v>ET03,6</v>
      </c>
      <c r="B311">
        <v>6</v>
      </c>
      <c r="C311">
        <v>325667.95503778203</v>
      </c>
      <c r="D311">
        <v>322704.94833417301</v>
      </c>
      <c r="E311" t="s">
        <v>11</v>
      </c>
      <c r="F311" t="s">
        <v>10</v>
      </c>
    </row>
    <row r="312" spans="1:6" x14ac:dyDescent="0.35">
      <c r="A312" t="str">
        <f t="shared" si="4"/>
        <v>ET03,7</v>
      </c>
      <c r="B312">
        <v>7</v>
      </c>
      <c r="C312">
        <v>318608.53106502403</v>
      </c>
      <c r="D312">
        <v>318608.53106502403</v>
      </c>
      <c r="E312" t="s">
        <v>11</v>
      </c>
      <c r="F312" t="s">
        <v>10</v>
      </c>
    </row>
    <row r="313" spans="1:6" x14ac:dyDescent="0.35">
      <c r="A313" t="str">
        <f t="shared" si="4"/>
        <v>ET03,8</v>
      </c>
      <c r="B313">
        <v>8</v>
      </c>
      <c r="C313">
        <v>315570.76912867202</v>
      </c>
      <c r="D313">
        <v>315022.52516253002</v>
      </c>
      <c r="E313" t="s">
        <v>11</v>
      </c>
      <c r="F313" t="s">
        <v>10</v>
      </c>
    </row>
    <row r="314" spans="1:6" x14ac:dyDescent="0.35">
      <c r="A314" t="str">
        <f t="shared" si="4"/>
        <v>ET03,9</v>
      </c>
      <c r="B314">
        <v>9</v>
      </c>
      <c r="C314">
        <v>312533.00719232101</v>
      </c>
      <c r="D314">
        <v>311792.04580482101</v>
      </c>
      <c r="E314" t="s">
        <v>11</v>
      </c>
      <c r="F314" t="s">
        <v>10</v>
      </c>
    </row>
    <row r="315" spans="1:6" x14ac:dyDescent="0.35">
      <c r="A315" t="str">
        <f t="shared" si="4"/>
        <v>ET03,10</v>
      </c>
      <c r="B315">
        <v>10</v>
      </c>
      <c r="C315">
        <v>309495.245255969</v>
      </c>
      <c r="D315">
        <v>308835.68843018299</v>
      </c>
      <c r="E315" t="s">
        <v>11</v>
      </c>
      <c r="F315" t="s">
        <v>10</v>
      </c>
    </row>
    <row r="316" spans="1:6" x14ac:dyDescent="0.35">
      <c r="A316" t="str">
        <f t="shared" si="4"/>
        <v>ET03,11</v>
      </c>
      <c r="B316">
        <v>11</v>
      </c>
      <c r="C316">
        <v>306457.48331961798</v>
      </c>
      <c r="D316">
        <v>306072.048476903</v>
      </c>
      <c r="E316" t="s">
        <v>11</v>
      </c>
      <c r="F316" t="s">
        <v>10</v>
      </c>
    </row>
    <row r="317" spans="1:6" x14ac:dyDescent="0.35">
      <c r="A317" t="str">
        <f t="shared" si="4"/>
        <v>ET03,12</v>
      </c>
      <c r="B317">
        <v>12</v>
      </c>
      <c r="C317">
        <v>303419.72138326598</v>
      </c>
      <c r="D317">
        <v>303419.72138326598</v>
      </c>
      <c r="E317" t="s">
        <v>11</v>
      </c>
      <c r="F317" t="s">
        <v>10</v>
      </c>
    </row>
    <row r="318" spans="1:6" x14ac:dyDescent="0.35">
      <c r="A318" t="str">
        <f t="shared" si="4"/>
        <v>ET03,13</v>
      </c>
      <c r="B318">
        <v>13</v>
      </c>
      <c r="C318">
        <v>298368.35499821301</v>
      </c>
      <c r="D318">
        <v>300710.77675002499</v>
      </c>
      <c r="E318" t="s">
        <v>11</v>
      </c>
      <c r="F318" t="s">
        <v>10</v>
      </c>
    </row>
    <row r="319" spans="1:6" x14ac:dyDescent="0.35">
      <c r="A319" t="str">
        <f t="shared" si="4"/>
        <v>ET03,14</v>
      </c>
      <c r="B319">
        <v>14</v>
      </c>
      <c r="C319">
        <v>293316.98861315998</v>
      </c>
      <c r="D319">
        <v>297431.18082779698</v>
      </c>
      <c r="E319" t="s">
        <v>11</v>
      </c>
      <c r="F319" t="s">
        <v>10</v>
      </c>
    </row>
    <row r="320" spans="1:6" x14ac:dyDescent="0.35">
      <c r="A320" t="str">
        <f t="shared" si="4"/>
        <v>ET03,15</v>
      </c>
      <c r="B320">
        <v>15</v>
      </c>
      <c r="C320">
        <v>288265.62222810602</v>
      </c>
      <c r="D320">
        <v>292980.37402966199</v>
      </c>
      <c r="E320" t="s">
        <v>11</v>
      </c>
      <c r="F320" t="s">
        <v>10</v>
      </c>
    </row>
    <row r="321" spans="1:6" x14ac:dyDescent="0.35">
      <c r="A321" t="str">
        <f t="shared" si="4"/>
        <v>ET03,16</v>
      </c>
      <c r="B321">
        <v>16</v>
      </c>
      <c r="C321">
        <v>283214.25584305299</v>
      </c>
      <c r="D321">
        <v>286757.79676870198</v>
      </c>
      <c r="E321" t="s">
        <v>11</v>
      </c>
      <c r="F321" t="s">
        <v>10</v>
      </c>
    </row>
    <row r="322" spans="1:6" x14ac:dyDescent="0.35">
      <c r="A322" t="str">
        <f t="shared" si="4"/>
        <v>ET03,17</v>
      </c>
      <c r="B322">
        <v>17</v>
      </c>
      <c r="C322">
        <v>278162.88945800002</v>
      </c>
      <c r="D322">
        <v>278162.88945800002</v>
      </c>
      <c r="E322" t="s">
        <v>11</v>
      </c>
      <c r="F322" t="s">
        <v>10</v>
      </c>
    </row>
    <row r="323" spans="1:6" x14ac:dyDescent="0.35">
      <c r="A323" t="str">
        <f t="shared" ref="A323:A386" si="5">_xlfn.CONCAT(E323,",",B323)</f>
        <v>ET03,18</v>
      </c>
      <c r="B323">
        <v>18</v>
      </c>
      <c r="C323">
        <v>266252.990107366</v>
      </c>
      <c r="D323">
        <v>266915.32911934599</v>
      </c>
      <c r="E323" t="s">
        <v>11</v>
      </c>
      <c r="F323" t="s">
        <v>10</v>
      </c>
    </row>
    <row r="324" spans="1:6" x14ac:dyDescent="0.35">
      <c r="A324" t="str">
        <f t="shared" si="5"/>
        <v>ET03,19</v>
      </c>
      <c r="B324">
        <v>19</v>
      </c>
      <c r="C324">
        <v>254343.09075673099</v>
      </c>
      <c r="D324">
        <v>254015.73920936699</v>
      </c>
      <c r="E324" t="s">
        <v>11</v>
      </c>
      <c r="F324" t="s">
        <v>10</v>
      </c>
    </row>
    <row r="325" spans="1:6" x14ac:dyDescent="0.35">
      <c r="A325" t="str">
        <f t="shared" si="5"/>
        <v>ET03,20</v>
      </c>
      <c r="B325">
        <v>20</v>
      </c>
      <c r="C325">
        <v>242433.191406097</v>
      </c>
      <c r="D325">
        <v>240784.97979339701</v>
      </c>
      <c r="E325" t="s">
        <v>11</v>
      </c>
      <c r="F325" t="s">
        <v>10</v>
      </c>
    </row>
    <row r="326" spans="1:6" x14ac:dyDescent="0.35">
      <c r="A326" t="str">
        <f t="shared" si="5"/>
        <v>ET03,21</v>
      </c>
      <c r="B326">
        <v>21</v>
      </c>
      <c r="C326">
        <v>230523.29205546199</v>
      </c>
      <c r="D326">
        <v>228543.910936773</v>
      </c>
      <c r="E326" t="s">
        <v>11</v>
      </c>
      <c r="F326" t="s">
        <v>10</v>
      </c>
    </row>
    <row r="327" spans="1:6" x14ac:dyDescent="0.35">
      <c r="A327" t="str">
        <f t="shared" si="5"/>
        <v>ET03,22</v>
      </c>
      <c r="B327">
        <v>22</v>
      </c>
      <c r="C327">
        <v>218613.392704828</v>
      </c>
      <c r="D327">
        <v>218613.392704828</v>
      </c>
      <c r="E327" t="s">
        <v>11</v>
      </c>
      <c r="F327" t="s">
        <v>10</v>
      </c>
    </row>
    <row r="328" spans="1:6" x14ac:dyDescent="0.35">
      <c r="A328" t="str">
        <f t="shared" si="5"/>
        <v>ET03,23</v>
      </c>
      <c r="B328">
        <v>23</v>
      </c>
      <c r="C328">
        <v>213552.73128424201</v>
      </c>
      <c r="D328">
        <v>211861.972542098</v>
      </c>
      <c r="E328" t="s">
        <v>11</v>
      </c>
      <c r="F328" t="s">
        <v>10</v>
      </c>
    </row>
    <row r="329" spans="1:6" x14ac:dyDescent="0.35">
      <c r="A329" t="str">
        <f t="shared" si="5"/>
        <v>ET03,24</v>
      </c>
      <c r="B329">
        <v>24</v>
      </c>
      <c r="C329">
        <v>208492.06986365601</v>
      </c>
      <c r="D329">
        <v>207348.94740991099</v>
      </c>
      <c r="E329" t="s">
        <v>11</v>
      </c>
      <c r="F329" t="s">
        <v>10</v>
      </c>
    </row>
    <row r="330" spans="1:6" x14ac:dyDescent="0.35">
      <c r="A330" t="str">
        <f t="shared" si="5"/>
        <v>ET03,25</v>
      </c>
      <c r="B330">
        <v>25</v>
      </c>
      <c r="C330">
        <v>203431.40844306999</v>
      </c>
      <c r="D330">
        <v>203681.301648797</v>
      </c>
      <c r="E330" t="s">
        <v>11</v>
      </c>
      <c r="F330" t="s">
        <v>10</v>
      </c>
    </row>
    <row r="331" spans="1:6" x14ac:dyDescent="0.35">
      <c r="A331" t="str">
        <f t="shared" si="5"/>
        <v>ET03,26</v>
      </c>
      <c r="B331">
        <v>26</v>
      </c>
      <c r="C331">
        <v>198370.747022483</v>
      </c>
      <c r="D331">
        <v>199466.019599283</v>
      </c>
      <c r="E331" t="s">
        <v>11</v>
      </c>
      <c r="F331" t="s">
        <v>10</v>
      </c>
    </row>
    <row r="332" spans="1:6" x14ac:dyDescent="0.35">
      <c r="A332" t="str">
        <f t="shared" si="5"/>
        <v>ET03,27</v>
      </c>
      <c r="B332">
        <v>27</v>
      </c>
      <c r="C332">
        <v>193310.08560189701</v>
      </c>
      <c r="D332">
        <v>193310.08560189701</v>
      </c>
      <c r="E332" t="s">
        <v>11</v>
      </c>
      <c r="F332" t="s">
        <v>10</v>
      </c>
    </row>
    <row r="333" spans="1:6" x14ac:dyDescent="0.35">
      <c r="A333" t="str">
        <f t="shared" si="5"/>
        <v>ET03,28</v>
      </c>
      <c r="B333">
        <v>28</v>
      </c>
      <c r="C333">
        <v>183330.93817681199</v>
      </c>
      <c r="D333">
        <v>184290.47807845799</v>
      </c>
      <c r="E333" t="s">
        <v>11</v>
      </c>
      <c r="F333" t="s">
        <v>10</v>
      </c>
    </row>
    <row r="334" spans="1:6" x14ac:dyDescent="0.35">
      <c r="A334" t="str">
        <f t="shared" si="5"/>
        <v>ET03,29</v>
      </c>
      <c r="B334">
        <v>29</v>
      </c>
      <c r="C334">
        <v>173351.79075172701</v>
      </c>
      <c r="D334">
        <v>173364.15177593601</v>
      </c>
      <c r="E334" t="s">
        <v>11</v>
      </c>
      <c r="F334" t="s">
        <v>10</v>
      </c>
    </row>
    <row r="335" spans="1:6" x14ac:dyDescent="0.35">
      <c r="A335" t="str">
        <f t="shared" si="5"/>
        <v>ET03,30</v>
      </c>
      <c r="B335">
        <v>30</v>
      </c>
      <c r="C335">
        <v>163372.64332664199</v>
      </c>
      <c r="D335">
        <v>161958.05552259</v>
      </c>
      <c r="E335" t="s">
        <v>11</v>
      </c>
      <c r="F335" t="s">
        <v>10</v>
      </c>
    </row>
    <row r="336" spans="1:6" x14ac:dyDescent="0.35">
      <c r="A336" t="str">
        <f t="shared" si="5"/>
        <v>ET03,31</v>
      </c>
      <c r="B336">
        <v>31</v>
      </c>
      <c r="C336">
        <v>153393.49590155599</v>
      </c>
      <c r="D336">
        <v>151499.138146682</v>
      </c>
      <c r="E336" t="s">
        <v>11</v>
      </c>
      <c r="F336" t="s">
        <v>10</v>
      </c>
    </row>
    <row r="337" spans="1:6" x14ac:dyDescent="0.35">
      <c r="A337" t="str">
        <f t="shared" si="5"/>
        <v>ET03,32</v>
      </c>
      <c r="B337">
        <v>32</v>
      </c>
      <c r="C337">
        <v>143414.348476471</v>
      </c>
      <c r="D337">
        <v>143414.348476471</v>
      </c>
      <c r="E337" t="s">
        <v>11</v>
      </c>
      <c r="F337" t="s">
        <v>10</v>
      </c>
    </row>
    <row r="338" spans="1:6" x14ac:dyDescent="0.35">
      <c r="A338" t="str">
        <f t="shared" si="5"/>
        <v>ET03,33</v>
      </c>
      <c r="B338">
        <v>33</v>
      </c>
      <c r="C338">
        <v>141224.050782782</v>
      </c>
      <c r="D338">
        <v>138681.97402268101</v>
      </c>
      <c r="E338" t="s">
        <v>11</v>
      </c>
      <c r="F338" t="s">
        <v>10</v>
      </c>
    </row>
    <row r="339" spans="1:6" x14ac:dyDescent="0.35">
      <c r="A339" t="str">
        <f t="shared" si="5"/>
        <v>ET03,34</v>
      </c>
      <c r="B339">
        <v>34</v>
      </c>
      <c r="C339">
        <v>139033.75308909401</v>
      </c>
      <c r="D339">
        <v>136485.65702589601</v>
      </c>
      <c r="E339" t="s">
        <v>11</v>
      </c>
      <c r="F339" t="s">
        <v>10</v>
      </c>
    </row>
    <row r="340" spans="1:6" x14ac:dyDescent="0.35">
      <c r="A340" t="str">
        <f t="shared" si="5"/>
        <v>ET03,35</v>
      </c>
      <c r="B340">
        <v>35</v>
      </c>
      <c r="C340">
        <v>136843.45539540501</v>
      </c>
      <c r="D340">
        <v>135560.37840916001</v>
      </c>
      <c r="E340" t="s">
        <v>11</v>
      </c>
      <c r="F340" t="s">
        <v>10</v>
      </c>
    </row>
    <row r="341" spans="1:6" x14ac:dyDescent="0.35">
      <c r="A341" t="str">
        <f t="shared" si="5"/>
        <v>ET03,36</v>
      </c>
      <c r="B341">
        <v>36</v>
      </c>
      <c r="C341">
        <v>134653.157701716</v>
      </c>
      <c r="D341">
        <v>134641.11909552201</v>
      </c>
      <c r="E341" t="s">
        <v>11</v>
      </c>
      <c r="F341" t="s">
        <v>10</v>
      </c>
    </row>
    <row r="342" spans="1:6" x14ac:dyDescent="0.35">
      <c r="A342" t="str">
        <f t="shared" si="5"/>
        <v>ET03,37</v>
      </c>
      <c r="B342">
        <v>37</v>
      </c>
      <c r="C342">
        <v>132462.860008027</v>
      </c>
      <c r="D342">
        <v>132462.860008027</v>
      </c>
      <c r="E342" t="s">
        <v>11</v>
      </c>
      <c r="F342" t="s">
        <v>10</v>
      </c>
    </row>
    <row r="343" spans="1:6" x14ac:dyDescent="0.35">
      <c r="A343" t="str">
        <f t="shared" si="5"/>
        <v>ET03,38</v>
      </c>
      <c r="B343">
        <v>38</v>
      </c>
      <c r="C343">
        <v>126708.665680847</v>
      </c>
      <c r="D343">
        <v>128122.829974546</v>
      </c>
      <c r="E343" t="s">
        <v>11</v>
      </c>
      <c r="F343" t="s">
        <v>10</v>
      </c>
    </row>
    <row r="344" spans="1:6" x14ac:dyDescent="0.35">
      <c r="A344" t="str">
        <f t="shared" si="5"/>
        <v>ET03,39</v>
      </c>
      <c r="B344">
        <v>39</v>
      </c>
      <c r="C344">
        <v>120954.471353667</v>
      </c>
      <c r="D344">
        <v>122167.249442235</v>
      </c>
      <c r="E344" t="s">
        <v>11</v>
      </c>
      <c r="F344" t="s">
        <v>10</v>
      </c>
    </row>
    <row r="345" spans="1:6" x14ac:dyDescent="0.35">
      <c r="A345" t="str">
        <f t="shared" si="5"/>
        <v>ET03,40</v>
      </c>
      <c r="B345">
        <v>40</v>
      </c>
      <c r="C345">
        <v>115200.277026486</v>
      </c>
      <c r="D345">
        <v>115504.586763074</v>
      </c>
      <c r="E345" t="s">
        <v>11</v>
      </c>
      <c r="F345" t="s">
        <v>10</v>
      </c>
    </row>
    <row r="346" spans="1:6" x14ac:dyDescent="0.35">
      <c r="A346" t="str">
        <f t="shared" si="5"/>
        <v>ET03,41</v>
      </c>
      <c r="B346">
        <v>41</v>
      </c>
      <c r="C346">
        <v>109446.082699306</v>
      </c>
      <c r="D346">
        <v>109043.310289045</v>
      </c>
      <c r="E346" t="s">
        <v>11</v>
      </c>
      <c r="F346" t="s">
        <v>10</v>
      </c>
    </row>
    <row r="347" spans="1:6" x14ac:dyDescent="0.35">
      <c r="A347" t="str">
        <f t="shared" si="5"/>
        <v>ET03,42</v>
      </c>
      <c r="B347">
        <v>42</v>
      </c>
      <c r="C347">
        <v>103691.888372125</v>
      </c>
      <c r="D347">
        <v>103691.888372125</v>
      </c>
      <c r="E347" t="s">
        <v>11</v>
      </c>
      <c r="F347" t="s">
        <v>10</v>
      </c>
    </row>
    <row r="348" spans="1:6" x14ac:dyDescent="0.35">
      <c r="A348" t="str">
        <f t="shared" si="5"/>
        <v>ET03,43</v>
      </c>
      <c r="B348">
        <v>43</v>
      </c>
      <c r="C348">
        <v>101564.239509195</v>
      </c>
      <c r="D348">
        <v>100100.186601049</v>
      </c>
      <c r="E348" t="s">
        <v>11</v>
      </c>
      <c r="F348" t="s">
        <v>10</v>
      </c>
    </row>
    <row r="349" spans="1:6" x14ac:dyDescent="0.35">
      <c r="A349" t="str">
        <f t="shared" si="5"/>
        <v>ET03,44</v>
      </c>
      <c r="B349">
        <v>44</v>
      </c>
      <c r="C349">
        <v>99436.590646265206</v>
      </c>
      <c r="D349">
        <v>97883.659511554099</v>
      </c>
      <c r="E349" t="s">
        <v>11</v>
      </c>
      <c r="F349" t="s">
        <v>10</v>
      </c>
    </row>
    <row r="350" spans="1:6" x14ac:dyDescent="0.35">
      <c r="A350" t="str">
        <f t="shared" si="5"/>
        <v>ET03,45</v>
      </c>
      <c r="B350">
        <v>45</v>
      </c>
      <c r="C350">
        <v>97308.941783335205</v>
      </c>
      <c r="D350">
        <v>96399.158876132802</v>
      </c>
      <c r="E350" t="s">
        <v>11</v>
      </c>
      <c r="F350" t="s">
        <v>10</v>
      </c>
    </row>
    <row r="351" spans="1:6" x14ac:dyDescent="0.35">
      <c r="A351" t="str">
        <f t="shared" si="5"/>
        <v>ET03,46</v>
      </c>
      <c r="B351">
        <v>46</v>
      </c>
      <c r="C351">
        <v>95181.292920405103</v>
      </c>
      <c r="D351">
        <v>95003.536467275902</v>
      </c>
      <c r="E351" t="s">
        <v>11</v>
      </c>
      <c r="F351" t="s">
        <v>10</v>
      </c>
    </row>
    <row r="352" spans="1:6" x14ac:dyDescent="0.35">
      <c r="A352" t="str">
        <f t="shared" si="5"/>
        <v>ET03,47</v>
      </c>
      <c r="B352">
        <v>47</v>
      </c>
      <c r="C352">
        <v>93053.644057475001</v>
      </c>
      <c r="D352">
        <v>93053.644057475001</v>
      </c>
      <c r="E352" t="s">
        <v>11</v>
      </c>
      <c r="F352" t="s">
        <v>10</v>
      </c>
    </row>
    <row r="353" spans="1:6" x14ac:dyDescent="0.35">
      <c r="A353" t="str">
        <f t="shared" si="5"/>
        <v>ET03,48</v>
      </c>
      <c r="B353">
        <v>48</v>
      </c>
      <c r="C353">
        <v>89775.514339346206</v>
      </c>
      <c r="D353">
        <v>90099.797830703799</v>
      </c>
      <c r="E353" t="s">
        <v>11</v>
      </c>
      <c r="F353" t="s">
        <v>10</v>
      </c>
    </row>
    <row r="354" spans="1:6" x14ac:dyDescent="0.35">
      <c r="A354" t="str">
        <f t="shared" si="5"/>
        <v>ET03,49</v>
      </c>
      <c r="B354">
        <v>49</v>
      </c>
      <c r="C354">
        <v>86497.384621217498</v>
      </c>
      <c r="D354">
        <v>86466.171616866894</v>
      </c>
      <c r="E354" t="s">
        <v>11</v>
      </c>
      <c r="F354" t="s">
        <v>10</v>
      </c>
    </row>
    <row r="355" spans="1:6" x14ac:dyDescent="0.35">
      <c r="A355" t="str">
        <f t="shared" si="5"/>
        <v>ET03,50</v>
      </c>
      <c r="B355">
        <v>50</v>
      </c>
      <c r="C355">
        <v>83219.254903088702</v>
      </c>
      <c r="D355">
        <v>82670.403657351097</v>
      </c>
      <c r="E355" t="s">
        <v>11</v>
      </c>
      <c r="F355" t="s">
        <v>10</v>
      </c>
    </row>
    <row r="356" spans="1:6" x14ac:dyDescent="0.35">
      <c r="A356" t="str">
        <f t="shared" si="5"/>
        <v>ET03,51</v>
      </c>
      <c r="B356">
        <v>51</v>
      </c>
      <c r="C356">
        <v>79941.125184959994</v>
      </c>
      <c r="D356">
        <v>79230.132193543497</v>
      </c>
      <c r="E356" t="s">
        <v>11</v>
      </c>
      <c r="F356" t="s">
        <v>10</v>
      </c>
    </row>
    <row r="357" spans="1:6" x14ac:dyDescent="0.35">
      <c r="A357" t="str">
        <f t="shared" si="5"/>
        <v>ET03,52</v>
      </c>
      <c r="B357">
        <v>52</v>
      </c>
      <c r="C357">
        <v>76662.995466831198</v>
      </c>
      <c r="D357">
        <v>76662.995466831198</v>
      </c>
      <c r="E357" t="s">
        <v>11</v>
      </c>
      <c r="F357" t="s">
        <v>10</v>
      </c>
    </row>
    <row r="358" spans="1:6" x14ac:dyDescent="0.35">
      <c r="A358" t="str">
        <f t="shared" si="5"/>
        <v>ET03,53</v>
      </c>
      <c r="B358">
        <v>53</v>
      </c>
      <c r="C358">
        <v>75542.430462681601</v>
      </c>
      <c r="D358">
        <v>75294.779711463794</v>
      </c>
      <c r="E358" t="s">
        <v>11</v>
      </c>
      <c r="F358" t="s">
        <v>10</v>
      </c>
    </row>
    <row r="359" spans="1:6" x14ac:dyDescent="0.35">
      <c r="A359" t="str">
        <f t="shared" si="5"/>
        <v>ET03,54</v>
      </c>
      <c r="B359">
        <v>54</v>
      </c>
      <c r="C359">
        <v>74421.865458532004</v>
      </c>
      <c r="D359">
        <v>74683.863133142004</v>
      </c>
      <c r="E359" t="s">
        <v>11</v>
      </c>
      <c r="F359" t="s">
        <v>10</v>
      </c>
    </row>
    <row r="360" spans="1:6" x14ac:dyDescent="0.35">
      <c r="A360" t="str">
        <f t="shared" si="5"/>
        <v>ET03,55</v>
      </c>
      <c r="B360">
        <v>55</v>
      </c>
      <c r="C360">
        <v>73301.300454382406</v>
      </c>
      <c r="D360">
        <v>74196.771930428993</v>
      </c>
      <c r="E360" t="s">
        <v>11</v>
      </c>
      <c r="F360" t="s">
        <v>10</v>
      </c>
    </row>
    <row r="361" spans="1:6" x14ac:dyDescent="0.35">
      <c r="A361" t="str">
        <f t="shared" si="5"/>
        <v>ET03,56</v>
      </c>
      <c r="B361">
        <v>56</v>
      </c>
      <c r="C361">
        <v>72180.735450232794</v>
      </c>
      <c r="D361">
        <v>73200.032301888306</v>
      </c>
      <c r="E361" t="s">
        <v>11</v>
      </c>
      <c r="F361" t="s">
        <v>10</v>
      </c>
    </row>
    <row r="362" spans="1:6" x14ac:dyDescent="0.35">
      <c r="A362" t="str">
        <f t="shared" si="5"/>
        <v>ET03,57</v>
      </c>
      <c r="B362">
        <v>57</v>
      </c>
      <c r="C362">
        <v>71060.170446083197</v>
      </c>
      <c r="D362">
        <v>71060.170446083197</v>
      </c>
      <c r="E362" t="s">
        <v>11</v>
      </c>
      <c r="F362" t="s">
        <v>10</v>
      </c>
    </row>
    <row r="363" spans="1:6" x14ac:dyDescent="0.35">
      <c r="A363" t="str">
        <f t="shared" si="5"/>
        <v>ET03,58</v>
      </c>
      <c r="B363">
        <v>58</v>
      </c>
      <c r="C363">
        <v>66444.184090104507</v>
      </c>
      <c r="D363">
        <v>67359.214913244097</v>
      </c>
      <c r="E363" t="s">
        <v>11</v>
      </c>
      <c r="F363" t="s">
        <v>10</v>
      </c>
    </row>
    <row r="364" spans="1:6" x14ac:dyDescent="0.35">
      <c r="A364" t="str">
        <f t="shared" si="5"/>
        <v>ET03,59</v>
      </c>
      <c r="B364">
        <v>59</v>
      </c>
      <c r="C364">
        <v>61828.197734125803</v>
      </c>
      <c r="D364">
        <v>62541.203660269501</v>
      </c>
      <c r="E364" t="s">
        <v>11</v>
      </c>
      <c r="F364" t="s">
        <v>10</v>
      </c>
    </row>
    <row r="365" spans="1:6" x14ac:dyDescent="0.35">
      <c r="A365" t="str">
        <f t="shared" si="5"/>
        <v>ET03,60</v>
      </c>
      <c r="B365">
        <v>60</v>
      </c>
      <c r="C365">
        <v>57212.2113781472</v>
      </c>
      <c r="D365">
        <v>57265.676995725102</v>
      </c>
      <c r="E365" t="s">
        <v>11</v>
      </c>
      <c r="F365" t="s">
        <v>10</v>
      </c>
    </row>
    <row r="366" spans="1:6" x14ac:dyDescent="0.35">
      <c r="A366" t="str">
        <f t="shared" si="5"/>
        <v>ET03,61</v>
      </c>
      <c r="B366">
        <v>61</v>
      </c>
      <c r="C366">
        <v>52596.225022168503</v>
      </c>
      <c r="D366">
        <v>52192.175228176697</v>
      </c>
      <c r="E366" t="s">
        <v>11</v>
      </c>
      <c r="F366" t="s">
        <v>10</v>
      </c>
    </row>
    <row r="367" spans="1:6" x14ac:dyDescent="0.35">
      <c r="A367" t="str">
        <f t="shared" si="5"/>
        <v>ET03,62</v>
      </c>
      <c r="B367">
        <v>62</v>
      </c>
      <c r="C367">
        <v>47980.238666189798</v>
      </c>
      <c r="D367">
        <v>47980.238666189798</v>
      </c>
      <c r="E367" t="s">
        <v>11</v>
      </c>
      <c r="F367" t="s">
        <v>10</v>
      </c>
    </row>
    <row r="368" spans="1:6" x14ac:dyDescent="0.35">
      <c r="A368" t="str">
        <f t="shared" si="5"/>
        <v>ET03,63</v>
      </c>
      <c r="B368">
        <v>63</v>
      </c>
      <c r="C368">
        <v>46230.911540586203</v>
      </c>
      <c r="D368">
        <v>45099.852884719701</v>
      </c>
      <c r="E368" t="s">
        <v>11</v>
      </c>
      <c r="F368" t="s">
        <v>10</v>
      </c>
    </row>
    <row r="369" spans="1:6" x14ac:dyDescent="0.35">
      <c r="A369" t="str">
        <f t="shared" si="5"/>
        <v>ET03,64</v>
      </c>
      <c r="B369">
        <v>64</v>
      </c>
      <c r="C369">
        <v>44481.584414982703</v>
      </c>
      <c r="D369">
        <v>43262.784524279901</v>
      </c>
      <c r="E369" t="s">
        <v>11</v>
      </c>
      <c r="F369" t="s">
        <v>10</v>
      </c>
    </row>
    <row r="370" spans="1:6" x14ac:dyDescent="0.35">
      <c r="A370" t="str">
        <f t="shared" si="5"/>
        <v>ET03,65</v>
      </c>
      <c r="B370">
        <v>65</v>
      </c>
      <c r="C370">
        <v>42732.2572893791</v>
      </c>
      <c r="D370">
        <v>41991.245491773298</v>
      </c>
      <c r="E370" t="s">
        <v>11</v>
      </c>
      <c r="F370" t="s">
        <v>10</v>
      </c>
    </row>
    <row r="371" spans="1:6" x14ac:dyDescent="0.35">
      <c r="A371" t="str">
        <f t="shared" si="5"/>
        <v>ET03,66</v>
      </c>
      <c r="B371">
        <v>66</v>
      </c>
      <c r="C371">
        <v>40982.9301637756</v>
      </c>
      <c r="D371">
        <v>40807.447694103001</v>
      </c>
      <c r="E371" t="s">
        <v>11</v>
      </c>
      <c r="F371" t="s">
        <v>10</v>
      </c>
    </row>
    <row r="372" spans="1:6" x14ac:dyDescent="0.35">
      <c r="A372" t="str">
        <f t="shared" si="5"/>
        <v>ET03,67</v>
      </c>
      <c r="B372">
        <v>67</v>
      </c>
      <c r="C372">
        <v>39233.603038171997</v>
      </c>
      <c r="D372">
        <v>39233.603038171997</v>
      </c>
      <c r="E372" t="s">
        <v>11</v>
      </c>
      <c r="F372" t="s">
        <v>10</v>
      </c>
    </row>
    <row r="373" spans="1:6" x14ac:dyDescent="0.35">
      <c r="A373" t="str">
        <f t="shared" si="5"/>
        <v>ET03,68</v>
      </c>
      <c r="B373">
        <v>68</v>
      </c>
      <c r="C373">
        <v>36360.973600892801</v>
      </c>
      <c r="D373">
        <v>36920.558328687803</v>
      </c>
      <c r="E373" t="s">
        <v>11</v>
      </c>
      <c r="F373" t="s">
        <v>10</v>
      </c>
    </row>
    <row r="374" spans="1:6" x14ac:dyDescent="0.35">
      <c r="A374" t="str">
        <f t="shared" si="5"/>
        <v>ET03,69</v>
      </c>
      <c r="B374">
        <v>69</v>
      </c>
      <c r="C374">
        <v>33488.344163613503</v>
      </c>
      <c r="D374">
        <v>34033.699961576101</v>
      </c>
      <c r="E374" t="s">
        <v>11</v>
      </c>
      <c r="F374" t="s">
        <v>10</v>
      </c>
    </row>
    <row r="375" spans="1:6" x14ac:dyDescent="0.35">
      <c r="A375" t="str">
        <f t="shared" si="5"/>
        <v>ET03,70</v>
      </c>
      <c r="B375">
        <v>70</v>
      </c>
      <c r="C375">
        <v>30615.714726334299</v>
      </c>
      <c r="D375">
        <v>30867.049230566699</v>
      </c>
      <c r="E375" t="s">
        <v>11</v>
      </c>
      <c r="F375" t="s">
        <v>10</v>
      </c>
    </row>
    <row r="376" spans="1:6" x14ac:dyDescent="0.35">
      <c r="A376" t="str">
        <f t="shared" si="5"/>
        <v>ET03,71</v>
      </c>
      <c r="B376">
        <v>71</v>
      </c>
      <c r="C376">
        <v>27743.085289055001</v>
      </c>
      <c r="D376">
        <v>27714.627429389999</v>
      </c>
      <c r="E376" t="s">
        <v>11</v>
      </c>
      <c r="F376" t="s">
        <v>10</v>
      </c>
    </row>
    <row r="377" spans="1:6" x14ac:dyDescent="0.35">
      <c r="A377" t="str">
        <f t="shared" si="5"/>
        <v>ET03,72</v>
      </c>
      <c r="B377">
        <v>72</v>
      </c>
      <c r="C377">
        <v>24870.455851775801</v>
      </c>
      <c r="D377">
        <v>24870.455851775801</v>
      </c>
      <c r="E377" t="s">
        <v>11</v>
      </c>
      <c r="F377" t="s">
        <v>10</v>
      </c>
    </row>
    <row r="378" spans="1:6" x14ac:dyDescent="0.35">
      <c r="A378" t="str">
        <f t="shared" si="5"/>
        <v>ET03,73</v>
      </c>
      <c r="B378">
        <v>73</v>
      </c>
      <c r="C378">
        <v>22973.758242296499</v>
      </c>
      <c r="D378">
        <v>22547.138761107799</v>
      </c>
      <c r="E378" t="s">
        <v>11</v>
      </c>
      <c r="F378" t="s">
        <v>10</v>
      </c>
    </row>
    <row r="379" spans="1:6" x14ac:dyDescent="0.35">
      <c r="A379" t="str">
        <f t="shared" si="5"/>
        <v>ET03,74</v>
      </c>
      <c r="B379">
        <v>74</v>
      </c>
      <c r="C379">
        <v>21077.0606328172</v>
      </c>
      <c r="D379">
        <v>20631.612299383301</v>
      </c>
      <c r="E379" t="s">
        <v>11</v>
      </c>
      <c r="F379" t="s">
        <v>10</v>
      </c>
    </row>
    <row r="380" spans="1:6" x14ac:dyDescent="0.35">
      <c r="A380" t="str">
        <f t="shared" si="5"/>
        <v>ET03,75</v>
      </c>
      <c r="B380">
        <v>75</v>
      </c>
      <c r="C380">
        <v>19180.363023337901</v>
      </c>
      <c r="D380">
        <v>18929.395578253101</v>
      </c>
      <c r="E380" t="s">
        <v>11</v>
      </c>
      <c r="F380" t="s">
        <v>10</v>
      </c>
    </row>
    <row r="381" spans="1:6" x14ac:dyDescent="0.35">
      <c r="A381" t="str">
        <f t="shared" si="5"/>
        <v>ET03,76</v>
      </c>
      <c r="B381">
        <v>76</v>
      </c>
      <c r="C381">
        <v>17283.6654138585</v>
      </c>
      <c r="D381">
        <v>17246.007709368099</v>
      </c>
      <c r="E381" t="s">
        <v>11</v>
      </c>
      <c r="F381" t="s">
        <v>10</v>
      </c>
    </row>
    <row r="382" spans="1:6" x14ac:dyDescent="0.35">
      <c r="A382" t="str">
        <f t="shared" si="5"/>
        <v>ET03,77</v>
      </c>
      <c r="B382">
        <v>77</v>
      </c>
      <c r="C382">
        <v>15386.967804379199</v>
      </c>
      <c r="D382">
        <v>15386.967804379199</v>
      </c>
      <c r="E382" t="s">
        <v>11</v>
      </c>
      <c r="F382" t="s">
        <v>10</v>
      </c>
    </row>
    <row r="383" spans="1:6" x14ac:dyDescent="0.35">
      <c r="A383" t="str">
        <f t="shared" si="5"/>
        <v>ET03,78</v>
      </c>
      <c r="B383">
        <v>78</v>
      </c>
      <c r="C383">
        <v>13246.2654435034</v>
      </c>
      <c r="D383">
        <v>13222.0613697719</v>
      </c>
      <c r="E383" t="s">
        <v>11</v>
      </c>
      <c r="F383" t="s">
        <v>10</v>
      </c>
    </row>
    <row r="384" spans="1:6" x14ac:dyDescent="0.35">
      <c r="A384" t="str">
        <f t="shared" si="5"/>
        <v>ET03,79</v>
      </c>
      <c r="B384">
        <v>79</v>
      </c>
      <c r="C384">
        <v>11105.563082627499</v>
      </c>
      <c r="D384">
        <v>10878.139491370999</v>
      </c>
      <c r="E384" t="s">
        <v>11</v>
      </c>
      <c r="F384" t="s">
        <v>10</v>
      </c>
    </row>
    <row r="385" spans="1:6" x14ac:dyDescent="0.35">
      <c r="A385" t="str">
        <f t="shared" si="5"/>
        <v>ET03,80</v>
      </c>
      <c r="B385">
        <v>80</v>
      </c>
      <c r="C385">
        <v>8964.8607217516892</v>
      </c>
      <c r="D385">
        <v>8546.3196498356901</v>
      </c>
      <c r="E385" t="s">
        <v>11</v>
      </c>
      <c r="F385" t="s">
        <v>10</v>
      </c>
    </row>
    <row r="386" spans="1:6" x14ac:dyDescent="0.35">
      <c r="A386" t="str">
        <f t="shared" si="5"/>
        <v>ET03,81</v>
      </c>
      <c r="B386">
        <v>81</v>
      </c>
      <c r="C386">
        <v>6824.1583608758401</v>
      </c>
      <c r="D386">
        <v>6417.7193258255602</v>
      </c>
      <c r="E386" t="s">
        <v>11</v>
      </c>
      <c r="F386" t="s">
        <v>10</v>
      </c>
    </row>
    <row r="387" spans="1:6" x14ac:dyDescent="0.35">
      <c r="A387" t="str">
        <f t="shared" ref="A387:A450" si="6">_xlfn.CONCAT(E387,",",B387)</f>
        <v>ET03,82</v>
      </c>
      <c r="B387">
        <v>82</v>
      </c>
      <c r="C387">
        <v>4683.4560000000001</v>
      </c>
      <c r="D387">
        <v>4683.4560000000001</v>
      </c>
      <c r="E387" t="s">
        <v>11</v>
      </c>
      <c r="F387" t="s">
        <v>10</v>
      </c>
    </row>
    <row r="388" spans="1:6" x14ac:dyDescent="0.35">
      <c r="A388" t="str">
        <f t="shared" si="6"/>
        <v>ET03,83</v>
      </c>
      <c r="B388">
        <v>83</v>
      </c>
      <c r="C388">
        <v>4112.6671999999999</v>
      </c>
      <c r="D388">
        <v>3480.3527996846601</v>
      </c>
      <c r="E388" t="s">
        <v>11</v>
      </c>
      <c r="F388" t="s">
        <v>10</v>
      </c>
    </row>
    <row r="389" spans="1:6" x14ac:dyDescent="0.35">
      <c r="A389" t="str">
        <f t="shared" si="6"/>
        <v>ET03,84</v>
      </c>
      <c r="B389">
        <v>84</v>
      </c>
      <c r="C389">
        <v>3541.8784000000001</v>
      </c>
      <c r="D389">
        <v>2728.0554388701398</v>
      </c>
      <c r="E389" t="s">
        <v>11</v>
      </c>
      <c r="F389" t="s">
        <v>10</v>
      </c>
    </row>
    <row r="390" spans="1:6" x14ac:dyDescent="0.35">
      <c r="A390" t="str">
        <f t="shared" si="6"/>
        <v>ET03,85</v>
      </c>
      <c r="B390">
        <v>85</v>
      </c>
      <c r="C390">
        <v>2971.0895999999998</v>
      </c>
      <c r="D390">
        <v>2291.9152782133001</v>
      </c>
      <c r="E390" t="s">
        <v>11</v>
      </c>
      <c r="F390" t="s">
        <v>10</v>
      </c>
    </row>
    <row r="391" spans="1:6" x14ac:dyDescent="0.35">
      <c r="A391" t="str">
        <f t="shared" si="6"/>
        <v>ET03,86</v>
      </c>
      <c r="B391">
        <v>86</v>
      </c>
      <c r="C391">
        <v>2400.3008</v>
      </c>
      <c r="D391">
        <v>2037.2836783709699</v>
      </c>
      <c r="E391" t="s">
        <v>11</v>
      </c>
      <c r="F391" t="s">
        <v>10</v>
      </c>
    </row>
    <row r="392" spans="1:6" x14ac:dyDescent="0.35">
      <c r="A392" t="str">
        <f t="shared" si="6"/>
        <v>ET03,87</v>
      </c>
      <c r="B392">
        <v>87</v>
      </c>
      <c r="C392">
        <v>1829.5119999999999</v>
      </c>
      <c r="D392">
        <v>1829.5119999999999</v>
      </c>
      <c r="E392" t="s">
        <v>11</v>
      </c>
      <c r="F392" t="s">
        <v>10</v>
      </c>
    </row>
    <row r="393" spans="1:6" x14ac:dyDescent="0.35">
      <c r="A393" t="str">
        <f t="shared" si="6"/>
        <v>ET03,88</v>
      </c>
      <c r="B393">
        <v>88</v>
      </c>
      <c r="C393">
        <v>1531.798</v>
      </c>
      <c r="D393">
        <v>1562.4323393315999</v>
      </c>
      <c r="E393" t="s">
        <v>11</v>
      </c>
      <c r="F393" t="s">
        <v>10</v>
      </c>
    </row>
    <row r="394" spans="1:6" x14ac:dyDescent="0.35">
      <c r="A394" t="str">
        <f t="shared" si="6"/>
        <v>ET03,89</v>
      </c>
      <c r="B394">
        <v>89</v>
      </c>
      <c r="C394">
        <v>1234.0840000000001</v>
      </c>
      <c r="D394">
        <v>1243.79973489439</v>
      </c>
      <c r="E394" t="s">
        <v>11</v>
      </c>
      <c r="F394" t="s">
        <v>10</v>
      </c>
    </row>
    <row r="395" spans="1:6" x14ac:dyDescent="0.35">
      <c r="A395" t="str">
        <f t="shared" si="6"/>
        <v>ET03,90</v>
      </c>
      <c r="B395">
        <v>90</v>
      </c>
      <c r="C395">
        <v>936.37</v>
      </c>
      <c r="D395">
        <v>909.84996079139603</v>
      </c>
      <c r="E395" t="s">
        <v>11</v>
      </c>
      <c r="F395" t="s">
        <v>10</v>
      </c>
    </row>
    <row r="396" spans="1:6" x14ac:dyDescent="0.35">
      <c r="A396" t="str">
        <f t="shared" si="6"/>
        <v>ET03,91</v>
      </c>
      <c r="B396">
        <v>91</v>
      </c>
      <c r="C396">
        <v>638.65599999999995</v>
      </c>
      <c r="D396">
        <v>596.81879112559795</v>
      </c>
      <c r="E396" t="s">
        <v>11</v>
      </c>
      <c r="F396" t="s">
        <v>10</v>
      </c>
    </row>
    <row r="397" spans="1:6" x14ac:dyDescent="0.35">
      <c r="A397" t="str">
        <f t="shared" si="6"/>
        <v>ET03,92</v>
      </c>
      <c r="B397">
        <v>92</v>
      </c>
      <c r="C397">
        <v>340.94200000000001</v>
      </c>
      <c r="D397">
        <v>340.94200000000001</v>
      </c>
      <c r="E397" t="s">
        <v>11</v>
      </c>
      <c r="F397" t="s">
        <v>10</v>
      </c>
    </row>
    <row r="398" spans="1:6" x14ac:dyDescent="0.35">
      <c r="A398" t="str">
        <f t="shared" si="6"/>
        <v>ET03,93</v>
      </c>
      <c r="B398">
        <v>93</v>
      </c>
      <c r="C398">
        <v>277.34559999999999</v>
      </c>
      <c r="D398">
        <v>169.142034988961</v>
      </c>
      <c r="E398" t="s">
        <v>11</v>
      </c>
      <c r="F398" t="s">
        <v>10</v>
      </c>
    </row>
    <row r="399" spans="1:6" x14ac:dyDescent="0.35">
      <c r="A399" t="str">
        <f t="shared" si="6"/>
        <v>ET03,94</v>
      </c>
      <c r="B399">
        <v>94</v>
      </c>
      <c r="C399">
        <v>213.7492</v>
      </c>
      <c r="D399">
        <v>71.088037552281406</v>
      </c>
      <c r="E399" t="s">
        <v>11</v>
      </c>
      <c r="F399" t="s">
        <v>10</v>
      </c>
    </row>
    <row r="400" spans="1:6" x14ac:dyDescent="0.35">
      <c r="A400" t="str">
        <f t="shared" si="6"/>
        <v>ET03,95</v>
      </c>
      <c r="B400">
        <v>95</v>
      </c>
      <c r="C400">
        <v>150.15280000000001</v>
      </c>
      <c r="D400">
        <v>27.1358226211211</v>
      </c>
      <c r="E400" t="s">
        <v>11</v>
      </c>
      <c r="F400" t="s">
        <v>10</v>
      </c>
    </row>
    <row r="401" spans="1:6" x14ac:dyDescent="0.35">
      <c r="A401" t="str">
        <f t="shared" si="6"/>
        <v>ET03,96</v>
      </c>
      <c r="B401">
        <v>96</v>
      </c>
      <c r="C401">
        <v>86.556399999999996</v>
      </c>
      <c r="D401">
        <v>17.6412051266405</v>
      </c>
      <c r="E401" t="s">
        <v>11</v>
      </c>
      <c r="F401" t="s">
        <v>10</v>
      </c>
    </row>
    <row r="402" spans="1:6" x14ac:dyDescent="0.35">
      <c r="A402" t="str">
        <f t="shared" si="6"/>
        <v>ET03,97</v>
      </c>
      <c r="B402">
        <v>97</v>
      </c>
      <c r="C402">
        <v>22.96</v>
      </c>
      <c r="D402">
        <v>22.96</v>
      </c>
      <c r="E402" t="s">
        <v>11</v>
      </c>
      <c r="F402" t="s">
        <v>10</v>
      </c>
    </row>
    <row r="403" spans="1:6" x14ac:dyDescent="0.35">
      <c r="A403" t="str">
        <f t="shared" si="6"/>
        <v>ET03,98</v>
      </c>
      <c r="B403">
        <v>98</v>
      </c>
      <c r="C403">
        <v>24.3066666666667</v>
      </c>
      <c r="D403">
        <v>26.990429278333099</v>
      </c>
      <c r="E403" t="s">
        <v>11</v>
      </c>
      <c r="F403" t="s">
        <v>10</v>
      </c>
    </row>
    <row r="404" spans="1:6" x14ac:dyDescent="0.35">
      <c r="A404" t="str">
        <f t="shared" si="6"/>
        <v>ET03,99</v>
      </c>
      <c r="B404">
        <v>99</v>
      </c>
      <c r="C404">
        <v>25.6533333333333</v>
      </c>
      <c r="D404">
        <v>27.800343422666501</v>
      </c>
      <c r="E404" t="s">
        <v>11</v>
      </c>
      <c r="F404" t="s">
        <v>10</v>
      </c>
    </row>
    <row r="405" spans="1:6" x14ac:dyDescent="0.35">
      <c r="A405" t="str">
        <f t="shared" si="6"/>
        <v>ET03,100</v>
      </c>
      <c r="B405">
        <v>100</v>
      </c>
      <c r="C405">
        <v>27</v>
      </c>
      <c r="D405">
        <v>27</v>
      </c>
      <c r="E405" t="s">
        <v>11</v>
      </c>
      <c r="F405" t="s">
        <v>10</v>
      </c>
    </row>
    <row r="406" spans="1:6" x14ac:dyDescent="0.35">
      <c r="A406" t="str">
        <f t="shared" si="6"/>
        <v>ET04,&lt;1</v>
      </c>
      <c r="B406" t="s">
        <v>61</v>
      </c>
      <c r="C406">
        <v>834602.13844533998</v>
      </c>
      <c r="D406">
        <v>834602.13844533998</v>
      </c>
      <c r="E406" t="s">
        <v>13</v>
      </c>
      <c r="F406" t="s">
        <v>12</v>
      </c>
    </row>
    <row r="407" spans="1:6" x14ac:dyDescent="0.35">
      <c r="A407" t="str">
        <f t="shared" si="6"/>
        <v>ET04,1</v>
      </c>
      <c r="B407">
        <v>1</v>
      </c>
      <c r="C407">
        <v>802923.88044656103</v>
      </c>
      <c r="D407">
        <v>801837.87515703903</v>
      </c>
      <c r="E407" t="s">
        <v>13</v>
      </c>
      <c r="F407" t="s">
        <v>12</v>
      </c>
    </row>
    <row r="408" spans="1:6" x14ac:dyDescent="0.35">
      <c r="A408" t="str">
        <f t="shared" si="6"/>
        <v>ET04,2</v>
      </c>
      <c r="B408">
        <v>2</v>
      </c>
      <c r="C408">
        <v>771245.62244778301</v>
      </c>
      <c r="D408">
        <v>771245.62244778301</v>
      </c>
      <c r="E408" t="s">
        <v>13</v>
      </c>
      <c r="F408" t="s">
        <v>12</v>
      </c>
    </row>
    <row r="409" spans="1:6" x14ac:dyDescent="0.35">
      <c r="A409" t="str">
        <f t="shared" si="6"/>
        <v>ET04,3</v>
      </c>
      <c r="B409">
        <v>3</v>
      </c>
      <c r="C409">
        <v>747937.67163689004</v>
      </c>
      <c r="D409">
        <v>744419.95874093403</v>
      </c>
      <c r="E409" t="s">
        <v>13</v>
      </c>
      <c r="F409" t="s">
        <v>12</v>
      </c>
    </row>
    <row r="410" spans="1:6" x14ac:dyDescent="0.35">
      <c r="A410" t="str">
        <f t="shared" si="6"/>
        <v>ET04,4</v>
      </c>
      <c r="B410">
        <v>4</v>
      </c>
      <c r="C410">
        <v>724629.720825998</v>
      </c>
      <c r="D410">
        <v>720645.73383712</v>
      </c>
      <c r="E410" t="s">
        <v>13</v>
      </c>
      <c r="F410" t="s">
        <v>12</v>
      </c>
    </row>
    <row r="411" spans="1:6" x14ac:dyDescent="0.35">
      <c r="A411" t="str">
        <f t="shared" si="6"/>
        <v>ET04,5</v>
      </c>
      <c r="B411">
        <v>5</v>
      </c>
      <c r="C411">
        <v>701321.77001510595</v>
      </c>
      <c r="D411">
        <v>698630.36538128403</v>
      </c>
      <c r="E411" t="s">
        <v>13</v>
      </c>
      <c r="F411" t="s">
        <v>12</v>
      </c>
    </row>
    <row r="412" spans="1:6" x14ac:dyDescent="0.35">
      <c r="A412" t="str">
        <f t="shared" si="6"/>
        <v>ET04,6</v>
      </c>
      <c r="B412">
        <v>6</v>
      </c>
      <c r="C412">
        <v>678013.81920421403</v>
      </c>
      <c r="D412">
        <v>677081.27101837005</v>
      </c>
      <c r="E412" t="s">
        <v>13</v>
      </c>
      <c r="F412" t="s">
        <v>12</v>
      </c>
    </row>
    <row r="413" spans="1:6" x14ac:dyDescent="0.35">
      <c r="A413" t="str">
        <f t="shared" si="6"/>
        <v>ET04,7</v>
      </c>
      <c r="B413">
        <v>7</v>
      </c>
      <c r="C413">
        <v>654705.86839332199</v>
      </c>
      <c r="D413">
        <v>654705.86839332199</v>
      </c>
      <c r="E413" t="s">
        <v>13</v>
      </c>
      <c r="F413" t="s">
        <v>12</v>
      </c>
    </row>
    <row r="414" spans="1:6" x14ac:dyDescent="0.35">
      <c r="A414" t="str">
        <f t="shared" si="6"/>
        <v>ET04,8</v>
      </c>
      <c r="B414">
        <v>8</v>
      </c>
      <c r="C414">
        <v>631447.24260548502</v>
      </c>
      <c r="D414">
        <v>630637.32627544296</v>
      </c>
      <c r="E414" t="s">
        <v>13</v>
      </c>
      <c r="F414" t="s">
        <v>12</v>
      </c>
    </row>
    <row r="415" spans="1:6" x14ac:dyDescent="0.35">
      <c r="A415" t="str">
        <f t="shared" si="6"/>
        <v>ET04,9</v>
      </c>
      <c r="B415">
        <v>9</v>
      </c>
      <c r="C415">
        <v>608188.61681764806</v>
      </c>
      <c r="D415">
        <v>605711.81793147896</v>
      </c>
      <c r="E415" t="s">
        <v>13</v>
      </c>
      <c r="F415" t="s">
        <v>12</v>
      </c>
    </row>
    <row r="416" spans="1:6" x14ac:dyDescent="0.35">
      <c r="A416" t="str">
        <f t="shared" si="6"/>
        <v>ET04,10</v>
      </c>
      <c r="B416">
        <v>10</v>
      </c>
      <c r="C416">
        <v>584929.99102981004</v>
      </c>
      <c r="D416">
        <v>581191.26775253599</v>
      </c>
      <c r="E416" t="s">
        <v>13</v>
      </c>
      <c r="F416" t="s">
        <v>12</v>
      </c>
    </row>
    <row r="417" spans="1:6" x14ac:dyDescent="0.35">
      <c r="A417" t="str">
        <f t="shared" si="6"/>
        <v>ET04,11</v>
      </c>
      <c r="B417">
        <v>11</v>
      </c>
      <c r="C417">
        <v>561671.36524197296</v>
      </c>
      <c r="D417">
        <v>558337.60012972006</v>
      </c>
      <c r="E417" t="s">
        <v>13</v>
      </c>
      <c r="F417" t="s">
        <v>12</v>
      </c>
    </row>
    <row r="418" spans="1:6" x14ac:dyDescent="0.35">
      <c r="A418" t="str">
        <f t="shared" si="6"/>
        <v>ET04,12</v>
      </c>
      <c r="B418">
        <v>12</v>
      </c>
      <c r="C418">
        <v>538412.739454136</v>
      </c>
      <c r="D418">
        <v>538412.739454136</v>
      </c>
      <c r="E418" t="s">
        <v>13</v>
      </c>
      <c r="F418" t="s">
        <v>12</v>
      </c>
    </row>
    <row r="419" spans="1:6" x14ac:dyDescent="0.35">
      <c r="A419" t="str">
        <f t="shared" si="6"/>
        <v>ET04,13</v>
      </c>
      <c r="B419">
        <v>13</v>
      </c>
      <c r="C419">
        <v>524301.265065121</v>
      </c>
      <c r="D419">
        <v>522206.34990517498</v>
      </c>
      <c r="E419" t="s">
        <v>13</v>
      </c>
      <c r="F419" t="s">
        <v>12</v>
      </c>
    </row>
    <row r="420" spans="1:6" x14ac:dyDescent="0.35">
      <c r="A420" t="str">
        <f t="shared" si="6"/>
        <v>ET04,14</v>
      </c>
      <c r="B420">
        <v>14</v>
      </c>
      <c r="C420">
        <v>510189.790676106</v>
      </c>
      <c r="D420">
        <v>508619.05481537001</v>
      </c>
      <c r="E420" t="s">
        <v>13</v>
      </c>
      <c r="F420" t="s">
        <v>12</v>
      </c>
    </row>
    <row r="421" spans="1:6" x14ac:dyDescent="0.35">
      <c r="A421" t="str">
        <f t="shared" si="6"/>
        <v>ET04,15</v>
      </c>
      <c r="B421">
        <v>15</v>
      </c>
      <c r="C421">
        <v>496078.31628709001</v>
      </c>
      <c r="D421">
        <v>496079.21730553801</v>
      </c>
      <c r="E421" t="s">
        <v>13</v>
      </c>
      <c r="F421" t="s">
        <v>12</v>
      </c>
    </row>
    <row r="422" spans="1:6" x14ac:dyDescent="0.35">
      <c r="A422" t="str">
        <f t="shared" si="6"/>
        <v>ET04,16</v>
      </c>
      <c r="B422">
        <v>16</v>
      </c>
      <c r="C422">
        <v>481966.84189807501</v>
      </c>
      <c r="D422">
        <v>483015.200496495</v>
      </c>
      <c r="E422" t="s">
        <v>13</v>
      </c>
      <c r="F422" t="s">
        <v>12</v>
      </c>
    </row>
    <row r="423" spans="1:6" x14ac:dyDescent="0.35">
      <c r="A423" t="str">
        <f t="shared" si="6"/>
        <v>ET04,17</v>
      </c>
      <c r="B423">
        <v>17</v>
      </c>
      <c r="C423">
        <v>467855.36750906002</v>
      </c>
      <c r="D423">
        <v>467855.36750906002</v>
      </c>
      <c r="E423" t="s">
        <v>13</v>
      </c>
      <c r="F423" t="s">
        <v>12</v>
      </c>
    </row>
    <row r="424" spans="1:6" x14ac:dyDescent="0.35">
      <c r="A424" t="str">
        <f t="shared" si="6"/>
        <v>ET04,18</v>
      </c>
      <c r="B424">
        <v>18</v>
      </c>
      <c r="C424">
        <v>449746.57227951603</v>
      </c>
      <c r="D424">
        <v>449601.679241943</v>
      </c>
      <c r="E424" t="s">
        <v>13</v>
      </c>
      <c r="F424" t="s">
        <v>12</v>
      </c>
    </row>
    <row r="425" spans="1:6" x14ac:dyDescent="0.35">
      <c r="A425" t="str">
        <f t="shared" si="6"/>
        <v>ET04,19</v>
      </c>
      <c r="B425">
        <v>19</v>
      </c>
      <c r="C425">
        <v>431637.77704997099</v>
      </c>
      <c r="D425">
        <v>429550.48770543101</v>
      </c>
      <c r="E425" t="s">
        <v>13</v>
      </c>
      <c r="F425" t="s">
        <v>12</v>
      </c>
    </row>
    <row r="426" spans="1:6" x14ac:dyDescent="0.35">
      <c r="A426" t="str">
        <f t="shared" si="6"/>
        <v>ET04,20</v>
      </c>
      <c r="B426">
        <v>20</v>
      </c>
      <c r="C426">
        <v>413528.981820427</v>
      </c>
      <c r="D426">
        <v>409571.74268770497</v>
      </c>
      <c r="E426" t="s">
        <v>13</v>
      </c>
      <c r="F426" t="s">
        <v>12</v>
      </c>
    </row>
    <row r="427" spans="1:6" x14ac:dyDescent="0.35">
      <c r="A427" t="str">
        <f t="shared" si="6"/>
        <v>ET04,21</v>
      </c>
      <c r="B427">
        <v>21</v>
      </c>
      <c r="C427">
        <v>395420.18659088202</v>
      </c>
      <c r="D427">
        <v>391535.393976947</v>
      </c>
      <c r="E427" t="s">
        <v>13</v>
      </c>
      <c r="F427" t="s">
        <v>12</v>
      </c>
    </row>
    <row r="428" spans="1:6" x14ac:dyDescent="0.35">
      <c r="A428" t="str">
        <f t="shared" si="6"/>
        <v>ET04,22</v>
      </c>
      <c r="B428">
        <v>22</v>
      </c>
      <c r="C428">
        <v>377311.39136133803</v>
      </c>
      <c r="D428">
        <v>377311.39136133803</v>
      </c>
      <c r="E428" t="s">
        <v>13</v>
      </c>
      <c r="F428" t="s">
        <v>12</v>
      </c>
    </row>
    <row r="429" spans="1:6" x14ac:dyDescent="0.35">
      <c r="A429" t="str">
        <f t="shared" si="6"/>
        <v>ET04,23</v>
      </c>
      <c r="B429">
        <v>23</v>
      </c>
      <c r="C429">
        <v>370459.96850645501</v>
      </c>
      <c r="D429">
        <v>368083.52034737798</v>
      </c>
      <c r="E429" t="s">
        <v>13</v>
      </c>
      <c r="F429" t="s">
        <v>12</v>
      </c>
    </row>
    <row r="430" spans="1:6" x14ac:dyDescent="0.35">
      <c r="A430" t="str">
        <f t="shared" si="6"/>
        <v>ET04,24</v>
      </c>
      <c r="B430">
        <v>24</v>
      </c>
      <c r="C430">
        <v>363608.545651572</v>
      </c>
      <c r="D430">
        <v>362290.90931485302</v>
      </c>
      <c r="E430" t="s">
        <v>13</v>
      </c>
      <c r="F430" t="s">
        <v>12</v>
      </c>
    </row>
    <row r="431" spans="1:6" x14ac:dyDescent="0.35">
      <c r="A431" t="str">
        <f t="shared" si="6"/>
        <v>ET04,25</v>
      </c>
      <c r="B431">
        <v>25</v>
      </c>
      <c r="C431">
        <v>356757.122796688</v>
      </c>
      <c r="D431">
        <v>357686.52236186498</v>
      </c>
      <c r="E431" t="s">
        <v>13</v>
      </c>
      <c r="F431" t="s">
        <v>12</v>
      </c>
    </row>
    <row r="432" spans="1:6" x14ac:dyDescent="0.35">
      <c r="A432" t="str">
        <f t="shared" si="6"/>
        <v>ET04,26</v>
      </c>
      <c r="B432">
        <v>26</v>
      </c>
      <c r="C432">
        <v>349905.69994180498</v>
      </c>
      <c r="D432">
        <v>352023.32358651998</v>
      </c>
      <c r="E432" t="s">
        <v>13</v>
      </c>
      <c r="F432" t="s">
        <v>12</v>
      </c>
    </row>
    <row r="433" spans="1:6" x14ac:dyDescent="0.35">
      <c r="A433" t="str">
        <f t="shared" si="6"/>
        <v>ET04,27</v>
      </c>
      <c r="B433">
        <v>27</v>
      </c>
      <c r="C433">
        <v>343054.27708692203</v>
      </c>
      <c r="D433">
        <v>343054.27708692203</v>
      </c>
      <c r="E433" t="s">
        <v>13</v>
      </c>
      <c r="F433" t="s">
        <v>12</v>
      </c>
    </row>
    <row r="434" spans="1:6" x14ac:dyDescent="0.35">
      <c r="A434" t="str">
        <f t="shared" si="6"/>
        <v>ET04,28</v>
      </c>
      <c r="B434">
        <v>28</v>
      </c>
      <c r="C434">
        <v>326578.61391175498</v>
      </c>
      <c r="D434">
        <v>329257.95407359302</v>
      </c>
      <c r="E434" t="s">
        <v>13</v>
      </c>
      <c r="F434" t="s">
        <v>12</v>
      </c>
    </row>
    <row r="435" spans="1:6" x14ac:dyDescent="0.35">
      <c r="A435" t="str">
        <f t="shared" si="6"/>
        <v>ET04,29</v>
      </c>
      <c r="B435">
        <v>29</v>
      </c>
      <c r="C435">
        <v>310102.95073658798</v>
      </c>
      <c r="D435">
        <v>312015.35420673102</v>
      </c>
      <c r="E435" t="s">
        <v>13</v>
      </c>
      <c r="F435" t="s">
        <v>12</v>
      </c>
    </row>
    <row r="436" spans="1:6" x14ac:dyDescent="0.35">
      <c r="A436" t="str">
        <f t="shared" si="6"/>
        <v>ET04,30</v>
      </c>
      <c r="B436">
        <v>30</v>
      </c>
      <c r="C436">
        <v>293627.28756142</v>
      </c>
      <c r="D436">
        <v>293433.08425894898</v>
      </c>
      <c r="E436" t="s">
        <v>13</v>
      </c>
      <c r="F436" t="s">
        <v>12</v>
      </c>
    </row>
    <row r="437" spans="1:6" x14ac:dyDescent="0.35">
      <c r="A437" t="str">
        <f t="shared" si="6"/>
        <v>ET04,31</v>
      </c>
      <c r="B437">
        <v>31</v>
      </c>
      <c r="C437">
        <v>277151.62438625301</v>
      </c>
      <c r="D437">
        <v>275617.751002862</v>
      </c>
      <c r="E437" t="s">
        <v>13</v>
      </c>
      <c r="F437" t="s">
        <v>12</v>
      </c>
    </row>
    <row r="438" spans="1:6" x14ac:dyDescent="0.35">
      <c r="A438" t="str">
        <f t="shared" si="6"/>
        <v>ET04,32</v>
      </c>
      <c r="B438">
        <v>32</v>
      </c>
      <c r="C438">
        <v>260675.96121108599</v>
      </c>
      <c r="D438">
        <v>260675.96121108599</v>
      </c>
      <c r="E438" t="s">
        <v>13</v>
      </c>
      <c r="F438" t="s">
        <v>12</v>
      </c>
    </row>
    <row r="439" spans="1:6" x14ac:dyDescent="0.35">
      <c r="A439" t="str">
        <f t="shared" si="6"/>
        <v>ET04,33</v>
      </c>
      <c r="B439">
        <v>33</v>
      </c>
      <c r="C439">
        <v>253671.76030769901</v>
      </c>
      <c r="D439">
        <v>250097.15009972101</v>
      </c>
      <c r="E439" t="s">
        <v>13</v>
      </c>
      <c r="F439" t="s">
        <v>12</v>
      </c>
    </row>
    <row r="440" spans="1:6" x14ac:dyDescent="0.35">
      <c r="A440" t="str">
        <f t="shared" si="6"/>
        <v>ET04,34</v>
      </c>
      <c r="B440">
        <v>34</v>
      </c>
      <c r="C440">
        <v>246667.55940431199</v>
      </c>
      <c r="D440">
        <v>242902.06665881301</v>
      </c>
      <c r="E440" t="s">
        <v>13</v>
      </c>
      <c r="F440" t="s">
        <v>12</v>
      </c>
    </row>
    <row r="441" spans="1:6" x14ac:dyDescent="0.35">
      <c r="A441" t="str">
        <f t="shared" si="6"/>
        <v>ET04,35</v>
      </c>
      <c r="B441">
        <v>35</v>
      </c>
      <c r="C441">
        <v>239663.35850092399</v>
      </c>
      <c r="D441">
        <v>237494.28832189299</v>
      </c>
      <c r="E441" t="s">
        <v>13</v>
      </c>
      <c r="F441" t="s">
        <v>12</v>
      </c>
    </row>
    <row r="442" spans="1:6" x14ac:dyDescent="0.35">
      <c r="A442" t="str">
        <f t="shared" si="6"/>
        <v>ET04,36</v>
      </c>
      <c r="B442">
        <v>36</v>
      </c>
      <c r="C442">
        <v>232659.15759753701</v>
      </c>
      <c r="D442">
        <v>232277.39252249501</v>
      </c>
      <c r="E442" t="s">
        <v>13</v>
      </c>
      <c r="F442" t="s">
        <v>12</v>
      </c>
    </row>
    <row r="443" spans="1:6" x14ac:dyDescent="0.35">
      <c r="A443" t="str">
        <f t="shared" si="6"/>
        <v>ET04,37</v>
      </c>
      <c r="B443">
        <v>37</v>
      </c>
      <c r="C443">
        <v>225654.95669414999</v>
      </c>
      <c r="D443">
        <v>225654.95669414999</v>
      </c>
      <c r="E443" t="s">
        <v>13</v>
      </c>
      <c r="F443" t="s">
        <v>12</v>
      </c>
    </row>
    <row r="444" spans="1:6" x14ac:dyDescent="0.35">
      <c r="A444" t="str">
        <f t="shared" si="6"/>
        <v>ET04,38</v>
      </c>
      <c r="B444">
        <v>38</v>
      </c>
      <c r="C444">
        <v>214401.663656213</v>
      </c>
      <c r="D444">
        <v>216460.98710409101</v>
      </c>
      <c r="E444" t="s">
        <v>13</v>
      </c>
      <c r="F444" t="s">
        <v>12</v>
      </c>
    </row>
    <row r="445" spans="1:6" x14ac:dyDescent="0.35">
      <c r="A445" t="str">
        <f t="shared" si="6"/>
        <v>ET04,39</v>
      </c>
      <c r="B445">
        <v>39</v>
      </c>
      <c r="C445">
        <v>203148.370618277</v>
      </c>
      <c r="D445">
        <v>205251.20535435501</v>
      </c>
      <c r="E445" t="s">
        <v>13</v>
      </c>
      <c r="F445" t="s">
        <v>12</v>
      </c>
    </row>
    <row r="446" spans="1:6" x14ac:dyDescent="0.35">
      <c r="A446" t="str">
        <f t="shared" si="6"/>
        <v>ET04,40</v>
      </c>
      <c r="B446">
        <v>40</v>
      </c>
      <c r="C446">
        <v>191895.07758034</v>
      </c>
      <c r="D446">
        <v>193011.76188067999</v>
      </c>
      <c r="E446" t="s">
        <v>13</v>
      </c>
      <c r="F446" t="s">
        <v>12</v>
      </c>
    </row>
    <row r="447" spans="1:6" x14ac:dyDescent="0.35">
      <c r="A447" t="str">
        <f t="shared" si="6"/>
        <v>ET04,41</v>
      </c>
      <c r="B447">
        <v>41</v>
      </c>
      <c r="C447">
        <v>180641.78454240301</v>
      </c>
      <c r="D447">
        <v>180728.80711880501</v>
      </c>
      <c r="E447" t="s">
        <v>13</v>
      </c>
      <c r="F447" t="s">
        <v>12</v>
      </c>
    </row>
    <row r="448" spans="1:6" x14ac:dyDescent="0.35">
      <c r="A448" t="str">
        <f t="shared" si="6"/>
        <v>ET04,42</v>
      </c>
      <c r="B448">
        <v>42</v>
      </c>
      <c r="C448">
        <v>169388.49150446599</v>
      </c>
      <c r="D448">
        <v>169388.49150446599</v>
      </c>
      <c r="E448" t="s">
        <v>13</v>
      </c>
      <c r="F448" t="s">
        <v>12</v>
      </c>
    </row>
    <row r="449" spans="1:6" x14ac:dyDescent="0.35">
      <c r="A449" t="str">
        <f t="shared" si="6"/>
        <v>ET04,43</v>
      </c>
      <c r="B449">
        <v>43</v>
      </c>
      <c r="C449">
        <v>162237.049361949</v>
      </c>
      <c r="D449">
        <v>159755.28159256501</v>
      </c>
      <c r="E449" t="s">
        <v>13</v>
      </c>
      <c r="F449" t="s">
        <v>12</v>
      </c>
    </row>
    <row r="450" spans="1:6" x14ac:dyDescent="0.35">
      <c r="A450" t="str">
        <f t="shared" si="6"/>
        <v>ET04,44</v>
      </c>
      <c r="B450">
        <v>44</v>
      </c>
      <c r="C450">
        <v>155085.60721943199</v>
      </c>
      <c r="D450">
        <v>151706.90841464701</v>
      </c>
      <c r="E450" t="s">
        <v>13</v>
      </c>
      <c r="F450" t="s">
        <v>12</v>
      </c>
    </row>
    <row r="451" spans="1:6" x14ac:dyDescent="0.35">
      <c r="A451" t="str">
        <f t="shared" ref="A451:A514" si="7">_xlfn.CONCAT(E451,",",B451)</f>
        <v>ET04,45</v>
      </c>
      <c r="B451">
        <v>45</v>
      </c>
      <c r="C451">
        <v>147934.165076915</v>
      </c>
      <c r="D451">
        <v>144899.419121421</v>
      </c>
      <c r="E451" t="s">
        <v>13</v>
      </c>
      <c r="F451" t="s">
        <v>12</v>
      </c>
    </row>
    <row r="452" spans="1:6" x14ac:dyDescent="0.35">
      <c r="A452" t="str">
        <f t="shared" si="7"/>
        <v>ET04,46</v>
      </c>
      <c r="B452">
        <v>46</v>
      </c>
      <c r="C452">
        <v>140782.72293439801</v>
      </c>
      <c r="D452">
        <v>138988.860863596</v>
      </c>
      <c r="E452" t="s">
        <v>13</v>
      </c>
      <c r="F452" t="s">
        <v>12</v>
      </c>
    </row>
    <row r="453" spans="1:6" x14ac:dyDescent="0.35">
      <c r="A453" t="str">
        <f t="shared" si="7"/>
        <v>ET04,47</v>
      </c>
      <c r="B453">
        <v>47</v>
      </c>
      <c r="C453">
        <v>133631.280791881</v>
      </c>
      <c r="D453">
        <v>133631.280791881</v>
      </c>
      <c r="E453" t="s">
        <v>13</v>
      </c>
      <c r="F453" t="s">
        <v>12</v>
      </c>
    </row>
    <row r="454" spans="1:6" x14ac:dyDescent="0.35">
      <c r="A454" t="str">
        <f t="shared" si="7"/>
        <v>ET04,48</v>
      </c>
      <c r="B454">
        <v>48</v>
      </c>
      <c r="C454">
        <v>128685.24389527499</v>
      </c>
      <c r="D454">
        <v>128529.137199456</v>
      </c>
      <c r="E454" t="s">
        <v>13</v>
      </c>
      <c r="F454" t="s">
        <v>12</v>
      </c>
    </row>
    <row r="455" spans="1:6" x14ac:dyDescent="0.35">
      <c r="A455" t="str">
        <f t="shared" si="7"/>
        <v>ET04,49</v>
      </c>
      <c r="B455">
        <v>49</v>
      </c>
      <c r="C455">
        <v>123739.206998668</v>
      </c>
      <c r="D455">
        <v>123570.532949395</v>
      </c>
      <c r="E455" t="s">
        <v>13</v>
      </c>
      <c r="F455" t="s">
        <v>12</v>
      </c>
    </row>
    <row r="456" spans="1:6" x14ac:dyDescent="0.35">
      <c r="A456" t="str">
        <f t="shared" si="7"/>
        <v>ET04,50</v>
      </c>
      <c r="B456">
        <v>50</v>
      </c>
      <c r="C456">
        <v>118793.17010206199</v>
      </c>
      <c r="D456">
        <v>118689.982047243</v>
      </c>
      <c r="E456" t="s">
        <v>13</v>
      </c>
      <c r="F456" t="s">
        <v>12</v>
      </c>
    </row>
    <row r="457" spans="1:6" x14ac:dyDescent="0.35">
      <c r="A457" t="str">
        <f t="shared" si="7"/>
        <v>ET04,51</v>
      </c>
      <c r="B457">
        <v>51</v>
      </c>
      <c r="C457">
        <v>113847.133205456</v>
      </c>
      <c r="D457">
        <v>113821.998498546</v>
      </c>
      <c r="E457" t="s">
        <v>13</v>
      </c>
      <c r="F457" t="s">
        <v>12</v>
      </c>
    </row>
    <row r="458" spans="1:6" x14ac:dyDescent="0.35">
      <c r="A458" t="str">
        <f t="shared" si="7"/>
        <v>ET04,52</v>
      </c>
      <c r="B458">
        <v>52</v>
      </c>
      <c r="C458">
        <v>108901.09630885</v>
      </c>
      <c r="D458">
        <v>108901.09630885</v>
      </c>
      <c r="E458" t="s">
        <v>13</v>
      </c>
      <c r="F458" t="s">
        <v>12</v>
      </c>
    </row>
    <row r="459" spans="1:6" x14ac:dyDescent="0.35">
      <c r="A459" t="str">
        <f t="shared" si="7"/>
        <v>ET04,53</v>
      </c>
      <c r="B459">
        <v>53</v>
      </c>
      <c r="C459">
        <v>104287.19317004499</v>
      </c>
      <c r="D459">
        <v>103898.75576110301</v>
      </c>
      <c r="E459" t="s">
        <v>13</v>
      </c>
      <c r="F459" t="s">
        <v>12</v>
      </c>
    </row>
    <row r="460" spans="1:6" x14ac:dyDescent="0.35">
      <c r="A460" t="str">
        <f t="shared" si="7"/>
        <v>ET04,54</v>
      </c>
      <c r="B460">
        <v>54</v>
      </c>
      <c r="C460">
        <v>99673.290031239507</v>
      </c>
      <c r="D460">
        <v>98934.322247865304</v>
      </c>
      <c r="E460" t="s">
        <v>13</v>
      </c>
      <c r="F460" t="s">
        <v>12</v>
      </c>
    </row>
    <row r="461" spans="1:6" x14ac:dyDescent="0.35">
      <c r="A461" t="str">
        <f t="shared" si="7"/>
        <v>ET04,55</v>
      </c>
      <c r="B461">
        <v>55</v>
      </c>
      <c r="C461">
        <v>95059.386892434297</v>
      </c>
      <c r="D461">
        <v>94164.107439097905</v>
      </c>
      <c r="E461" t="s">
        <v>13</v>
      </c>
      <c r="F461" t="s">
        <v>12</v>
      </c>
    </row>
    <row r="462" spans="1:6" x14ac:dyDescent="0.35">
      <c r="A462" t="str">
        <f t="shared" si="7"/>
        <v>ET04,56</v>
      </c>
      <c r="B462">
        <v>56</v>
      </c>
      <c r="C462">
        <v>90445.483753629</v>
      </c>
      <c r="D462">
        <v>89744.423004763405</v>
      </c>
      <c r="E462" t="s">
        <v>13</v>
      </c>
      <c r="F462" t="s">
        <v>12</v>
      </c>
    </row>
    <row r="463" spans="1:6" x14ac:dyDescent="0.35">
      <c r="A463" t="str">
        <f t="shared" si="7"/>
        <v>ET04,57</v>
      </c>
      <c r="B463">
        <v>57</v>
      </c>
      <c r="C463">
        <v>85831.580614823804</v>
      </c>
      <c r="D463">
        <v>85831.580614823804</v>
      </c>
      <c r="E463" t="s">
        <v>13</v>
      </c>
      <c r="F463" t="s">
        <v>12</v>
      </c>
    </row>
    <row r="464" spans="1:6" x14ac:dyDescent="0.35">
      <c r="A464" t="str">
        <f t="shared" si="7"/>
        <v>ET04,58</v>
      </c>
      <c r="B464">
        <v>58</v>
      </c>
      <c r="C464">
        <v>83070.9825346422</v>
      </c>
      <c r="D464">
        <v>82523.393398714703</v>
      </c>
      <c r="E464" t="s">
        <v>13</v>
      </c>
      <c r="F464" t="s">
        <v>12</v>
      </c>
    </row>
    <row r="465" spans="1:6" x14ac:dyDescent="0.35">
      <c r="A465" t="str">
        <f t="shared" si="7"/>
        <v>ET04,59</v>
      </c>
      <c r="B465">
        <v>59</v>
      </c>
      <c r="C465">
        <v>80310.384454460596</v>
      </c>
      <c r="D465">
        <v>79683.680323765904</v>
      </c>
      <c r="E465" t="s">
        <v>13</v>
      </c>
      <c r="F465" t="s">
        <v>12</v>
      </c>
    </row>
    <row r="466" spans="1:6" x14ac:dyDescent="0.35">
      <c r="A466" t="str">
        <f t="shared" si="7"/>
        <v>ET04,60</v>
      </c>
      <c r="B466">
        <v>60</v>
      </c>
      <c r="C466">
        <v>77549.786374279007</v>
      </c>
      <c r="D466">
        <v>77117.761816780898</v>
      </c>
      <c r="E466" t="s">
        <v>13</v>
      </c>
      <c r="F466" t="s">
        <v>12</v>
      </c>
    </row>
    <row r="467" spans="1:6" x14ac:dyDescent="0.35">
      <c r="A467" t="str">
        <f t="shared" si="7"/>
        <v>ET04,61</v>
      </c>
      <c r="B467">
        <v>61</v>
      </c>
      <c r="C467">
        <v>74789.188294097403</v>
      </c>
      <c r="D467">
        <v>74630.958304563101</v>
      </c>
      <c r="E467" t="s">
        <v>13</v>
      </c>
      <c r="F467" t="s">
        <v>12</v>
      </c>
    </row>
    <row r="468" spans="1:6" x14ac:dyDescent="0.35">
      <c r="A468" t="str">
        <f t="shared" si="7"/>
        <v>ET04,62</v>
      </c>
      <c r="B468">
        <v>62</v>
      </c>
      <c r="C468">
        <v>72028.590213915799</v>
      </c>
      <c r="D468">
        <v>72028.590213915799</v>
      </c>
      <c r="E468" t="s">
        <v>13</v>
      </c>
      <c r="F468" t="s">
        <v>12</v>
      </c>
    </row>
    <row r="469" spans="1:6" x14ac:dyDescent="0.35">
      <c r="A469" t="str">
        <f t="shared" si="7"/>
        <v>ET04,63</v>
      </c>
      <c r="B469">
        <v>63</v>
      </c>
      <c r="C469">
        <v>68579.946993323596</v>
      </c>
      <c r="D469">
        <v>69150.504996351301</v>
      </c>
      <c r="E469" t="s">
        <v>13</v>
      </c>
      <c r="F469" t="s">
        <v>12</v>
      </c>
    </row>
    <row r="470" spans="1:6" x14ac:dyDescent="0.35">
      <c r="A470" t="str">
        <f t="shared" si="7"/>
        <v>ET04,64</v>
      </c>
      <c r="B470">
        <v>64</v>
      </c>
      <c r="C470">
        <v>65131.3037727314</v>
      </c>
      <c r="D470">
        <v>65974.6582022168</v>
      </c>
      <c r="E470" t="s">
        <v>13</v>
      </c>
      <c r="F470" t="s">
        <v>12</v>
      </c>
    </row>
    <row r="471" spans="1:6" x14ac:dyDescent="0.35">
      <c r="A471" t="str">
        <f t="shared" si="7"/>
        <v>ET04,65</v>
      </c>
      <c r="B471">
        <v>65</v>
      </c>
      <c r="C471">
        <v>61682.660552139198</v>
      </c>
      <c r="D471">
        <v>62513.532406568498</v>
      </c>
      <c r="E471" t="s">
        <v>13</v>
      </c>
      <c r="F471" t="s">
        <v>12</v>
      </c>
    </row>
    <row r="472" spans="1:6" x14ac:dyDescent="0.35">
      <c r="A472" t="str">
        <f t="shared" si="7"/>
        <v>ET04,66</v>
      </c>
      <c r="B472">
        <v>66</v>
      </c>
      <c r="C472">
        <v>58234.017331547002</v>
      </c>
      <c r="D472">
        <v>58779.610184462399</v>
      </c>
      <c r="E472" t="s">
        <v>13</v>
      </c>
      <c r="F472" t="s">
        <v>12</v>
      </c>
    </row>
    <row r="473" spans="1:6" x14ac:dyDescent="0.35">
      <c r="A473" t="str">
        <f t="shared" si="7"/>
        <v>ET04,67</v>
      </c>
      <c r="B473">
        <v>67</v>
      </c>
      <c r="C473">
        <v>54785.374110954799</v>
      </c>
      <c r="D473">
        <v>54785.374110954799</v>
      </c>
      <c r="E473" t="s">
        <v>13</v>
      </c>
      <c r="F473" t="s">
        <v>12</v>
      </c>
    </row>
    <row r="474" spans="1:6" x14ac:dyDescent="0.35">
      <c r="A474" t="str">
        <f t="shared" si="7"/>
        <v>ET04,68</v>
      </c>
      <c r="B474">
        <v>68</v>
      </c>
      <c r="C474">
        <v>50568.127783510601</v>
      </c>
      <c r="D474">
        <v>50562.128892096698</v>
      </c>
      <c r="E474" t="s">
        <v>13</v>
      </c>
      <c r="F474" t="s">
        <v>12</v>
      </c>
    </row>
    <row r="475" spans="1:6" x14ac:dyDescent="0.35">
      <c r="A475" t="str">
        <f t="shared" si="7"/>
        <v>ET04,69</v>
      </c>
      <c r="B475">
        <v>69</v>
      </c>
      <c r="C475">
        <v>46350.881456066403</v>
      </c>
      <c r="D475">
        <v>46216.467757919301</v>
      </c>
      <c r="E475" t="s">
        <v>13</v>
      </c>
      <c r="F475" t="s">
        <v>12</v>
      </c>
    </row>
    <row r="476" spans="1:6" x14ac:dyDescent="0.35">
      <c r="A476" t="str">
        <f t="shared" si="7"/>
        <v>ET04,70</v>
      </c>
      <c r="B476">
        <v>70</v>
      </c>
      <c r="C476">
        <v>42133.635128622198</v>
      </c>
      <c r="D476">
        <v>41873.806069448801</v>
      </c>
      <c r="E476" t="s">
        <v>13</v>
      </c>
      <c r="F476" t="s">
        <v>12</v>
      </c>
    </row>
    <row r="477" spans="1:6" x14ac:dyDescent="0.35">
      <c r="A477" t="str">
        <f t="shared" si="7"/>
        <v>ET04,71</v>
      </c>
      <c r="B477">
        <v>71</v>
      </c>
      <c r="C477">
        <v>37916.388801178</v>
      </c>
      <c r="D477">
        <v>37659.559187711602</v>
      </c>
      <c r="E477" t="s">
        <v>13</v>
      </c>
      <c r="F477" t="s">
        <v>12</v>
      </c>
    </row>
    <row r="478" spans="1:6" x14ac:dyDescent="0.35">
      <c r="A478" t="str">
        <f t="shared" si="7"/>
        <v>ET04,72</v>
      </c>
      <c r="B478">
        <v>72</v>
      </c>
      <c r="C478">
        <v>33699.142473733802</v>
      </c>
      <c r="D478">
        <v>33699.142473733802</v>
      </c>
      <c r="E478" t="s">
        <v>13</v>
      </c>
      <c r="F478" t="s">
        <v>12</v>
      </c>
    </row>
    <row r="479" spans="1:6" x14ac:dyDescent="0.35">
      <c r="A479" t="str">
        <f t="shared" si="7"/>
        <v>ET04,73</v>
      </c>
      <c r="B479">
        <v>73</v>
      </c>
      <c r="C479">
        <v>30680.529613265</v>
      </c>
      <c r="D479">
        <v>30090.067521463501</v>
      </c>
      <c r="E479" t="s">
        <v>13</v>
      </c>
      <c r="F479" t="s">
        <v>12</v>
      </c>
    </row>
    <row r="480" spans="1:6" x14ac:dyDescent="0.35">
      <c r="A480" t="str">
        <f t="shared" si="7"/>
        <v>ET04,74</v>
      </c>
      <c r="B480">
        <v>74</v>
      </c>
      <c r="C480">
        <v>27661.9167527963</v>
      </c>
      <c r="D480">
        <v>26818.230856536498</v>
      </c>
      <c r="E480" t="s">
        <v>13</v>
      </c>
      <c r="F480" t="s">
        <v>12</v>
      </c>
    </row>
    <row r="481" spans="1:6" x14ac:dyDescent="0.35">
      <c r="A481" t="str">
        <f t="shared" si="7"/>
        <v>ET04,75</v>
      </c>
      <c r="B481">
        <v>75</v>
      </c>
      <c r="C481">
        <v>24643.303892327502</v>
      </c>
      <c r="D481">
        <v>23841.625237510201</v>
      </c>
      <c r="E481" t="s">
        <v>13</v>
      </c>
      <c r="F481" t="s">
        <v>12</v>
      </c>
    </row>
    <row r="482" spans="1:6" x14ac:dyDescent="0.35">
      <c r="A482" t="str">
        <f t="shared" si="7"/>
        <v>ET04,76</v>
      </c>
      <c r="B482">
        <v>76</v>
      </c>
      <c r="C482">
        <v>21624.6910318587</v>
      </c>
      <c r="D482">
        <v>21118.2434229422</v>
      </c>
      <c r="E482" t="s">
        <v>13</v>
      </c>
      <c r="F482" t="s">
        <v>12</v>
      </c>
    </row>
    <row r="483" spans="1:6" x14ac:dyDescent="0.35">
      <c r="A483" t="str">
        <f t="shared" si="7"/>
        <v>ET04,77</v>
      </c>
      <c r="B483">
        <v>77</v>
      </c>
      <c r="C483">
        <v>18606.07817139</v>
      </c>
      <c r="D483">
        <v>18606.07817139</v>
      </c>
      <c r="E483" t="s">
        <v>13</v>
      </c>
      <c r="F483" t="s">
        <v>12</v>
      </c>
    </row>
    <row r="484" spans="1:6" x14ac:dyDescent="0.35">
      <c r="A484" t="str">
        <f t="shared" si="7"/>
        <v>ET04,78</v>
      </c>
      <c r="B484">
        <v>78</v>
      </c>
      <c r="C484">
        <v>16640.707337111999</v>
      </c>
      <c r="D484">
        <v>16271.410058144</v>
      </c>
      <c r="E484" t="s">
        <v>13</v>
      </c>
      <c r="F484" t="s">
        <v>12</v>
      </c>
    </row>
    <row r="485" spans="1:6" x14ac:dyDescent="0.35">
      <c r="A485" t="str">
        <f t="shared" si="7"/>
        <v>ET04,79</v>
      </c>
      <c r="B485">
        <v>79</v>
      </c>
      <c r="C485">
        <v>14675.336502833999</v>
      </c>
      <c r="D485">
        <v>14113.670925426801</v>
      </c>
      <c r="E485" t="s">
        <v>13</v>
      </c>
      <c r="F485" t="s">
        <v>12</v>
      </c>
    </row>
    <row r="486" spans="1:6" x14ac:dyDescent="0.35">
      <c r="A486" t="str">
        <f t="shared" si="7"/>
        <v>ET04,80</v>
      </c>
      <c r="B486">
        <v>80</v>
      </c>
      <c r="C486">
        <v>12709.965668556</v>
      </c>
      <c r="D486">
        <v>12140.580432193499</v>
      </c>
      <c r="E486" t="s">
        <v>13</v>
      </c>
      <c r="F486" t="s">
        <v>12</v>
      </c>
    </row>
    <row r="487" spans="1:6" x14ac:dyDescent="0.35">
      <c r="A487" t="str">
        <f t="shared" si="7"/>
        <v>ET04,81</v>
      </c>
      <c r="B487">
        <v>81</v>
      </c>
      <c r="C487">
        <v>10744.594834277999</v>
      </c>
      <c r="D487">
        <v>10359.8582373995</v>
      </c>
      <c r="E487" t="s">
        <v>13</v>
      </c>
      <c r="F487" t="s">
        <v>12</v>
      </c>
    </row>
    <row r="488" spans="1:6" x14ac:dyDescent="0.35">
      <c r="A488" t="str">
        <f t="shared" si="7"/>
        <v>ET04,82</v>
      </c>
      <c r="B488">
        <v>82</v>
      </c>
      <c r="C488">
        <v>8779.2240000000002</v>
      </c>
      <c r="D488">
        <v>8779.2240000000002</v>
      </c>
      <c r="E488" t="s">
        <v>13</v>
      </c>
      <c r="F488" t="s">
        <v>12</v>
      </c>
    </row>
    <row r="489" spans="1:6" x14ac:dyDescent="0.35">
      <c r="A489" t="str">
        <f t="shared" si="7"/>
        <v>ET04,83</v>
      </c>
      <c r="B489">
        <v>83</v>
      </c>
      <c r="C489">
        <v>7709.2575999999999</v>
      </c>
      <c r="D489">
        <v>7400.6520330515696</v>
      </c>
      <c r="E489" t="s">
        <v>13</v>
      </c>
      <c r="F489" t="s">
        <v>12</v>
      </c>
    </row>
    <row r="490" spans="1:6" x14ac:dyDescent="0.35">
      <c r="A490" t="str">
        <f t="shared" si="7"/>
        <v>ET04,84</v>
      </c>
      <c r="B490">
        <v>84</v>
      </c>
      <c r="C490">
        <v>6639.2911999999997</v>
      </c>
      <c r="D490">
        <v>6203.1352660151897</v>
      </c>
      <c r="E490" t="s">
        <v>13</v>
      </c>
      <c r="F490" t="s">
        <v>12</v>
      </c>
    </row>
    <row r="491" spans="1:6" x14ac:dyDescent="0.35">
      <c r="A491" t="str">
        <f t="shared" si="7"/>
        <v>ET04,85</v>
      </c>
      <c r="B491">
        <v>85</v>
      </c>
      <c r="C491">
        <v>5569.3248000000003</v>
      </c>
      <c r="D491">
        <v>5159.9212824530196</v>
      </c>
      <c r="E491" t="s">
        <v>13</v>
      </c>
      <c r="F491" t="s">
        <v>12</v>
      </c>
    </row>
    <row r="492" spans="1:6" x14ac:dyDescent="0.35">
      <c r="A492" t="str">
        <f t="shared" si="7"/>
        <v>ET04,86</v>
      </c>
      <c r="B492">
        <v>86</v>
      </c>
      <c r="C492">
        <v>4499.3584000000001</v>
      </c>
      <c r="D492">
        <v>4244.2576659272399</v>
      </c>
      <c r="E492" t="s">
        <v>13</v>
      </c>
      <c r="F492" t="s">
        <v>12</v>
      </c>
    </row>
    <row r="493" spans="1:6" x14ac:dyDescent="0.35">
      <c r="A493" t="str">
        <f t="shared" si="7"/>
        <v>ET04,87</v>
      </c>
      <c r="B493">
        <v>87</v>
      </c>
      <c r="C493">
        <v>3429.3919999999998</v>
      </c>
      <c r="D493">
        <v>3429.3919999999998</v>
      </c>
      <c r="E493" t="s">
        <v>13</v>
      </c>
      <c r="F493" t="s">
        <v>12</v>
      </c>
    </row>
    <row r="494" spans="1:6" x14ac:dyDescent="0.35">
      <c r="A494" t="str">
        <f t="shared" si="7"/>
        <v>ET04,88</v>
      </c>
      <c r="B494">
        <v>88</v>
      </c>
      <c r="C494">
        <v>2871.3703999999998</v>
      </c>
      <c r="D494">
        <v>2694.2405534013301</v>
      </c>
      <c r="E494" t="s">
        <v>13</v>
      </c>
      <c r="F494" t="s">
        <v>12</v>
      </c>
    </row>
    <row r="495" spans="1:6" x14ac:dyDescent="0.35">
      <c r="A495" t="str">
        <f t="shared" si="7"/>
        <v>ET04,89</v>
      </c>
      <c r="B495">
        <v>89</v>
      </c>
      <c r="C495">
        <v>2313.3488000000002</v>
      </c>
      <c r="D495">
        <v>2040.3943355326901</v>
      </c>
      <c r="E495" t="s">
        <v>13</v>
      </c>
      <c r="F495" t="s">
        <v>12</v>
      </c>
    </row>
    <row r="496" spans="1:6" x14ac:dyDescent="0.35">
      <c r="A496" t="str">
        <f t="shared" si="7"/>
        <v>ET04,90</v>
      </c>
      <c r="B496">
        <v>90</v>
      </c>
      <c r="C496">
        <v>1755.3271999999999</v>
      </c>
      <c r="D496">
        <v>1475.1130409633799</v>
      </c>
      <c r="E496" t="s">
        <v>13</v>
      </c>
      <c r="F496" t="s">
        <v>12</v>
      </c>
    </row>
    <row r="497" spans="1:6" x14ac:dyDescent="0.35">
      <c r="A497" t="str">
        <f t="shared" si="7"/>
        <v>ET04,91</v>
      </c>
      <c r="B497">
        <v>91</v>
      </c>
      <c r="C497">
        <v>1197.3055999999999</v>
      </c>
      <c r="D497">
        <v>1005.65636426271</v>
      </c>
      <c r="E497" t="s">
        <v>13</v>
      </c>
      <c r="F497" t="s">
        <v>12</v>
      </c>
    </row>
    <row r="498" spans="1:6" x14ac:dyDescent="0.35">
      <c r="A498" t="str">
        <f t="shared" si="7"/>
        <v>ET04,92</v>
      </c>
      <c r="B498">
        <v>92</v>
      </c>
      <c r="C498">
        <v>639.28399999999999</v>
      </c>
      <c r="D498">
        <v>639.28399999999999</v>
      </c>
      <c r="E498" t="s">
        <v>13</v>
      </c>
      <c r="F498" t="s">
        <v>12</v>
      </c>
    </row>
    <row r="499" spans="1:6" x14ac:dyDescent="0.35">
      <c r="A499" t="str">
        <f t="shared" si="7"/>
        <v>ET04,93</v>
      </c>
      <c r="B499">
        <v>93</v>
      </c>
      <c r="C499">
        <v>520.03520000000003</v>
      </c>
      <c r="D499">
        <v>378.73775334309897</v>
      </c>
      <c r="E499" t="s">
        <v>13</v>
      </c>
      <c r="F499" t="s">
        <v>12</v>
      </c>
    </row>
    <row r="500" spans="1:6" x14ac:dyDescent="0.35">
      <c r="A500" t="str">
        <f t="shared" si="7"/>
        <v>ET04,94</v>
      </c>
      <c r="B500">
        <v>94</v>
      </c>
      <c r="C500">
        <v>400.78640000000001</v>
      </c>
      <c r="D500">
        <v>208.687871854055</v>
      </c>
      <c r="E500" t="s">
        <v>13</v>
      </c>
      <c r="F500" t="s">
        <v>12</v>
      </c>
    </row>
    <row r="501" spans="1:6" x14ac:dyDescent="0.35">
      <c r="A501" t="str">
        <f t="shared" si="7"/>
        <v>ET04,95</v>
      </c>
      <c r="B501">
        <v>95</v>
      </c>
      <c r="C501">
        <v>281.5376</v>
      </c>
      <c r="D501">
        <v>109.286713693462</v>
      </c>
      <c r="E501" t="s">
        <v>13</v>
      </c>
      <c r="F501" t="s">
        <v>12</v>
      </c>
    </row>
    <row r="502" spans="1:6" x14ac:dyDescent="0.35">
      <c r="A502" t="str">
        <f t="shared" si="7"/>
        <v>ET04,96</v>
      </c>
      <c r="B502">
        <v>96</v>
      </c>
      <c r="C502">
        <v>162.28880000000001</v>
      </c>
      <c r="D502">
        <v>60.686637021912603</v>
      </c>
      <c r="E502" t="s">
        <v>13</v>
      </c>
      <c r="F502" t="s">
        <v>12</v>
      </c>
    </row>
    <row r="503" spans="1:6" x14ac:dyDescent="0.35">
      <c r="A503" t="str">
        <f t="shared" si="7"/>
        <v>ET04,97</v>
      </c>
      <c r="B503">
        <v>97</v>
      </c>
      <c r="C503">
        <v>43.04</v>
      </c>
      <c r="D503">
        <v>43.0399999999998</v>
      </c>
      <c r="E503" t="s">
        <v>13</v>
      </c>
      <c r="F503" t="s">
        <v>12</v>
      </c>
    </row>
    <row r="504" spans="1:6" x14ac:dyDescent="0.35">
      <c r="A504" t="str">
        <f t="shared" si="7"/>
        <v>ET04,98</v>
      </c>
      <c r="B504">
        <v>98</v>
      </c>
      <c r="C504">
        <v>45.36</v>
      </c>
      <c r="D504">
        <v>39.190112327649999</v>
      </c>
      <c r="E504" t="s">
        <v>13</v>
      </c>
      <c r="F504" t="s">
        <v>12</v>
      </c>
    </row>
    <row r="505" spans="1:6" x14ac:dyDescent="0.35">
      <c r="A505" t="str">
        <f t="shared" si="7"/>
        <v>ET04,99</v>
      </c>
      <c r="B505">
        <v>99</v>
      </c>
      <c r="C505">
        <v>47.68</v>
      </c>
      <c r="D505">
        <v>42.744089862119999</v>
      </c>
      <c r="E505" t="s">
        <v>13</v>
      </c>
      <c r="F505" t="s">
        <v>12</v>
      </c>
    </row>
    <row r="506" spans="1:6" x14ac:dyDescent="0.35">
      <c r="A506" t="str">
        <f t="shared" si="7"/>
        <v>ET04,100</v>
      </c>
      <c r="B506">
        <v>100</v>
      </c>
      <c r="C506">
        <v>50</v>
      </c>
      <c r="D506">
        <v>50</v>
      </c>
      <c r="E506" t="s">
        <v>13</v>
      </c>
      <c r="F506" t="s">
        <v>12</v>
      </c>
    </row>
    <row r="507" spans="1:6" x14ac:dyDescent="0.35">
      <c r="A507" t="str">
        <f t="shared" si="7"/>
        <v>ET05,&lt;1</v>
      </c>
      <c r="B507" t="s">
        <v>61</v>
      </c>
      <c r="C507">
        <v>89331.089840643093</v>
      </c>
      <c r="D507">
        <v>89331.089840643093</v>
      </c>
      <c r="E507" t="s">
        <v>15</v>
      </c>
      <c r="F507" t="s">
        <v>14</v>
      </c>
    </row>
    <row r="508" spans="1:6" x14ac:dyDescent="0.35">
      <c r="A508" t="str">
        <f t="shared" si="7"/>
        <v>ET05,1</v>
      </c>
      <c r="B508">
        <v>1</v>
      </c>
      <c r="C508">
        <v>85940.412253726201</v>
      </c>
      <c r="D508">
        <v>85016.625805964097</v>
      </c>
      <c r="E508" t="s">
        <v>15</v>
      </c>
      <c r="F508" t="s">
        <v>14</v>
      </c>
    </row>
    <row r="509" spans="1:6" x14ac:dyDescent="0.35">
      <c r="A509" t="str">
        <f t="shared" si="7"/>
        <v>ET05,2</v>
      </c>
      <c r="B509">
        <v>2</v>
      </c>
      <c r="C509">
        <v>82549.734666809294</v>
      </c>
      <c r="D509">
        <v>82549.734666809294</v>
      </c>
      <c r="E509" t="s">
        <v>15</v>
      </c>
      <c r="F509" t="s">
        <v>14</v>
      </c>
    </row>
    <row r="510" spans="1:6" x14ac:dyDescent="0.35">
      <c r="A510" t="str">
        <f t="shared" si="7"/>
        <v>ET05,3</v>
      </c>
      <c r="B510">
        <v>3</v>
      </c>
      <c r="C510">
        <v>87499.347080820895</v>
      </c>
      <c r="D510">
        <v>83335.620302619602</v>
      </c>
      <c r="E510" t="s">
        <v>15</v>
      </c>
      <c r="F510" t="s">
        <v>14</v>
      </c>
    </row>
    <row r="511" spans="1:6" x14ac:dyDescent="0.35">
      <c r="A511" t="str">
        <f t="shared" si="7"/>
        <v>ET05,4</v>
      </c>
      <c r="B511">
        <v>4</v>
      </c>
      <c r="C511">
        <v>92448.959494832598</v>
      </c>
      <c r="D511">
        <v>87010.010528504499</v>
      </c>
      <c r="E511" t="s">
        <v>15</v>
      </c>
      <c r="F511" t="s">
        <v>14</v>
      </c>
    </row>
    <row r="512" spans="1:6" x14ac:dyDescent="0.35">
      <c r="A512" t="str">
        <f t="shared" si="7"/>
        <v>ET05,5</v>
      </c>
      <c r="B512">
        <v>5</v>
      </c>
      <c r="C512">
        <v>97398.5719088443</v>
      </c>
      <c r="D512">
        <v>92766.264143489898</v>
      </c>
      <c r="E512" t="s">
        <v>15</v>
      </c>
      <c r="F512" t="s">
        <v>14</v>
      </c>
    </row>
    <row r="513" spans="1:6" x14ac:dyDescent="0.35">
      <c r="A513" t="str">
        <f t="shared" si="7"/>
        <v>ET05,6</v>
      </c>
      <c r="B513">
        <v>6</v>
      </c>
      <c r="C513">
        <v>102348.184322856</v>
      </c>
      <c r="D513">
        <v>99797.739946602203</v>
      </c>
      <c r="E513" t="s">
        <v>15</v>
      </c>
      <c r="F513" t="s">
        <v>14</v>
      </c>
    </row>
    <row r="514" spans="1:6" x14ac:dyDescent="0.35">
      <c r="A514" t="str">
        <f t="shared" si="7"/>
        <v>ET05,7</v>
      </c>
      <c r="B514">
        <v>7</v>
      </c>
      <c r="C514">
        <v>107297.796736868</v>
      </c>
      <c r="D514">
        <v>107297.796736868</v>
      </c>
      <c r="E514" t="s">
        <v>15</v>
      </c>
      <c r="F514" t="s">
        <v>14</v>
      </c>
    </row>
    <row r="515" spans="1:6" x14ac:dyDescent="0.35">
      <c r="A515" t="str">
        <f t="shared" ref="A515:A578" si="8">_xlfn.CONCAT(E515,",",B515)</f>
        <v>ET05,8</v>
      </c>
      <c r="B515">
        <v>8</v>
      </c>
      <c r="C515">
        <v>112044.87713944699</v>
      </c>
      <c r="D515">
        <v>114519.304075619</v>
      </c>
      <c r="E515" t="s">
        <v>15</v>
      </c>
      <c r="F515" t="s">
        <v>14</v>
      </c>
    </row>
    <row r="516" spans="1:6" x14ac:dyDescent="0.35">
      <c r="A516" t="str">
        <f t="shared" si="8"/>
        <v>ET05,9</v>
      </c>
      <c r="B516">
        <v>9</v>
      </c>
      <c r="C516">
        <v>116791.957542027</v>
      </c>
      <c r="D516">
        <v>120953.174573417</v>
      </c>
      <c r="E516" t="s">
        <v>15</v>
      </c>
      <c r="F516" t="s">
        <v>14</v>
      </c>
    </row>
    <row r="517" spans="1:6" x14ac:dyDescent="0.35">
      <c r="A517" t="str">
        <f t="shared" si="8"/>
        <v>ET05,10</v>
      </c>
      <c r="B517">
        <v>10</v>
      </c>
      <c r="C517">
        <v>121539.037944606</v>
      </c>
      <c r="D517">
        <v>126149.831603129</v>
      </c>
      <c r="E517" t="s">
        <v>15</v>
      </c>
      <c r="F517" t="s">
        <v>14</v>
      </c>
    </row>
    <row r="518" spans="1:6" x14ac:dyDescent="0.35">
      <c r="A518" t="str">
        <f t="shared" si="8"/>
        <v>ET05,11</v>
      </c>
      <c r="B518">
        <v>11</v>
      </c>
      <c r="C518">
        <v>126286.118347186</v>
      </c>
      <c r="D518">
        <v>129659.698537623</v>
      </c>
      <c r="E518" t="s">
        <v>15</v>
      </c>
      <c r="F518" t="s">
        <v>14</v>
      </c>
    </row>
    <row r="519" spans="1:6" x14ac:dyDescent="0.35">
      <c r="A519" t="str">
        <f t="shared" si="8"/>
        <v>ET05,12</v>
      </c>
      <c r="B519">
        <v>12</v>
      </c>
      <c r="C519">
        <v>131033.198749766</v>
      </c>
      <c r="D519">
        <v>131033.198749766</v>
      </c>
      <c r="E519" t="s">
        <v>15</v>
      </c>
      <c r="F519" t="s">
        <v>14</v>
      </c>
    </row>
    <row r="520" spans="1:6" x14ac:dyDescent="0.35">
      <c r="A520" t="str">
        <f t="shared" si="8"/>
        <v>ET05,13</v>
      </c>
      <c r="B520">
        <v>13</v>
      </c>
      <c r="C520">
        <v>126994.799030575</v>
      </c>
      <c r="D520">
        <v>129986.52507745</v>
      </c>
      <c r="E520" t="s">
        <v>15</v>
      </c>
      <c r="F520" t="s">
        <v>14</v>
      </c>
    </row>
    <row r="521" spans="1:6" x14ac:dyDescent="0.35">
      <c r="A521" t="str">
        <f t="shared" si="8"/>
        <v>ET05,14</v>
      </c>
      <c r="B521">
        <v>14</v>
      </c>
      <c r="C521">
        <v>122956.399311385</v>
      </c>
      <c r="D521">
        <v>126898.94821867401</v>
      </c>
      <c r="E521" t="s">
        <v>15</v>
      </c>
      <c r="F521" t="s">
        <v>14</v>
      </c>
    </row>
    <row r="522" spans="1:6" x14ac:dyDescent="0.35">
      <c r="A522" t="str">
        <f t="shared" si="8"/>
        <v>ET05,15</v>
      </c>
      <c r="B522">
        <v>15</v>
      </c>
      <c r="C522">
        <v>118917.999592195</v>
      </c>
      <c r="D522">
        <v>122315.508336461</v>
      </c>
      <c r="E522" t="s">
        <v>15</v>
      </c>
      <c r="F522" t="s">
        <v>14</v>
      </c>
    </row>
    <row r="523" spans="1:6" x14ac:dyDescent="0.35">
      <c r="A523" t="str">
        <f t="shared" si="8"/>
        <v>ET05,16</v>
      </c>
      <c r="B523">
        <v>16</v>
      </c>
      <c r="C523">
        <v>114879.599873004</v>
      </c>
      <c r="D523">
        <v>116781.24559383299</v>
      </c>
      <c r="E523" t="s">
        <v>15</v>
      </c>
      <c r="F523" t="s">
        <v>14</v>
      </c>
    </row>
    <row r="524" spans="1:6" x14ac:dyDescent="0.35">
      <c r="A524" t="str">
        <f t="shared" si="8"/>
        <v>ET05,17</v>
      </c>
      <c r="B524">
        <v>17</v>
      </c>
      <c r="C524">
        <v>110841.200153814</v>
      </c>
      <c r="D524">
        <v>110841.200153814</v>
      </c>
      <c r="E524" t="s">
        <v>15</v>
      </c>
      <c r="F524" t="s">
        <v>14</v>
      </c>
    </row>
    <row r="525" spans="1:6" x14ac:dyDescent="0.35">
      <c r="A525" t="str">
        <f t="shared" si="8"/>
        <v>ET05,18</v>
      </c>
      <c r="B525">
        <v>18</v>
      </c>
      <c r="C525">
        <v>104917.231476386</v>
      </c>
      <c r="D525">
        <v>104937.13792797099</v>
      </c>
      <c r="E525" t="s">
        <v>15</v>
      </c>
      <c r="F525" t="s">
        <v>14</v>
      </c>
    </row>
    <row r="526" spans="1:6" x14ac:dyDescent="0.35">
      <c r="A526" t="str">
        <f t="shared" si="8"/>
        <v>ET05,19</v>
      </c>
      <c r="B526">
        <v>19</v>
      </c>
      <c r="C526">
        <v>98993.262798958007</v>
      </c>
      <c r="D526">
        <v>99097.7278220484</v>
      </c>
      <c r="E526" t="s">
        <v>15</v>
      </c>
      <c r="F526" t="s">
        <v>14</v>
      </c>
    </row>
    <row r="527" spans="1:6" x14ac:dyDescent="0.35">
      <c r="A527" t="str">
        <f t="shared" si="8"/>
        <v>ET05,20</v>
      </c>
      <c r="B527">
        <v>20</v>
      </c>
      <c r="C527">
        <v>93069.294121529994</v>
      </c>
      <c r="D527">
        <v>93248.364490332693</v>
      </c>
      <c r="E527" t="s">
        <v>15</v>
      </c>
      <c r="F527" t="s">
        <v>14</v>
      </c>
    </row>
    <row r="528" spans="1:6" x14ac:dyDescent="0.35">
      <c r="A528" t="str">
        <f t="shared" si="8"/>
        <v>ET05,21</v>
      </c>
      <c r="B528">
        <v>21</v>
      </c>
      <c r="C528">
        <v>87145.325444101894</v>
      </c>
      <c r="D528">
        <v>87314.442587111902</v>
      </c>
      <c r="E528" t="s">
        <v>15</v>
      </c>
      <c r="F528" t="s">
        <v>14</v>
      </c>
    </row>
    <row r="529" spans="1:6" x14ac:dyDescent="0.35">
      <c r="A529" t="str">
        <f t="shared" si="8"/>
        <v>ET05,22</v>
      </c>
      <c r="B529">
        <v>22</v>
      </c>
      <c r="C529">
        <v>81221.356766673794</v>
      </c>
      <c r="D529">
        <v>81221.356766673794</v>
      </c>
      <c r="E529" t="s">
        <v>15</v>
      </c>
      <c r="F529" t="s">
        <v>14</v>
      </c>
    </row>
    <row r="530" spans="1:6" x14ac:dyDescent="0.35">
      <c r="A530" t="str">
        <f t="shared" si="8"/>
        <v>ET05,23</v>
      </c>
      <c r="B530">
        <v>23</v>
      </c>
      <c r="C530">
        <v>75365.928779214504</v>
      </c>
      <c r="D530">
        <v>74943.997163490596</v>
      </c>
      <c r="E530" t="s">
        <v>15</v>
      </c>
      <c r="F530" t="s">
        <v>14</v>
      </c>
    </row>
    <row r="531" spans="1:6" x14ac:dyDescent="0.35">
      <c r="A531" t="str">
        <f t="shared" si="8"/>
        <v>ET05,24</v>
      </c>
      <c r="B531">
        <v>24</v>
      </c>
      <c r="C531">
        <v>69510.500791755199</v>
      </c>
      <c r="D531">
        <v>68655.2358327736</v>
      </c>
      <c r="E531" t="s">
        <v>15</v>
      </c>
      <c r="F531" t="s">
        <v>14</v>
      </c>
    </row>
    <row r="532" spans="1:6" x14ac:dyDescent="0.35">
      <c r="A532" t="str">
        <f t="shared" si="8"/>
        <v>ET05,25</v>
      </c>
      <c r="B532">
        <v>25</v>
      </c>
      <c r="C532">
        <v>63655.072804296004</v>
      </c>
      <c r="D532">
        <v>62577.4403099185</v>
      </c>
      <c r="E532" t="s">
        <v>15</v>
      </c>
      <c r="F532" t="s">
        <v>14</v>
      </c>
    </row>
    <row r="533" spans="1:6" x14ac:dyDescent="0.35">
      <c r="A533" t="str">
        <f t="shared" si="8"/>
        <v>ET05,26</v>
      </c>
      <c r="B533">
        <v>26</v>
      </c>
      <c r="C533">
        <v>57799.644816836699</v>
      </c>
      <c r="D533">
        <v>56932.978130321098</v>
      </c>
      <c r="E533" t="s">
        <v>15</v>
      </c>
      <c r="F533" t="s">
        <v>14</v>
      </c>
    </row>
    <row r="534" spans="1:6" x14ac:dyDescent="0.35">
      <c r="A534" t="str">
        <f t="shared" si="8"/>
        <v>ET05,27</v>
      </c>
      <c r="B534">
        <v>27</v>
      </c>
      <c r="C534">
        <v>51944.216829377401</v>
      </c>
      <c r="D534">
        <v>51944.216829377401</v>
      </c>
      <c r="E534" t="s">
        <v>15</v>
      </c>
      <c r="F534" t="s">
        <v>14</v>
      </c>
    </row>
    <row r="535" spans="1:6" x14ac:dyDescent="0.35">
      <c r="A535" t="str">
        <f t="shared" si="8"/>
        <v>ET05,28</v>
      </c>
      <c r="B535">
        <v>28</v>
      </c>
      <c r="C535">
        <v>49044.672534992402</v>
      </c>
      <c r="D535">
        <v>47776.145607396204</v>
      </c>
      <c r="E535" t="s">
        <v>15</v>
      </c>
      <c r="F535" t="s">
        <v>14</v>
      </c>
    </row>
    <row r="536" spans="1:6" x14ac:dyDescent="0.35">
      <c r="A536" t="str">
        <f t="shared" si="8"/>
        <v>ET05,29</v>
      </c>
      <c r="B536">
        <v>29</v>
      </c>
      <c r="C536">
        <v>46145.128240607301</v>
      </c>
      <c r="D536">
        <v>44364.240324338803</v>
      </c>
      <c r="E536" t="s">
        <v>15</v>
      </c>
      <c r="F536" t="s">
        <v>14</v>
      </c>
    </row>
    <row r="537" spans="1:6" x14ac:dyDescent="0.35">
      <c r="A537" t="str">
        <f t="shared" si="8"/>
        <v>ET05,30</v>
      </c>
      <c r="B537">
        <v>30</v>
      </c>
      <c r="C537">
        <v>43245.583946222301</v>
      </c>
      <c r="D537">
        <v>41586.598505079499</v>
      </c>
      <c r="E537" t="s">
        <v>15</v>
      </c>
      <c r="F537" t="s">
        <v>14</v>
      </c>
    </row>
    <row r="538" spans="1:6" x14ac:dyDescent="0.35">
      <c r="A538" t="str">
        <f t="shared" si="8"/>
        <v>ET05,31</v>
      </c>
      <c r="B538">
        <v>31</v>
      </c>
      <c r="C538">
        <v>40346.0396518372</v>
      </c>
      <c r="D538">
        <v>39321.3176744925</v>
      </c>
      <c r="E538" t="s">
        <v>15</v>
      </c>
      <c r="F538" t="s">
        <v>14</v>
      </c>
    </row>
    <row r="539" spans="1:6" x14ac:dyDescent="0.35">
      <c r="A539" t="str">
        <f t="shared" si="8"/>
        <v>ET05,32</v>
      </c>
      <c r="B539">
        <v>32</v>
      </c>
      <c r="C539">
        <v>37446.495357452201</v>
      </c>
      <c r="D539">
        <v>37446.495357452201</v>
      </c>
      <c r="E539" t="s">
        <v>15</v>
      </c>
      <c r="F539" t="s">
        <v>14</v>
      </c>
    </row>
    <row r="540" spans="1:6" x14ac:dyDescent="0.35">
      <c r="A540" t="str">
        <f t="shared" si="8"/>
        <v>ET05,33</v>
      </c>
      <c r="B540">
        <v>33</v>
      </c>
      <c r="C540">
        <v>36777.497506232998</v>
      </c>
      <c r="D540">
        <v>35875.739728875298</v>
      </c>
      <c r="E540" t="s">
        <v>15</v>
      </c>
      <c r="F540" t="s">
        <v>14</v>
      </c>
    </row>
    <row r="541" spans="1:6" x14ac:dyDescent="0.35">
      <c r="A541" t="str">
        <f t="shared" si="8"/>
        <v>ET05,34</v>
      </c>
      <c r="B541">
        <v>34</v>
      </c>
      <c r="C541">
        <v>36108.499655013897</v>
      </c>
      <c r="D541">
        <v>34664.701563848401</v>
      </c>
      <c r="E541" t="s">
        <v>15</v>
      </c>
      <c r="F541" t="s">
        <v>14</v>
      </c>
    </row>
    <row r="542" spans="1:6" x14ac:dyDescent="0.35">
      <c r="A542" t="str">
        <f t="shared" si="8"/>
        <v>ET05,35</v>
      </c>
      <c r="B542">
        <v>35</v>
      </c>
      <c r="C542">
        <v>35439.501803794701</v>
      </c>
      <c r="D542">
        <v>33904.542287500299</v>
      </c>
      <c r="E542" t="s">
        <v>15</v>
      </c>
      <c r="F542" t="s">
        <v>14</v>
      </c>
    </row>
    <row r="543" spans="1:6" x14ac:dyDescent="0.35">
      <c r="A543" t="str">
        <f t="shared" si="8"/>
        <v>ET05,36</v>
      </c>
      <c r="B543">
        <v>36</v>
      </c>
      <c r="C543">
        <v>34770.5039525756</v>
      </c>
      <c r="D543">
        <v>33686.42332496</v>
      </c>
      <c r="E543" t="s">
        <v>15</v>
      </c>
      <c r="F543" t="s">
        <v>14</v>
      </c>
    </row>
    <row r="544" spans="1:6" x14ac:dyDescent="0.35">
      <c r="A544" t="str">
        <f t="shared" si="8"/>
        <v>ET05,37</v>
      </c>
      <c r="B544">
        <v>37</v>
      </c>
      <c r="C544">
        <v>34101.506101356397</v>
      </c>
      <c r="D544">
        <v>34101.506101356397</v>
      </c>
      <c r="E544" t="s">
        <v>15</v>
      </c>
      <c r="F544" t="s">
        <v>14</v>
      </c>
    </row>
    <row r="545" spans="1:6" x14ac:dyDescent="0.35">
      <c r="A545" t="str">
        <f t="shared" si="8"/>
        <v>ET05,38</v>
      </c>
      <c r="B545">
        <v>38</v>
      </c>
      <c r="C545">
        <v>34891.7106272534</v>
      </c>
      <c r="D545">
        <v>35154.44750409</v>
      </c>
      <c r="E545" t="s">
        <v>15</v>
      </c>
      <c r="F545" t="s">
        <v>14</v>
      </c>
    </row>
    <row r="546" spans="1:6" x14ac:dyDescent="0.35">
      <c r="A546" t="str">
        <f t="shared" si="8"/>
        <v>ET05,39</v>
      </c>
      <c r="B546">
        <v>39</v>
      </c>
      <c r="C546">
        <v>35681.915153150498</v>
      </c>
      <c r="D546">
        <v>36503.886269647301</v>
      </c>
      <c r="E546" t="s">
        <v>15</v>
      </c>
      <c r="F546" t="s">
        <v>14</v>
      </c>
    </row>
    <row r="547" spans="1:6" x14ac:dyDescent="0.35">
      <c r="A547" t="str">
        <f t="shared" si="8"/>
        <v>ET05,40</v>
      </c>
      <c r="B547">
        <v>40</v>
      </c>
      <c r="C547">
        <v>36472.119679047501</v>
      </c>
      <c r="D547">
        <v>37721.956596786302</v>
      </c>
      <c r="E547" t="s">
        <v>15</v>
      </c>
      <c r="F547" t="s">
        <v>14</v>
      </c>
    </row>
    <row r="548" spans="1:6" x14ac:dyDescent="0.35">
      <c r="A548" t="str">
        <f t="shared" si="8"/>
        <v>ET05,41</v>
      </c>
      <c r="B548">
        <v>41</v>
      </c>
      <c r="C548">
        <v>37262.324204944598</v>
      </c>
      <c r="D548">
        <v>38380.7926842651</v>
      </c>
      <c r="E548" t="s">
        <v>15</v>
      </c>
      <c r="F548" t="s">
        <v>14</v>
      </c>
    </row>
    <row r="549" spans="1:6" x14ac:dyDescent="0.35">
      <c r="A549" t="str">
        <f t="shared" si="8"/>
        <v>ET05,42</v>
      </c>
      <c r="B549">
        <v>42</v>
      </c>
      <c r="C549">
        <v>38052.528730841601</v>
      </c>
      <c r="D549">
        <v>38052.528730841601</v>
      </c>
      <c r="E549" t="s">
        <v>15</v>
      </c>
      <c r="F549" t="s">
        <v>14</v>
      </c>
    </row>
    <row r="550" spans="1:6" x14ac:dyDescent="0.35">
      <c r="A550" t="str">
        <f t="shared" si="8"/>
        <v>ET05,43</v>
      </c>
      <c r="B550">
        <v>43</v>
      </c>
      <c r="C550">
        <v>35693.961463366599</v>
      </c>
      <c r="D550">
        <v>36466.341231967897</v>
      </c>
      <c r="E550" t="s">
        <v>15</v>
      </c>
      <c r="F550" t="s">
        <v>14</v>
      </c>
    </row>
    <row r="551" spans="1:6" x14ac:dyDescent="0.35">
      <c r="A551" t="str">
        <f t="shared" si="8"/>
        <v>ET05,44</v>
      </c>
      <c r="B551">
        <v>44</v>
      </c>
      <c r="C551">
        <v>33335.394195891698</v>
      </c>
      <c r="D551">
        <v>33979.575869871798</v>
      </c>
      <c r="E551" t="s">
        <v>15</v>
      </c>
      <c r="F551" t="s">
        <v>14</v>
      </c>
    </row>
    <row r="552" spans="1:6" x14ac:dyDescent="0.35">
      <c r="A552" t="str">
        <f t="shared" si="8"/>
        <v>ET05,45</v>
      </c>
      <c r="B552">
        <v>45</v>
      </c>
      <c r="C552">
        <v>30976.8269284167</v>
      </c>
      <c r="D552">
        <v>31106.620623475101</v>
      </c>
      <c r="E552" t="s">
        <v>15</v>
      </c>
      <c r="F552" t="s">
        <v>14</v>
      </c>
    </row>
    <row r="553" spans="1:6" x14ac:dyDescent="0.35">
      <c r="A553" t="str">
        <f t="shared" si="8"/>
        <v>ET05,46</v>
      </c>
      <c r="B553">
        <v>46</v>
      </c>
      <c r="C553">
        <v>28618.2596609418</v>
      </c>
      <c r="D553">
        <v>28361.8634716995</v>
      </c>
      <c r="E553" t="s">
        <v>15</v>
      </c>
      <c r="F553" t="s">
        <v>14</v>
      </c>
    </row>
    <row r="554" spans="1:6" x14ac:dyDescent="0.35">
      <c r="A554" t="str">
        <f t="shared" si="8"/>
        <v>ET05,47</v>
      </c>
      <c r="B554">
        <v>47</v>
      </c>
      <c r="C554">
        <v>26259.692393466801</v>
      </c>
      <c r="D554">
        <v>26259.692393466801</v>
      </c>
      <c r="E554" t="s">
        <v>15</v>
      </c>
      <c r="F554" t="s">
        <v>14</v>
      </c>
    </row>
    <row r="555" spans="1:6" x14ac:dyDescent="0.35">
      <c r="A555" t="str">
        <f t="shared" si="8"/>
        <v>ET05,48</v>
      </c>
      <c r="B555">
        <v>48</v>
      </c>
      <c r="C555">
        <v>25718.376214631298</v>
      </c>
      <c r="D555">
        <v>25155.790600751501</v>
      </c>
      <c r="E555" t="s">
        <v>15</v>
      </c>
      <c r="F555" t="s">
        <v>14</v>
      </c>
    </row>
    <row r="556" spans="1:6" x14ac:dyDescent="0.35">
      <c r="A556" t="str">
        <f t="shared" si="8"/>
        <v>ET05,49</v>
      </c>
      <c r="B556">
        <v>49</v>
      </c>
      <c r="C556">
        <v>25177.060035795799</v>
      </c>
      <c r="D556">
        <v>24771.0222377385</v>
      </c>
      <c r="E556" t="s">
        <v>15</v>
      </c>
      <c r="F556" t="s">
        <v>14</v>
      </c>
    </row>
    <row r="557" spans="1:6" x14ac:dyDescent="0.35">
      <c r="A557" t="str">
        <f t="shared" si="8"/>
        <v>ET05,50</v>
      </c>
      <c r="B557">
        <v>50</v>
      </c>
      <c r="C557">
        <v>24635.743856960398</v>
      </c>
      <c r="D557">
        <v>24667.546681665401</v>
      </c>
      <c r="E557" t="s">
        <v>15</v>
      </c>
      <c r="F557" t="s">
        <v>14</v>
      </c>
    </row>
    <row r="558" spans="1:6" x14ac:dyDescent="0.35">
      <c r="A558" t="str">
        <f t="shared" si="8"/>
        <v>ET05,51</v>
      </c>
      <c r="B558">
        <v>51</v>
      </c>
      <c r="C558">
        <v>24094.427678124899</v>
      </c>
      <c r="D558">
        <v>24407.5233097698</v>
      </c>
      <c r="E558" t="s">
        <v>15</v>
      </c>
      <c r="F558" t="s">
        <v>14</v>
      </c>
    </row>
    <row r="559" spans="1:6" x14ac:dyDescent="0.35">
      <c r="A559" t="str">
        <f t="shared" si="8"/>
        <v>ET05,52</v>
      </c>
      <c r="B559">
        <v>52</v>
      </c>
      <c r="C559">
        <v>23553.1114992894</v>
      </c>
      <c r="D559">
        <v>23553.1114992894</v>
      </c>
      <c r="E559" t="s">
        <v>15</v>
      </c>
      <c r="F559" t="s">
        <v>14</v>
      </c>
    </row>
    <row r="560" spans="1:6" x14ac:dyDescent="0.35">
      <c r="A560" t="str">
        <f t="shared" si="8"/>
        <v>ET05,53</v>
      </c>
      <c r="B560">
        <v>53</v>
      </c>
      <c r="C560">
        <v>21531.824145842998</v>
      </c>
      <c r="D560">
        <v>21813.7175927467</v>
      </c>
      <c r="E560" t="s">
        <v>15</v>
      </c>
      <c r="F560" t="s">
        <v>14</v>
      </c>
    </row>
    <row r="561" spans="1:6" x14ac:dyDescent="0.35">
      <c r="A561" t="str">
        <f t="shared" si="8"/>
        <v>ET05,54</v>
      </c>
      <c r="B561">
        <v>54</v>
      </c>
      <c r="C561">
        <v>19510.536792396699</v>
      </c>
      <c r="D561">
        <v>19487.735793804499</v>
      </c>
      <c r="E561" t="s">
        <v>15</v>
      </c>
      <c r="F561" t="s">
        <v>14</v>
      </c>
    </row>
    <row r="562" spans="1:6" x14ac:dyDescent="0.35">
      <c r="A562" t="str">
        <f t="shared" si="8"/>
        <v>ET05,55</v>
      </c>
      <c r="B562">
        <v>55</v>
      </c>
      <c r="C562">
        <v>17489.249438950301</v>
      </c>
      <c r="D562">
        <v>17020.807271410398</v>
      </c>
      <c r="E562" t="s">
        <v>15</v>
      </c>
      <c r="F562" t="s">
        <v>14</v>
      </c>
    </row>
    <row r="563" spans="1:6" x14ac:dyDescent="0.35">
      <c r="A563" t="str">
        <f t="shared" si="8"/>
        <v>ET05,56</v>
      </c>
      <c r="B563">
        <v>56</v>
      </c>
      <c r="C563">
        <v>15467.962085503899</v>
      </c>
      <c r="D563">
        <v>14858.573194512201</v>
      </c>
      <c r="E563" t="s">
        <v>15</v>
      </c>
      <c r="F563" t="s">
        <v>14</v>
      </c>
    </row>
    <row r="564" spans="1:6" x14ac:dyDescent="0.35">
      <c r="A564" t="str">
        <f t="shared" si="8"/>
        <v>ET05,57</v>
      </c>
      <c r="B564">
        <v>57</v>
      </c>
      <c r="C564">
        <v>13446.6747320576</v>
      </c>
      <c r="D564">
        <v>13446.6747320576</v>
      </c>
      <c r="E564" t="s">
        <v>15</v>
      </c>
      <c r="F564" t="s">
        <v>14</v>
      </c>
    </row>
    <row r="565" spans="1:6" x14ac:dyDescent="0.35">
      <c r="A565" t="str">
        <f t="shared" si="8"/>
        <v>ET05,58</v>
      </c>
      <c r="B565">
        <v>58</v>
      </c>
      <c r="C565">
        <v>13624.2522007675</v>
      </c>
      <c r="D565">
        <v>13079.512289202199</v>
      </c>
      <c r="E565" t="s">
        <v>15</v>
      </c>
      <c r="F565" t="s">
        <v>14</v>
      </c>
    </row>
    <row r="566" spans="1:6" x14ac:dyDescent="0.35">
      <c r="A566" t="str">
        <f t="shared" si="8"/>
        <v>ET05,59</v>
      </c>
      <c r="B566">
        <v>59</v>
      </c>
      <c r="C566">
        <v>13801.8296694774</v>
      </c>
      <c r="D566">
        <v>13446.523215933899</v>
      </c>
      <c r="E566" t="s">
        <v>15</v>
      </c>
      <c r="F566" t="s">
        <v>14</v>
      </c>
    </row>
    <row r="567" spans="1:6" x14ac:dyDescent="0.35">
      <c r="A567" t="str">
        <f t="shared" si="8"/>
        <v>ET05,60</v>
      </c>
      <c r="B567">
        <v>60</v>
      </c>
      <c r="C567">
        <v>13979.4071381873</v>
      </c>
      <c r="D567">
        <v>14085.9040984481</v>
      </c>
      <c r="E567" t="s">
        <v>15</v>
      </c>
      <c r="F567" t="s">
        <v>14</v>
      </c>
    </row>
    <row r="568" spans="1:6" x14ac:dyDescent="0.35">
      <c r="A568" t="str">
        <f t="shared" si="8"/>
        <v>ET05,61</v>
      </c>
      <c r="B568">
        <v>61</v>
      </c>
      <c r="C568">
        <v>14156.9846068972</v>
      </c>
      <c r="D568">
        <v>14535.8515229406</v>
      </c>
      <c r="E568" t="s">
        <v>15</v>
      </c>
      <c r="F568" t="s">
        <v>14</v>
      </c>
    </row>
    <row r="569" spans="1:6" x14ac:dyDescent="0.35">
      <c r="A569" t="str">
        <f t="shared" si="8"/>
        <v>ET05,62</v>
      </c>
      <c r="B569">
        <v>62</v>
      </c>
      <c r="C569">
        <v>14334.5620756071</v>
      </c>
      <c r="D569">
        <v>14334.5620756071</v>
      </c>
      <c r="E569" t="s">
        <v>15</v>
      </c>
      <c r="F569" t="s">
        <v>14</v>
      </c>
    </row>
    <row r="570" spans="1:6" x14ac:dyDescent="0.35">
      <c r="A570" t="str">
        <f t="shared" si="8"/>
        <v>ET05,63</v>
      </c>
      <c r="B570">
        <v>63</v>
      </c>
      <c r="C570">
        <v>12560.597334994</v>
      </c>
      <c r="D570">
        <v>13164.7787113963</v>
      </c>
      <c r="E570" t="s">
        <v>15</v>
      </c>
      <c r="F570" t="s">
        <v>14</v>
      </c>
    </row>
    <row r="571" spans="1:6" x14ac:dyDescent="0.35">
      <c r="A571" t="str">
        <f t="shared" si="8"/>
        <v>ET05,64</v>
      </c>
      <c r="B571">
        <v>64</v>
      </c>
      <c r="C571">
        <v>10786.632594381001</v>
      </c>
      <c r="D571">
        <v>11287.4298602698</v>
      </c>
      <c r="E571" t="s">
        <v>15</v>
      </c>
      <c r="F571" t="s">
        <v>14</v>
      </c>
    </row>
    <row r="572" spans="1:6" x14ac:dyDescent="0.35">
      <c r="A572" t="str">
        <f t="shared" si="8"/>
        <v>ET05,65</v>
      </c>
      <c r="B572">
        <v>65</v>
      </c>
      <c r="C572">
        <v>9012.6678537678999</v>
      </c>
      <c r="D572">
        <v>9107.99032094209</v>
      </c>
      <c r="E572" t="s">
        <v>15</v>
      </c>
      <c r="F572" t="s">
        <v>14</v>
      </c>
    </row>
    <row r="573" spans="1:6" x14ac:dyDescent="0.35">
      <c r="A573" t="str">
        <f t="shared" si="8"/>
        <v>ET05,66</v>
      </c>
      <c r="B573">
        <v>66</v>
      </c>
      <c r="C573">
        <v>7238.7031131548301</v>
      </c>
      <c r="D573">
        <v>7031.9348921278797</v>
      </c>
      <c r="E573" t="s">
        <v>15</v>
      </c>
      <c r="F573" t="s">
        <v>14</v>
      </c>
    </row>
    <row r="574" spans="1:6" x14ac:dyDescent="0.35">
      <c r="A574" t="str">
        <f t="shared" si="8"/>
        <v>ET05,67</v>
      </c>
      <c r="B574">
        <v>67</v>
      </c>
      <c r="C574">
        <v>5464.7383725417603</v>
      </c>
      <c r="D574">
        <v>5464.7383725417603</v>
      </c>
      <c r="E574" t="s">
        <v>15</v>
      </c>
      <c r="F574" t="s">
        <v>14</v>
      </c>
    </row>
    <row r="575" spans="1:6" x14ac:dyDescent="0.35">
      <c r="A575" t="str">
        <f t="shared" si="8"/>
        <v>ET05,68</v>
      </c>
      <c r="B575">
        <v>68</v>
      </c>
      <c r="C575">
        <v>5436.13419590177</v>
      </c>
      <c r="D575">
        <v>4698.8232418687503</v>
      </c>
      <c r="E575" t="s">
        <v>15</v>
      </c>
      <c r="F575" t="s">
        <v>14</v>
      </c>
    </row>
    <row r="576" spans="1:6" x14ac:dyDescent="0.35">
      <c r="A576" t="str">
        <f t="shared" si="8"/>
        <v>ET05,69</v>
      </c>
      <c r="B576">
        <v>69</v>
      </c>
      <c r="C576">
        <v>5407.5300192617797</v>
      </c>
      <c r="D576">
        <v>4574.4027036753596</v>
      </c>
      <c r="E576" t="s">
        <v>15</v>
      </c>
      <c r="F576" t="s">
        <v>14</v>
      </c>
    </row>
    <row r="577" spans="1:6" x14ac:dyDescent="0.35">
      <c r="A577" t="str">
        <f t="shared" si="8"/>
        <v>ET05,70</v>
      </c>
      <c r="B577">
        <v>70</v>
      </c>
      <c r="C577">
        <v>5378.9258426218003</v>
      </c>
      <c r="D577">
        <v>4818.6376424984701</v>
      </c>
      <c r="E577" t="s">
        <v>15</v>
      </c>
      <c r="F577" t="s">
        <v>14</v>
      </c>
    </row>
    <row r="578" spans="1:6" x14ac:dyDescent="0.35">
      <c r="A578" t="str">
        <f t="shared" si="8"/>
        <v>ET05,71</v>
      </c>
      <c r="B578">
        <v>71</v>
      </c>
      <c r="C578">
        <v>5350.3216659818099</v>
      </c>
      <c r="D578">
        <v>5158.6889428750001</v>
      </c>
      <c r="E578" t="s">
        <v>15</v>
      </c>
      <c r="F578" t="s">
        <v>14</v>
      </c>
    </row>
    <row r="579" spans="1:6" x14ac:dyDescent="0.35">
      <c r="A579" t="str">
        <f t="shared" ref="A579:A642" si="9">_xlfn.CONCAT(E579,",",B579)</f>
        <v>ET05,72</v>
      </c>
      <c r="B579">
        <v>72</v>
      </c>
      <c r="C579">
        <v>5321.7174893418196</v>
      </c>
      <c r="D579">
        <v>5321.7174893418196</v>
      </c>
      <c r="E579" t="s">
        <v>15</v>
      </c>
      <c r="F579" t="s">
        <v>14</v>
      </c>
    </row>
    <row r="580" spans="1:6" x14ac:dyDescent="0.35">
      <c r="A580" t="str">
        <f t="shared" si="9"/>
        <v>ET05,73</v>
      </c>
      <c r="B580">
        <v>73</v>
      </c>
      <c r="C580">
        <v>4725.06175123304</v>
      </c>
      <c r="D580">
        <v>5102.1344778516404</v>
      </c>
      <c r="E580" t="s">
        <v>15</v>
      </c>
      <c r="F580" t="s">
        <v>14</v>
      </c>
    </row>
    <row r="581" spans="1:6" x14ac:dyDescent="0.35">
      <c r="A581" t="str">
        <f t="shared" si="9"/>
        <v>ET05,74</v>
      </c>
      <c r="B581">
        <v>74</v>
      </c>
      <c r="C581">
        <v>4128.4060131242604</v>
      </c>
      <c r="D581">
        <v>4563.3523500204101</v>
      </c>
      <c r="E581" t="s">
        <v>15</v>
      </c>
      <c r="F581" t="s">
        <v>14</v>
      </c>
    </row>
    <row r="582" spans="1:6" x14ac:dyDescent="0.35">
      <c r="A582" t="str">
        <f t="shared" si="9"/>
        <v>ET05,75</v>
      </c>
      <c r="B582">
        <v>75</v>
      </c>
      <c r="C582">
        <v>3531.7502750154799</v>
      </c>
      <c r="D582">
        <v>3836.03385887988</v>
      </c>
      <c r="E582" t="s">
        <v>15</v>
      </c>
      <c r="F582" t="s">
        <v>14</v>
      </c>
    </row>
    <row r="583" spans="1:6" x14ac:dyDescent="0.35">
      <c r="A583" t="str">
        <f t="shared" si="9"/>
        <v>ET05,76</v>
      </c>
      <c r="B583">
        <v>76</v>
      </c>
      <c r="C583">
        <v>2935.0945369066999</v>
      </c>
      <c r="D583">
        <v>3050.8417574618002</v>
      </c>
      <c r="E583" t="s">
        <v>15</v>
      </c>
      <c r="F583" t="s">
        <v>14</v>
      </c>
    </row>
    <row r="584" spans="1:6" x14ac:dyDescent="0.35">
      <c r="A584" t="str">
        <f t="shared" si="9"/>
        <v>ET05,77</v>
      </c>
      <c r="B584">
        <v>77</v>
      </c>
      <c r="C584">
        <v>2338.4387987979198</v>
      </c>
      <c r="D584">
        <v>2338.4387987979198</v>
      </c>
      <c r="E584" t="s">
        <v>15</v>
      </c>
      <c r="F584" t="s">
        <v>14</v>
      </c>
    </row>
    <row r="585" spans="1:6" x14ac:dyDescent="0.35">
      <c r="A585" t="str">
        <f t="shared" si="9"/>
        <v>ET05,78</v>
      </c>
      <c r="B585">
        <v>78</v>
      </c>
      <c r="C585">
        <v>2046.3430390383401</v>
      </c>
      <c r="D585">
        <v>1800.97975589678</v>
      </c>
      <c r="E585" t="s">
        <v>15</v>
      </c>
      <c r="F585" t="s">
        <v>14</v>
      </c>
    </row>
    <row r="586" spans="1:6" x14ac:dyDescent="0.35">
      <c r="A586" t="str">
        <f t="shared" si="9"/>
        <v>ET05,79</v>
      </c>
      <c r="B586">
        <v>79</v>
      </c>
      <c r="C586">
        <v>1754.2472792787501</v>
      </c>
      <c r="D586">
        <v>1426.5874816739999</v>
      </c>
      <c r="E586" t="s">
        <v>15</v>
      </c>
      <c r="F586" t="s">
        <v>14</v>
      </c>
    </row>
    <row r="587" spans="1:6" x14ac:dyDescent="0.35">
      <c r="A587" t="str">
        <f t="shared" si="9"/>
        <v>ET05,80</v>
      </c>
      <c r="B587">
        <v>80</v>
      </c>
      <c r="C587">
        <v>1462.1515195191701</v>
      </c>
      <c r="D587">
        <v>1174.876849022</v>
      </c>
      <c r="E587" t="s">
        <v>15</v>
      </c>
      <c r="F587" t="s">
        <v>14</v>
      </c>
    </row>
    <row r="588" spans="1:6" x14ac:dyDescent="0.35">
      <c r="A588" t="str">
        <f t="shared" si="9"/>
        <v>ET05,81</v>
      </c>
      <c r="B588">
        <v>81</v>
      </c>
      <c r="C588">
        <v>1170.05575975958</v>
      </c>
      <c r="D588">
        <v>1005.4627308332</v>
      </c>
      <c r="E588" t="s">
        <v>15</v>
      </c>
      <c r="F588" t="s">
        <v>14</v>
      </c>
    </row>
    <row r="589" spans="1:6" x14ac:dyDescent="0.35">
      <c r="A589" t="str">
        <f t="shared" si="9"/>
        <v>ET05,82</v>
      </c>
      <c r="B589">
        <v>82</v>
      </c>
      <c r="C589">
        <v>877.96</v>
      </c>
      <c r="D589">
        <v>877.95999999999901</v>
      </c>
      <c r="E589" t="s">
        <v>15</v>
      </c>
      <c r="F589" t="s">
        <v>14</v>
      </c>
    </row>
    <row r="590" spans="1:6" x14ac:dyDescent="0.35">
      <c r="A590" t="str">
        <f t="shared" si="9"/>
        <v>ET05,83</v>
      </c>
      <c r="B590">
        <v>83</v>
      </c>
      <c r="C590">
        <v>770.96320000000003</v>
      </c>
      <c r="D590">
        <v>759.08223575559305</v>
      </c>
      <c r="E590" t="s">
        <v>15</v>
      </c>
      <c r="F590" t="s">
        <v>14</v>
      </c>
    </row>
    <row r="591" spans="1:6" x14ac:dyDescent="0.35">
      <c r="A591" t="str">
        <f t="shared" si="9"/>
        <v>ET05,84</v>
      </c>
      <c r="B591">
        <v>84</v>
      </c>
      <c r="C591">
        <v>663.96640000000002</v>
      </c>
      <c r="D591">
        <v>643.93784269629498</v>
      </c>
      <c r="E591" t="s">
        <v>15</v>
      </c>
      <c r="F591" t="s">
        <v>14</v>
      </c>
    </row>
    <row r="592" spans="1:6" x14ac:dyDescent="0.35">
      <c r="A592" t="str">
        <f t="shared" si="9"/>
        <v>ET05,85</v>
      </c>
      <c r="B592">
        <v>85</v>
      </c>
      <c r="C592">
        <v>556.96960000000001</v>
      </c>
      <c r="D592">
        <v>534.73393175920103</v>
      </c>
      <c r="E592" t="s">
        <v>15</v>
      </c>
      <c r="F592" t="s">
        <v>14</v>
      </c>
    </row>
    <row r="593" spans="1:6" x14ac:dyDescent="0.35">
      <c r="A593" t="str">
        <f t="shared" si="9"/>
        <v>ET05,86</v>
      </c>
      <c r="B593">
        <v>86</v>
      </c>
      <c r="C593">
        <v>449.97280000000001</v>
      </c>
      <c r="D593">
        <v>433.677613881404</v>
      </c>
      <c r="E593" t="s">
        <v>15</v>
      </c>
      <c r="F593" t="s">
        <v>14</v>
      </c>
    </row>
    <row r="594" spans="1:6" x14ac:dyDescent="0.35">
      <c r="A594" t="str">
        <f t="shared" si="9"/>
        <v>ET05,87</v>
      </c>
      <c r="B594">
        <v>87</v>
      </c>
      <c r="C594">
        <v>342.976</v>
      </c>
      <c r="D594">
        <v>342.976</v>
      </c>
      <c r="E594" t="s">
        <v>15</v>
      </c>
      <c r="F594" t="s">
        <v>14</v>
      </c>
    </row>
    <row r="595" spans="1:6" x14ac:dyDescent="0.35">
      <c r="A595" t="str">
        <f t="shared" si="9"/>
        <v>ET05,88</v>
      </c>
      <c r="B595">
        <v>88</v>
      </c>
      <c r="C595">
        <v>287.16079999999999</v>
      </c>
      <c r="D595">
        <v>264.37110206538603</v>
      </c>
      <c r="E595" t="s">
        <v>15</v>
      </c>
      <c r="F595" t="s">
        <v>14</v>
      </c>
    </row>
    <row r="596" spans="1:6" x14ac:dyDescent="0.35">
      <c r="A596" t="str">
        <f t="shared" si="9"/>
        <v>ET05,89</v>
      </c>
      <c r="B596">
        <v>89</v>
      </c>
      <c r="C596">
        <v>231.34559999999999</v>
      </c>
      <c r="D596">
        <v>197.74453608116801</v>
      </c>
      <c r="E596" t="s">
        <v>15</v>
      </c>
      <c r="F596" t="s">
        <v>14</v>
      </c>
    </row>
    <row r="597" spans="1:6" x14ac:dyDescent="0.35">
      <c r="A597" t="str">
        <f t="shared" si="9"/>
        <v>ET05,90</v>
      </c>
      <c r="B597">
        <v>90</v>
      </c>
      <c r="C597">
        <v>175.53039999999999</v>
      </c>
      <c r="D597">
        <v>142.512819064258</v>
      </c>
      <c r="E597" t="s">
        <v>15</v>
      </c>
      <c r="F597" t="s">
        <v>14</v>
      </c>
    </row>
    <row r="598" spans="1:6" x14ac:dyDescent="0.35">
      <c r="A598" t="str">
        <f t="shared" si="9"/>
        <v>ET05,91</v>
      </c>
      <c r="B598">
        <v>91</v>
      </c>
      <c r="C598">
        <v>119.7152</v>
      </c>
      <c r="D598">
        <v>98.092468031565303</v>
      </c>
      <c r="E598" t="s">
        <v>15</v>
      </c>
      <c r="F598" t="s">
        <v>14</v>
      </c>
    </row>
    <row r="599" spans="1:6" x14ac:dyDescent="0.35">
      <c r="A599" t="str">
        <f t="shared" si="9"/>
        <v>ET05,92</v>
      </c>
      <c r="B599">
        <v>92</v>
      </c>
      <c r="C599">
        <v>63.9</v>
      </c>
      <c r="D599">
        <v>63.899999999999899</v>
      </c>
      <c r="E599" t="s">
        <v>15</v>
      </c>
      <c r="F599" t="s">
        <v>14</v>
      </c>
    </row>
    <row r="600" spans="1:6" x14ac:dyDescent="0.35">
      <c r="A600" t="str">
        <f t="shared" si="9"/>
        <v>ET05,93</v>
      </c>
      <c r="B600">
        <v>93</v>
      </c>
      <c r="C600">
        <v>51.984000000000002</v>
      </c>
      <c r="D600">
        <v>39.179019982864503</v>
      </c>
      <c r="E600" t="s">
        <v>15</v>
      </c>
      <c r="F600" t="s">
        <v>14</v>
      </c>
    </row>
    <row r="601" spans="1:6" x14ac:dyDescent="0.35">
      <c r="A601" t="str">
        <f t="shared" si="9"/>
        <v>ET05,94</v>
      </c>
      <c r="B601">
        <v>94</v>
      </c>
      <c r="C601">
        <v>40.067999999999998</v>
      </c>
      <c r="D601">
        <v>22.481484979031499</v>
      </c>
      <c r="E601" t="s">
        <v>15</v>
      </c>
      <c r="F601" t="s">
        <v>14</v>
      </c>
    </row>
    <row r="602" spans="1:6" x14ac:dyDescent="0.35">
      <c r="A602" t="str">
        <f t="shared" si="9"/>
        <v>ET05,95</v>
      </c>
      <c r="B602">
        <v>95</v>
      </c>
      <c r="C602">
        <v>28.152000000000001</v>
      </c>
      <c r="D602">
        <v>12.1864399837663</v>
      </c>
      <c r="E602" t="s">
        <v>15</v>
      </c>
      <c r="F602" t="s">
        <v>14</v>
      </c>
    </row>
    <row r="603" spans="1:6" x14ac:dyDescent="0.35">
      <c r="A603" t="str">
        <f t="shared" si="9"/>
        <v>ET05,96</v>
      </c>
      <c r="B603">
        <v>96</v>
      </c>
      <c r="C603">
        <v>16.236000000000001</v>
      </c>
      <c r="D603">
        <v>6.6729299923341099</v>
      </c>
      <c r="E603" t="s">
        <v>15</v>
      </c>
      <c r="F603" t="s">
        <v>14</v>
      </c>
    </row>
    <row r="604" spans="1:6" x14ac:dyDescent="0.35">
      <c r="A604" t="str">
        <f t="shared" si="9"/>
        <v>ET05,97</v>
      </c>
      <c r="B604">
        <v>97</v>
      </c>
      <c r="C604">
        <v>4.32</v>
      </c>
      <c r="D604">
        <v>4.32</v>
      </c>
      <c r="E604" t="s">
        <v>15</v>
      </c>
      <c r="F604" t="s">
        <v>14</v>
      </c>
    </row>
    <row r="605" spans="1:6" x14ac:dyDescent="0.35">
      <c r="A605" t="str">
        <f t="shared" si="9"/>
        <v>ET05,98</v>
      </c>
      <c r="B605">
        <v>98</v>
      </c>
      <c r="C605">
        <v>4.5466666666666704</v>
      </c>
      <c r="D605">
        <v>3.6913194475759399</v>
      </c>
      <c r="E605" t="s">
        <v>15</v>
      </c>
      <c r="F605" t="s">
        <v>14</v>
      </c>
    </row>
    <row r="606" spans="1:6" x14ac:dyDescent="0.35">
      <c r="A606" t="str">
        <f t="shared" si="9"/>
        <v>ET05,99</v>
      </c>
      <c r="B606">
        <v>99</v>
      </c>
      <c r="C606">
        <v>4.7733333333333299</v>
      </c>
      <c r="D606">
        <v>4.0890555580607497</v>
      </c>
      <c r="E606" t="s">
        <v>15</v>
      </c>
      <c r="F606" t="s">
        <v>14</v>
      </c>
    </row>
    <row r="607" spans="1:6" x14ac:dyDescent="0.35">
      <c r="A607" t="str">
        <f t="shared" si="9"/>
        <v>ET05,100</v>
      </c>
      <c r="B607">
        <v>100</v>
      </c>
      <c r="C607">
        <v>5</v>
      </c>
      <c r="D607">
        <v>5</v>
      </c>
      <c r="E607" t="s">
        <v>15</v>
      </c>
      <c r="F607" t="s">
        <v>14</v>
      </c>
    </row>
    <row r="608" spans="1:6" x14ac:dyDescent="0.35">
      <c r="A608" t="str">
        <f t="shared" si="9"/>
        <v>ET06,&lt;1</v>
      </c>
      <c r="B608" t="s">
        <v>61</v>
      </c>
      <c r="C608">
        <v>23576.052718617</v>
      </c>
      <c r="D608">
        <v>23576.052718617</v>
      </c>
      <c r="E608" t="s">
        <v>17</v>
      </c>
      <c r="F608" t="s">
        <v>63</v>
      </c>
    </row>
    <row r="609" spans="1:6" x14ac:dyDescent="0.35">
      <c r="A609" t="str">
        <f t="shared" si="9"/>
        <v>ET06,1</v>
      </c>
      <c r="B609">
        <v>1</v>
      </c>
      <c r="C609">
        <v>22681.203012917202</v>
      </c>
      <c r="D609">
        <v>22690.037406072799</v>
      </c>
      <c r="E609" t="s">
        <v>17</v>
      </c>
      <c r="F609" t="s">
        <v>63</v>
      </c>
    </row>
    <row r="610" spans="1:6" x14ac:dyDescent="0.35">
      <c r="A610" t="str">
        <f t="shared" si="9"/>
        <v>ET06,2</v>
      </c>
      <c r="B610">
        <v>2</v>
      </c>
      <c r="C610">
        <v>21786.353307217301</v>
      </c>
      <c r="D610">
        <v>21786.353307217301</v>
      </c>
      <c r="E610" t="s">
        <v>17</v>
      </c>
      <c r="F610" t="s">
        <v>63</v>
      </c>
    </row>
    <row r="611" spans="1:6" x14ac:dyDescent="0.35">
      <c r="A611" t="str">
        <f t="shared" si="9"/>
        <v>ET06,3</v>
      </c>
      <c r="B611">
        <v>3</v>
      </c>
      <c r="C611">
        <v>20923.442724316101</v>
      </c>
      <c r="D611">
        <v>20856.030090902001</v>
      </c>
      <c r="E611" t="s">
        <v>17</v>
      </c>
      <c r="F611" t="s">
        <v>63</v>
      </c>
    </row>
    <row r="612" spans="1:6" x14ac:dyDescent="0.35">
      <c r="A612" t="str">
        <f t="shared" si="9"/>
        <v>ET06,4</v>
      </c>
      <c r="B612">
        <v>4</v>
      </c>
      <c r="C612">
        <v>20060.5321414149</v>
      </c>
      <c r="D612">
        <v>19924.891246628798</v>
      </c>
      <c r="E612" t="s">
        <v>17</v>
      </c>
      <c r="F612" t="s">
        <v>63</v>
      </c>
    </row>
    <row r="613" spans="1:6" x14ac:dyDescent="0.35">
      <c r="A613" t="str">
        <f t="shared" si="9"/>
        <v>ET06,5</v>
      </c>
      <c r="B613">
        <v>5</v>
      </c>
      <c r="C613">
        <v>19197.621558513601</v>
      </c>
      <c r="D613">
        <v>19027.458719062699</v>
      </c>
      <c r="E613" t="s">
        <v>17</v>
      </c>
      <c r="F613" t="s">
        <v>63</v>
      </c>
    </row>
    <row r="614" spans="1:6" x14ac:dyDescent="0.35">
      <c r="A614" t="str">
        <f t="shared" si="9"/>
        <v>ET06,6</v>
      </c>
      <c r="B614">
        <v>6</v>
      </c>
      <c r="C614">
        <v>18334.710975612401</v>
      </c>
      <c r="D614">
        <v>18198.254452868601</v>
      </c>
      <c r="E614" t="s">
        <v>17</v>
      </c>
      <c r="F614" t="s">
        <v>63</v>
      </c>
    </row>
    <row r="615" spans="1:6" x14ac:dyDescent="0.35">
      <c r="A615" t="str">
        <f t="shared" si="9"/>
        <v>ET06,7</v>
      </c>
      <c r="B615">
        <v>7</v>
      </c>
      <c r="C615">
        <v>17471.8003927112</v>
      </c>
      <c r="D615">
        <v>17471.8003927112</v>
      </c>
      <c r="E615" t="s">
        <v>17</v>
      </c>
      <c r="F615" t="s">
        <v>63</v>
      </c>
    </row>
    <row r="616" spans="1:6" x14ac:dyDescent="0.35">
      <c r="A616" t="str">
        <f t="shared" si="9"/>
        <v>ET06,8</v>
      </c>
      <c r="B616">
        <v>8</v>
      </c>
      <c r="C616">
        <v>17028.880708016201</v>
      </c>
      <c r="D616">
        <v>16871.963689043201</v>
      </c>
      <c r="E616" t="s">
        <v>17</v>
      </c>
      <c r="F616" t="s">
        <v>63</v>
      </c>
    </row>
    <row r="617" spans="1:6" x14ac:dyDescent="0.35">
      <c r="A617" t="str">
        <f t="shared" si="9"/>
        <v>ET06,9</v>
      </c>
      <c r="B617">
        <v>9</v>
      </c>
      <c r="C617">
        <v>16585.961023321099</v>
      </c>
      <c r="D617">
        <v>16379.992315469301</v>
      </c>
      <c r="E617" t="s">
        <v>17</v>
      </c>
      <c r="F617" t="s">
        <v>63</v>
      </c>
    </row>
    <row r="618" spans="1:6" x14ac:dyDescent="0.35">
      <c r="A618" t="str">
        <f t="shared" si="9"/>
        <v>ET06,10</v>
      </c>
      <c r="B618">
        <v>10</v>
      </c>
      <c r="C618">
        <v>16143.041338626101</v>
      </c>
      <c r="D618">
        <v>15966.4794513819</v>
      </c>
      <c r="E618" t="s">
        <v>17</v>
      </c>
      <c r="F618" t="s">
        <v>63</v>
      </c>
    </row>
    <row r="619" spans="1:6" x14ac:dyDescent="0.35">
      <c r="A619" t="str">
        <f t="shared" si="9"/>
        <v>ET06,11</v>
      </c>
      <c r="B619">
        <v>11</v>
      </c>
      <c r="C619">
        <v>15700.121653931101</v>
      </c>
      <c r="D619">
        <v>15602.018276173299</v>
      </c>
      <c r="E619" t="s">
        <v>17</v>
      </c>
      <c r="F619" t="s">
        <v>63</v>
      </c>
    </row>
    <row r="620" spans="1:6" x14ac:dyDescent="0.35">
      <c r="A620" t="str">
        <f t="shared" si="9"/>
        <v>ET06,12</v>
      </c>
      <c r="B620">
        <v>12</v>
      </c>
      <c r="C620">
        <v>15257.201969236099</v>
      </c>
      <c r="D620">
        <v>15257.201969236099</v>
      </c>
      <c r="E620" t="s">
        <v>17</v>
      </c>
      <c r="F620" t="s">
        <v>63</v>
      </c>
    </row>
    <row r="621" spans="1:6" x14ac:dyDescent="0.35">
      <c r="A621" t="str">
        <f t="shared" si="9"/>
        <v>ET06,13</v>
      </c>
      <c r="B621">
        <v>13</v>
      </c>
      <c r="C621">
        <v>14870.3620569008</v>
      </c>
      <c r="D621">
        <v>14906.8192913243</v>
      </c>
      <c r="E621" t="s">
        <v>17</v>
      </c>
      <c r="F621" t="s">
        <v>63</v>
      </c>
    </row>
    <row r="622" spans="1:6" x14ac:dyDescent="0.35">
      <c r="A622" t="str">
        <f t="shared" si="9"/>
        <v>ET06,14</v>
      </c>
      <c r="B622">
        <v>14</v>
      </c>
      <c r="C622">
        <v>14483.522144565601</v>
      </c>
      <c r="D622">
        <v>14542.441328638501</v>
      </c>
      <c r="E622" t="s">
        <v>17</v>
      </c>
      <c r="F622" t="s">
        <v>63</v>
      </c>
    </row>
    <row r="623" spans="1:6" x14ac:dyDescent="0.35">
      <c r="A623" t="str">
        <f t="shared" si="9"/>
        <v>ET06,15</v>
      </c>
      <c r="B623">
        <v>15</v>
      </c>
      <c r="C623">
        <v>14096.6822322303</v>
      </c>
      <c r="D623">
        <v>14159.834748740999</v>
      </c>
      <c r="E623" t="s">
        <v>17</v>
      </c>
      <c r="F623" t="s">
        <v>63</v>
      </c>
    </row>
    <row r="624" spans="1:6" x14ac:dyDescent="0.35">
      <c r="A624" t="str">
        <f t="shared" si="9"/>
        <v>ET06,16</v>
      </c>
      <c r="B624">
        <v>16</v>
      </c>
      <c r="C624">
        <v>13709.842319895</v>
      </c>
      <c r="D624">
        <v>13754.766219194</v>
      </c>
      <c r="E624" t="s">
        <v>17</v>
      </c>
      <c r="F624" t="s">
        <v>63</v>
      </c>
    </row>
    <row r="625" spans="1:6" x14ac:dyDescent="0.35">
      <c r="A625" t="str">
        <f t="shared" si="9"/>
        <v>ET06,17</v>
      </c>
      <c r="B625">
        <v>17</v>
      </c>
      <c r="C625">
        <v>13323.002407559699</v>
      </c>
      <c r="D625">
        <v>13323.002407559699</v>
      </c>
      <c r="E625" t="s">
        <v>17</v>
      </c>
      <c r="F625" t="s">
        <v>63</v>
      </c>
    </row>
    <row r="626" spans="1:6" x14ac:dyDescent="0.35">
      <c r="A626" t="str">
        <f t="shared" si="9"/>
        <v>ET06,18</v>
      </c>
      <c r="B626">
        <v>18</v>
      </c>
      <c r="C626">
        <v>13005.5441522324</v>
      </c>
      <c r="D626">
        <v>12869.2709705859</v>
      </c>
      <c r="E626" t="s">
        <v>17</v>
      </c>
      <c r="F626" t="s">
        <v>63</v>
      </c>
    </row>
    <row r="627" spans="1:6" x14ac:dyDescent="0.35">
      <c r="A627" t="str">
        <f t="shared" si="9"/>
        <v>ET06,19</v>
      </c>
      <c r="B627">
        <v>19</v>
      </c>
      <c r="C627">
        <v>12688.085896905101</v>
      </c>
      <c r="D627">
        <v>12434.1435217612</v>
      </c>
      <c r="E627" t="s">
        <v>17</v>
      </c>
      <c r="F627" t="s">
        <v>63</v>
      </c>
    </row>
    <row r="628" spans="1:6" x14ac:dyDescent="0.35">
      <c r="A628" t="str">
        <f t="shared" si="9"/>
        <v>ET06,20</v>
      </c>
      <c r="B628">
        <v>20</v>
      </c>
      <c r="C628">
        <v>12370.627641577699</v>
      </c>
      <c r="D628">
        <v>12067.1526637597</v>
      </c>
      <c r="E628" t="s">
        <v>17</v>
      </c>
      <c r="F628" t="s">
        <v>63</v>
      </c>
    </row>
    <row r="629" spans="1:6" x14ac:dyDescent="0.35">
      <c r="A629" t="str">
        <f t="shared" si="9"/>
        <v>ET06,21</v>
      </c>
      <c r="B629">
        <v>21</v>
      </c>
      <c r="C629">
        <v>12053.1693862504</v>
      </c>
      <c r="D629">
        <v>11817.830999255601</v>
      </c>
      <c r="E629" t="s">
        <v>17</v>
      </c>
      <c r="F629" t="s">
        <v>63</v>
      </c>
    </row>
    <row r="630" spans="1:6" x14ac:dyDescent="0.35">
      <c r="A630" t="str">
        <f t="shared" si="9"/>
        <v>ET06,22</v>
      </c>
      <c r="B630">
        <v>22</v>
      </c>
      <c r="C630">
        <v>11735.711130923</v>
      </c>
      <c r="D630">
        <v>11735.711130923</v>
      </c>
      <c r="E630" t="s">
        <v>17</v>
      </c>
      <c r="F630" t="s">
        <v>63</v>
      </c>
    </row>
    <row r="631" spans="1:6" x14ac:dyDescent="0.35">
      <c r="A631" t="str">
        <f t="shared" si="9"/>
        <v>ET06,23</v>
      </c>
      <c r="B631">
        <v>23</v>
      </c>
      <c r="C631">
        <v>11780.128955620799</v>
      </c>
      <c r="D631">
        <v>11841.4538248679</v>
      </c>
      <c r="E631" t="s">
        <v>17</v>
      </c>
      <c r="F631" t="s">
        <v>63</v>
      </c>
    </row>
    <row r="632" spans="1:6" x14ac:dyDescent="0.35">
      <c r="A632" t="str">
        <f t="shared" si="9"/>
        <v>ET06,24</v>
      </c>
      <c r="B632">
        <v>24</v>
      </c>
      <c r="C632">
        <v>11824.5467803186</v>
      </c>
      <c r="D632">
        <v>12040.232500923799</v>
      </c>
      <c r="E632" t="s">
        <v>17</v>
      </c>
      <c r="F632" t="s">
        <v>63</v>
      </c>
    </row>
    <row r="633" spans="1:6" x14ac:dyDescent="0.35">
      <c r="A633" t="str">
        <f t="shared" si="9"/>
        <v>ET06,25</v>
      </c>
      <c r="B633">
        <v>25</v>
      </c>
      <c r="C633">
        <v>11868.964605016399</v>
      </c>
      <c r="D633">
        <v>12208.3487423562</v>
      </c>
      <c r="E633" t="s">
        <v>17</v>
      </c>
      <c r="F633" t="s">
        <v>63</v>
      </c>
    </row>
    <row r="634" spans="1:6" x14ac:dyDescent="0.35">
      <c r="A634" t="str">
        <f t="shared" si="9"/>
        <v>ET06,26</v>
      </c>
      <c r="B634">
        <v>26</v>
      </c>
      <c r="C634">
        <v>11913.3824297142</v>
      </c>
      <c r="D634">
        <v>12222.104132430401</v>
      </c>
      <c r="E634" t="s">
        <v>17</v>
      </c>
      <c r="F634" t="s">
        <v>63</v>
      </c>
    </row>
    <row r="635" spans="1:6" x14ac:dyDescent="0.35">
      <c r="A635" t="str">
        <f t="shared" si="9"/>
        <v>ET06,27</v>
      </c>
      <c r="B635">
        <v>27</v>
      </c>
      <c r="C635">
        <v>11957.800254412001</v>
      </c>
      <c r="D635">
        <v>11957.800254412001</v>
      </c>
      <c r="E635" t="s">
        <v>17</v>
      </c>
      <c r="F635" t="s">
        <v>63</v>
      </c>
    </row>
    <row r="636" spans="1:6" x14ac:dyDescent="0.35">
      <c r="A636" t="str">
        <f t="shared" si="9"/>
        <v>ET06,28</v>
      </c>
      <c r="B636">
        <v>28</v>
      </c>
      <c r="C636">
        <v>11137.091036277399</v>
      </c>
      <c r="D636">
        <v>11337.485146818401</v>
      </c>
      <c r="E636" t="s">
        <v>17</v>
      </c>
      <c r="F636" t="s">
        <v>63</v>
      </c>
    </row>
    <row r="637" spans="1:6" x14ac:dyDescent="0.35">
      <c r="A637" t="str">
        <f t="shared" si="9"/>
        <v>ET06,29</v>
      </c>
      <c r="B637">
        <v>29</v>
      </c>
      <c r="C637">
        <v>10316.3818181428</v>
      </c>
      <c r="D637">
        <v>10466.192669176</v>
      </c>
      <c r="E637" t="s">
        <v>17</v>
      </c>
      <c r="F637" t="s">
        <v>63</v>
      </c>
    </row>
    <row r="638" spans="1:6" x14ac:dyDescent="0.35">
      <c r="A638" t="str">
        <f t="shared" si="9"/>
        <v>ET06,30</v>
      </c>
      <c r="B638">
        <v>30</v>
      </c>
      <c r="C638">
        <v>9495.6726000082399</v>
      </c>
      <c r="D638">
        <v>9494.7031362630205</v>
      </c>
      <c r="E638" t="s">
        <v>17</v>
      </c>
      <c r="F638" t="s">
        <v>63</v>
      </c>
    </row>
    <row r="639" spans="1:6" x14ac:dyDescent="0.35">
      <c r="A639" t="str">
        <f t="shared" si="9"/>
        <v>ET06,31</v>
      </c>
      <c r="B639">
        <v>31</v>
      </c>
      <c r="C639">
        <v>8674.9633818736602</v>
      </c>
      <c r="D639">
        <v>8573.7968628579292</v>
      </c>
      <c r="E639" t="s">
        <v>17</v>
      </c>
      <c r="F639" t="s">
        <v>63</v>
      </c>
    </row>
    <row r="640" spans="1:6" x14ac:dyDescent="0.35">
      <c r="A640" t="str">
        <f t="shared" si="9"/>
        <v>ET06,32</v>
      </c>
      <c r="B640">
        <v>32</v>
      </c>
      <c r="C640">
        <v>7854.2541637390796</v>
      </c>
      <c r="D640">
        <v>7854.2541637390796</v>
      </c>
      <c r="E640" t="s">
        <v>17</v>
      </c>
      <c r="F640" t="s">
        <v>63</v>
      </c>
    </row>
    <row r="641" spans="1:6" x14ac:dyDescent="0.35">
      <c r="A641" t="str">
        <f t="shared" si="9"/>
        <v>ET06,33</v>
      </c>
      <c r="B641">
        <v>33</v>
      </c>
      <c r="C641">
        <v>7705.9490008073999</v>
      </c>
      <c r="D641">
        <v>7443.3227380800399</v>
      </c>
      <c r="E641" t="s">
        <v>17</v>
      </c>
      <c r="F641" t="s">
        <v>63</v>
      </c>
    </row>
    <row r="642" spans="1:6" x14ac:dyDescent="0.35">
      <c r="A642" t="str">
        <f t="shared" si="9"/>
        <v>ET06,34</v>
      </c>
      <c r="B642">
        <v>34</v>
      </c>
      <c r="C642">
        <v>7557.6438378757202</v>
      </c>
      <c r="D642">
        <v>7274.1198226351598</v>
      </c>
      <c r="E642" t="s">
        <v>17</v>
      </c>
      <c r="F642" t="s">
        <v>63</v>
      </c>
    </row>
    <row r="643" spans="1:6" x14ac:dyDescent="0.35">
      <c r="A643" t="str">
        <f t="shared" ref="A643:A706" si="10">_xlfn.CONCAT(E643,",",B643)</f>
        <v>ET06,35</v>
      </c>
      <c r="B643">
        <v>35</v>
      </c>
      <c r="C643">
        <v>7409.3386749440397</v>
      </c>
      <c r="D643">
        <v>7236.2300385539502</v>
      </c>
      <c r="E643" t="s">
        <v>17</v>
      </c>
      <c r="F643" t="s">
        <v>63</v>
      </c>
    </row>
    <row r="644" spans="1:6" x14ac:dyDescent="0.35">
      <c r="A644" t="str">
        <f t="shared" si="10"/>
        <v>ET06,36</v>
      </c>
      <c r="B644">
        <v>36</v>
      </c>
      <c r="C644">
        <v>7261.03351201236</v>
      </c>
      <c r="D644">
        <v>7219.2380069859501</v>
      </c>
      <c r="E644" t="s">
        <v>17</v>
      </c>
      <c r="F644" t="s">
        <v>63</v>
      </c>
    </row>
    <row r="645" spans="1:6" x14ac:dyDescent="0.35">
      <c r="A645" t="str">
        <f t="shared" si="10"/>
        <v>ET06,37</v>
      </c>
      <c r="B645">
        <v>37</v>
      </c>
      <c r="C645">
        <v>7112.7283490806803</v>
      </c>
      <c r="D645">
        <v>7112.7283490806803</v>
      </c>
      <c r="E645" t="s">
        <v>17</v>
      </c>
      <c r="F645" t="s">
        <v>63</v>
      </c>
    </row>
    <row r="646" spans="1:6" x14ac:dyDescent="0.35">
      <c r="A646" t="str">
        <f t="shared" si="10"/>
        <v>ET06,38</v>
      </c>
      <c r="B646">
        <v>38</v>
      </c>
      <c r="C646">
        <v>6704.97815542429</v>
      </c>
      <c r="D646">
        <v>6835.8944857962297</v>
      </c>
      <c r="E646" t="s">
        <v>17</v>
      </c>
      <c r="F646" t="s">
        <v>63</v>
      </c>
    </row>
    <row r="647" spans="1:6" x14ac:dyDescent="0.35">
      <c r="A647" t="str">
        <f t="shared" si="10"/>
        <v>ET06,39</v>
      </c>
      <c r="B647">
        <v>39</v>
      </c>
      <c r="C647">
        <v>6297.2279617678996</v>
      </c>
      <c r="D647">
        <v>6426.3650373249302</v>
      </c>
      <c r="E647" t="s">
        <v>17</v>
      </c>
      <c r="F647" t="s">
        <v>63</v>
      </c>
    </row>
    <row r="648" spans="1:6" x14ac:dyDescent="0.35">
      <c r="A648" t="str">
        <f t="shared" si="10"/>
        <v>ET06,40</v>
      </c>
      <c r="B648">
        <v>40</v>
      </c>
      <c r="C648">
        <v>5889.4777681115202</v>
      </c>
      <c r="D648">
        <v>5951.37742366766</v>
      </c>
      <c r="E648" t="s">
        <v>17</v>
      </c>
      <c r="F648" t="s">
        <v>63</v>
      </c>
    </row>
    <row r="649" spans="1:6" x14ac:dyDescent="0.35">
      <c r="A649" t="str">
        <f t="shared" si="10"/>
        <v>ET06,41</v>
      </c>
      <c r="B649">
        <v>41</v>
      </c>
      <c r="C649">
        <v>5481.7275744551298</v>
      </c>
      <c r="D649">
        <v>5478.1690648252998</v>
      </c>
      <c r="E649" t="s">
        <v>17</v>
      </c>
      <c r="F649" t="s">
        <v>63</v>
      </c>
    </row>
    <row r="650" spans="1:6" x14ac:dyDescent="0.35">
      <c r="A650" t="str">
        <f t="shared" si="10"/>
        <v>ET06,42</v>
      </c>
      <c r="B650">
        <v>42</v>
      </c>
      <c r="C650">
        <v>5073.9773807987403</v>
      </c>
      <c r="D650">
        <v>5073.9773807987403</v>
      </c>
      <c r="E650" t="s">
        <v>17</v>
      </c>
      <c r="F650" t="s">
        <v>63</v>
      </c>
    </row>
    <row r="651" spans="1:6" x14ac:dyDescent="0.35">
      <c r="A651" t="str">
        <f t="shared" si="10"/>
        <v>ET06,43</v>
      </c>
      <c r="B651">
        <v>43</v>
      </c>
      <c r="C651">
        <v>4912.1168010859001</v>
      </c>
      <c r="D651">
        <v>4788.6245571832596</v>
      </c>
      <c r="E651" t="s">
        <v>17</v>
      </c>
      <c r="F651" t="s">
        <v>63</v>
      </c>
    </row>
    <row r="652" spans="1:6" x14ac:dyDescent="0.35">
      <c r="A652" t="str">
        <f t="shared" si="10"/>
        <v>ET06,44</v>
      </c>
      <c r="B652">
        <v>44</v>
      </c>
      <c r="C652">
        <v>4750.2562213730698</v>
      </c>
      <c r="D652">
        <v>4602.2718419517896</v>
      </c>
      <c r="E652" t="s">
        <v>17</v>
      </c>
      <c r="F652" t="s">
        <v>63</v>
      </c>
    </row>
    <row r="653" spans="1:6" x14ac:dyDescent="0.35">
      <c r="A653" t="str">
        <f t="shared" si="10"/>
        <v>ET06,45</v>
      </c>
      <c r="B653">
        <v>45</v>
      </c>
      <c r="C653">
        <v>4588.3956416602296</v>
      </c>
      <c r="D653">
        <v>4477.6652486716303</v>
      </c>
      <c r="E653" t="s">
        <v>17</v>
      </c>
      <c r="F653" t="s">
        <v>63</v>
      </c>
    </row>
    <row r="654" spans="1:6" x14ac:dyDescent="0.35">
      <c r="A654" t="str">
        <f t="shared" si="10"/>
        <v>ET06,46</v>
      </c>
      <c r="B654">
        <v>46</v>
      </c>
      <c r="C654">
        <v>4426.5350619474002</v>
      </c>
      <c r="D654">
        <v>4377.5507909101098</v>
      </c>
      <c r="E654" t="s">
        <v>17</v>
      </c>
      <c r="F654" t="s">
        <v>63</v>
      </c>
    </row>
    <row r="655" spans="1:6" x14ac:dyDescent="0.35">
      <c r="A655" t="str">
        <f t="shared" si="10"/>
        <v>ET06,47</v>
      </c>
      <c r="B655">
        <v>47</v>
      </c>
      <c r="C655">
        <v>4264.6744822345599</v>
      </c>
      <c r="D655">
        <v>4264.6744822345599</v>
      </c>
      <c r="E655" t="s">
        <v>17</v>
      </c>
      <c r="F655" t="s">
        <v>63</v>
      </c>
    </row>
    <row r="656" spans="1:6" x14ac:dyDescent="0.35">
      <c r="A656" t="str">
        <f t="shared" si="10"/>
        <v>ET06,48</v>
      </c>
      <c r="B656">
        <v>48</v>
      </c>
      <c r="C656">
        <v>4065.1755549017998</v>
      </c>
      <c r="D656">
        <v>4110.2799697768396</v>
      </c>
      <c r="E656" t="s">
        <v>17</v>
      </c>
      <c r="F656" t="s">
        <v>63</v>
      </c>
    </row>
    <row r="657" spans="1:6" x14ac:dyDescent="0.35">
      <c r="A657" t="str">
        <f t="shared" si="10"/>
        <v>ET06,49</v>
      </c>
      <c r="B657">
        <v>49</v>
      </c>
      <c r="C657">
        <v>3865.6766275690402</v>
      </c>
      <c r="D657">
        <v>3919.6014349269899</v>
      </c>
      <c r="E657" t="s">
        <v>17</v>
      </c>
      <c r="F657" t="s">
        <v>63</v>
      </c>
    </row>
    <row r="658" spans="1:6" x14ac:dyDescent="0.35">
      <c r="A658" t="str">
        <f t="shared" si="10"/>
        <v>ET06,50</v>
      </c>
      <c r="B658">
        <v>50</v>
      </c>
      <c r="C658">
        <v>3666.1777002362801</v>
      </c>
      <c r="D658">
        <v>3706.3706926396299</v>
      </c>
      <c r="E658" t="s">
        <v>17</v>
      </c>
      <c r="F658" t="s">
        <v>63</v>
      </c>
    </row>
    <row r="659" spans="1:6" x14ac:dyDescent="0.35">
      <c r="A659" t="str">
        <f t="shared" si="10"/>
        <v>ET06,51</v>
      </c>
      <c r="B659">
        <v>51</v>
      </c>
      <c r="C659">
        <v>3466.67877290352</v>
      </c>
      <c r="D659">
        <v>3484.3195578693499</v>
      </c>
      <c r="E659" t="s">
        <v>17</v>
      </c>
      <c r="F659" t="s">
        <v>63</v>
      </c>
    </row>
    <row r="660" spans="1:6" x14ac:dyDescent="0.35">
      <c r="A660" t="str">
        <f t="shared" si="10"/>
        <v>ET06,52</v>
      </c>
      <c r="B660">
        <v>52</v>
      </c>
      <c r="C660">
        <v>3267.1798455707599</v>
      </c>
      <c r="D660">
        <v>3267.1798455707599</v>
      </c>
      <c r="E660" t="s">
        <v>17</v>
      </c>
      <c r="F660" t="s">
        <v>63</v>
      </c>
    </row>
    <row r="661" spans="1:6" x14ac:dyDescent="0.35">
      <c r="A661" t="str">
        <f t="shared" si="10"/>
        <v>ET06,53</v>
      </c>
      <c r="B661">
        <v>53</v>
      </c>
      <c r="C661">
        <v>3098.2028975622202</v>
      </c>
      <c r="D661">
        <v>3066.1756023861599</v>
      </c>
      <c r="E661" t="s">
        <v>17</v>
      </c>
      <c r="F661" t="s">
        <v>63</v>
      </c>
    </row>
    <row r="662" spans="1:6" x14ac:dyDescent="0.35">
      <c r="A662" t="str">
        <f t="shared" si="10"/>
        <v>ET06,54</v>
      </c>
      <c r="B662">
        <v>54</v>
      </c>
      <c r="C662">
        <v>2929.22594955369</v>
      </c>
      <c r="D662">
        <v>2882.49980170872</v>
      </c>
      <c r="E662" t="s">
        <v>17</v>
      </c>
      <c r="F662" t="s">
        <v>63</v>
      </c>
    </row>
    <row r="663" spans="1:6" x14ac:dyDescent="0.35">
      <c r="A663" t="str">
        <f t="shared" si="10"/>
        <v>ET06,55</v>
      </c>
      <c r="B663">
        <v>55</v>
      </c>
      <c r="C663">
        <v>2760.2490015451499</v>
      </c>
      <c r="D663">
        <v>2714.8376486193101</v>
      </c>
      <c r="E663" t="s">
        <v>17</v>
      </c>
      <c r="F663" t="s">
        <v>63</v>
      </c>
    </row>
    <row r="664" spans="1:6" x14ac:dyDescent="0.35">
      <c r="A664" t="str">
        <f t="shared" si="10"/>
        <v>ET06,56</v>
      </c>
      <c r="B664">
        <v>56</v>
      </c>
      <c r="C664">
        <v>2591.2720535366202</v>
      </c>
      <c r="D664">
        <v>2561.8743481987999</v>
      </c>
      <c r="E664" t="s">
        <v>17</v>
      </c>
      <c r="F664" t="s">
        <v>63</v>
      </c>
    </row>
    <row r="665" spans="1:6" x14ac:dyDescent="0.35">
      <c r="A665" t="str">
        <f t="shared" si="10"/>
        <v>ET06,57</v>
      </c>
      <c r="B665">
        <v>57</v>
      </c>
      <c r="C665">
        <v>2422.2951055280801</v>
      </c>
      <c r="D665">
        <v>2422.2951055280801</v>
      </c>
      <c r="E665" t="s">
        <v>17</v>
      </c>
      <c r="F665" t="s">
        <v>63</v>
      </c>
    </row>
    <row r="666" spans="1:6" x14ac:dyDescent="0.35">
      <c r="A666" t="str">
        <f t="shared" si="10"/>
        <v>ET06,58</v>
      </c>
      <c r="B666">
        <v>58</v>
      </c>
      <c r="C666">
        <v>2305.77546367689</v>
      </c>
      <c r="D666">
        <v>2294.4695653681702</v>
      </c>
      <c r="E666" t="s">
        <v>17</v>
      </c>
      <c r="F666" t="s">
        <v>63</v>
      </c>
    </row>
    <row r="667" spans="1:6" x14ac:dyDescent="0.35">
      <c r="A667" t="str">
        <f t="shared" si="10"/>
        <v>ET06,59</v>
      </c>
      <c r="B667">
        <v>59</v>
      </c>
      <c r="C667">
        <v>2189.25582182571</v>
      </c>
      <c r="D667">
        <v>2175.5051312007699</v>
      </c>
      <c r="E667" t="s">
        <v>17</v>
      </c>
      <c r="F667" t="s">
        <v>63</v>
      </c>
    </row>
    <row r="668" spans="1:6" x14ac:dyDescent="0.35">
      <c r="A668" t="str">
        <f t="shared" si="10"/>
        <v>ET06,60</v>
      </c>
      <c r="B668">
        <v>60</v>
      </c>
      <c r="C668">
        <v>2072.7361799745199</v>
      </c>
      <c r="D668">
        <v>2062.1936461877399</v>
      </c>
      <c r="E668" t="s">
        <v>17</v>
      </c>
      <c r="F668" t="s">
        <v>63</v>
      </c>
    </row>
    <row r="669" spans="1:6" x14ac:dyDescent="0.35">
      <c r="A669" t="str">
        <f t="shared" si="10"/>
        <v>ET06,61</v>
      </c>
      <c r="B669">
        <v>61</v>
      </c>
      <c r="C669">
        <v>1956.2165381233399</v>
      </c>
      <c r="D669">
        <v>1951.32695349091</v>
      </c>
      <c r="E669" t="s">
        <v>17</v>
      </c>
      <c r="F669" t="s">
        <v>63</v>
      </c>
    </row>
    <row r="670" spans="1:6" x14ac:dyDescent="0.35">
      <c r="A670" t="str">
        <f t="shared" si="10"/>
        <v>ET06,62</v>
      </c>
      <c r="B670">
        <v>62</v>
      </c>
      <c r="C670">
        <v>1839.6968962721501</v>
      </c>
      <c r="D670">
        <v>1839.6968962721501</v>
      </c>
      <c r="E670" t="s">
        <v>17</v>
      </c>
      <c r="F670" t="s">
        <v>63</v>
      </c>
    </row>
    <row r="671" spans="1:6" x14ac:dyDescent="0.35">
      <c r="A671" t="str">
        <f t="shared" si="10"/>
        <v>ET06,63</v>
      </c>
      <c r="B671">
        <v>63</v>
      </c>
      <c r="C671">
        <v>1726.4156743707899</v>
      </c>
      <c r="D671">
        <v>1725.0191587633201</v>
      </c>
      <c r="E671" t="s">
        <v>17</v>
      </c>
      <c r="F671" t="s">
        <v>63</v>
      </c>
    </row>
    <row r="672" spans="1:6" x14ac:dyDescent="0.35">
      <c r="A672" t="str">
        <f t="shared" si="10"/>
        <v>ET06,64</v>
      </c>
      <c r="B672">
        <v>64</v>
      </c>
      <c r="C672">
        <v>1613.13445246942</v>
      </c>
      <c r="D672">
        <v>1608.70478947632</v>
      </c>
      <c r="E672" t="s">
        <v>17</v>
      </c>
      <c r="F672" t="s">
        <v>63</v>
      </c>
    </row>
    <row r="673" spans="1:6" x14ac:dyDescent="0.35">
      <c r="A673" t="str">
        <f t="shared" si="10"/>
        <v>ET06,65</v>
      </c>
      <c r="B673">
        <v>65</v>
      </c>
      <c r="C673">
        <v>1499.8532305680601</v>
      </c>
      <c r="D673">
        <v>1493.0886779930499</v>
      </c>
      <c r="E673" t="s">
        <v>17</v>
      </c>
      <c r="F673" t="s">
        <v>63</v>
      </c>
    </row>
    <row r="674" spans="1:6" x14ac:dyDescent="0.35">
      <c r="A674" t="str">
        <f t="shared" si="10"/>
        <v>ET06,66</v>
      </c>
      <c r="B674">
        <v>66</v>
      </c>
      <c r="C674">
        <v>1386.57200866669</v>
      </c>
      <c r="D674">
        <v>1380.5057138954101</v>
      </c>
      <c r="E674" t="s">
        <v>17</v>
      </c>
      <c r="F674" t="s">
        <v>63</v>
      </c>
    </row>
    <row r="675" spans="1:6" x14ac:dyDescent="0.35">
      <c r="A675" t="str">
        <f t="shared" si="10"/>
        <v>ET06,67</v>
      </c>
      <c r="B675">
        <v>67</v>
      </c>
      <c r="C675">
        <v>1273.29078676533</v>
      </c>
      <c r="D675">
        <v>1273.29078676533</v>
      </c>
      <c r="E675" t="s">
        <v>17</v>
      </c>
      <c r="F675" t="s">
        <v>63</v>
      </c>
    </row>
    <row r="676" spans="1:6" x14ac:dyDescent="0.35">
      <c r="A676" t="str">
        <f t="shared" si="10"/>
        <v>ET06,68</v>
      </c>
      <c r="B676">
        <v>68</v>
      </c>
      <c r="C676">
        <v>1184.16321511809</v>
      </c>
      <c r="D676">
        <v>1173.2043468849699</v>
      </c>
      <c r="E676" t="s">
        <v>17</v>
      </c>
      <c r="F676" t="s">
        <v>63</v>
      </c>
    </row>
    <row r="677" spans="1:6" x14ac:dyDescent="0.35">
      <c r="A677" t="str">
        <f t="shared" si="10"/>
        <v>ET06,69</v>
      </c>
      <c r="B677">
        <v>69</v>
      </c>
      <c r="C677">
        <v>1095.0356434708399</v>
      </c>
      <c r="D677">
        <v>1079.7090873376201</v>
      </c>
      <c r="E677" t="s">
        <v>17</v>
      </c>
      <c r="F677" t="s">
        <v>63</v>
      </c>
    </row>
    <row r="678" spans="1:6" x14ac:dyDescent="0.35">
      <c r="A678" t="str">
        <f t="shared" si="10"/>
        <v>ET06,70</v>
      </c>
      <c r="B678">
        <v>70</v>
      </c>
      <c r="C678">
        <v>1005.9080718236</v>
      </c>
      <c r="D678">
        <v>991.693261906825</v>
      </c>
      <c r="E678" t="s">
        <v>17</v>
      </c>
      <c r="F678" t="s">
        <v>63</v>
      </c>
    </row>
    <row r="679" spans="1:6" x14ac:dyDescent="0.35">
      <c r="A679" t="str">
        <f t="shared" si="10"/>
        <v>ET06,71</v>
      </c>
      <c r="B679">
        <v>71</v>
      </c>
      <c r="C679">
        <v>916.78050017636201</v>
      </c>
      <c r="D679">
        <v>908.04512437614096</v>
      </c>
      <c r="E679" t="s">
        <v>17</v>
      </c>
      <c r="F679" t="s">
        <v>63</v>
      </c>
    </row>
    <row r="680" spans="1:6" x14ac:dyDescent="0.35">
      <c r="A680" t="str">
        <f t="shared" si="10"/>
        <v>ET06,72</v>
      </c>
      <c r="B680">
        <v>72</v>
      </c>
      <c r="C680">
        <v>827.65292852912</v>
      </c>
      <c r="D680">
        <v>827.65292852912</v>
      </c>
      <c r="E680" t="s">
        <v>17</v>
      </c>
      <c r="F680" t="s">
        <v>63</v>
      </c>
    </row>
    <row r="681" spans="1:6" x14ac:dyDescent="0.35">
      <c r="A681" t="str">
        <f t="shared" si="10"/>
        <v>ET06,73</v>
      </c>
      <c r="B681">
        <v>73</v>
      </c>
      <c r="C681">
        <v>755.56337976386703</v>
      </c>
      <c r="D681">
        <v>749.65760997115103</v>
      </c>
      <c r="E681" t="s">
        <v>17</v>
      </c>
      <c r="F681" t="s">
        <v>63</v>
      </c>
    </row>
    <row r="682" spans="1:6" x14ac:dyDescent="0.35">
      <c r="A682" t="str">
        <f t="shared" si="10"/>
        <v>ET06,74</v>
      </c>
      <c r="B682">
        <v>74</v>
      </c>
      <c r="C682">
        <v>683.47383099861395</v>
      </c>
      <c r="D682">
        <v>674.210831594968</v>
      </c>
      <c r="E682" t="s">
        <v>17</v>
      </c>
      <c r="F682" t="s">
        <v>63</v>
      </c>
    </row>
    <row r="683" spans="1:6" x14ac:dyDescent="0.35">
      <c r="A683" t="str">
        <f t="shared" si="10"/>
        <v>ET06,75</v>
      </c>
      <c r="B683">
        <v>75</v>
      </c>
      <c r="C683">
        <v>611.38428223335995</v>
      </c>
      <c r="D683">
        <v>601.71693811514297</v>
      </c>
      <c r="E683" t="s">
        <v>17</v>
      </c>
      <c r="F683" t="s">
        <v>63</v>
      </c>
    </row>
    <row r="684" spans="1:6" x14ac:dyDescent="0.35">
      <c r="A684" t="str">
        <f t="shared" si="10"/>
        <v>ET06,76</v>
      </c>
      <c r="B684">
        <v>76</v>
      </c>
      <c r="C684">
        <v>539.29473346810698</v>
      </c>
      <c r="D684">
        <v>532.580274246248</v>
      </c>
      <c r="E684" t="s">
        <v>17</v>
      </c>
      <c r="F684" t="s">
        <v>63</v>
      </c>
    </row>
    <row r="685" spans="1:6" x14ac:dyDescent="0.35">
      <c r="A685" t="str">
        <f t="shared" si="10"/>
        <v>ET06,77</v>
      </c>
      <c r="B685">
        <v>77</v>
      </c>
      <c r="C685">
        <v>467.20518470285401</v>
      </c>
      <c r="D685">
        <v>467.20518470285401</v>
      </c>
      <c r="E685" t="s">
        <v>17</v>
      </c>
      <c r="F685" t="s">
        <v>63</v>
      </c>
    </row>
    <row r="686" spans="1:6" x14ac:dyDescent="0.35">
      <c r="A686" t="str">
        <f t="shared" si="10"/>
        <v>ET06,78</v>
      </c>
      <c r="B686">
        <v>78</v>
      </c>
      <c r="C686">
        <v>415.98894776228298</v>
      </c>
      <c r="D686">
        <v>405.997762864506</v>
      </c>
      <c r="E686" t="s">
        <v>17</v>
      </c>
      <c r="F686" t="s">
        <v>63</v>
      </c>
    </row>
    <row r="687" spans="1:6" x14ac:dyDescent="0.35">
      <c r="A687" t="str">
        <f t="shared" si="10"/>
        <v>ET06,79</v>
      </c>
      <c r="B687">
        <v>79</v>
      </c>
      <c r="C687">
        <v>364.772710821712</v>
      </c>
      <c r="D687">
        <v>349.37109677063802</v>
      </c>
      <c r="E687" t="s">
        <v>17</v>
      </c>
      <c r="F687" t="s">
        <v>63</v>
      </c>
    </row>
    <row r="688" spans="1:6" x14ac:dyDescent="0.35">
      <c r="A688" t="str">
        <f t="shared" si="10"/>
        <v>ET06,80</v>
      </c>
      <c r="B688">
        <v>80</v>
      </c>
      <c r="C688">
        <v>313.55647388114198</v>
      </c>
      <c r="D688">
        <v>297.74002312565898</v>
      </c>
      <c r="E688" t="s">
        <v>17</v>
      </c>
      <c r="F688" t="s">
        <v>63</v>
      </c>
    </row>
    <row r="689" spans="1:6" x14ac:dyDescent="0.35">
      <c r="A689" t="str">
        <f t="shared" si="10"/>
        <v>ET06,81</v>
      </c>
      <c r="B689">
        <v>81</v>
      </c>
      <c r="C689">
        <v>262.340236940571</v>
      </c>
      <c r="D689">
        <v>251.519378633977</v>
      </c>
      <c r="E689" t="s">
        <v>17</v>
      </c>
      <c r="F689" t="s">
        <v>63</v>
      </c>
    </row>
    <row r="690" spans="1:6" x14ac:dyDescent="0.35">
      <c r="A690" t="str">
        <f t="shared" si="10"/>
        <v>ET06,82</v>
      </c>
      <c r="B690">
        <v>82</v>
      </c>
      <c r="C690">
        <v>211.124</v>
      </c>
      <c r="D690">
        <v>211.124</v>
      </c>
      <c r="E690" t="s">
        <v>17</v>
      </c>
      <c r="F690" t="s">
        <v>63</v>
      </c>
    </row>
    <row r="691" spans="1:6" x14ac:dyDescent="0.35">
      <c r="A691" t="str">
        <f t="shared" si="10"/>
        <v>ET06,83</v>
      </c>
      <c r="B691">
        <v>83</v>
      </c>
      <c r="C691">
        <v>185.38560000000001</v>
      </c>
      <c r="D691">
        <v>176.73981689333601</v>
      </c>
      <c r="E691" t="s">
        <v>17</v>
      </c>
      <c r="F691" t="s">
        <v>63</v>
      </c>
    </row>
    <row r="692" spans="1:6" x14ac:dyDescent="0.35">
      <c r="A692" t="str">
        <f t="shared" si="10"/>
        <v>ET06,84</v>
      </c>
      <c r="B692">
        <v>84</v>
      </c>
      <c r="C692">
        <v>159.6472</v>
      </c>
      <c r="D692">
        <v>147.63713084439399</v>
      </c>
      <c r="E692" t="s">
        <v>17</v>
      </c>
      <c r="F692" t="s">
        <v>63</v>
      </c>
    </row>
    <row r="693" spans="1:6" x14ac:dyDescent="0.35">
      <c r="A693" t="str">
        <f t="shared" si="10"/>
        <v>ET06,85</v>
      </c>
      <c r="B693">
        <v>85</v>
      </c>
      <c r="C693">
        <v>133.90880000000001</v>
      </c>
      <c r="D693">
        <v>122.857336348785</v>
      </c>
      <c r="E693" t="s">
        <v>17</v>
      </c>
      <c r="F693" t="s">
        <v>63</v>
      </c>
    </row>
    <row r="694" spans="1:6" x14ac:dyDescent="0.35">
      <c r="A694" t="str">
        <f t="shared" si="10"/>
        <v>ET06,86</v>
      </c>
      <c r="B694">
        <v>86</v>
      </c>
      <c r="C694">
        <v>108.1704</v>
      </c>
      <c r="D694">
        <v>101.441827902117</v>
      </c>
      <c r="E694" t="s">
        <v>17</v>
      </c>
      <c r="F694" t="s">
        <v>63</v>
      </c>
    </row>
    <row r="695" spans="1:6" x14ac:dyDescent="0.35">
      <c r="A695" t="str">
        <f t="shared" si="10"/>
        <v>ET06,87</v>
      </c>
      <c r="B695">
        <v>87</v>
      </c>
      <c r="C695">
        <v>82.432000000000002</v>
      </c>
      <c r="D695">
        <v>82.432000000000002</v>
      </c>
      <c r="E695" t="s">
        <v>17</v>
      </c>
      <c r="F695" t="s">
        <v>63</v>
      </c>
    </row>
    <row r="696" spans="1:6" x14ac:dyDescent="0.35">
      <c r="A696" t="str">
        <f t="shared" si="10"/>
        <v>ET06,88</v>
      </c>
      <c r="B696">
        <v>88</v>
      </c>
      <c r="C696">
        <v>69.012799999999999</v>
      </c>
      <c r="D696">
        <v>65.072600130011594</v>
      </c>
      <c r="E696" t="s">
        <v>17</v>
      </c>
      <c r="F696" t="s">
        <v>63</v>
      </c>
    </row>
    <row r="697" spans="1:6" x14ac:dyDescent="0.35">
      <c r="A697" t="str">
        <f t="shared" si="10"/>
        <v>ET06,89</v>
      </c>
      <c r="B697">
        <v>89</v>
      </c>
      <c r="C697">
        <v>55.593600000000002</v>
      </c>
      <c r="D697">
        <v>49.421787747600597</v>
      </c>
      <c r="E697" t="s">
        <v>17</v>
      </c>
      <c r="F697" t="s">
        <v>63</v>
      </c>
    </row>
    <row r="698" spans="1:6" x14ac:dyDescent="0.35">
      <c r="A698" t="str">
        <f t="shared" si="10"/>
        <v>ET06,90</v>
      </c>
      <c r="B698">
        <v>90</v>
      </c>
      <c r="C698">
        <v>42.174399999999999</v>
      </c>
      <c r="D698">
        <v>35.741075300183802</v>
      </c>
      <c r="E698" t="s">
        <v>17</v>
      </c>
      <c r="F698" t="s">
        <v>63</v>
      </c>
    </row>
    <row r="699" spans="1:6" x14ac:dyDescent="0.35">
      <c r="A699" t="str">
        <f t="shared" si="10"/>
        <v>ET06,91</v>
      </c>
      <c r="B699">
        <v>91</v>
      </c>
      <c r="C699">
        <v>28.755199999999999</v>
      </c>
      <c r="D699">
        <v>24.291975235178001</v>
      </c>
      <c r="E699" t="s">
        <v>17</v>
      </c>
      <c r="F699" t="s">
        <v>63</v>
      </c>
    </row>
    <row r="700" spans="1:6" x14ac:dyDescent="0.35">
      <c r="A700" t="str">
        <f t="shared" si="10"/>
        <v>ET06,92</v>
      </c>
      <c r="B700">
        <v>92</v>
      </c>
      <c r="C700">
        <v>15.336</v>
      </c>
      <c r="D700">
        <v>15.336</v>
      </c>
      <c r="E700" t="s">
        <v>17</v>
      </c>
      <c r="F700" t="s">
        <v>63</v>
      </c>
    </row>
    <row r="701" spans="1:6" x14ac:dyDescent="0.35">
      <c r="A701" t="str">
        <f t="shared" si="10"/>
        <v>ET06,93</v>
      </c>
      <c r="B701">
        <v>93</v>
      </c>
      <c r="C701">
        <v>12.476800000000001</v>
      </c>
      <c r="D701">
        <v>9.0061345866176605</v>
      </c>
      <c r="E701" t="s">
        <v>17</v>
      </c>
      <c r="F701" t="s">
        <v>63</v>
      </c>
    </row>
    <row r="702" spans="1:6" x14ac:dyDescent="0.35">
      <c r="A702" t="str">
        <f t="shared" si="10"/>
        <v>ET06,94</v>
      </c>
      <c r="B702">
        <v>94</v>
      </c>
      <c r="C702">
        <v>9.6175999999999995</v>
      </c>
      <c r="D702">
        <v>4.9212541652031803</v>
      </c>
      <c r="E702" t="s">
        <v>17</v>
      </c>
      <c r="F702" t="s">
        <v>63</v>
      </c>
    </row>
    <row r="703" spans="1:6" x14ac:dyDescent="0.35">
      <c r="A703" t="str">
        <f t="shared" si="10"/>
        <v>ET06,95</v>
      </c>
      <c r="B703">
        <v>95</v>
      </c>
      <c r="C703">
        <v>6.7584</v>
      </c>
      <c r="D703">
        <v>2.5717064504798799</v>
      </c>
      <c r="E703" t="s">
        <v>17</v>
      </c>
      <c r="F703" t="s">
        <v>63</v>
      </c>
    </row>
    <row r="704" spans="1:6" x14ac:dyDescent="0.35">
      <c r="A704" t="str">
        <f t="shared" si="10"/>
        <v>ET06,96</v>
      </c>
      <c r="B704">
        <v>96</v>
      </c>
      <c r="C704">
        <v>3.8992</v>
      </c>
      <c r="D704">
        <v>1.4478391571710501</v>
      </c>
      <c r="E704" t="s">
        <v>17</v>
      </c>
      <c r="F704" t="s">
        <v>63</v>
      </c>
    </row>
    <row r="705" spans="1:6" x14ac:dyDescent="0.35">
      <c r="A705" t="str">
        <f t="shared" si="10"/>
        <v>ET06,97</v>
      </c>
      <c r="B705">
        <v>97</v>
      </c>
      <c r="C705">
        <v>1.04</v>
      </c>
      <c r="D705">
        <v>1.04</v>
      </c>
      <c r="E705" t="s">
        <v>17</v>
      </c>
      <c r="F705" t="s">
        <v>63</v>
      </c>
    </row>
    <row r="706" spans="1:6" x14ac:dyDescent="0.35">
      <c r="A706" t="str">
        <f t="shared" si="10"/>
        <v>ET06,98</v>
      </c>
      <c r="B706">
        <v>98</v>
      </c>
      <c r="C706">
        <v>1.0266666666666699</v>
      </c>
      <c r="D706">
        <v>0.91201341618829401</v>
      </c>
      <c r="E706" t="s">
        <v>17</v>
      </c>
      <c r="F706" t="s">
        <v>63</v>
      </c>
    </row>
    <row r="707" spans="1:6" x14ac:dyDescent="0.35">
      <c r="A707" t="str">
        <f t="shared" ref="A707:A770" si="11">_xlfn.CONCAT(E707,",",B707)</f>
        <v>ET06,99</v>
      </c>
      <c r="B707">
        <v>99</v>
      </c>
      <c r="C707">
        <v>1.0133333333333301</v>
      </c>
      <c r="D707">
        <v>0.921610732950635</v>
      </c>
      <c r="E707" t="s">
        <v>17</v>
      </c>
      <c r="F707" t="s">
        <v>63</v>
      </c>
    </row>
    <row r="708" spans="1:6" x14ac:dyDescent="0.35">
      <c r="A708" t="str">
        <f t="shared" si="11"/>
        <v>ET06,100</v>
      </c>
      <c r="B708">
        <v>100</v>
      </c>
      <c r="C708">
        <v>1</v>
      </c>
      <c r="D708">
        <v>1</v>
      </c>
      <c r="E708" t="s">
        <v>17</v>
      </c>
      <c r="F708" t="s">
        <v>63</v>
      </c>
    </row>
    <row r="709" spans="1:6" x14ac:dyDescent="0.35">
      <c r="A709" t="str">
        <f t="shared" si="11"/>
        <v>ET07,&lt;1</v>
      </c>
      <c r="B709" t="s">
        <v>61</v>
      </c>
      <c r="C709">
        <v>432681.43989970098</v>
      </c>
      <c r="D709">
        <v>432681.43989970098</v>
      </c>
      <c r="E709" t="s">
        <v>19</v>
      </c>
      <c r="F709" t="s">
        <v>64</v>
      </c>
    </row>
    <row r="710" spans="1:6" x14ac:dyDescent="0.35">
      <c r="A710" t="str">
        <f t="shared" si="11"/>
        <v>ET07,1</v>
      </c>
      <c r="B710">
        <v>1</v>
      </c>
      <c r="C710">
        <v>416258.54555527703</v>
      </c>
      <c r="D710">
        <v>414776.13275751</v>
      </c>
      <c r="E710" t="s">
        <v>19</v>
      </c>
      <c r="F710" t="s">
        <v>64</v>
      </c>
    </row>
    <row r="711" spans="1:6" x14ac:dyDescent="0.35">
      <c r="A711" t="str">
        <f t="shared" si="11"/>
        <v>ET07,2</v>
      </c>
      <c r="B711">
        <v>2</v>
      </c>
      <c r="C711">
        <v>399835.65121085203</v>
      </c>
      <c r="D711">
        <v>399835.65121085302</v>
      </c>
      <c r="E711" t="s">
        <v>19</v>
      </c>
      <c r="F711" t="s">
        <v>64</v>
      </c>
    </row>
    <row r="712" spans="1:6" x14ac:dyDescent="0.35">
      <c r="A712" t="str">
        <f t="shared" si="11"/>
        <v>ET07,3</v>
      </c>
      <c r="B712">
        <v>3</v>
      </c>
      <c r="C712">
        <v>393854.31281172601</v>
      </c>
      <c r="D712">
        <v>389997.25634295098</v>
      </c>
      <c r="E712" t="s">
        <v>19</v>
      </c>
      <c r="F712" t="s">
        <v>64</v>
      </c>
    </row>
    <row r="713" spans="1:6" x14ac:dyDescent="0.35">
      <c r="A713" t="str">
        <f t="shared" si="11"/>
        <v>ET07,4</v>
      </c>
      <c r="B713">
        <v>4</v>
      </c>
      <c r="C713">
        <v>387872.97441259999</v>
      </c>
      <c r="D713">
        <v>384087.95118777797</v>
      </c>
      <c r="E713" t="s">
        <v>19</v>
      </c>
      <c r="F713" t="s">
        <v>64</v>
      </c>
    </row>
    <row r="714" spans="1:6" x14ac:dyDescent="0.35">
      <c r="A714" t="str">
        <f t="shared" si="11"/>
        <v>ET07,5</v>
      </c>
      <c r="B714">
        <v>5</v>
      </c>
      <c r="C714">
        <v>381891.63601347402</v>
      </c>
      <c r="D714">
        <v>380107.17426699202</v>
      </c>
      <c r="E714" t="s">
        <v>19</v>
      </c>
      <c r="F714" t="s">
        <v>64</v>
      </c>
    </row>
    <row r="715" spans="1:6" x14ac:dyDescent="0.35">
      <c r="A715" t="str">
        <f t="shared" si="11"/>
        <v>ET07,6</v>
      </c>
      <c r="B715">
        <v>6</v>
      </c>
      <c r="C715">
        <v>375910.297614348</v>
      </c>
      <c r="D715">
        <v>376054.36410225299</v>
      </c>
      <c r="E715" t="s">
        <v>19</v>
      </c>
      <c r="F715" t="s">
        <v>64</v>
      </c>
    </row>
    <row r="716" spans="1:6" x14ac:dyDescent="0.35">
      <c r="A716" t="str">
        <f t="shared" si="11"/>
        <v>ET07,7</v>
      </c>
      <c r="B716">
        <v>7</v>
      </c>
      <c r="C716">
        <v>369928.95921522198</v>
      </c>
      <c r="D716">
        <v>369928.95921522198</v>
      </c>
      <c r="E716" t="s">
        <v>19</v>
      </c>
      <c r="F716" t="s">
        <v>64</v>
      </c>
    </row>
    <row r="717" spans="1:6" x14ac:dyDescent="0.35">
      <c r="A717" t="str">
        <f t="shared" si="11"/>
        <v>ET07,8</v>
      </c>
      <c r="B717">
        <v>8</v>
      </c>
      <c r="C717">
        <v>356802.06161620398</v>
      </c>
      <c r="D717">
        <v>360259.206999688</v>
      </c>
      <c r="E717" t="s">
        <v>19</v>
      </c>
      <c r="F717" t="s">
        <v>64</v>
      </c>
    </row>
    <row r="718" spans="1:6" x14ac:dyDescent="0.35">
      <c r="A718" t="str">
        <f t="shared" si="11"/>
        <v>ET07,9</v>
      </c>
      <c r="B718">
        <v>9</v>
      </c>
      <c r="C718">
        <v>343675.16401718598</v>
      </c>
      <c r="D718">
        <v>347688.59033796698</v>
      </c>
      <c r="E718" t="s">
        <v>19</v>
      </c>
      <c r="F718" t="s">
        <v>64</v>
      </c>
    </row>
    <row r="719" spans="1:6" x14ac:dyDescent="0.35">
      <c r="A719" t="str">
        <f t="shared" si="11"/>
        <v>ET07,10</v>
      </c>
      <c r="B719">
        <v>10</v>
      </c>
      <c r="C719">
        <v>330548.26641816797</v>
      </c>
      <c r="D719">
        <v>333389.40098450298</v>
      </c>
      <c r="E719" t="s">
        <v>19</v>
      </c>
      <c r="F719" t="s">
        <v>64</v>
      </c>
    </row>
    <row r="720" spans="1:6" x14ac:dyDescent="0.35">
      <c r="A720" t="str">
        <f t="shared" si="11"/>
        <v>ET07,11</v>
      </c>
      <c r="B720">
        <v>11</v>
      </c>
      <c r="C720">
        <v>317421.36881915003</v>
      </c>
      <c r="D720">
        <v>318533.93069374299</v>
      </c>
      <c r="E720" t="s">
        <v>19</v>
      </c>
      <c r="F720" t="s">
        <v>64</v>
      </c>
    </row>
    <row r="721" spans="1:6" x14ac:dyDescent="0.35">
      <c r="A721" t="str">
        <f t="shared" si="11"/>
        <v>ET07,12</v>
      </c>
      <c r="B721">
        <v>12</v>
      </c>
      <c r="C721">
        <v>304294.47122013202</v>
      </c>
      <c r="D721">
        <v>304294.47122013202</v>
      </c>
      <c r="E721" t="s">
        <v>19</v>
      </c>
      <c r="F721" t="s">
        <v>64</v>
      </c>
    </row>
    <row r="722" spans="1:6" x14ac:dyDescent="0.35">
      <c r="A722" t="str">
        <f t="shared" si="11"/>
        <v>ET07,13</v>
      </c>
      <c r="B722">
        <v>13</v>
      </c>
      <c r="C722">
        <v>292248.96841606899</v>
      </c>
      <c r="D722">
        <v>291528.90959559497</v>
      </c>
      <c r="E722" t="s">
        <v>19</v>
      </c>
      <c r="F722" t="s">
        <v>64</v>
      </c>
    </row>
    <row r="723" spans="1:6" x14ac:dyDescent="0.35">
      <c r="A723" t="str">
        <f t="shared" si="11"/>
        <v>ET07,14</v>
      </c>
      <c r="B723">
        <v>14</v>
      </c>
      <c r="C723">
        <v>280203.46561200602</v>
      </c>
      <c r="D723">
        <v>279837.51396197302</v>
      </c>
      <c r="E723" t="s">
        <v>19</v>
      </c>
      <c r="F723" t="s">
        <v>64</v>
      </c>
    </row>
    <row r="724" spans="1:6" x14ac:dyDescent="0.35">
      <c r="A724" t="str">
        <f t="shared" si="11"/>
        <v>ET07,15</v>
      </c>
      <c r="B724">
        <v>15</v>
      </c>
      <c r="C724">
        <v>268157.96280794201</v>
      </c>
      <c r="D724">
        <v>268506.14773858798</v>
      </c>
      <c r="E724" t="s">
        <v>19</v>
      </c>
      <c r="F724" t="s">
        <v>64</v>
      </c>
    </row>
    <row r="725" spans="1:6" x14ac:dyDescent="0.35">
      <c r="A725" t="str">
        <f t="shared" si="11"/>
        <v>ET07,16</v>
      </c>
      <c r="B725">
        <v>16</v>
      </c>
      <c r="C725">
        <v>256112.46000387901</v>
      </c>
      <c r="D725">
        <v>256820.674344762</v>
      </c>
      <c r="E725" t="s">
        <v>19</v>
      </c>
      <c r="F725" t="s">
        <v>64</v>
      </c>
    </row>
    <row r="726" spans="1:6" x14ac:dyDescent="0.35">
      <c r="A726" t="str">
        <f t="shared" si="11"/>
        <v>ET07,17</v>
      </c>
      <c r="B726">
        <v>17</v>
      </c>
      <c r="C726">
        <v>244066.95719981601</v>
      </c>
      <c r="D726">
        <v>244066.95719981601</v>
      </c>
      <c r="E726" t="s">
        <v>19</v>
      </c>
      <c r="F726" t="s">
        <v>64</v>
      </c>
    </row>
    <row r="727" spans="1:6" x14ac:dyDescent="0.35">
      <c r="A727" t="str">
        <f t="shared" si="11"/>
        <v>ET07,18</v>
      </c>
      <c r="B727">
        <v>18</v>
      </c>
      <c r="C727">
        <v>232361.70223417901</v>
      </c>
      <c r="D727">
        <v>229900.94570296799</v>
      </c>
      <c r="E727" t="s">
        <v>19</v>
      </c>
      <c r="F727" t="s">
        <v>64</v>
      </c>
    </row>
    <row r="728" spans="1:6" x14ac:dyDescent="0.35">
      <c r="A728" t="str">
        <f t="shared" si="11"/>
        <v>ET07,19</v>
      </c>
      <c r="B728">
        <v>19</v>
      </c>
      <c r="C728">
        <v>220656.44726854301</v>
      </c>
      <c r="D728">
        <v>215458.93317302299</v>
      </c>
      <c r="E728" t="s">
        <v>19</v>
      </c>
      <c r="F728" t="s">
        <v>64</v>
      </c>
    </row>
    <row r="729" spans="1:6" x14ac:dyDescent="0.35">
      <c r="A729" t="str">
        <f t="shared" si="11"/>
        <v>ET07,20</v>
      </c>
      <c r="B729">
        <v>20</v>
      </c>
      <c r="C729">
        <v>208951.19230290601</v>
      </c>
      <c r="D729">
        <v>202247.298908684</v>
      </c>
      <c r="E729" t="s">
        <v>19</v>
      </c>
      <c r="F729" t="s">
        <v>64</v>
      </c>
    </row>
    <row r="730" spans="1:6" x14ac:dyDescent="0.35">
      <c r="A730" t="str">
        <f t="shared" si="11"/>
        <v>ET07,21</v>
      </c>
      <c r="B730">
        <v>21</v>
      </c>
      <c r="C730">
        <v>197245.93733726899</v>
      </c>
      <c r="D730">
        <v>191772.42220865301</v>
      </c>
      <c r="E730" t="s">
        <v>19</v>
      </c>
      <c r="F730" t="s">
        <v>64</v>
      </c>
    </row>
    <row r="731" spans="1:6" x14ac:dyDescent="0.35">
      <c r="A731" t="str">
        <f t="shared" si="11"/>
        <v>ET07,22</v>
      </c>
      <c r="B731">
        <v>22</v>
      </c>
      <c r="C731">
        <v>185540.68237163301</v>
      </c>
      <c r="D731">
        <v>185540.68237163301</v>
      </c>
      <c r="E731" t="s">
        <v>19</v>
      </c>
      <c r="F731" t="s">
        <v>64</v>
      </c>
    </row>
    <row r="732" spans="1:6" x14ac:dyDescent="0.35">
      <c r="A732" t="str">
        <f t="shared" si="11"/>
        <v>ET07,23</v>
      </c>
      <c r="B732">
        <v>23</v>
      </c>
      <c r="C732">
        <v>186683.79278132701</v>
      </c>
      <c r="D732">
        <v>184422.490078995</v>
      </c>
      <c r="E732" t="s">
        <v>19</v>
      </c>
      <c r="F732" t="s">
        <v>64</v>
      </c>
    </row>
    <row r="733" spans="1:6" x14ac:dyDescent="0.35">
      <c r="A733" t="str">
        <f t="shared" si="11"/>
        <v>ET07,24</v>
      </c>
      <c r="B733">
        <v>24</v>
      </c>
      <c r="C733">
        <v>187826.903191021</v>
      </c>
      <c r="D733">
        <v>186744.38154279799</v>
      </c>
      <c r="E733" t="s">
        <v>19</v>
      </c>
      <c r="F733" t="s">
        <v>64</v>
      </c>
    </row>
    <row r="734" spans="1:6" x14ac:dyDescent="0.35">
      <c r="A734" t="str">
        <f t="shared" si="11"/>
        <v>ET07,25</v>
      </c>
      <c r="B734">
        <v>25</v>
      </c>
      <c r="C734">
        <v>188970.013600715</v>
      </c>
      <c r="D734">
        <v>190196.924357765</v>
      </c>
      <c r="E734" t="s">
        <v>19</v>
      </c>
      <c r="F734" t="s">
        <v>64</v>
      </c>
    </row>
    <row r="735" spans="1:6" x14ac:dyDescent="0.35">
      <c r="A735" t="str">
        <f t="shared" si="11"/>
        <v>ET07,26</v>
      </c>
      <c r="B735">
        <v>26</v>
      </c>
      <c r="C735">
        <v>190113.124010409</v>
      </c>
      <c r="D735">
        <v>192470.68611862499</v>
      </c>
      <c r="E735" t="s">
        <v>19</v>
      </c>
      <c r="F735" t="s">
        <v>64</v>
      </c>
    </row>
    <row r="736" spans="1:6" x14ac:dyDescent="0.35">
      <c r="A736" t="str">
        <f t="shared" si="11"/>
        <v>ET07,27</v>
      </c>
      <c r="B736">
        <v>27</v>
      </c>
      <c r="C736">
        <v>191256.23442010299</v>
      </c>
      <c r="D736">
        <v>191256.23442010299</v>
      </c>
      <c r="E736" t="s">
        <v>19</v>
      </c>
      <c r="F736" t="s">
        <v>64</v>
      </c>
    </row>
    <row r="737" spans="1:6" x14ac:dyDescent="0.35">
      <c r="A737" t="str">
        <f t="shared" si="11"/>
        <v>ET07,28</v>
      </c>
      <c r="B737">
        <v>28</v>
      </c>
      <c r="C737">
        <v>181506.406978549</v>
      </c>
      <c r="D737">
        <v>184967.94851580699</v>
      </c>
      <c r="E737" t="s">
        <v>19</v>
      </c>
      <c r="F737" t="s">
        <v>64</v>
      </c>
    </row>
    <row r="738" spans="1:6" x14ac:dyDescent="0.35">
      <c r="A738" t="str">
        <f t="shared" si="11"/>
        <v>ET07,29</v>
      </c>
      <c r="B738">
        <v>29</v>
      </c>
      <c r="C738">
        <v>171756.57953699501</v>
      </c>
      <c r="D738">
        <v>174915.45429486901</v>
      </c>
      <c r="E738" t="s">
        <v>19</v>
      </c>
      <c r="F738" t="s">
        <v>64</v>
      </c>
    </row>
    <row r="739" spans="1:6" x14ac:dyDescent="0.35">
      <c r="A739" t="str">
        <f t="shared" si="11"/>
        <v>ET07,30</v>
      </c>
      <c r="B739">
        <v>30</v>
      </c>
      <c r="C739">
        <v>162006.75209544101</v>
      </c>
      <c r="D739">
        <v>163132.18930530199</v>
      </c>
      <c r="E739" t="s">
        <v>19</v>
      </c>
      <c r="F739" t="s">
        <v>64</v>
      </c>
    </row>
    <row r="740" spans="1:6" x14ac:dyDescent="0.35">
      <c r="A740" t="str">
        <f t="shared" si="11"/>
        <v>ET07,31</v>
      </c>
      <c r="B740">
        <v>31</v>
      </c>
      <c r="C740">
        <v>152256.924653886</v>
      </c>
      <c r="D740">
        <v>151651.59109511899</v>
      </c>
      <c r="E740" t="s">
        <v>19</v>
      </c>
      <c r="F740" t="s">
        <v>64</v>
      </c>
    </row>
    <row r="741" spans="1:6" x14ac:dyDescent="0.35">
      <c r="A741" t="str">
        <f t="shared" si="11"/>
        <v>ET07,32</v>
      </c>
      <c r="B741">
        <v>32</v>
      </c>
      <c r="C741">
        <v>142507.09721233201</v>
      </c>
      <c r="D741">
        <v>142507.09721233201</v>
      </c>
      <c r="E741" t="s">
        <v>19</v>
      </c>
      <c r="F741" t="s">
        <v>64</v>
      </c>
    </row>
    <row r="742" spans="1:6" x14ac:dyDescent="0.35">
      <c r="A742" t="str">
        <f t="shared" si="11"/>
        <v>ET07,33</v>
      </c>
      <c r="B742">
        <v>33</v>
      </c>
      <c r="C742">
        <v>140146.814298023</v>
      </c>
      <c r="D742">
        <v>137153.81861096399</v>
      </c>
      <c r="E742" t="s">
        <v>19</v>
      </c>
      <c r="F742" t="s">
        <v>64</v>
      </c>
    </row>
    <row r="743" spans="1:6" x14ac:dyDescent="0.35">
      <c r="A743" t="str">
        <f t="shared" si="11"/>
        <v>ET07,34</v>
      </c>
      <c r="B743">
        <v>34</v>
      </c>
      <c r="C743">
        <v>137786.53138371301</v>
      </c>
      <c r="D743">
        <v>134733.55986906501</v>
      </c>
      <c r="E743" t="s">
        <v>19</v>
      </c>
      <c r="F743" t="s">
        <v>64</v>
      </c>
    </row>
    <row r="744" spans="1:6" x14ac:dyDescent="0.35">
      <c r="A744" t="str">
        <f t="shared" si="11"/>
        <v>ET07,35</v>
      </c>
      <c r="B744">
        <v>35</v>
      </c>
      <c r="C744">
        <v>135426.24846940301</v>
      </c>
      <c r="D744">
        <v>133809.79897069599</v>
      </c>
      <c r="E744" t="s">
        <v>19</v>
      </c>
      <c r="F744" t="s">
        <v>64</v>
      </c>
    </row>
    <row r="745" spans="1:6" x14ac:dyDescent="0.35">
      <c r="A745" t="str">
        <f t="shared" si="11"/>
        <v>ET07,36</v>
      </c>
      <c r="B745">
        <v>36</v>
      </c>
      <c r="C745">
        <v>133065.96555509401</v>
      </c>
      <c r="D745">
        <v>132946.013899916</v>
      </c>
      <c r="E745" t="s">
        <v>19</v>
      </c>
      <c r="F745" t="s">
        <v>64</v>
      </c>
    </row>
    <row r="746" spans="1:6" x14ac:dyDescent="0.35">
      <c r="A746" t="str">
        <f t="shared" si="11"/>
        <v>ET07,37</v>
      </c>
      <c r="B746">
        <v>37</v>
      </c>
      <c r="C746">
        <v>130705.682640784</v>
      </c>
      <c r="D746">
        <v>130705.682640784</v>
      </c>
      <c r="E746" t="s">
        <v>19</v>
      </c>
      <c r="F746" t="s">
        <v>64</v>
      </c>
    </row>
    <row r="747" spans="1:6" x14ac:dyDescent="0.35">
      <c r="A747" t="str">
        <f t="shared" si="11"/>
        <v>ET07,38</v>
      </c>
      <c r="B747">
        <v>38</v>
      </c>
      <c r="C747">
        <v>123983.00020571001</v>
      </c>
      <c r="D747">
        <v>126040.400837389</v>
      </c>
      <c r="E747" t="s">
        <v>19</v>
      </c>
      <c r="F747" t="s">
        <v>64</v>
      </c>
    </row>
    <row r="748" spans="1:6" x14ac:dyDescent="0.35">
      <c r="A748" t="str">
        <f t="shared" si="11"/>
        <v>ET07,39</v>
      </c>
      <c r="B748">
        <v>39</v>
      </c>
      <c r="C748">
        <v>117260.317770636</v>
      </c>
      <c r="D748">
        <v>119454.234773929</v>
      </c>
      <c r="E748" t="s">
        <v>19</v>
      </c>
      <c r="F748" t="s">
        <v>64</v>
      </c>
    </row>
    <row r="749" spans="1:6" x14ac:dyDescent="0.35">
      <c r="A749" t="str">
        <f t="shared" si="11"/>
        <v>ET07,40</v>
      </c>
      <c r="B749">
        <v>40</v>
      </c>
      <c r="C749">
        <v>110537.63533556199</v>
      </c>
      <c r="D749">
        <v>111839.368394629</v>
      </c>
      <c r="E749" t="s">
        <v>19</v>
      </c>
      <c r="F749" t="s">
        <v>64</v>
      </c>
    </row>
    <row r="750" spans="1:6" x14ac:dyDescent="0.35">
      <c r="A750" t="str">
        <f t="shared" si="11"/>
        <v>ET07,41</v>
      </c>
      <c r="B750">
        <v>41</v>
      </c>
      <c r="C750">
        <v>103814.952900488</v>
      </c>
      <c r="D750">
        <v>104087.985643715</v>
      </c>
      <c r="E750" t="s">
        <v>19</v>
      </c>
      <c r="F750" t="s">
        <v>64</v>
      </c>
    </row>
    <row r="751" spans="1:6" x14ac:dyDescent="0.35">
      <c r="A751" t="str">
        <f t="shared" si="11"/>
        <v>ET07,42</v>
      </c>
      <c r="B751">
        <v>42</v>
      </c>
      <c r="C751">
        <v>97092.2704654134</v>
      </c>
      <c r="D751">
        <v>97092.2704654134</v>
      </c>
      <c r="E751" t="s">
        <v>19</v>
      </c>
      <c r="F751" t="s">
        <v>64</v>
      </c>
    </row>
    <row r="752" spans="1:6" x14ac:dyDescent="0.35">
      <c r="A752" t="str">
        <f t="shared" si="11"/>
        <v>ET07,43</v>
      </c>
      <c r="B752">
        <v>43</v>
      </c>
      <c r="C752">
        <v>93083.942914123196</v>
      </c>
      <c r="D752">
        <v>91523.410695933897</v>
      </c>
      <c r="E752" t="s">
        <v>19</v>
      </c>
      <c r="F752" t="s">
        <v>64</v>
      </c>
    </row>
    <row r="753" spans="1:6" x14ac:dyDescent="0.35">
      <c r="A753" t="str">
        <f t="shared" si="11"/>
        <v>ET07,44</v>
      </c>
      <c r="B753">
        <v>44</v>
      </c>
      <c r="C753">
        <v>89075.615362832905</v>
      </c>
      <c r="D753">
        <v>87168.609739420805</v>
      </c>
      <c r="E753" t="s">
        <v>19</v>
      </c>
      <c r="F753" t="s">
        <v>64</v>
      </c>
    </row>
    <row r="754" spans="1:6" x14ac:dyDescent="0.35">
      <c r="A754" t="str">
        <f t="shared" si="11"/>
        <v>ET07,45</v>
      </c>
      <c r="B754">
        <v>45</v>
      </c>
      <c r="C754">
        <v>85067.287811542701</v>
      </c>
      <c r="D754">
        <v>83594.074892002405</v>
      </c>
      <c r="E754" t="s">
        <v>19</v>
      </c>
      <c r="F754" t="s">
        <v>64</v>
      </c>
    </row>
    <row r="755" spans="1:6" x14ac:dyDescent="0.35">
      <c r="A755" t="str">
        <f t="shared" si="11"/>
        <v>ET07,46</v>
      </c>
      <c r="B755">
        <v>46</v>
      </c>
      <c r="C755">
        <v>81058.960260252396</v>
      </c>
      <c r="D755">
        <v>80366.013449806793</v>
      </c>
      <c r="E755" t="s">
        <v>19</v>
      </c>
      <c r="F755" t="s">
        <v>64</v>
      </c>
    </row>
    <row r="756" spans="1:6" x14ac:dyDescent="0.35">
      <c r="A756" t="str">
        <f t="shared" si="11"/>
        <v>ET07,47</v>
      </c>
      <c r="B756">
        <v>47</v>
      </c>
      <c r="C756">
        <v>77050.632708962206</v>
      </c>
      <c r="D756">
        <v>77050.632708962206</v>
      </c>
      <c r="E756" t="s">
        <v>19</v>
      </c>
      <c r="F756" t="s">
        <v>64</v>
      </c>
    </row>
    <row r="757" spans="1:6" x14ac:dyDescent="0.35">
      <c r="A757" t="str">
        <f t="shared" si="11"/>
        <v>ET07,48</v>
      </c>
      <c r="B757">
        <v>48</v>
      </c>
      <c r="C757">
        <v>73068.212537053798</v>
      </c>
      <c r="D757">
        <v>73319.398661276296</v>
      </c>
      <c r="E757" t="s">
        <v>19</v>
      </c>
      <c r="F757" t="s">
        <v>64</v>
      </c>
    </row>
    <row r="758" spans="1:6" x14ac:dyDescent="0.35">
      <c r="A758" t="str">
        <f t="shared" si="11"/>
        <v>ET07,49</v>
      </c>
      <c r="B758">
        <v>49</v>
      </c>
      <c r="C758">
        <v>69085.792365145506</v>
      </c>
      <c r="D758">
        <v>69264.8120812743</v>
      </c>
      <c r="E758" t="s">
        <v>19</v>
      </c>
      <c r="F758" t="s">
        <v>64</v>
      </c>
    </row>
    <row r="759" spans="1:6" x14ac:dyDescent="0.35">
      <c r="A759" t="str">
        <f t="shared" si="11"/>
        <v>ET07,50</v>
      </c>
      <c r="B759">
        <v>50</v>
      </c>
      <c r="C759">
        <v>65103.372193237097</v>
      </c>
      <c r="D759">
        <v>65084.6324391612</v>
      </c>
      <c r="E759" t="s">
        <v>19</v>
      </c>
      <c r="F759" t="s">
        <v>64</v>
      </c>
    </row>
    <row r="760" spans="1:6" x14ac:dyDescent="0.35">
      <c r="A760" t="str">
        <f t="shared" si="11"/>
        <v>ET07,51</v>
      </c>
      <c r="B760">
        <v>51</v>
      </c>
      <c r="C760">
        <v>61120.952021328798</v>
      </c>
      <c r="D760">
        <v>60976.6192051416</v>
      </c>
      <c r="E760" t="s">
        <v>19</v>
      </c>
      <c r="F760" t="s">
        <v>64</v>
      </c>
    </row>
    <row r="761" spans="1:6" x14ac:dyDescent="0.35">
      <c r="A761" t="str">
        <f t="shared" si="11"/>
        <v>ET07,52</v>
      </c>
      <c r="B761">
        <v>52</v>
      </c>
      <c r="C761">
        <v>57138.531849420397</v>
      </c>
      <c r="D761">
        <v>57138.531849420397</v>
      </c>
      <c r="E761" t="s">
        <v>19</v>
      </c>
      <c r="F761" t="s">
        <v>64</v>
      </c>
    </row>
    <row r="762" spans="1:6" x14ac:dyDescent="0.35">
      <c r="A762" t="str">
        <f t="shared" si="11"/>
        <v>ET07,53</v>
      </c>
      <c r="B762">
        <v>53</v>
      </c>
      <c r="C762">
        <v>54401.417931032003</v>
      </c>
      <c r="D762">
        <v>53724.405022642502</v>
      </c>
      <c r="E762" t="s">
        <v>19</v>
      </c>
      <c r="F762" t="s">
        <v>64</v>
      </c>
    </row>
    <row r="763" spans="1:6" x14ac:dyDescent="0.35">
      <c r="A763" t="str">
        <f t="shared" si="11"/>
        <v>ET07,54</v>
      </c>
      <c r="B763">
        <v>54</v>
      </c>
      <c r="C763">
        <v>51664.304012643697</v>
      </c>
      <c r="D763">
        <v>50713.374097213498</v>
      </c>
      <c r="E763" t="s">
        <v>19</v>
      </c>
      <c r="F763" t="s">
        <v>64</v>
      </c>
    </row>
    <row r="764" spans="1:6" x14ac:dyDescent="0.35">
      <c r="A764" t="str">
        <f t="shared" si="11"/>
        <v>ET07,55</v>
      </c>
      <c r="B764">
        <v>55</v>
      </c>
      <c r="C764">
        <v>48927.190094255297</v>
      </c>
      <c r="D764">
        <v>48040.849625979397</v>
      </c>
      <c r="E764" t="s">
        <v>19</v>
      </c>
      <c r="F764" t="s">
        <v>64</v>
      </c>
    </row>
    <row r="765" spans="1:6" x14ac:dyDescent="0.35">
      <c r="A765" t="str">
        <f t="shared" si="11"/>
        <v>ET07,56</v>
      </c>
      <c r="B765">
        <v>56</v>
      </c>
      <c r="C765">
        <v>46190.076175866998</v>
      </c>
      <c r="D765">
        <v>45642.242161785798</v>
      </c>
      <c r="E765" t="s">
        <v>19</v>
      </c>
      <c r="F765" t="s">
        <v>64</v>
      </c>
    </row>
    <row r="766" spans="1:6" x14ac:dyDescent="0.35">
      <c r="A766" t="str">
        <f t="shared" si="11"/>
        <v>ET07,57</v>
      </c>
      <c r="B766">
        <v>57</v>
      </c>
      <c r="C766">
        <v>43452.962257478597</v>
      </c>
      <c r="D766">
        <v>43452.962257478597</v>
      </c>
      <c r="E766" t="s">
        <v>19</v>
      </c>
      <c r="F766" t="s">
        <v>64</v>
      </c>
    </row>
    <row r="767" spans="1:6" x14ac:dyDescent="0.35">
      <c r="A767" t="str">
        <f t="shared" si="11"/>
        <v>ET07,58</v>
      </c>
      <c r="B767">
        <v>58</v>
      </c>
      <c r="C767">
        <v>41485.963472116302</v>
      </c>
      <c r="D767">
        <v>41410.277448678302</v>
      </c>
      <c r="E767" t="s">
        <v>19</v>
      </c>
      <c r="F767" t="s">
        <v>64</v>
      </c>
    </row>
    <row r="768" spans="1:6" x14ac:dyDescent="0.35">
      <c r="A768" t="str">
        <f t="shared" si="11"/>
        <v>ET07,59</v>
      </c>
      <c r="B768">
        <v>59</v>
      </c>
      <c r="C768">
        <v>39518.964686754</v>
      </c>
      <c r="D768">
        <v>39458.8832021036</v>
      </c>
      <c r="E768" t="s">
        <v>19</v>
      </c>
      <c r="F768" t="s">
        <v>64</v>
      </c>
    </row>
    <row r="769" spans="1:6" x14ac:dyDescent="0.35">
      <c r="A769" t="str">
        <f t="shared" si="11"/>
        <v>ET07,60</v>
      </c>
      <c r="B769">
        <v>60</v>
      </c>
      <c r="C769">
        <v>37551.965901391603</v>
      </c>
      <c r="D769">
        <v>37545.331967247897</v>
      </c>
      <c r="E769" t="s">
        <v>19</v>
      </c>
      <c r="F769" t="s">
        <v>64</v>
      </c>
    </row>
    <row r="770" spans="1:6" x14ac:dyDescent="0.35">
      <c r="A770" t="str">
        <f t="shared" si="11"/>
        <v>ET07,61</v>
      </c>
      <c r="B770">
        <v>61</v>
      </c>
      <c r="C770">
        <v>35584.9671160293</v>
      </c>
      <c r="D770">
        <v>35616.1761936045</v>
      </c>
      <c r="E770" t="s">
        <v>19</v>
      </c>
      <c r="F770" t="s">
        <v>64</v>
      </c>
    </row>
    <row r="771" spans="1:6" x14ac:dyDescent="0.35">
      <c r="A771" t="str">
        <f t="shared" ref="A771:A834" si="12">_xlfn.CONCAT(E771,",",B771)</f>
        <v>ET07,62</v>
      </c>
      <c r="B771">
        <v>62</v>
      </c>
      <c r="C771">
        <v>33617.968330666998</v>
      </c>
      <c r="D771">
        <v>33617.968330666998</v>
      </c>
      <c r="E771" t="s">
        <v>19</v>
      </c>
      <c r="F771" t="s">
        <v>64</v>
      </c>
    </row>
    <row r="772" spans="1:6" x14ac:dyDescent="0.35">
      <c r="A772" t="str">
        <f t="shared" si="12"/>
        <v>ET07,63</v>
      </c>
      <c r="B772">
        <v>63</v>
      </c>
      <c r="C772">
        <v>31504.941696603601</v>
      </c>
      <c r="D772">
        <v>31515.919641940702</v>
      </c>
      <c r="E772" t="s">
        <v>19</v>
      </c>
      <c r="F772" t="s">
        <v>64</v>
      </c>
    </row>
    <row r="773" spans="1:6" x14ac:dyDescent="0.35">
      <c r="A773" t="str">
        <f t="shared" si="12"/>
        <v>ET07,64</v>
      </c>
      <c r="B773">
        <v>64</v>
      </c>
      <c r="C773">
        <v>29391.915062540102</v>
      </c>
      <c r="D773">
        <v>29349.876646979799</v>
      </c>
      <c r="E773" t="s">
        <v>19</v>
      </c>
      <c r="F773" t="s">
        <v>64</v>
      </c>
    </row>
    <row r="774" spans="1:6" x14ac:dyDescent="0.35">
      <c r="A774" t="str">
        <f t="shared" si="12"/>
        <v>ET07,65</v>
      </c>
      <c r="B774">
        <v>65</v>
      </c>
      <c r="C774">
        <v>27278.888428476701</v>
      </c>
      <c r="D774">
        <v>27178.344679350201</v>
      </c>
      <c r="E774" t="s">
        <v>19</v>
      </c>
      <c r="F774" t="s">
        <v>64</v>
      </c>
    </row>
    <row r="775" spans="1:6" x14ac:dyDescent="0.35">
      <c r="A775" t="str">
        <f t="shared" si="12"/>
        <v>ET07,66</v>
      </c>
      <c r="B775">
        <v>66</v>
      </c>
      <c r="C775">
        <v>25165.861794413198</v>
      </c>
      <c r="D775">
        <v>25059.829072618199</v>
      </c>
      <c r="E775" t="s">
        <v>19</v>
      </c>
      <c r="F775" t="s">
        <v>64</v>
      </c>
    </row>
    <row r="776" spans="1:6" x14ac:dyDescent="0.35">
      <c r="A776" t="str">
        <f t="shared" si="12"/>
        <v>ET07,67</v>
      </c>
      <c r="B776">
        <v>67</v>
      </c>
      <c r="C776">
        <v>23052.835160349801</v>
      </c>
      <c r="D776">
        <v>23052.835160349801</v>
      </c>
      <c r="E776" t="s">
        <v>19</v>
      </c>
      <c r="F776" t="s">
        <v>64</v>
      </c>
    </row>
    <row r="777" spans="1:6" x14ac:dyDescent="0.35">
      <c r="A777" t="str">
        <f t="shared" si="12"/>
        <v>ET07,68</v>
      </c>
      <c r="B777">
        <v>68</v>
      </c>
      <c r="C777">
        <v>21457.2061976677</v>
      </c>
      <c r="D777">
        <v>21202.5587773605</v>
      </c>
      <c r="E777" t="s">
        <v>19</v>
      </c>
      <c r="F777" t="s">
        <v>64</v>
      </c>
    </row>
    <row r="778" spans="1:6" x14ac:dyDescent="0.35">
      <c r="A778" t="str">
        <f t="shared" si="12"/>
        <v>ET07,69</v>
      </c>
      <c r="B778">
        <v>69</v>
      </c>
      <c r="C778">
        <v>19861.577234985602</v>
      </c>
      <c r="D778">
        <v>19500.957763462899</v>
      </c>
      <c r="E778" t="s">
        <v>19</v>
      </c>
      <c r="F778" t="s">
        <v>64</v>
      </c>
    </row>
    <row r="779" spans="1:6" x14ac:dyDescent="0.35">
      <c r="A779" t="str">
        <f t="shared" si="12"/>
        <v>ET07,70</v>
      </c>
      <c r="B779">
        <v>70</v>
      </c>
      <c r="C779">
        <v>18265.9482723035</v>
      </c>
      <c r="D779">
        <v>17926.6804597189</v>
      </c>
      <c r="E779" t="s">
        <v>19</v>
      </c>
      <c r="F779" t="s">
        <v>64</v>
      </c>
    </row>
    <row r="780" spans="1:6" x14ac:dyDescent="0.35">
      <c r="A780" t="str">
        <f t="shared" si="12"/>
        <v>ET07,71</v>
      </c>
      <c r="B780">
        <v>71</v>
      </c>
      <c r="C780">
        <v>16670.319309621402</v>
      </c>
      <c r="D780">
        <v>16458.375207190398</v>
      </c>
      <c r="E780" t="s">
        <v>19</v>
      </c>
      <c r="F780" t="s">
        <v>64</v>
      </c>
    </row>
    <row r="781" spans="1:6" x14ac:dyDescent="0.35">
      <c r="A781" t="str">
        <f t="shared" si="12"/>
        <v>ET07,72</v>
      </c>
      <c r="B781">
        <v>72</v>
      </c>
      <c r="C781">
        <v>15074.6903469392</v>
      </c>
      <c r="D781">
        <v>15074.6903469392</v>
      </c>
      <c r="E781" t="s">
        <v>19</v>
      </c>
      <c r="F781" t="s">
        <v>64</v>
      </c>
    </row>
    <row r="782" spans="1:6" x14ac:dyDescent="0.35">
      <c r="A782" t="str">
        <f t="shared" si="12"/>
        <v>ET07,73</v>
      </c>
      <c r="B782">
        <v>73</v>
      </c>
      <c r="C782">
        <v>13852.6401309271</v>
      </c>
      <c r="D782">
        <v>13756.5636232263</v>
      </c>
      <c r="E782" t="s">
        <v>19</v>
      </c>
      <c r="F782" t="s">
        <v>64</v>
      </c>
    </row>
    <row r="783" spans="1:6" x14ac:dyDescent="0.35">
      <c r="A783" t="str">
        <f t="shared" si="12"/>
        <v>ET07,74</v>
      </c>
      <c r="B783">
        <v>74</v>
      </c>
      <c r="C783">
        <v>12630.589914914901</v>
      </c>
      <c r="D783">
        <v>12494.090393108099</v>
      </c>
      <c r="E783" t="s">
        <v>19</v>
      </c>
      <c r="F783" t="s">
        <v>64</v>
      </c>
    </row>
    <row r="784" spans="1:6" x14ac:dyDescent="0.35">
      <c r="A784" t="str">
        <f t="shared" si="12"/>
        <v>ET07,75</v>
      </c>
      <c r="B784">
        <v>75</v>
      </c>
      <c r="C784">
        <v>11408.539698902699</v>
      </c>
      <c r="D784">
        <v>11279.6554168404</v>
      </c>
      <c r="E784" t="s">
        <v>19</v>
      </c>
      <c r="F784" t="s">
        <v>64</v>
      </c>
    </row>
    <row r="785" spans="1:6" x14ac:dyDescent="0.35">
      <c r="A785" t="str">
        <f t="shared" si="12"/>
        <v>ET07,76</v>
      </c>
      <c r="B785">
        <v>76</v>
      </c>
      <c r="C785">
        <v>10186.4894828905</v>
      </c>
      <c r="D785">
        <v>10105.6434546786</v>
      </c>
      <c r="E785" t="s">
        <v>19</v>
      </c>
      <c r="F785" t="s">
        <v>64</v>
      </c>
    </row>
    <row r="786" spans="1:6" x14ac:dyDescent="0.35">
      <c r="A786" t="str">
        <f t="shared" si="12"/>
        <v>ET07,77</v>
      </c>
      <c r="B786">
        <v>77</v>
      </c>
      <c r="C786">
        <v>8964.4392668783203</v>
      </c>
      <c r="D786">
        <v>8964.4392668783203</v>
      </c>
      <c r="E786" t="s">
        <v>19</v>
      </c>
      <c r="F786" t="s">
        <v>64</v>
      </c>
    </row>
    <row r="787" spans="1:6" x14ac:dyDescent="0.35">
      <c r="A787" t="str">
        <f t="shared" si="12"/>
        <v>ET07,78</v>
      </c>
      <c r="B787">
        <v>78</v>
      </c>
      <c r="C787">
        <v>7988.2234135026602</v>
      </c>
      <c r="D787">
        <v>7853.2224812772001</v>
      </c>
      <c r="E787" t="s">
        <v>19</v>
      </c>
      <c r="F787" t="s">
        <v>64</v>
      </c>
    </row>
    <row r="788" spans="1:6" x14ac:dyDescent="0.35">
      <c r="A788" t="str">
        <f t="shared" si="12"/>
        <v>ET07,79</v>
      </c>
      <c r="B788">
        <v>79</v>
      </c>
      <c r="C788">
        <v>7012.00756012699</v>
      </c>
      <c r="D788">
        <v>6788.3521960409998</v>
      </c>
      <c r="E788" t="s">
        <v>19</v>
      </c>
      <c r="F788" t="s">
        <v>64</v>
      </c>
    </row>
    <row r="789" spans="1:6" x14ac:dyDescent="0.35">
      <c r="A789" t="str">
        <f t="shared" si="12"/>
        <v>ET07,80</v>
      </c>
      <c r="B789">
        <v>80</v>
      </c>
      <c r="C789">
        <v>6035.7917067513299</v>
      </c>
      <c r="D789">
        <v>5790.98237691752</v>
      </c>
      <c r="E789" t="s">
        <v>19</v>
      </c>
      <c r="F789" t="s">
        <v>64</v>
      </c>
    </row>
    <row r="790" spans="1:6" x14ac:dyDescent="0.35">
      <c r="A790" t="str">
        <f t="shared" si="12"/>
        <v>ET07,81</v>
      </c>
      <c r="B790">
        <v>81</v>
      </c>
      <c r="C790">
        <v>5059.5758533756598</v>
      </c>
      <c r="D790">
        <v>4882.2669896545804</v>
      </c>
      <c r="E790" t="s">
        <v>19</v>
      </c>
      <c r="F790" t="s">
        <v>64</v>
      </c>
    </row>
    <row r="791" spans="1:6" x14ac:dyDescent="0.35">
      <c r="A791" t="str">
        <f t="shared" si="12"/>
        <v>ET07,82</v>
      </c>
      <c r="B791">
        <v>82</v>
      </c>
      <c r="C791">
        <v>4083.36</v>
      </c>
      <c r="D791">
        <v>4083.36</v>
      </c>
      <c r="E791" t="s">
        <v>19</v>
      </c>
      <c r="F791" t="s">
        <v>64</v>
      </c>
    </row>
    <row r="792" spans="1:6" x14ac:dyDescent="0.35">
      <c r="A792" t="str">
        <f t="shared" si="12"/>
        <v>ET07,83</v>
      </c>
      <c r="B792">
        <v>83</v>
      </c>
      <c r="C792">
        <v>3585.7071999999998</v>
      </c>
      <c r="D792">
        <v>3408.36542316538</v>
      </c>
      <c r="E792" t="s">
        <v>19</v>
      </c>
      <c r="F792" t="s">
        <v>64</v>
      </c>
    </row>
    <row r="793" spans="1:6" x14ac:dyDescent="0.35">
      <c r="A793" t="str">
        <f t="shared" si="12"/>
        <v>ET07,84</v>
      </c>
      <c r="B793">
        <v>84</v>
      </c>
      <c r="C793">
        <v>3088.0544</v>
      </c>
      <c r="D793">
        <v>2843.1874722174898</v>
      </c>
      <c r="E793" t="s">
        <v>19</v>
      </c>
      <c r="F793" t="s">
        <v>64</v>
      </c>
    </row>
    <row r="794" spans="1:6" x14ac:dyDescent="0.35">
      <c r="A794" t="str">
        <f t="shared" si="12"/>
        <v>ET07,85</v>
      </c>
      <c r="B794">
        <v>85</v>
      </c>
      <c r="C794">
        <v>2590.4016000000001</v>
      </c>
      <c r="D794">
        <v>2366.68040968692</v>
      </c>
      <c r="E794" t="s">
        <v>19</v>
      </c>
      <c r="F794" t="s">
        <v>64</v>
      </c>
    </row>
    <row r="795" spans="1:6" x14ac:dyDescent="0.35">
      <c r="A795" t="str">
        <f t="shared" si="12"/>
        <v>ET07,86</v>
      </c>
      <c r="B795">
        <v>86</v>
      </c>
      <c r="C795">
        <v>2092.7487999999998</v>
      </c>
      <c r="D795">
        <v>1957.6984981042301</v>
      </c>
      <c r="E795" t="s">
        <v>19</v>
      </c>
      <c r="F795" t="s">
        <v>64</v>
      </c>
    </row>
    <row r="796" spans="1:6" x14ac:dyDescent="0.35">
      <c r="A796" t="str">
        <f t="shared" si="12"/>
        <v>ET07,87</v>
      </c>
      <c r="B796">
        <v>87</v>
      </c>
      <c r="C796">
        <v>1595.096</v>
      </c>
      <c r="D796">
        <v>1595.096</v>
      </c>
      <c r="E796" t="s">
        <v>19</v>
      </c>
      <c r="F796" t="s">
        <v>64</v>
      </c>
    </row>
    <row r="797" spans="1:6" x14ac:dyDescent="0.35">
      <c r="A797" t="str">
        <f t="shared" si="12"/>
        <v>ET07,88</v>
      </c>
      <c r="B797">
        <v>88</v>
      </c>
      <c r="C797">
        <v>1335.5463999999999</v>
      </c>
      <c r="D797">
        <v>1262.2045707029899</v>
      </c>
      <c r="E797" t="s">
        <v>19</v>
      </c>
      <c r="F797" t="s">
        <v>64</v>
      </c>
    </row>
    <row r="798" spans="1:6" x14ac:dyDescent="0.35">
      <c r="A798" t="str">
        <f t="shared" si="12"/>
        <v>ET07,89</v>
      </c>
      <c r="B798">
        <v>89</v>
      </c>
      <c r="C798">
        <v>1075.9967999999999</v>
      </c>
      <c r="D798">
        <v>960.265436734746</v>
      </c>
      <c r="E798" t="s">
        <v>19</v>
      </c>
      <c r="F798" t="s">
        <v>64</v>
      </c>
    </row>
    <row r="799" spans="1:6" x14ac:dyDescent="0.35">
      <c r="A799" t="str">
        <f t="shared" si="12"/>
        <v>ET07,90</v>
      </c>
      <c r="B799">
        <v>90</v>
      </c>
      <c r="C799">
        <v>816.44719999999995</v>
      </c>
      <c r="D799">
        <v>694.99721741500696</v>
      </c>
      <c r="E799" t="s">
        <v>19</v>
      </c>
      <c r="F799" t="s">
        <v>64</v>
      </c>
    </row>
    <row r="800" spans="1:6" x14ac:dyDescent="0.35">
      <c r="A800" t="str">
        <f t="shared" si="12"/>
        <v>ET07,91</v>
      </c>
      <c r="B800">
        <v>91</v>
      </c>
      <c r="C800">
        <v>556.89760000000001</v>
      </c>
      <c r="D800">
        <v>472.11853206351202</v>
      </c>
      <c r="E800" t="s">
        <v>19</v>
      </c>
      <c r="F800" t="s">
        <v>64</v>
      </c>
    </row>
    <row r="801" spans="1:6" x14ac:dyDescent="0.35">
      <c r="A801" t="str">
        <f t="shared" si="12"/>
        <v>ET07,92</v>
      </c>
      <c r="B801">
        <v>92</v>
      </c>
      <c r="C801">
        <v>297.34800000000001</v>
      </c>
      <c r="D801">
        <v>297.34800000000001</v>
      </c>
      <c r="E801" t="s">
        <v>19</v>
      </c>
      <c r="F801" t="s">
        <v>64</v>
      </c>
    </row>
    <row r="802" spans="1:6" x14ac:dyDescent="0.35">
      <c r="A802" t="str">
        <f t="shared" si="12"/>
        <v>ET07,93</v>
      </c>
      <c r="B802">
        <v>93</v>
      </c>
      <c r="C802">
        <v>241.8784</v>
      </c>
      <c r="D802">
        <v>173.80208602266501</v>
      </c>
      <c r="E802" t="s">
        <v>19</v>
      </c>
      <c r="F802" t="s">
        <v>64</v>
      </c>
    </row>
    <row r="803" spans="1:6" x14ac:dyDescent="0.35">
      <c r="A803" t="str">
        <f t="shared" si="12"/>
        <v>ET07,94</v>
      </c>
      <c r="B803">
        <v>94</v>
      </c>
      <c r="C803">
        <v>186.40880000000001</v>
      </c>
      <c r="D803">
        <v>94.188636843523994</v>
      </c>
      <c r="E803" t="s">
        <v>19</v>
      </c>
      <c r="F803" t="s">
        <v>64</v>
      </c>
    </row>
    <row r="804" spans="1:6" x14ac:dyDescent="0.35">
      <c r="A804" t="str">
        <f t="shared" si="12"/>
        <v>ET07,95</v>
      </c>
      <c r="B804">
        <v>95</v>
      </c>
      <c r="C804">
        <v>130.9392</v>
      </c>
      <c r="D804">
        <v>48.613344653050902</v>
      </c>
      <c r="E804" t="s">
        <v>19</v>
      </c>
      <c r="F804" t="s">
        <v>64</v>
      </c>
    </row>
    <row r="805" spans="1:6" x14ac:dyDescent="0.35">
      <c r="A805" t="str">
        <f t="shared" si="12"/>
        <v>ET07,96</v>
      </c>
      <c r="B805">
        <v>96</v>
      </c>
      <c r="C805">
        <v>75.4696</v>
      </c>
      <c r="D805">
        <v>27.1819016417185</v>
      </c>
      <c r="E805" t="s">
        <v>19</v>
      </c>
      <c r="F805" t="s">
        <v>64</v>
      </c>
    </row>
    <row r="806" spans="1:6" x14ac:dyDescent="0.35">
      <c r="A806" t="str">
        <f t="shared" si="12"/>
        <v>ET07,97</v>
      </c>
      <c r="B806">
        <v>97</v>
      </c>
      <c r="C806">
        <v>20</v>
      </c>
      <c r="D806">
        <v>19.999999999999901</v>
      </c>
      <c r="E806" t="s">
        <v>19</v>
      </c>
      <c r="F806" t="s">
        <v>64</v>
      </c>
    </row>
    <row r="807" spans="1:6" x14ac:dyDescent="0.35">
      <c r="A807" t="str">
        <f t="shared" si="12"/>
        <v>ET07,98</v>
      </c>
      <c r="B807">
        <v>98</v>
      </c>
      <c r="C807">
        <v>21</v>
      </c>
      <c r="D807">
        <v>18.580425799951598</v>
      </c>
      <c r="E807" t="s">
        <v>19</v>
      </c>
      <c r="F807" t="s">
        <v>64</v>
      </c>
    </row>
    <row r="808" spans="1:6" x14ac:dyDescent="0.35">
      <c r="A808" t="str">
        <f t="shared" si="12"/>
        <v>ET07,99</v>
      </c>
      <c r="B808">
        <v>99</v>
      </c>
      <c r="C808">
        <v>22</v>
      </c>
      <c r="D808">
        <v>20.064340639961301</v>
      </c>
      <c r="E808" t="s">
        <v>19</v>
      </c>
      <c r="F808" t="s">
        <v>64</v>
      </c>
    </row>
    <row r="809" spans="1:6" x14ac:dyDescent="0.35">
      <c r="A809" t="str">
        <f t="shared" si="12"/>
        <v>ET07,100</v>
      </c>
      <c r="B809">
        <v>100</v>
      </c>
      <c r="C809">
        <v>23</v>
      </c>
      <c r="D809">
        <v>23</v>
      </c>
      <c r="E809" t="s">
        <v>19</v>
      </c>
      <c r="F809" t="s">
        <v>64</v>
      </c>
    </row>
    <row r="810" spans="1:6" x14ac:dyDescent="0.35">
      <c r="A810" t="str">
        <f t="shared" si="12"/>
        <v>ET12,&lt;1</v>
      </c>
      <c r="B810" t="s">
        <v>61</v>
      </c>
      <c r="C810">
        <v>10498.1073175072</v>
      </c>
      <c r="D810">
        <v>10498.1073175072</v>
      </c>
      <c r="E810" t="s">
        <v>21</v>
      </c>
      <c r="F810" t="s">
        <v>65</v>
      </c>
    </row>
    <row r="811" spans="1:6" x14ac:dyDescent="0.35">
      <c r="A811" t="str">
        <f t="shared" si="12"/>
        <v>ET12,1</v>
      </c>
      <c r="B811">
        <v>1</v>
      </c>
      <c r="C811">
        <v>10099.6435881527</v>
      </c>
      <c r="D811">
        <v>10065.9803731538</v>
      </c>
      <c r="E811" t="s">
        <v>21</v>
      </c>
      <c r="F811" t="s">
        <v>65</v>
      </c>
    </row>
    <row r="812" spans="1:6" x14ac:dyDescent="0.35">
      <c r="A812" t="str">
        <f t="shared" si="12"/>
        <v>ET12,2</v>
      </c>
      <c r="B812">
        <v>2</v>
      </c>
      <c r="C812">
        <v>9701.1798587981502</v>
      </c>
      <c r="D812">
        <v>9701.1798587981502</v>
      </c>
      <c r="E812" t="s">
        <v>21</v>
      </c>
      <c r="F812" t="s">
        <v>65</v>
      </c>
    </row>
    <row r="813" spans="1:6" x14ac:dyDescent="0.35">
      <c r="A813" t="str">
        <f t="shared" si="12"/>
        <v>ET12,3</v>
      </c>
      <c r="B813">
        <v>3</v>
      </c>
      <c r="C813">
        <v>9545.8438990876002</v>
      </c>
      <c r="D813">
        <v>9452.4802146247093</v>
      </c>
      <c r="E813" t="s">
        <v>21</v>
      </c>
      <c r="F813" t="s">
        <v>65</v>
      </c>
    </row>
    <row r="814" spans="1:6" x14ac:dyDescent="0.35">
      <c r="A814" t="str">
        <f t="shared" si="12"/>
        <v>ET12,4</v>
      </c>
      <c r="B814">
        <v>4</v>
      </c>
      <c r="C814">
        <v>9390.5079393770393</v>
      </c>
      <c r="D814">
        <v>9294.4479215647407</v>
      </c>
      <c r="E814" t="s">
        <v>21</v>
      </c>
      <c r="F814" t="s">
        <v>65</v>
      </c>
    </row>
    <row r="815" spans="1:6" x14ac:dyDescent="0.35">
      <c r="A815" t="str">
        <f t="shared" si="12"/>
        <v>ET12,5</v>
      </c>
      <c r="B815">
        <v>5</v>
      </c>
      <c r="C815">
        <v>9235.1719796664893</v>
      </c>
      <c r="D815">
        <v>9183.0974707362202</v>
      </c>
      <c r="E815" t="s">
        <v>21</v>
      </c>
      <c r="F815" t="s">
        <v>65</v>
      </c>
    </row>
    <row r="816" spans="1:6" x14ac:dyDescent="0.35">
      <c r="A816" t="str">
        <f t="shared" si="12"/>
        <v>ET12,6</v>
      </c>
      <c r="B816">
        <v>6</v>
      </c>
      <c r="C816">
        <v>9079.8360199559302</v>
      </c>
      <c r="D816">
        <v>9074.4433532571093</v>
      </c>
      <c r="E816" t="s">
        <v>21</v>
      </c>
      <c r="F816" t="s">
        <v>65</v>
      </c>
    </row>
    <row r="817" spans="1:6" x14ac:dyDescent="0.35">
      <c r="A817" t="str">
        <f t="shared" si="12"/>
        <v>ET12,7</v>
      </c>
      <c r="B817">
        <v>7</v>
      </c>
      <c r="C817">
        <v>8924.5000602453802</v>
      </c>
      <c r="D817">
        <v>8924.5000602453802</v>
      </c>
      <c r="E817" t="s">
        <v>21</v>
      </c>
      <c r="F817" t="s">
        <v>65</v>
      </c>
    </row>
    <row r="818" spans="1:6" x14ac:dyDescent="0.35">
      <c r="A818" t="str">
        <f t="shared" si="12"/>
        <v>ET12,8</v>
      </c>
      <c r="B818">
        <v>8</v>
      </c>
      <c r="C818">
        <v>8699.6293552622101</v>
      </c>
      <c r="D818">
        <v>8703.5556298910305</v>
      </c>
      <c r="E818" t="s">
        <v>21</v>
      </c>
      <c r="F818" t="s">
        <v>65</v>
      </c>
    </row>
    <row r="819" spans="1:6" x14ac:dyDescent="0.35">
      <c r="A819" t="str">
        <f t="shared" si="12"/>
        <v>ET12,9</v>
      </c>
      <c r="B819">
        <v>9</v>
      </c>
      <c r="C819">
        <v>8474.75865027904</v>
      </c>
      <c r="D819">
        <v>8438.9922886721397</v>
      </c>
      <c r="E819" t="s">
        <v>21</v>
      </c>
      <c r="F819" t="s">
        <v>65</v>
      </c>
    </row>
    <row r="820" spans="1:6" x14ac:dyDescent="0.35">
      <c r="A820" t="str">
        <f t="shared" si="12"/>
        <v>ET12,10</v>
      </c>
      <c r="B820">
        <v>10</v>
      </c>
      <c r="C820">
        <v>8249.8879452958608</v>
      </c>
      <c r="D820">
        <v>8172.4658101388504</v>
      </c>
      <c r="E820" t="s">
        <v>21</v>
      </c>
      <c r="F820" t="s">
        <v>65</v>
      </c>
    </row>
    <row r="821" spans="1:6" x14ac:dyDescent="0.35">
      <c r="A821" t="str">
        <f t="shared" si="12"/>
        <v>ET12,11</v>
      </c>
      <c r="B821">
        <v>11</v>
      </c>
      <c r="C821">
        <v>8025.0172403126899</v>
      </c>
      <c r="D821">
        <v>7945.6319678412701</v>
      </c>
      <c r="E821" t="s">
        <v>21</v>
      </c>
      <c r="F821" t="s">
        <v>65</v>
      </c>
    </row>
    <row r="822" spans="1:6" x14ac:dyDescent="0.35">
      <c r="A822" t="str">
        <f t="shared" si="12"/>
        <v>ET12,12</v>
      </c>
      <c r="B822">
        <v>12</v>
      </c>
      <c r="C822">
        <v>7800.1465353295198</v>
      </c>
      <c r="D822">
        <v>7800.1465353295198</v>
      </c>
      <c r="E822" t="s">
        <v>21</v>
      </c>
      <c r="F822" t="s">
        <v>65</v>
      </c>
    </row>
    <row r="823" spans="1:6" x14ac:dyDescent="0.35">
      <c r="A823" t="str">
        <f t="shared" si="12"/>
        <v>ET12,13</v>
      </c>
      <c r="B823">
        <v>13</v>
      </c>
      <c r="C823">
        <v>7792.5473551478999</v>
      </c>
      <c r="D823">
        <v>7761.7553104786002</v>
      </c>
      <c r="E823" t="s">
        <v>21</v>
      </c>
      <c r="F823" t="s">
        <v>65</v>
      </c>
    </row>
    <row r="824" spans="1:6" x14ac:dyDescent="0.35">
      <c r="A824" t="str">
        <f t="shared" si="12"/>
        <v>ET12,14</v>
      </c>
      <c r="B824">
        <v>14</v>
      </c>
      <c r="C824">
        <v>7784.94817496627</v>
      </c>
      <c r="D824">
        <v>7792.5641884629704</v>
      </c>
      <c r="E824" t="s">
        <v>21</v>
      </c>
      <c r="F824" t="s">
        <v>65</v>
      </c>
    </row>
    <row r="825" spans="1:6" x14ac:dyDescent="0.35">
      <c r="A825" t="str">
        <f t="shared" si="12"/>
        <v>ET12,15</v>
      </c>
      <c r="B825">
        <v>15</v>
      </c>
      <c r="C825">
        <v>7777.3489947846501</v>
      </c>
      <c r="D825">
        <v>7838.7690887819999</v>
      </c>
      <c r="E825" t="s">
        <v>21</v>
      </c>
      <c r="F825" t="s">
        <v>65</v>
      </c>
    </row>
    <row r="826" spans="1:6" x14ac:dyDescent="0.35">
      <c r="A826" t="str">
        <f t="shared" si="12"/>
        <v>ET12,16</v>
      </c>
      <c r="B826">
        <v>16</v>
      </c>
      <c r="C826">
        <v>7769.7498146030202</v>
      </c>
      <c r="D826">
        <v>7846.5659309350303</v>
      </c>
      <c r="E826" t="s">
        <v>21</v>
      </c>
      <c r="F826" t="s">
        <v>65</v>
      </c>
    </row>
    <row r="827" spans="1:6" x14ac:dyDescent="0.35">
      <c r="A827" t="str">
        <f t="shared" si="12"/>
        <v>ET12,17</v>
      </c>
      <c r="B827">
        <v>17</v>
      </c>
      <c r="C827">
        <v>7762.1506344214004</v>
      </c>
      <c r="D827">
        <v>7762.1506344214004</v>
      </c>
      <c r="E827" t="s">
        <v>21</v>
      </c>
      <c r="F827" t="s">
        <v>65</v>
      </c>
    </row>
    <row r="828" spans="1:6" x14ac:dyDescent="0.35">
      <c r="A828" t="str">
        <f t="shared" si="12"/>
        <v>ET12,18</v>
      </c>
      <c r="B828">
        <v>18</v>
      </c>
      <c r="C828">
        <v>7512.7389447838004</v>
      </c>
      <c r="D828">
        <v>7551.2498621956902</v>
      </c>
      <c r="E828" t="s">
        <v>21</v>
      </c>
      <c r="F828" t="s">
        <v>65</v>
      </c>
    </row>
    <row r="829" spans="1:6" x14ac:dyDescent="0.35">
      <c r="A829" t="str">
        <f t="shared" si="12"/>
        <v>ET12,19</v>
      </c>
      <c r="B829">
        <v>19</v>
      </c>
      <c r="C829">
        <v>7263.3272551461996</v>
      </c>
      <c r="D829">
        <v>7257.7132510333504</v>
      </c>
      <c r="E829" t="s">
        <v>21</v>
      </c>
      <c r="F829" t="s">
        <v>65</v>
      </c>
    </row>
    <row r="830" spans="1:6" x14ac:dyDescent="0.35">
      <c r="A830" t="str">
        <f t="shared" si="12"/>
        <v>ET12,20</v>
      </c>
      <c r="B830">
        <v>20</v>
      </c>
      <c r="C830">
        <v>7013.9155655085997</v>
      </c>
      <c r="D830">
        <v>6944.9211811650703</v>
      </c>
      <c r="E830" t="s">
        <v>21</v>
      </c>
      <c r="F830" t="s">
        <v>65</v>
      </c>
    </row>
    <row r="831" spans="1:6" x14ac:dyDescent="0.35">
      <c r="A831" t="str">
        <f t="shared" si="12"/>
        <v>ET12,21</v>
      </c>
      <c r="B831">
        <v>21</v>
      </c>
      <c r="C831">
        <v>6764.5038758709998</v>
      </c>
      <c r="D831">
        <v>6676.25403282153</v>
      </c>
      <c r="E831" t="s">
        <v>21</v>
      </c>
      <c r="F831" t="s">
        <v>65</v>
      </c>
    </row>
    <row r="832" spans="1:6" x14ac:dyDescent="0.35">
      <c r="A832" t="str">
        <f t="shared" si="12"/>
        <v>ET12,22</v>
      </c>
      <c r="B832">
        <v>22</v>
      </c>
      <c r="C832">
        <v>6515.0921862333998</v>
      </c>
      <c r="D832">
        <v>6515.0921862333998</v>
      </c>
      <c r="E832" t="s">
        <v>21</v>
      </c>
      <c r="F832" t="s">
        <v>65</v>
      </c>
    </row>
    <row r="833" spans="1:6" x14ac:dyDescent="0.35">
      <c r="A833" t="str">
        <f t="shared" si="12"/>
        <v>ET12,23</v>
      </c>
      <c r="B833">
        <v>23</v>
      </c>
      <c r="C833">
        <v>6534.8915793338401</v>
      </c>
      <c r="D833">
        <v>6501.4073285436698</v>
      </c>
      <c r="E833" t="s">
        <v>21</v>
      </c>
      <c r="F833" t="s">
        <v>65</v>
      </c>
    </row>
    <row r="834" spans="1:6" x14ac:dyDescent="0.35">
      <c r="A834" t="str">
        <f t="shared" si="12"/>
        <v>ET12,24</v>
      </c>
      <c r="B834">
        <v>24</v>
      </c>
      <c r="C834">
        <v>6554.6909724342804</v>
      </c>
      <c r="D834">
        <v>6581.5363745445302</v>
      </c>
      <c r="E834" t="s">
        <v>21</v>
      </c>
      <c r="F834" t="s">
        <v>65</v>
      </c>
    </row>
    <row r="835" spans="1:6" x14ac:dyDescent="0.35">
      <c r="A835" t="str">
        <f t="shared" ref="A835:A898" si="13">_xlfn.CONCAT(E835,",",B835)</f>
        <v>ET12,25</v>
      </c>
      <c r="B835">
        <v>25</v>
      </c>
      <c r="C835">
        <v>6574.4903655347198</v>
      </c>
      <c r="D835">
        <v>6678.4075459404803</v>
      </c>
      <c r="E835" t="s">
        <v>21</v>
      </c>
      <c r="F835" t="s">
        <v>65</v>
      </c>
    </row>
    <row r="836" spans="1:6" x14ac:dyDescent="0.35">
      <c r="A836" t="str">
        <f t="shared" si="13"/>
        <v>ET12,26</v>
      </c>
      <c r="B836">
        <v>26</v>
      </c>
      <c r="C836">
        <v>6594.2897586351601</v>
      </c>
      <c r="D836">
        <v>6714.9490644360103</v>
      </c>
      <c r="E836" t="s">
        <v>21</v>
      </c>
      <c r="F836" t="s">
        <v>65</v>
      </c>
    </row>
    <row r="837" spans="1:6" x14ac:dyDescent="0.35">
      <c r="A837" t="str">
        <f t="shared" si="13"/>
        <v>ET12,27</v>
      </c>
      <c r="B837">
        <v>27</v>
      </c>
      <c r="C837">
        <v>6614.0891517356004</v>
      </c>
      <c r="D837">
        <v>6614.0891517356004</v>
      </c>
      <c r="E837" t="s">
        <v>21</v>
      </c>
      <c r="F837" t="s">
        <v>65</v>
      </c>
    </row>
    <row r="838" spans="1:6" x14ac:dyDescent="0.35">
      <c r="A838" t="str">
        <f t="shared" si="13"/>
        <v>ET12,28</v>
      </c>
      <c r="B838">
        <v>28</v>
      </c>
      <c r="C838">
        <v>6198.40922448128</v>
      </c>
      <c r="D838">
        <v>6324.2314986278498</v>
      </c>
      <c r="E838" t="s">
        <v>21</v>
      </c>
      <c r="F838" t="s">
        <v>65</v>
      </c>
    </row>
    <row r="839" spans="1:6" x14ac:dyDescent="0.35">
      <c r="A839" t="str">
        <f t="shared" si="13"/>
        <v>ET12,29</v>
      </c>
      <c r="B839">
        <v>29</v>
      </c>
      <c r="C839">
        <v>5782.7292972269597</v>
      </c>
      <c r="D839">
        <v>5895.6816722377498</v>
      </c>
      <c r="E839" t="s">
        <v>21</v>
      </c>
      <c r="F839" t="s">
        <v>65</v>
      </c>
    </row>
    <row r="840" spans="1:6" x14ac:dyDescent="0.35">
      <c r="A840" t="str">
        <f t="shared" si="13"/>
        <v>ET12,30</v>
      </c>
      <c r="B840">
        <v>30</v>
      </c>
      <c r="C840">
        <v>5367.0493699726403</v>
      </c>
      <c r="D840">
        <v>5404.22070877435</v>
      </c>
      <c r="E840" t="s">
        <v>21</v>
      </c>
      <c r="F840" t="s">
        <v>65</v>
      </c>
    </row>
    <row r="841" spans="1:6" x14ac:dyDescent="0.35">
      <c r="A841" t="str">
        <f t="shared" si="13"/>
        <v>ET12,31</v>
      </c>
      <c r="B841">
        <v>31</v>
      </c>
      <c r="C841">
        <v>4951.36944271832</v>
      </c>
      <c r="D841">
        <v>4925.6296444467398</v>
      </c>
      <c r="E841" t="s">
        <v>21</v>
      </c>
      <c r="F841" t="s">
        <v>65</v>
      </c>
    </row>
    <row r="842" spans="1:6" x14ac:dyDescent="0.35">
      <c r="A842" t="str">
        <f t="shared" si="13"/>
        <v>ET12,32</v>
      </c>
      <c r="B842">
        <v>32</v>
      </c>
      <c r="C842">
        <v>4535.6895154639997</v>
      </c>
      <c r="D842">
        <v>4535.6895154639997</v>
      </c>
      <c r="E842" t="s">
        <v>21</v>
      </c>
      <c r="F842" t="s">
        <v>65</v>
      </c>
    </row>
    <row r="843" spans="1:6" x14ac:dyDescent="0.35">
      <c r="A843" t="str">
        <f t="shared" si="13"/>
        <v>ET12,33</v>
      </c>
      <c r="B843">
        <v>33</v>
      </c>
      <c r="C843">
        <v>4424.6169295641703</v>
      </c>
      <c r="D843">
        <v>4289.4792573785899</v>
      </c>
      <c r="E843" t="s">
        <v>21</v>
      </c>
      <c r="F843" t="s">
        <v>65</v>
      </c>
    </row>
    <row r="844" spans="1:6" x14ac:dyDescent="0.35">
      <c r="A844" t="str">
        <f t="shared" si="13"/>
        <v>ET12,34</v>
      </c>
      <c r="B844">
        <v>34</v>
      </c>
      <c r="C844">
        <v>4313.54434366434</v>
      </c>
      <c r="D844">
        <v>4159.2694031165402</v>
      </c>
      <c r="E844" t="s">
        <v>21</v>
      </c>
      <c r="F844" t="s">
        <v>65</v>
      </c>
    </row>
    <row r="845" spans="1:6" x14ac:dyDescent="0.35">
      <c r="A845" t="str">
        <f t="shared" si="13"/>
        <v>ET12,35</v>
      </c>
      <c r="B845">
        <v>35</v>
      </c>
      <c r="C845">
        <v>4202.4717577644997</v>
      </c>
      <c r="D845">
        <v>4096.6283849472802</v>
      </c>
      <c r="E845" t="s">
        <v>21</v>
      </c>
      <c r="F845" t="s">
        <v>65</v>
      </c>
    </row>
    <row r="846" spans="1:6" x14ac:dyDescent="0.35">
      <c r="A846" t="str">
        <f t="shared" si="13"/>
        <v>ET12,36</v>
      </c>
      <c r="B846">
        <v>36</v>
      </c>
      <c r="C846">
        <v>4091.3991718646698</v>
      </c>
      <c r="D846">
        <v>4053.1246351402401</v>
      </c>
      <c r="E846" t="s">
        <v>21</v>
      </c>
      <c r="F846" t="s">
        <v>65</v>
      </c>
    </row>
    <row r="847" spans="1:6" x14ac:dyDescent="0.35">
      <c r="A847" t="str">
        <f t="shared" si="13"/>
        <v>ET12,37</v>
      </c>
      <c r="B847">
        <v>37</v>
      </c>
      <c r="C847">
        <v>3980.32658596484</v>
      </c>
      <c r="D847">
        <v>3980.32658596484</v>
      </c>
      <c r="E847" t="s">
        <v>21</v>
      </c>
      <c r="F847" t="s">
        <v>65</v>
      </c>
    </row>
    <row r="848" spans="1:6" x14ac:dyDescent="0.35">
      <c r="A848" t="str">
        <f t="shared" si="13"/>
        <v>ET12,38</v>
      </c>
      <c r="B848">
        <v>38</v>
      </c>
      <c r="C848">
        <v>3780.4609649065001</v>
      </c>
      <c r="D848">
        <v>3841.7961217039601</v>
      </c>
      <c r="E848" t="s">
        <v>21</v>
      </c>
      <c r="F848" t="s">
        <v>65</v>
      </c>
    </row>
    <row r="849" spans="1:6" x14ac:dyDescent="0.35">
      <c r="A849" t="str">
        <f t="shared" si="13"/>
        <v>ET12,39</v>
      </c>
      <c r="B849">
        <v>39</v>
      </c>
      <c r="C849">
        <v>3580.5953438481502</v>
      </c>
      <c r="D849">
        <v>3649.0689346942499</v>
      </c>
      <c r="E849" t="s">
        <v>21</v>
      </c>
      <c r="F849" t="s">
        <v>65</v>
      </c>
    </row>
    <row r="850" spans="1:6" x14ac:dyDescent="0.35">
      <c r="A850" t="str">
        <f t="shared" si="13"/>
        <v>ET12,40</v>
      </c>
      <c r="B850">
        <v>40</v>
      </c>
      <c r="C850">
        <v>3380.7297227898098</v>
      </c>
      <c r="D850">
        <v>3425.67416928581</v>
      </c>
      <c r="E850" t="s">
        <v>21</v>
      </c>
      <c r="F850" t="s">
        <v>65</v>
      </c>
    </row>
    <row r="851" spans="1:6" x14ac:dyDescent="0.35">
      <c r="A851" t="str">
        <f t="shared" si="13"/>
        <v>ET12,41</v>
      </c>
      <c r="B851">
        <v>41</v>
      </c>
      <c r="C851">
        <v>3180.8641017314599</v>
      </c>
      <c r="D851">
        <v>3195.1409698287298</v>
      </c>
      <c r="E851" t="s">
        <v>21</v>
      </c>
      <c r="F851" t="s">
        <v>65</v>
      </c>
    </row>
    <row r="852" spans="1:6" x14ac:dyDescent="0.35">
      <c r="A852" t="str">
        <f t="shared" si="13"/>
        <v>ET12,42</v>
      </c>
      <c r="B852">
        <v>42</v>
      </c>
      <c r="C852">
        <v>2980.99848067312</v>
      </c>
      <c r="D852">
        <v>2980.99848067312</v>
      </c>
      <c r="E852" t="s">
        <v>21</v>
      </c>
      <c r="F852" t="s">
        <v>65</v>
      </c>
    </row>
    <row r="853" spans="1:6" x14ac:dyDescent="0.35">
      <c r="A853" t="str">
        <f t="shared" si="13"/>
        <v>ET12,43</v>
      </c>
      <c r="B853">
        <v>43</v>
      </c>
      <c r="C853">
        <v>2843.19193770422</v>
      </c>
      <c r="D853">
        <v>2801.2742383623399</v>
      </c>
      <c r="E853" t="s">
        <v>21</v>
      </c>
      <c r="F853" t="s">
        <v>65</v>
      </c>
    </row>
    <row r="854" spans="1:6" x14ac:dyDescent="0.35">
      <c r="A854" t="str">
        <f t="shared" si="13"/>
        <v>ET12,44</v>
      </c>
      <c r="B854">
        <v>44</v>
      </c>
      <c r="C854">
        <v>2705.38539473532</v>
      </c>
      <c r="D854">
        <v>2651.9893482128</v>
      </c>
      <c r="E854" t="s">
        <v>21</v>
      </c>
      <c r="F854" t="s">
        <v>65</v>
      </c>
    </row>
    <row r="855" spans="1:6" x14ac:dyDescent="0.35">
      <c r="A855" t="str">
        <f t="shared" si="13"/>
        <v>ET12,45</v>
      </c>
      <c r="B855">
        <v>45</v>
      </c>
      <c r="C855">
        <v>2567.57885176642</v>
      </c>
      <c r="D855">
        <v>2523.6633077342199</v>
      </c>
      <c r="E855" t="s">
        <v>21</v>
      </c>
      <c r="F855" t="s">
        <v>65</v>
      </c>
    </row>
    <row r="856" spans="1:6" x14ac:dyDescent="0.35">
      <c r="A856" t="str">
        <f t="shared" si="13"/>
        <v>ET12,46</v>
      </c>
      <c r="B856">
        <v>46</v>
      </c>
      <c r="C856">
        <v>2429.7723087975201</v>
      </c>
      <c r="D856">
        <v>2406.8156144362601</v>
      </c>
      <c r="E856" t="s">
        <v>21</v>
      </c>
      <c r="F856" t="s">
        <v>65</v>
      </c>
    </row>
    <row r="857" spans="1:6" x14ac:dyDescent="0.35">
      <c r="A857" t="str">
        <f t="shared" si="13"/>
        <v>ET12,47</v>
      </c>
      <c r="B857">
        <v>47</v>
      </c>
      <c r="C857">
        <v>2291.9657658286201</v>
      </c>
      <c r="D857">
        <v>2291.9657658286201</v>
      </c>
      <c r="E857" t="s">
        <v>21</v>
      </c>
      <c r="F857" t="s">
        <v>65</v>
      </c>
    </row>
    <row r="858" spans="1:6" x14ac:dyDescent="0.35">
      <c r="A858" t="str">
        <f t="shared" si="13"/>
        <v>ET12,48</v>
      </c>
      <c r="B858">
        <v>48</v>
      </c>
      <c r="C858">
        <v>2156.8653960086999</v>
      </c>
      <c r="D858">
        <v>2171.23803790695</v>
      </c>
      <c r="E858" t="s">
        <v>21</v>
      </c>
      <c r="F858" t="s">
        <v>65</v>
      </c>
    </row>
    <row r="859" spans="1:6" x14ac:dyDescent="0.35">
      <c r="A859" t="str">
        <f t="shared" si="13"/>
        <v>ET12,49</v>
      </c>
      <c r="B859">
        <v>49</v>
      </c>
      <c r="C859">
        <v>2021.76502618878</v>
      </c>
      <c r="D859">
        <v>2043.1758206107199</v>
      </c>
      <c r="E859" t="s">
        <v>21</v>
      </c>
      <c r="F859" t="s">
        <v>65</v>
      </c>
    </row>
    <row r="860" spans="1:6" x14ac:dyDescent="0.35">
      <c r="A860" t="str">
        <f t="shared" si="13"/>
        <v>ET12,50</v>
      </c>
      <c r="B860">
        <v>50</v>
      </c>
      <c r="C860">
        <v>1886.6646563688601</v>
      </c>
      <c r="D860">
        <v>1907.92728236537</v>
      </c>
      <c r="E860" t="s">
        <v>21</v>
      </c>
      <c r="F860" t="s">
        <v>65</v>
      </c>
    </row>
    <row r="861" spans="1:6" x14ac:dyDescent="0.35">
      <c r="A861" t="str">
        <f t="shared" si="13"/>
        <v>ET12,51</v>
      </c>
      <c r="B861">
        <v>51</v>
      </c>
      <c r="C861">
        <v>1751.5642865489399</v>
      </c>
      <c r="D861">
        <v>1765.6405915963201</v>
      </c>
      <c r="E861" t="s">
        <v>21</v>
      </c>
      <c r="F861" t="s">
        <v>65</v>
      </c>
    </row>
    <row r="862" spans="1:6" x14ac:dyDescent="0.35">
      <c r="A862" t="str">
        <f t="shared" si="13"/>
        <v>ET12,52</v>
      </c>
      <c r="B862">
        <v>52</v>
      </c>
      <c r="C862">
        <v>1616.46391672902</v>
      </c>
      <c r="D862">
        <v>1616.46391672902</v>
      </c>
      <c r="E862" t="s">
        <v>21</v>
      </c>
      <c r="F862" t="s">
        <v>65</v>
      </c>
    </row>
    <row r="863" spans="1:6" x14ac:dyDescent="0.35">
      <c r="A863" t="str">
        <f t="shared" si="13"/>
        <v>ET12,53</v>
      </c>
      <c r="B863">
        <v>53</v>
      </c>
      <c r="C863">
        <v>1485.67683538392</v>
      </c>
      <c r="D863">
        <v>1462.0663208624401</v>
      </c>
      <c r="E863" t="s">
        <v>21</v>
      </c>
      <c r="F863" t="s">
        <v>65</v>
      </c>
    </row>
    <row r="864" spans="1:6" x14ac:dyDescent="0.35">
      <c r="A864" t="str">
        <f t="shared" si="13"/>
        <v>ET12,54</v>
      </c>
      <c r="B864">
        <v>54</v>
      </c>
      <c r="C864">
        <v>1354.88975403883</v>
      </c>
      <c r="D864">
        <v>1310.2004457898199</v>
      </c>
      <c r="E864" t="s">
        <v>21</v>
      </c>
      <c r="F864" t="s">
        <v>65</v>
      </c>
    </row>
    <row r="865" spans="1:6" x14ac:dyDescent="0.35">
      <c r="A865" t="str">
        <f t="shared" si="13"/>
        <v>ET12,55</v>
      </c>
      <c r="B865">
        <v>55</v>
      </c>
      <c r="C865">
        <v>1224.10267269373</v>
      </c>
      <c r="D865">
        <v>1170.1398279779401</v>
      </c>
      <c r="E865" t="s">
        <v>21</v>
      </c>
      <c r="F865" t="s">
        <v>65</v>
      </c>
    </row>
    <row r="866" spans="1:6" x14ac:dyDescent="0.35">
      <c r="A866" t="str">
        <f t="shared" si="13"/>
        <v>ET12,56</v>
      </c>
      <c r="B866">
        <v>56</v>
      </c>
      <c r="C866">
        <v>1093.3155913486301</v>
      </c>
      <c r="D866">
        <v>1051.1580038935799</v>
      </c>
      <c r="E866" t="s">
        <v>21</v>
      </c>
      <c r="F866" t="s">
        <v>65</v>
      </c>
    </row>
    <row r="867" spans="1:6" x14ac:dyDescent="0.35">
      <c r="A867" t="str">
        <f t="shared" si="13"/>
        <v>ET12,57</v>
      </c>
      <c r="B867">
        <v>57</v>
      </c>
      <c r="C867">
        <v>962.52851000353598</v>
      </c>
      <c r="D867">
        <v>962.52851000353598</v>
      </c>
      <c r="E867" t="s">
        <v>21</v>
      </c>
      <c r="F867" t="s">
        <v>65</v>
      </c>
    </row>
    <row r="868" spans="1:6" x14ac:dyDescent="0.35">
      <c r="A868" t="str">
        <f t="shared" si="13"/>
        <v>ET12,58</v>
      </c>
      <c r="B868">
        <v>58</v>
      </c>
      <c r="C868">
        <v>942.590542060806</v>
      </c>
      <c r="D868">
        <v>910.03367397846102</v>
      </c>
      <c r="E868" t="s">
        <v>21</v>
      </c>
      <c r="F868" t="s">
        <v>65</v>
      </c>
    </row>
    <row r="869" spans="1:6" x14ac:dyDescent="0.35">
      <c r="A869" t="str">
        <f t="shared" si="13"/>
        <v>ET12,59</v>
      </c>
      <c r="B869">
        <v>59</v>
      </c>
      <c r="C869">
        <v>922.65257411807704</v>
      </c>
      <c r="D869">
        <v>885.49098830451896</v>
      </c>
      <c r="E869" t="s">
        <v>21</v>
      </c>
      <c r="F869" t="s">
        <v>65</v>
      </c>
    </row>
    <row r="870" spans="1:6" x14ac:dyDescent="0.35">
      <c r="A870" t="str">
        <f t="shared" si="13"/>
        <v>ET12,60</v>
      </c>
      <c r="B870">
        <v>60</v>
      </c>
      <c r="C870">
        <v>902.71460617534694</v>
      </c>
      <c r="D870">
        <v>877.22673667175002</v>
      </c>
      <c r="E870" t="s">
        <v>21</v>
      </c>
      <c r="F870" t="s">
        <v>65</v>
      </c>
    </row>
    <row r="871" spans="1:6" x14ac:dyDescent="0.35">
      <c r="A871" t="str">
        <f t="shared" si="13"/>
        <v>ET12,61</v>
      </c>
      <c r="B871">
        <v>61</v>
      </c>
      <c r="C871">
        <v>882.77663823261798</v>
      </c>
      <c r="D871">
        <v>873.56720277019394</v>
      </c>
      <c r="E871" t="s">
        <v>21</v>
      </c>
      <c r="F871" t="s">
        <v>65</v>
      </c>
    </row>
    <row r="872" spans="1:6" x14ac:dyDescent="0.35">
      <c r="A872" t="str">
        <f t="shared" si="13"/>
        <v>ET12,62</v>
      </c>
      <c r="B872">
        <v>62</v>
      </c>
      <c r="C872">
        <v>862.838670289888</v>
      </c>
      <c r="D872">
        <v>862.838670289888</v>
      </c>
      <c r="E872" t="s">
        <v>21</v>
      </c>
      <c r="F872" t="s">
        <v>65</v>
      </c>
    </row>
    <row r="873" spans="1:6" x14ac:dyDescent="0.35">
      <c r="A873" t="str">
        <f t="shared" si="13"/>
        <v>ET12,63</v>
      </c>
      <c r="B873">
        <v>63</v>
      </c>
      <c r="C873">
        <v>811.293467314689</v>
      </c>
      <c r="D873">
        <v>835.85167649731602</v>
      </c>
      <c r="E873" t="s">
        <v>21</v>
      </c>
      <c r="F873" t="s">
        <v>65</v>
      </c>
    </row>
    <row r="874" spans="1:6" x14ac:dyDescent="0.35">
      <c r="A874" t="str">
        <f t="shared" si="13"/>
        <v>ET12,64</v>
      </c>
      <c r="B874">
        <v>64</v>
      </c>
      <c r="C874">
        <v>759.74826433948999</v>
      </c>
      <c r="D874">
        <v>793.353772964732</v>
      </c>
      <c r="E874" t="s">
        <v>21</v>
      </c>
      <c r="F874" t="s">
        <v>65</v>
      </c>
    </row>
    <row r="875" spans="1:6" x14ac:dyDescent="0.35">
      <c r="A875" t="str">
        <f t="shared" si="13"/>
        <v>ET12,65</v>
      </c>
      <c r="B875">
        <v>65</v>
      </c>
      <c r="C875">
        <v>708.20306136429201</v>
      </c>
      <c r="D875">
        <v>738.57676484083504</v>
      </c>
      <c r="E875" t="s">
        <v>21</v>
      </c>
      <c r="F875" t="s">
        <v>65</v>
      </c>
    </row>
    <row r="876" spans="1:6" x14ac:dyDescent="0.35">
      <c r="A876" t="str">
        <f t="shared" si="13"/>
        <v>ET12,66</v>
      </c>
      <c r="B876">
        <v>66</v>
      </c>
      <c r="C876">
        <v>656.65785838909301</v>
      </c>
      <c r="D876">
        <v>674.75245727432298</v>
      </c>
      <c r="E876" t="s">
        <v>21</v>
      </c>
      <c r="F876" t="s">
        <v>65</v>
      </c>
    </row>
    <row r="877" spans="1:6" x14ac:dyDescent="0.35">
      <c r="A877" t="str">
        <f t="shared" si="13"/>
        <v>ET12,67</v>
      </c>
      <c r="B877">
        <v>67</v>
      </c>
      <c r="C877">
        <v>605.112655413894</v>
      </c>
      <c r="D877">
        <v>605.112655413894</v>
      </c>
      <c r="E877" t="s">
        <v>21</v>
      </c>
      <c r="F877" t="s">
        <v>65</v>
      </c>
    </row>
    <row r="878" spans="1:6" x14ac:dyDescent="0.35">
      <c r="A878" t="str">
        <f t="shared" si="13"/>
        <v>ET12,68</v>
      </c>
      <c r="B878">
        <v>68</v>
      </c>
      <c r="C878">
        <v>539.21304347799901</v>
      </c>
      <c r="D878">
        <v>532.83172587886304</v>
      </c>
      <c r="E878" t="s">
        <v>21</v>
      </c>
      <c r="F878" t="s">
        <v>65</v>
      </c>
    </row>
    <row r="879" spans="1:6" x14ac:dyDescent="0.35">
      <c r="A879" t="str">
        <f t="shared" si="13"/>
        <v>ET12,69</v>
      </c>
      <c r="B879">
        <v>69</v>
      </c>
      <c r="C879">
        <v>473.31343154210401</v>
      </c>
      <c r="D879">
        <v>460.85428117100702</v>
      </c>
      <c r="E879" t="s">
        <v>21</v>
      </c>
      <c r="F879" t="s">
        <v>65</v>
      </c>
    </row>
    <row r="880" spans="1:6" x14ac:dyDescent="0.35">
      <c r="A880" t="str">
        <f t="shared" si="13"/>
        <v>ET12,70</v>
      </c>
      <c r="B880">
        <v>70</v>
      </c>
      <c r="C880">
        <v>407.41381960620998</v>
      </c>
      <c r="D880">
        <v>392.06749526271898</v>
      </c>
      <c r="E880" t="s">
        <v>21</v>
      </c>
      <c r="F880" t="s">
        <v>65</v>
      </c>
    </row>
    <row r="881" spans="1:6" x14ac:dyDescent="0.35">
      <c r="A881" t="str">
        <f t="shared" si="13"/>
        <v>ET12,71</v>
      </c>
      <c r="B881">
        <v>71</v>
      </c>
      <c r="C881">
        <v>341.51420767031499</v>
      </c>
      <c r="D881">
        <v>329.35854212639202</v>
      </c>
      <c r="E881" t="s">
        <v>21</v>
      </c>
      <c r="F881" t="s">
        <v>65</v>
      </c>
    </row>
    <row r="882" spans="1:6" x14ac:dyDescent="0.35">
      <c r="A882" t="str">
        <f t="shared" si="13"/>
        <v>ET12,72</v>
      </c>
      <c r="B882">
        <v>72</v>
      </c>
      <c r="C882">
        <v>275.61459573441999</v>
      </c>
      <c r="D882">
        <v>275.61459573441999</v>
      </c>
      <c r="E882" t="s">
        <v>21</v>
      </c>
      <c r="F882" t="s">
        <v>65</v>
      </c>
    </row>
    <row r="883" spans="1:6" x14ac:dyDescent="0.35">
      <c r="A883" t="str">
        <f t="shared" si="13"/>
        <v>ET12,73</v>
      </c>
      <c r="B883">
        <v>73</v>
      </c>
      <c r="C883">
        <v>246.79645687782099</v>
      </c>
      <c r="D883">
        <v>232.835652839017</v>
      </c>
      <c r="E883" t="s">
        <v>21</v>
      </c>
      <c r="F883" t="s">
        <v>65</v>
      </c>
    </row>
    <row r="884" spans="1:6" x14ac:dyDescent="0.35">
      <c r="A884" t="str">
        <f t="shared" si="13"/>
        <v>ET12,74</v>
      </c>
      <c r="B884">
        <v>74</v>
      </c>
      <c r="C884">
        <v>217.97831802122201</v>
      </c>
      <c r="D884">
        <v>199.47300131168899</v>
      </c>
      <c r="E884" t="s">
        <v>21</v>
      </c>
      <c r="F884" t="s">
        <v>65</v>
      </c>
    </row>
    <row r="885" spans="1:6" x14ac:dyDescent="0.35">
      <c r="A885" t="str">
        <f t="shared" si="13"/>
        <v>ET12,75</v>
      </c>
      <c r="B885">
        <v>75</v>
      </c>
      <c r="C885">
        <v>189.160179164623</v>
      </c>
      <c r="D885">
        <v>173.090751803763</v>
      </c>
      <c r="E885" t="s">
        <v>21</v>
      </c>
      <c r="F885" t="s">
        <v>65</v>
      </c>
    </row>
    <row r="886" spans="1:6" x14ac:dyDescent="0.35">
      <c r="A886" t="str">
        <f t="shared" si="13"/>
        <v>ET12,76</v>
      </c>
      <c r="B886">
        <v>76</v>
      </c>
      <c r="C886">
        <v>160.342040308024</v>
      </c>
      <c r="D886">
        <v>151.25301496656601</v>
      </c>
      <c r="E886" t="s">
        <v>21</v>
      </c>
      <c r="F886" t="s">
        <v>65</v>
      </c>
    </row>
    <row r="887" spans="1:6" x14ac:dyDescent="0.35">
      <c r="A887" t="str">
        <f t="shared" si="13"/>
        <v>ET12,77</v>
      </c>
      <c r="B887">
        <v>77</v>
      </c>
      <c r="C887">
        <v>131.52390145142601</v>
      </c>
      <c r="D887">
        <v>131.52390145142601</v>
      </c>
      <c r="E887" t="s">
        <v>21</v>
      </c>
      <c r="F887" t="s">
        <v>65</v>
      </c>
    </row>
    <row r="888" spans="1:6" x14ac:dyDescent="0.35">
      <c r="A888" t="str">
        <f t="shared" si="13"/>
        <v>ET12,78</v>
      </c>
      <c r="B888">
        <v>78</v>
      </c>
      <c r="C888">
        <v>114.46872116114</v>
      </c>
      <c r="D888">
        <v>112.003493457644</v>
      </c>
      <c r="E888" t="s">
        <v>21</v>
      </c>
      <c r="F888" t="s">
        <v>65</v>
      </c>
    </row>
    <row r="889" spans="1:6" x14ac:dyDescent="0.35">
      <c r="A889" t="str">
        <f t="shared" si="13"/>
        <v>ET12,79</v>
      </c>
      <c r="B889">
        <v>79</v>
      </c>
      <c r="C889">
        <v>97.4135408708554</v>
      </c>
      <c r="D889">
        <v>92.935759376429104</v>
      </c>
      <c r="E889" t="s">
        <v>21</v>
      </c>
      <c r="F889" t="s">
        <v>65</v>
      </c>
    </row>
    <row r="890" spans="1:6" x14ac:dyDescent="0.35">
      <c r="A890" t="str">
        <f t="shared" si="13"/>
        <v>ET12,80</v>
      </c>
      <c r="B890">
        <v>80</v>
      </c>
      <c r="C890">
        <v>80.358360580570206</v>
      </c>
      <c r="D890">
        <v>75.100639146961797</v>
      </c>
      <c r="E890" t="s">
        <v>21</v>
      </c>
      <c r="F890" t="s">
        <v>65</v>
      </c>
    </row>
    <row r="891" spans="1:6" x14ac:dyDescent="0.35">
      <c r="A891" t="str">
        <f t="shared" si="13"/>
        <v>ET12,81</v>
      </c>
      <c r="B891">
        <v>81</v>
      </c>
      <c r="C891">
        <v>63.303180290285098</v>
      </c>
      <c r="D891">
        <v>59.278072708424702</v>
      </c>
      <c r="E891" t="s">
        <v>21</v>
      </c>
      <c r="F891" t="s">
        <v>65</v>
      </c>
    </row>
    <row r="892" spans="1:6" x14ac:dyDescent="0.35">
      <c r="A892" t="str">
        <f t="shared" si="13"/>
        <v>ET12,82</v>
      </c>
      <c r="B892">
        <v>82</v>
      </c>
      <c r="C892">
        <v>46.247999999999998</v>
      </c>
      <c r="D892">
        <v>46.247999999999998</v>
      </c>
      <c r="E892" t="s">
        <v>21</v>
      </c>
      <c r="F892" t="s">
        <v>65</v>
      </c>
    </row>
    <row r="893" spans="1:6" x14ac:dyDescent="0.35">
      <c r="A893" t="str">
        <f t="shared" si="13"/>
        <v>ET12,83</v>
      </c>
      <c r="B893">
        <v>83</v>
      </c>
      <c r="C893">
        <v>40.604799999999997</v>
      </c>
      <c r="D893">
        <v>36.532353438622401</v>
      </c>
      <c r="E893" t="s">
        <v>21</v>
      </c>
      <c r="F893" t="s">
        <v>65</v>
      </c>
    </row>
    <row r="894" spans="1:6" x14ac:dyDescent="0.35">
      <c r="A894" t="str">
        <f t="shared" si="13"/>
        <v>ET12,84</v>
      </c>
      <c r="B894">
        <v>84</v>
      </c>
      <c r="C894">
        <v>34.961599999999997</v>
      </c>
      <c r="D894">
        <v>29.6210353522365</v>
      </c>
      <c r="E894" t="s">
        <v>21</v>
      </c>
      <c r="F894" t="s">
        <v>65</v>
      </c>
    </row>
    <row r="895" spans="1:6" x14ac:dyDescent="0.35">
      <c r="A895" t="str">
        <f t="shared" si="13"/>
        <v>ET12,85</v>
      </c>
      <c r="B895">
        <v>85</v>
      </c>
      <c r="C895">
        <v>29.3184</v>
      </c>
      <c r="D895">
        <v>24.745940546539401</v>
      </c>
      <c r="E895" t="s">
        <v>21</v>
      </c>
      <c r="F895" t="s">
        <v>65</v>
      </c>
    </row>
    <row r="896" spans="1:6" x14ac:dyDescent="0.35">
      <c r="A896" t="str">
        <f t="shared" si="13"/>
        <v>ET12,86</v>
      </c>
      <c r="B896">
        <v>86</v>
      </c>
      <c r="C896">
        <v>23.6752</v>
      </c>
      <c r="D896">
        <v>21.138963827228199</v>
      </c>
      <c r="E896" t="s">
        <v>21</v>
      </c>
      <c r="F896" t="s">
        <v>65</v>
      </c>
    </row>
    <row r="897" spans="1:6" x14ac:dyDescent="0.35">
      <c r="A897" t="str">
        <f t="shared" si="13"/>
        <v>ET12,87</v>
      </c>
      <c r="B897">
        <v>87</v>
      </c>
      <c r="C897">
        <v>18.032</v>
      </c>
      <c r="D897">
        <v>18.032</v>
      </c>
      <c r="E897" t="s">
        <v>21</v>
      </c>
      <c r="F897" t="s">
        <v>65</v>
      </c>
    </row>
    <row r="898" spans="1:6" x14ac:dyDescent="0.35">
      <c r="A898" t="str">
        <f t="shared" si="13"/>
        <v>ET12,88</v>
      </c>
      <c r="B898">
        <v>88</v>
      </c>
      <c r="C898">
        <v>15.107200000000001</v>
      </c>
      <c r="D898">
        <v>14.819298330995901</v>
      </c>
      <c r="E898" t="s">
        <v>21</v>
      </c>
      <c r="F898" t="s">
        <v>65</v>
      </c>
    </row>
    <row r="899" spans="1:6" x14ac:dyDescent="0.35">
      <c r="A899" t="str">
        <f t="shared" ref="A899:A962" si="14">_xlfn.CONCAT(E899,",",B899)</f>
        <v>ET12,89</v>
      </c>
      <c r="B899">
        <v>89</v>
      </c>
      <c r="C899">
        <v>12.182399999999999</v>
      </c>
      <c r="D899">
        <v>11.544525928132799</v>
      </c>
      <c r="E899" t="s">
        <v>21</v>
      </c>
      <c r="F899" t="s">
        <v>65</v>
      </c>
    </row>
    <row r="900" spans="1:6" x14ac:dyDescent="0.35">
      <c r="A900" t="str">
        <f t="shared" si="14"/>
        <v>ET12,90</v>
      </c>
      <c r="B900">
        <v>90</v>
      </c>
      <c r="C900">
        <v>9.2576000000000001</v>
      </c>
      <c r="D900">
        <v>8.4137043597717902</v>
      </c>
      <c r="E900" t="s">
        <v>21</v>
      </c>
      <c r="F900" t="s">
        <v>65</v>
      </c>
    </row>
    <row r="901" spans="1:6" x14ac:dyDescent="0.35">
      <c r="A901" t="str">
        <f t="shared" si="14"/>
        <v>ET12,91</v>
      </c>
      <c r="B901">
        <v>91</v>
      </c>
      <c r="C901">
        <v>6.3327999999999998</v>
      </c>
      <c r="D901">
        <v>5.6328551942738603</v>
      </c>
      <c r="E901" t="s">
        <v>21</v>
      </c>
      <c r="F901" t="s">
        <v>65</v>
      </c>
    </row>
    <row r="902" spans="1:6" x14ac:dyDescent="0.35">
      <c r="A902" t="str">
        <f t="shared" si="14"/>
        <v>ET12,92</v>
      </c>
      <c r="B902">
        <v>92</v>
      </c>
      <c r="C902">
        <v>3.4079999999999999</v>
      </c>
      <c r="D902">
        <v>3.4079999999999999</v>
      </c>
      <c r="E902" t="s">
        <v>21</v>
      </c>
      <c r="F902" t="s">
        <v>65</v>
      </c>
    </row>
    <row r="903" spans="1:6" x14ac:dyDescent="0.35">
      <c r="A903" t="str">
        <f t="shared" si="14"/>
        <v>ET12,93</v>
      </c>
      <c r="B903">
        <v>93</v>
      </c>
      <c r="C903">
        <v>2.7744</v>
      </c>
      <c r="D903">
        <v>1.88440523739419</v>
      </c>
      <c r="E903" t="s">
        <v>21</v>
      </c>
      <c r="F903" t="s">
        <v>65</v>
      </c>
    </row>
    <row r="904" spans="1:6" x14ac:dyDescent="0.35">
      <c r="A904" t="str">
        <f t="shared" si="14"/>
        <v>ET12,94</v>
      </c>
      <c r="B904">
        <v>94</v>
      </c>
      <c r="C904">
        <v>2.1408</v>
      </c>
      <c r="D904">
        <v>0.96431693523236395</v>
      </c>
      <c r="E904" t="s">
        <v>21</v>
      </c>
      <c r="F904" t="s">
        <v>65</v>
      </c>
    </row>
    <row r="905" spans="1:6" x14ac:dyDescent="0.35">
      <c r="A905" t="str">
        <f t="shared" si="14"/>
        <v>ET12,95</v>
      </c>
      <c r="B905">
        <v>95</v>
      </c>
      <c r="C905">
        <v>1.5072000000000001</v>
      </c>
      <c r="D905">
        <v>0.48922601437344299</v>
      </c>
      <c r="E905" t="s">
        <v>21</v>
      </c>
      <c r="F905" t="s">
        <v>65</v>
      </c>
    </row>
    <row r="906" spans="1:6" x14ac:dyDescent="0.35">
      <c r="A906" t="str">
        <f t="shared" si="14"/>
        <v>ET12,96</v>
      </c>
      <c r="B906">
        <v>96</v>
      </c>
      <c r="C906">
        <v>0.87360000000000004</v>
      </c>
      <c r="D906">
        <v>0.30062339567634799</v>
      </c>
      <c r="E906" t="s">
        <v>21</v>
      </c>
      <c r="F906" t="s">
        <v>65</v>
      </c>
    </row>
    <row r="907" spans="1:6" x14ac:dyDescent="0.35">
      <c r="A907" t="str">
        <f t="shared" si="14"/>
        <v>ET12,97</v>
      </c>
      <c r="B907">
        <v>97</v>
      </c>
      <c r="C907">
        <v>0.24</v>
      </c>
      <c r="D907">
        <v>0.23999999999999899</v>
      </c>
      <c r="E907" t="s">
        <v>21</v>
      </c>
      <c r="F907" t="s">
        <v>65</v>
      </c>
    </row>
    <row r="908" spans="1:6" x14ac:dyDescent="0.35">
      <c r="A908" t="str">
        <f t="shared" si="14"/>
        <v>ET12,98</v>
      </c>
      <c r="B908">
        <v>98</v>
      </c>
      <c r="C908">
        <v>0.16</v>
      </c>
      <c r="D908">
        <v>0.176961031177962</v>
      </c>
      <c r="E908" t="s">
        <v>21</v>
      </c>
      <c r="F908" t="s">
        <v>65</v>
      </c>
    </row>
    <row r="909" spans="1:6" x14ac:dyDescent="0.35">
      <c r="A909" t="str">
        <f t="shared" si="14"/>
        <v>ET12,99</v>
      </c>
      <c r="B909">
        <v>99</v>
      </c>
      <c r="C909">
        <v>0.08</v>
      </c>
      <c r="D909">
        <v>9.3568824942369899E-2</v>
      </c>
      <c r="E909" t="s">
        <v>21</v>
      </c>
      <c r="F909" t="s">
        <v>65</v>
      </c>
    </row>
    <row r="910" spans="1:6" x14ac:dyDescent="0.35">
      <c r="A910" t="str">
        <f t="shared" si="14"/>
        <v>ET12,100</v>
      </c>
      <c r="B910">
        <v>100</v>
      </c>
      <c r="C910">
        <v>0</v>
      </c>
      <c r="D910">
        <v>2.7755575615628901E-17</v>
      </c>
      <c r="E910" t="s">
        <v>21</v>
      </c>
      <c r="F910" t="s">
        <v>65</v>
      </c>
    </row>
    <row r="911" spans="1:6" x14ac:dyDescent="0.35">
      <c r="A911" t="str">
        <f t="shared" si="14"/>
        <v>ET13,&lt;1</v>
      </c>
      <c r="B911" t="s">
        <v>61</v>
      </c>
      <c r="C911">
        <v>4211.5403944253903</v>
      </c>
      <c r="D911">
        <v>4211.5403944253903</v>
      </c>
      <c r="E911" t="s">
        <v>23</v>
      </c>
      <c r="F911" t="s">
        <v>66</v>
      </c>
    </row>
    <row r="912" spans="1:6" x14ac:dyDescent="0.35">
      <c r="A912" t="str">
        <f t="shared" si="14"/>
        <v>ET13,1</v>
      </c>
      <c r="B912">
        <v>1</v>
      </c>
      <c r="C912">
        <v>4051.6859240420099</v>
      </c>
      <c r="D912">
        <v>4046.1024569184601</v>
      </c>
      <c r="E912" t="s">
        <v>23</v>
      </c>
      <c r="F912" t="s">
        <v>66</v>
      </c>
    </row>
    <row r="913" spans="1:6" x14ac:dyDescent="0.35">
      <c r="A913" t="str">
        <f t="shared" si="14"/>
        <v>ET13,2</v>
      </c>
      <c r="B913">
        <v>2</v>
      </c>
      <c r="C913">
        <v>3891.8314536586199</v>
      </c>
      <c r="D913">
        <v>3891.8314536586199</v>
      </c>
      <c r="E913" t="s">
        <v>23</v>
      </c>
      <c r="F913" t="s">
        <v>66</v>
      </c>
    </row>
    <row r="914" spans="1:6" x14ac:dyDescent="0.35">
      <c r="A914" t="str">
        <f t="shared" si="14"/>
        <v>ET13,3</v>
      </c>
      <c r="B914">
        <v>3</v>
      </c>
      <c r="C914">
        <v>3774.2157742416698</v>
      </c>
      <c r="D914">
        <v>3756.8937581478499</v>
      </c>
      <c r="E914" t="s">
        <v>23</v>
      </c>
      <c r="F914" t="s">
        <v>66</v>
      </c>
    </row>
    <row r="915" spans="1:6" x14ac:dyDescent="0.35">
      <c r="A915" t="str">
        <f t="shared" si="14"/>
        <v>ET13,4</v>
      </c>
      <c r="B915">
        <v>4</v>
      </c>
      <c r="C915">
        <v>3656.6000948247201</v>
      </c>
      <c r="D915">
        <v>3637.4535009076199</v>
      </c>
      <c r="E915" t="s">
        <v>23</v>
      </c>
      <c r="F915" t="s">
        <v>66</v>
      </c>
    </row>
    <row r="916" spans="1:6" x14ac:dyDescent="0.35">
      <c r="A916" t="str">
        <f t="shared" si="14"/>
        <v>ET13,5</v>
      </c>
      <c r="B916">
        <v>5</v>
      </c>
      <c r="C916">
        <v>3538.98441540777</v>
      </c>
      <c r="D916">
        <v>3526.6742517143002</v>
      </c>
      <c r="E916" t="s">
        <v>23</v>
      </c>
      <c r="F916" t="s">
        <v>66</v>
      </c>
    </row>
    <row r="917" spans="1:6" x14ac:dyDescent="0.35">
      <c r="A917" t="str">
        <f t="shared" si="14"/>
        <v>ET13,6</v>
      </c>
      <c r="B917">
        <v>6</v>
      </c>
      <c r="C917">
        <v>3421.3687359908099</v>
      </c>
      <c r="D917">
        <v>3417.7195803442601</v>
      </c>
      <c r="E917" t="s">
        <v>23</v>
      </c>
      <c r="F917" t="s">
        <v>66</v>
      </c>
    </row>
    <row r="918" spans="1:6" x14ac:dyDescent="0.35">
      <c r="A918" t="str">
        <f t="shared" si="14"/>
        <v>ET13,7</v>
      </c>
      <c r="B918">
        <v>7</v>
      </c>
      <c r="C918">
        <v>3303.7530565738598</v>
      </c>
      <c r="D918">
        <v>3303.7530565738598</v>
      </c>
      <c r="E918" t="s">
        <v>23</v>
      </c>
      <c r="F918" t="s">
        <v>66</v>
      </c>
    </row>
    <row r="919" spans="1:6" x14ac:dyDescent="0.35">
      <c r="A919" t="str">
        <f t="shared" si="14"/>
        <v>ET13,8</v>
      </c>
      <c r="B919">
        <v>8</v>
      </c>
      <c r="C919">
        <v>3206.91837467193</v>
      </c>
      <c r="D919">
        <v>3181.1391466048699</v>
      </c>
      <c r="E919" t="s">
        <v>23</v>
      </c>
      <c r="F919" t="s">
        <v>66</v>
      </c>
    </row>
    <row r="920" spans="1:6" x14ac:dyDescent="0.35">
      <c r="A920" t="str">
        <f t="shared" si="14"/>
        <v>ET13,9</v>
      </c>
      <c r="B920">
        <v>9</v>
      </c>
      <c r="C920">
        <v>3110.0836927700002</v>
      </c>
      <c r="D920">
        <v>3059.0459023406602</v>
      </c>
      <c r="E920" t="s">
        <v>23</v>
      </c>
      <c r="F920" t="s">
        <v>66</v>
      </c>
    </row>
    <row r="921" spans="1:6" x14ac:dyDescent="0.35">
      <c r="A921" t="str">
        <f t="shared" si="14"/>
        <v>ET13,10</v>
      </c>
      <c r="B921">
        <v>10</v>
      </c>
      <c r="C921">
        <v>3013.2490108680599</v>
      </c>
      <c r="D921">
        <v>2949.8422721099701</v>
      </c>
      <c r="E921" t="s">
        <v>23</v>
      </c>
      <c r="F921" t="s">
        <v>66</v>
      </c>
    </row>
    <row r="922" spans="1:6" x14ac:dyDescent="0.35">
      <c r="A922" t="str">
        <f t="shared" si="14"/>
        <v>ET13,11</v>
      </c>
      <c r="B922">
        <v>11</v>
      </c>
      <c r="C922">
        <v>2916.4143289661301</v>
      </c>
      <c r="D922">
        <v>2865.8972042415598</v>
      </c>
      <c r="E922" t="s">
        <v>23</v>
      </c>
      <c r="F922" t="s">
        <v>66</v>
      </c>
    </row>
    <row r="923" spans="1:6" x14ac:dyDescent="0.35">
      <c r="A923" t="str">
        <f t="shared" si="14"/>
        <v>ET13,12</v>
      </c>
      <c r="B923">
        <v>12</v>
      </c>
      <c r="C923">
        <v>2819.5796470641999</v>
      </c>
      <c r="D923">
        <v>2819.5796470641999</v>
      </c>
      <c r="E923" t="s">
        <v>23</v>
      </c>
      <c r="F923" t="s">
        <v>66</v>
      </c>
    </row>
    <row r="924" spans="1:6" x14ac:dyDescent="0.35">
      <c r="A924" t="str">
        <f t="shared" si="14"/>
        <v>ET13,13</v>
      </c>
      <c r="B924">
        <v>13</v>
      </c>
      <c r="C924">
        <v>2853.2830411898999</v>
      </c>
      <c r="D924">
        <v>2818.4807801437901</v>
      </c>
      <c r="E924" t="s">
        <v>23</v>
      </c>
      <c r="F924" t="s">
        <v>66</v>
      </c>
    </row>
    <row r="925" spans="1:6" x14ac:dyDescent="0.35">
      <c r="A925" t="str">
        <f t="shared" si="14"/>
        <v>ET13,14</v>
      </c>
      <c r="B925">
        <v>14</v>
      </c>
      <c r="C925">
        <v>2886.9864353155999</v>
      </c>
      <c r="D925">
        <v>2851.0807079947999</v>
      </c>
      <c r="E925" t="s">
        <v>23</v>
      </c>
      <c r="F925" t="s">
        <v>66</v>
      </c>
    </row>
    <row r="926" spans="1:6" x14ac:dyDescent="0.35">
      <c r="A926" t="str">
        <f t="shared" si="14"/>
        <v>ET13,15</v>
      </c>
      <c r="B926">
        <v>15</v>
      </c>
      <c r="C926">
        <v>2920.6898294412999</v>
      </c>
      <c r="D926">
        <v>2901.0817663688699</v>
      </c>
      <c r="E926" t="s">
        <v>23</v>
      </c>
      <c r="F926" t="s">
        <v>66</v>
      </c>
    </row>
    <row r="927" spans="1:6" x14ac:dyDescent="0.35">
      <c r="A927" t="str">
        <f t="shared" si="14"/>
        <v>ET13,16</v>
      </c>
      <c r="B927">
        <v>16</v>
      </c>
      <c r="C927">
        <v>2954.3932235669999</v>
      </c>
      <c r="D927">
        <v>2952.1862910176301</v>
      </c>
      <c r="E927" t="s">
        <v>23</v>
      </c>
      <c r="F927" t="s">
        <v>66</v>
      </c>
    </row>
    <row r="928" spans="1:6" x14ac:dyDescent="0.35">
      <c r="A928" t="str">
        <f t="shared" si="14"/>
        <v>ET13,17</v>
      </c>
      <c r="B928">
        <v>17</v>
      </c>
      <c r="C928">
        <v>2988.0966176927</v>
      </c>
      <c r="D928">
        <v>2988.0966176927</v>
      </c>
      <c r="E928" t="s">
        <v>23</v>
      </c>
      <c r="F928" t="s">
        <v>66</v>
      </c>
    </row>
    <row r="929" spans="1:6" x14ac:dyDescent="0.35">
      <c r="A929" t="str">
        <f t="shared" si="14"/>
        <v>ET13,18</v>
      </c>
      <c r="B929">
        <v>18</v>
      </c>
      <c r="C929">
        <v>2980.59905246674</v>
      </c>
      <c r="D929">
        <v>2997.1654162160598</v>
      </c>
      <c r="E929" t="s">
        <v>23</v>
      </c>
      <c r="F929" t="s">
        <v>66</v>
      </c>
    </row>
    <row r="930" spans="1:6" x14ac:dyDescent="0.35">
      <c r="A930" t="str">
        <f t="shared" si="14"/>
        <v>ET13,19</v>
      </c>
      <c r="B930">
        <v>19</v>
      </c>
      <c r="C930">
        <v>2973.10148724078</v>
      </c>
      <c r="D930">
        <v>2986.3466926910601</v>
      </c>
      <c r="E930" t="s">
        <v>23</v>
      </c>
      <c r="F930" t="s">
        <v>66</v>
      </c>
    </row>
    <row r="931" spans="1:6" x14ac:dyDescent="0.35">
      <c r="A931" t="str">
        <f t="shared" si="14"/>
        <v>ET13,20</v>
      </c>
      <c r="B931">
        <v>20</v>
      </c>
      <c r="C931">
        <v>2965.60392201482</v>
      </c>
      <c r="D931">
        <v>2967.2447872913999</v>
      </c>
      <c r="E931" t="s">
        <v>23</v>
      </c>
      <c r="F931" t="s">
        <v>66</v>
      </c>
    </row>
    <row r="932" spans="1:6" x14ac:dyDescent="0.35">
      <c r="A932" t="str">
        <f t="shared" si="14"/>
        <v>ET13,21</v>
      </c>
      <c r="B932">
        <v>21</v>
      </c>
      <c r="C932">
        <v>2958.10635678886</v>
      </c>
      <c r="D932">
        <v>2951.46404019078</v>
      </c>
      <c r="E932" t="s">
        <v>23</v>
      </c>
      <c r="F932" t="s">
        <v>66</v>
      </c>
    </row>
    <row r="933" spans="1:6" x14ac:dyDescent="0.35">
      <c r="A933" t="str">
        <f t="shared" si="14"/>
        <v>ET13,22</v>
      </c>
      <c r="B933">
        <v>22</v>
      </c>
      <c r="C933">
        <v>2950.6087915629</v>
      </c>
      <c r="D933">
        <v>2950.6087915629</v>
      </c>
      <c r="E933" t="s">
        <v>23</v>
      </c>
      <c r="F933" t="s">
        <v>66</v>
      </c>
    </row>
    <row r="934" spans="1:6" x14ac:dyDescent="0.35">
      <c r="A934" t="str">
        <f t="shared" si="14"/>
        <v>ET13,23</v>
      </c>
      <c r="B934">
        <v>23</v>
      </c>
      <c r="C934">
        <v>2959.58354181408</v>
      </c>
      <c r="D934">
        <v>2971.63630647126</v>
      </c>
      <c r="E934" t="s">
        <v>23</v>
      </c>
      <c r="F934" t="s">
        <v>66</v>
      </c>
    </row>
    <row r="935" spans="1:6" x14ac:dyDescent="0.35">
      <c r="A935" t="str">
        <f t="shared" si="14"/>
        <v>ET13,24</v>
      </c>
      <c r="B935">
        <v>24</v>
      </c>
      <c r="C935">
        <v>2968.55829206525</v>
      </c>
      <c r="D935">
        <v>3002.9155495385498</v>
      </c>
      <c r="E935" t="s">
        <v>23</v>
      </c>
      <c r="F935" t="s">
        <v>66</v>
      </c>
    </row>
    <row r="936" spans="1:6" x14ac:dyDescent="0.35">
      <c r="A936" t="str">
        <f t="shared" si="14"/>
        <v>ET13,25</v>
      </c>
      <c r="B936">
        <v>25</v>
      </c>
      <c r="C936">
        <v>2977.5330423164301</v>
      </c>
      <c r="D936">
        <v>3028.1684102772401</v>
      </c>
      <c r="E936" t="s">
        <v>23</v>
      </c>
      <c r="F936" t="s">
        <v>66</v>
      </c>
    </row>
    <row r="937" spans="1:6" x14ac:dyDescent="0.35">
      <c r="A937" t="str">
        <f t="shared" si="14"/>
        <v>ET13,26</v>
      </c>
      <c r="B937">
        <v>26</v>
      </c>
      <c r="C937">
        <v>2986.5077925676001</v>
      </c>
      <c r="D937">
        <v>3031.1167781998201</v>
      </c>
      <c r="E937" t="s">
        <v>23</v>
      </c>
      <c r="F937" t="s">
        <v>66</v>
      </c>
    </row>
    <row r="938" spans="1:6" x14ac:dyDescent="0.35">
      <c r="A938" t="str">
        <f t="shared" si="14"/>
        <v>ET13,27</v>
      </c>
      <c r="B938">
        <v>27</v>
      </c>
      <c r="C938">
        <v>2995.4825428187801</v>
      </c>
      <c r="D938">
        <v>2995.4825428187801</v>
      </c>
      <c r="E938" t="s">
        <v>23</v>
      </c>
      <c r="F938" t="s">
        <v>66</v>
      </c>
    </row>
    <row r="939" spans="1:6" x14ac:dyDescent="0.35">
      <c r="A939" t="str">
        <f t="shared" si="14"/>
        <v>ET13,28</v>
      </c>
      <c r="B939">
        <v>28</v>
      </c>
      <c r="C939">
        <v>2866.5328271692902</v>
      </c>
      <c r="D939">
        <v>2910.4427577688002</v>
      </c>
      <c r="E939" t="s">
        <v>23</v>
      </c>
      <c r="F939" t="s">
        <v>66</v>
      </c>
    </row>
    <row r="940" spans="1:6" x14ac:dyDescent="0.35">
      <c r="A940" t="str">
        <f t="shared" si="14"/>
        <v>ET13,29</v>
      </c>
      <c r="B940">
        <v>29</v>
      </c>
      <c r="C940">
        <v>2737.5831115197998</v>
      </c>
      <c r="D940">
        <v>2786.99513317337</v>
      </c>
      <c r="E940" t="s">
        <v>23</v>
      </c>
      <c r="F940" t="s">
        <v>66</v>
      </c>
    </row>
    <row r="941" spans="1:6" x14ac:dyDescent="0.35">
      <c r="A941" t="str">
        <f t="shared" si="14"/>
        <v>ET13,30</v>
      </c>
      <c r="B941">
        <v>30</v>
      </c>
      <c r="C941">
        <v>2608.6333958703199</v>
      </c>
      <c r="D941">
        <v>2641.5925432781901</v>
      </c>
      <c r="E941" t="s">
        <v>23</v>
      </c>
      <c r="F941" t="s">
        <v>66</v>
      </c>
    </row>
    <row r="942" spans="1:6" x14ac:dyDescent="0.35">
      <c r="A942" t="str">
        <f t="shared" si="14"/>
        <v>ET13,31</v>
      </c>
      <c r="B942">
        <v>31</v>
      </c>
      <c r="C942">
        <v>2479.68368022083</v>
      </c>
      <c r="D942">
        <v>2490.6878623289499</v>
      </c>
      <c r="E942" t="s">
        <v>23</v>
      </c>
      <c r="F942" t="s">
        <v>66</v>
      </c>
    </row>
    <row r="943" spans="1:6" x14ac:dyDescent="0.35">
      <c r="A943" t="str">
        <f t="shared" si="14"/>
        <v>ET13,32</v>
      </c>
      <c r="B943">
        <v>32</v>
      </c>
      <c r="C943">
        <v>2350.73396457134</v>
      </c>
      <c r="D943">
        <v>2350.73396457134</v>
      </c>
      <c r="E943" t="s">
        <v>23</v>
      </c>
      <c r="F943" t="s">
        <v>66</v>
      </c>
    </row>
    <row r="944" spans="1:6" x14ac:dyDescent="0.35">
      <c r="A944" t="str">
        <f t="shared" si="14"/>
        <v>ET13,33</v>
      </c>
      <c r="B944">
        <v>33</v>
      </c>
      <c r="C944">
        <v>2264.1368830957899</v>
      </c>
      <c r="D944">
        <v>2234.3970981305602</v>
      </c>
      <c r="E944" t="s">
        <v>23</v>
      </c>
      <c r="F944" t="s">
        <v>66</v>
      </c>
    </row>
    <row r="945" spans="1:6" x14ac:dyDescent="0.35">
      <c r="A945" t="str">
        <f t="shared" si="14"/>
        <v>ET13,34</v>
      </c>
      <c r="B945">
        <v>34</v>
      </c>
      <c r="C945">
        <v>2177.5398016202298</v>
      </c>
      <c r="D945">
        <v>2139.1970066497402</v>
      </c>
      <c r="E945" t="s">
        <v>23</v>
      </c>
      <c r="F945" t="s">
        <v>66</v>
      </c>
    </row>
    <row r="946" spans="1:6" x14ac:dyDescent="0.35">
      <c r="A946" t="str">
        <f t="shared" si="14"/>
        <v>ET13,35</v>
      </c>
      <c r="B946">
        <v>35</v>
      </c>
      <c r="C946">
        <v>2090.9427201446802</v>
      </c>
      <c r="D946">
        <v>2058.8668076515501</v>
      </c>
      <c r="E946" t="s">
        <v>23</v>
      </c>
      <c r="F946" t="s">
        <v>66</v>
      </c>
    </row>
    <row r="947" spans="1:6" x14ac:dyDescent="0.35">
      <c r="A947" t="str">
        <f t="shared" si="14"/>
        <v>ET13,36</v>
      </c>
      <c r="B947">
        <v>36</v>
      </c>
      <c r="C947">
        <v>2004.34563866913</v>
      </c>
      <c r="D947">
        <v>1987.1396186586101</v>
      </c>
      <c r="E947" t="s">
        <v>23</v>
      </c>
      <c r="F947" t="s">
        <v>66</v>
      </c>
    </row>
    <row r="948" spans="1:6" x14ac:dyDescent="0.35">
      <c r="A948" t="str">
        <f t="shared" si="14"/>
        <v>ET13,37</v>
      </c>
      <c r="B948">
        <v>37</v>
      </c>
      <c r="C948">
        <v>1917.7485571935799</v>
      </c>
      <c r="D948">
        <v>1917.7485571935799</v>
      </c>
      <c r="E948" t="s">
        <v>23</v>
      </c>
      <c r="F948" t="s">
        <v>66</v>
      </c>
    </row>
    <row r="949" spans="1:6" x14ac:dyDescent="0.35">
      <c r="A949" t="str">
        <f t="shared" si="14"/>
        <v>ET13,38</v>
      </c>
      <c r="B949">
        <v>38</v>
      </c>
      <c r="C949">
        <v>1834.4055869829599</v>
      </c>
      <c r="D949">
        <v>1845.3430562195799</v>
      </c>
      <c r="E949" t="s">
        <v>23</v>
      </c>
      <c r="F949" t="s">
        <v>66</v>
      </c>
    </row>
    <row r="950" spans="1:6" x14ac:dyDescent="0.35">
      <c r="A950" t="str">
        <f t="shared" si="14"/>
        <v>ET13,39</v>
      </c>
      <c r="B950">
        <v>39</v>
      </c>
      <c r="C950">
        <v>1751.0626167723501</v>
      </c>
      <c r="D950">
        <v>1768.2378104616901</v>
      </c>
      <c r="E950" t="s">
        <v>23</v>
      </c>
      <c r="F950" t="s">
        <v>66</v>
      </c>
    </row>
    <row r="951" spans="1:6" x14ac:dyDescent="0.35">
      <c r="A951" t="str">
        <f t="shared" si="14"/>
        <v>ET13,40</v>
      </c>
      <c r="B951">
        <v>40</v>
      </c>
      <c r="C951">
        <v>1667.7196465617401</v>
      </c>
      <c r="D951">
        <v>1685.66383008551</v>
      </c>
      <c r="E951" t="s">
        <v>23</v>
      </c>
      <c r="F951" t="s">
        <v>66</v>
      </c>
    </row>
    <row r="952" spans="1:6" x14ac:dyDescent="0.35">
      <c r="A952" t="str">
        <f t="shared" si="14"/>
        <v>ET13,41</v>
      </c>
      <c r="B952">
        <v>41</v>
      </c>
      <c r="C952">
        <v>1584.3766763511301</v>
      </c>
      <c r="D952">
        <v>1596.8521252565899</v>
      </c>
      <c r="E952" t="s">
        <v>23</v>
      </c>
      <c r="F952" t="s">
        <v>66</v>
      </c>
    </row>
    <row r="953" spans="1:6" x14ac:dyDescent="0.35">
      <c r="A953" t="str">
        <f t="shared" si="14"/>
        <v>ET13,42</v>
      </c>
      <c r="B953">
        <v>42</v>
      </c>
      <c r="C953">
        <v>1501.0337061405201</v>
      </c>
      <c r="D953">
        <v>1501.0337061405201</v>
      </c>
      <c r="E953" t="s">
        <v>23</v>
      </c>
      <c r="F953" t="s">
        <v>66</v>
      </c>
    </row>
    <row r="954" spans="1:6" x14ac:dyDescent="0.35">
      <c r="A954" t="str">
        <f t="shared" si="14"/>
        <v>ET13,43</v>
      </c>
      <c r="B954">
        <v>43</v>
      </c>
      <c r="C954">
        <v>1407.60420552403</v>
      </c>
      <c r="D954">
        <v>1398.5912625109399</v>
      </c>
      <c r="E954" t="s">
        <v>23</v>
      </c>
      <c r="F954" t="s">
        <v>66</v>
      </c>
    </row>
    <row r="955" spans="1:6" x14ac:dyDescent="0.35">
      <c r="A955" t="str">
        <f t="shared" si="14"/>
        <v>ET13,44</v>
      </c>
      <c r="B955">
        <v>44</v>
      </c>
      <c r="C955">
        <v>1314.17470490754</v>
      </c>
      <c r="D955">
        <v>1294.5142025738501</v>
      </c>
      <c r="E955" t="s">
        <v>23</v>
      </c>
      <c r="F955" t="s">
        <v>66</v>
      </c>
    </row>
    <row r="956" spans="1:6" x14ac:dyDescent="0.35">
      <c r="A956" t="str">
        <f t="shared" si="14"/>
        <v>ET13,45</v>
      </c>
      <c r="B956">
        <v>45</v>
      </c>
      <c r="C956">
        <v>1220.74520429105</v>
      </c>
      <c r="D956">
        <v>1194.9436141433</v>
      </c>
      <c r="E956" t="s">
        <v>23</v>
      </c>
      <c r="F956" t="s">
        <v>66</v>
      </c>
    </row>
    <row r="957" spans="1:6" x14ac:dyDescent="0.35">
      <c r="A957" t="str">
        <f t="shared" si="14"/>
        <v>ET13,46</v>
      </c>
      <c r="B957">
        <v>46</v>
      </c>
      <c r="C957">
        <v>1127.3157036745499</v>
      </c>
      <c r="D957">
        <v>1106.02058503335</v>
      </c>
      <c r="E957" t="s">
        <v>23</v>
      </c>
      <c r="F957" t="s">
        <v>66</v>
      </c>
    </row>
    <row r="958" spans="1:6" x14ac:dyDescent="0.35">
      <c r="A958" t="str">
        <f t="shared" si="14"/>
        <v>ET13,47</v>
      </c>
      <c r="B958">
        <v>47</v>
      </c>
      <c r="C958">
        <v>1033.8862030580599</v>
      </c>
      <c r="D958">
        <v>1033.8862030580599</v>
      </c>
      <c r="E958" t="s">
        <v>23</v>
      </c>
      <c r="F958" t="s">
        <v>66</v>
      </c>
    </row>
    <row r="959" spans="1:6" x14ac:dyDescent="0.35">
      <c r="A959" t="str">
        <f t="shared" si="14"/>
        <v>ET13,48</v>
      </c>
      <c r="B959">
        <v>48</v>
      </c>
      <c r="C959">
        <v>991.56268886953603</v>
      </c>
      <c r="D959">
        <v>982.13984849887902</v>
      </c>
      <c r="E959" t="s">
        <v>23</v>
      </c>
      <c r="F959" t="s">
        <v>66</v>
      </c>
    </row>
    <row r="960" spans="1:6" x14ac:dyDescent="0.35">
      <c r="A960" t="str">
        <f t="shared" si="14"/>
        <v>ET13,49</v>
      </c>
      <c r="B960">
        <v>49</v>
      </c>
      <c r="C960">
        <v>949.23917468100694</v>
      </c>
      <c r="D960">
        <v>944.21407150672201</v>
      </c>
      <c r="E960" t="s">
        <v>23</v>
      </c>
      <c r="F960" t="s">
        <v>66</v>
      </c>
    </row>
    <row r="961" spans="1:6" x14ac:dyDescent="0.35">
      <c r="A961" t="str">
        <f t="shared" si="14"/>
        <v>ET13,50</v>
      </c>
      <c r="B961">
        <v>50</v>
      </c>
      <c r="C961">
        <v>906.91566049247899</v>
      </c>
      <c r="D961">
        <v>910.99971469989305</v>
      </c>
      <c r="E961" t="s">
        <v>23</v>
      </c>
      <c r="F961" t="s">
        <v>66</v>
      </c>
    </row>
    <row r="962" spans="1:6" x14ac:dyDescent="0.35">
      <c r="A962" t="str">
        <f t="shared" si="14"/>
        <v>ET13,51</v>
      </c>
      <c r="B962">
        <v>51</v>
      </c>
      <c r="C962">
        <v>864.59214630395002</v>
      </c>
      <c r="D962">
        <v>873.38762069669303</v>
      </c>
      <c r="E962" t="s">
        <v>23</v>
      </c>
      <c r="F962" t="s">
        <v>66</v>
      </c>
    </row>
    <row r="963" spans="1:6" x14ac:dyDescent="0.35">
      <c r="A963" t="str">
        <f t="shared" ref="A963:A1026" si="15">_xlfn.CONCAT(E963,",",B963)</f>
        <v>ET13,52</v>
      </c>
      <c r="B963">
        <v>52</v>
      </c>
      <c r="C963">
        <v>822.26863211542195</v>
      </c>
      <c r="D963">
        <v>822.26863211542195</v>
      </c>
      <c r="E963" t="s">
        <v>23</v>
      </c>
      <c r="F963" t="s">
        <v>66</v>
      </c>
    </row>
    <row r="964" spans="1:6" x14ac:dyDescent="0.35">
      <c r="A964" t="str">
        <f t="shared" si="15"/>
        <v>ET13,53</v>
      </c>
      <c r="B964">
        <v>53</v>
      </c>
      <c r="C964">
        <v>751.63232383578895</v>
      </c>
      <c r="D964">
        <v>751.92429020269196</v>
      </c>
      <c r="E964" t="s">
        <v>23</v>
      </c>
      <c r="F964" t="s">
        <v>66</v>
      </c>
    </row>
    <row r="965" spans="1:6" x14ac:dyDescent="0.35">
      <c r="A965" t="str">
        <f t="shared" si="15"/>
        <v>ET13,54</v>
      </c>
      <c r="B965">
        <v>54</v>
      </c>
      <c r="C965">
        <v>680.99601555615595</v>
      </c>
      <c r="D965">
        <v>670.19893071835099</v>
      </c>
      <c r="E965" t="s">
        <v>23</v>
      </c>
      <c r="F965" t="s">
        <v>66</v>
      </c>
    </row>
    <row r="966" spans="1:6" x14ac:dyDescent="0.35">
      <c r="A966" t="str">
        <f t="shared" si="15"/>
        <v>ET13,55</v>
      </c>
      <c r="B966">
        <v>55</v>
      </c>
      <c r="C966">
        <v>610.35970727652204</v>
      </c>
      <c r="D966">
        <v>588.32758805055801</v>
      </c>
      <c r="E966" t="s">
        <v>23</v>
      </c>
      <c r="F966" t="s">
        <v>66</v>
      </c>
    </row>
    <row r="967" spans="1:6" x14ac:dyDescent="0.35">
      <c r="A967" t="str">
        <f t="shared" si="15"/>
        <v>ET13,56</v>
      </c>
      <c r="B967">
        <v>56</v>
      </c>
      <c r="C967">
        <v>539.72339899688905</v>
      </c>
      <c r="D967">
        <v>517.54529658747401</v>
      </c>
      <c r="E967" t="s">
        <v>23</v>
      </c>
      <c r="F967" t="s">
        <v>66</v>
      </c>
    </row>
    <row r="968" spans="1:6" x14ac:dyDescent="0.35">
      <c r="A968" t="str">
        <f t="shared" si="15"/>
        <v>ET13,57</v>
      </c>
      <c r="B968">
        <v>57</v>
      </c>
      <c r="C968">
        <v>469.08709071725599</v>
      </c>
      <c r="D968">
        <v>469.08709071725599</v>
      </c>
      <c r="E968" t="s">
        <v>23</v>
      </c>
      <c r="F968" t="s">
        <v>66</v>
      </c>
    </row>
    <row r="969" spans="1:6" x14ac:dyDescent="0.35">
      <c r="A969" t="str">
        <f t="shared" si="15"/>
        <v>ET13,58</v>
      </c>
      <c r="B969">
        <v>58</v>
      </c>
      <c r="C969">
        <v>470.51892060890799</v>
      </c>
      <c r="D969">
        <v>450.35890635871101</v>
      </c>
      <c r="E969" t="s">
        <v>23</v>
      </c>
      <c r="F969" t="s">
        <v>66</v>
      </c>
    </row>
    <row r="970" spans="1:6" x14ac:dyDescent="0.35">
      <c r="A970" t="str">
        <f t="shared" si="15"/>
        <v>ET13,59</v>
      </c>
      <c r="B970">
        <v>59</v>
      </c>
      <c r="C970">
        <v>471.95075050055902</v>
      </c>
      <c r="D970">
        <v>453.45028555322801</v>
      </c>
      <c r="E970" t="s">
        <v>23</v>
      </c>
      <c r="F970" t="s">
        <v>66</v>
      </c>
    </row>
    <row r="971" spans="1:6" x14ac:dyDescent="0.35">
      <c r="A971" t="str">
        <f t="shared" si="15"/>
        <v>ET13,60</v>
      </c>
      <c r="B971">
        <v>60</v>
      </c>
      <c r="C971">
        <v>473.38258039221103</v>
      </c>
      <c r="D971">
        <v>466.62167187284302</v>
      </c>
      <c r="E971" t="s">
        <v>23</v>
      </c>
      <c r="F971" t="s">
        <v>66</v>
      </c>
    </row>
    <row r="972" spans="1:6" x14ac:dyDescent="0.35">
      <c r="A972" t="str">
        <f t="shared" si="15"/>
        <v>ET13,61</v>
      </c>
      <c r="B972">
        <v>61</v>
      </c>
      <c r="C972">
        <v>474.814410283862</v>
      </c>
      <c r="D972">
        <v>478.13350888959297</v>
      </c>
      <c r="E972" t="s">
        <v>23</v>
      </c>
      <c r="F972" t="s">
        <v>66</v>
      </c>
    </row>
    <row r="973" spans="1:6" x14ac:dyDescent="0.35">
      <c r="A973" t="str">
        <f t="shared" si="15"/>
        <v>ET13,62</v>
      </c>
      <c r="B973">
        <v>62</v>
      </c>
      <c r="C973">
        <v>476.246240175514</v>
      </c>
      <c r="D973">
        <v>476.246240175514</v>
      </c>
      <c r="E973" t="s">
        <v>23</v>
      </c>
      <c r="F973" t="s">
        <v>66</v>
      </c>
    </row>
    <row r="974" spans="1:6" x14ac:dyDescent="0.35">
      <c r="A974" t="str">
        <f t="shared" si="15"/>
        <v>ET13,63</v>
      </c>
      <c r="B974">
        <v>63</v>
      </c>
      <c r="C974">
        <v>436.07005197558402</v>
      </c>
      <c r="D974">
        <v>452.58372101073701</v>
      </c>
      <c r="E974" t="s">
        <v>23</v>
      </c>
      <c r="F974" t="s">
        <v>66</v>
      </c>
    </row>
    <row r="975" spans="1:6" x14ac:dyDescent="0.35">
      <c r="A975" t="str">
        <f t="shared" si="15"/>
        <v>ET13,64</v>
      </c>
      <c r="B975">
        <v>64</v>
      </c>
      <c r="C975">
        <v>395.89386377565398</v>
      </c>
      <c r="D975">
        <v>412.22345350777499</v>
      </c>
      <c r="E975" t="s">
        <v>23</v>
      </c>
      <c r="F975" t="s">
        <v>66</v>
      </c>
    </row>
    <row r="976" spans="1:6" x14ac:dyDescent="0.35">
      <c r="A976" t="str">
        <f t="shared" si="15"/>
        <v>ET13,65</v>
      </c>
      <c r="B976">
        <v>65</v>
      </c>
      <c r="C976">
        <v>355.717675575724</v>
      </c>
      <c r="D976">
        <v>363.606351487236</v>
      </c>
      <c r="E976" t="s">
        <v>23</v>
      </c>
      <c r="F976" t="s">
        <v>66</v>
      </c>
    </row>
    <row r="977" spans="1:6" x14ac:dyDescent="0.35">
      <c r="A977" t="str">
        <f t="shared" si="15"/>
        <v>ET13,66</v>
      </c>
      <c r="B977">
        <v>66</v>
      </c>
      <c r="C977">
        <v>315.54148737579402</v>
      </c>
      <c r="D977">
        <v>315.17332876973001</v>
      </c>
      <c r="E977" t="s">
        <v>23</v>
      </c>
      <c r="F977" t="s">
        <v>66</v>
      </c>
    </row>
    <row r="978" spans="1:6" x14ac:dyDescent="0.35">
      <c r="A978" t="str">
        <f t="shared" si="15"/>
        <v>ET13,67</v>
      </c>
      <c r="B978">
        <v>67</v>
      </c>
      <c r="C978">
        <v>275.36529917586398</v>
      </c>
      <c r="D978">
        <v>275.36529917586398</v>
      </c>
      <c r="E978" t="s">
        <v>23</v>
      </c>
      <c r="F978" t="s">
        <v>66</v>
      </c>
    </row>
    <row r="979" spans="1:6" x14ac:dyDescent="0.35">
      <c r="A979" t="str">
        <f t="shared" si="15"/>
        <v>ET13,68</v>
      </c>
      <c r="B979">
        <v>68</v>
      </c>
      <c r="C979">
        <v>263.15269365556401</v>
      </c>
      <c r="D979">
        <v>250.32853844458199</v>
      </c>
      <c r="E979" t="s">
        <v>23</v>
      </c>
      <c r="F979" t="s">
        <v>66</v>
      </c>
    </row>
    <row r="980" spans="1:6" x14ac:dyDescent="0.35">
      <c r="A980" t="str">
        <f t="shared" si="15"/>
        <v>ET13,69</v>
      </c>
      <c r="B980">
        <v>69</v>
      </c>
      <c r="C980">
        <v>250.94008813526301</v>
      </c>
      <c r="D980">
        <v>237.03076998816999</v>
      </c>
      <c r="E980" t="s">
        <v>23</v>
      </c>
      <c r="F980" t="s">
        <v>66</v>
      </c>
    </row>
    <row r="981" spans="1:6" x14ac:dyDescent="0.35">
      <c r="A981" t="str">
        <f t="shared" si="15"/>
        <v>ET13,70</v>
      </c>
      <c r="B981">
        <v>70</v>
      </c>
      <c r="C981">
        <v>238.72748261496301</v>
      </c>
      <c r="D981">
        <v>230.14507913724901</v>
      </c>
      <c r="E981" t="s">
        <v>23</v>
      </c>
      <c r="F981" t="s">
        <v>66</v>
      </c>
    </row>
    <row r="982" spans="1:6" x14ac:dyDescent="0.35">
      <c r="A982" t="str">
        <f t="shared" si="15"/>
        <v>ET13,71</v>
      </c>
      <c r="B982">
        <v>71</v>
      </c>
      <c r="C982">
        <v>226.51487709466201</v>
      </c>
      <c r="D982">
        <v>224.34455122243901</v>
      </c>
      <c r="E982" t="s">
        <v>23</v>
      </c>
      <c r="F982" t="s">
        <v>66</v>
      </c>
    </row>
    <row r="983" spans="1:6" x14ac:dyDescent="0.35">
      <c r="A983" t="str">
        <f t="shared" si="15"/>
        <v>ET13,72</v>
      </c>
      <c r="B983">
        <v>72</v>
      </c>
      <c r="C983">
        <v>214.30227157436201</v>
      </c>
      <c r="D983">
        <v>214.30227157436201</v>
      </c>
      <c r="E983" t="s">
        <v>23</v>
      </c>
      <c r="F983" t="s">
        <v>66</v>
      </c>
    </row>
    <row r="984" spans="1:6" x14ac:dyDescent="0.35">
      <c r="A984" t="str">
        <f t="shared" si="15"/>
        <v>ET13,73</v>
      </c>
      <c r="B984">
        <v>73</v>
      </c>
      <c r="C984">
        <v>189.89870527576599</v>
      </c>
      <c r="D984">
        <v>196.117420373036</v>
      </c>
      <c r="E984" t="s">
        <v>23</v>
      </c>
      <c r="F984" t="s">
        <v>66</v>
      </c>
    </row>
    <row r="985" spans="1:6" x14ac:dyDescent="0.35">
      <c r="A985" t="str">
        <f t="shared" si="15"/>
        <v>ET13,74</v>
      </c>
      <c r="B985">
        <v>74</v>
      </c>
      <c r="C985">
        <v>165.49513897716901</v>
      </c>
      <c r="D985">
        <v>171.59355719606901</v>
      </c>
      <c r="E985" t="s">
        <v>23</v>
      </c>
      <c r="F985" t="s">
        <v>66</v>
      </c>
    </row>
    <row r="986" spans="1:6" x14ac:dyDescent="0.35">
      <c r="A986" t="str">
        <f t="shared" si="15"/>
        <v>ET13,75</v>
      </c>
      <c r="B986">
        <v>75</v>
      </c>
      <c r="C986">
        <v>141.09157267857299</v>
      </c>
      <c r="D986">
        <v>143.96033647046701</v>
      </c>
      <c r="E986" t="s">
        <v>23</v>
      </c>
      <c r="F986" t="s">
        <v>66</v>
      </c>
    </row>
    <row r="987" spans="1:6" x14ac:dyDescent="0.35">
      <c r="A987" t="str">
        <f t="shared" si="15"/>
        <v>ET13,76</v>
      </c>
      <c r="B987">
        <v>76</v>
      </c>
      <c r="C987">
        <v>116.688006379977</v>
      </c>
      <c r="D987">
        <v>116.447412623236</v>
      </c>
      <c r="E987" t="s">
        <v>23</v>
      </c>
      <c r="F987" t="s">
        <v>66</v>
      </c>
    </row>
    <row r="988" spans="1:6" x14ac:dyDescent="0.35">
      <c r="A988" t="str">
        <f t="shared" si="15"/>
        <v>ET13,77</v>
      </c>
      <c r="B988">
        <v>77</v>
      </c>
      <c r="C988">
        <v>92.284440081380197</v>
      </c>
      <c r="D988">
        <v>92.284440081380197</v>
      </c>
      <c r="E988" t="s">
        <v>23</v>
      </c>
      <c r="F988" t="s">
        <v>66</v>
      </c>
    </row>
    <row r="989" spans="1:6" x14ac:dyDescent="0.35">
      <c r="A989" t="str">
        <f t="shared" si="15"/>
        <v>ET13,78</v>
      </c>
      <c r="B989">
        <v>78</v>
      </c>
      <c r="C989">
        <v>81.761152065104199</v>
      </c>
      <c r="D989">
        <v>73.940363256723103</v>
      </c>
      <c r="E989" t="s">
        <v>23</v>
      </c>
      <c r="F989" t="s">
        <v>66</v>
      </c>
    </row>
    <row r="990" spans="1:6" x14ac:dyDescent="0.35">
      <c r="A990" t="str">
        <f t="shared" si="15"/>
        <v>ET13,79</v>
      </c>
      <c r="B990">
        <v>79</v>
      </c>
      <c r="C990">
        <v>71.237864048828101</v>
      </c>
      <c r="D990">
        <v>60.841286500352197</v>
      </c>
      <c r="E990" t="s">
        <v>23</v>
      </c>
      <c r="F990" t="s">
        <v>66</v>
      </c>
    </row>
    <row r="991" spans="1:6" x14ac:dyDescent="0.35">
      <c r="A991" t="str">
        <f t="shared" si="15"/>
        <v>ET13,80</v>
      </c>
      <c r="B991">
        <v>80</v>
      </c>
      <c r="C991">
        <v>60.714576032552102</v>
      </c>
      <c r="D991">
        <v>51.652604148171797</v>
      </c>
      <c r="E991" t="s">
        <v>23</v>
      </c>
      <c r="F991" t="s">
        <v>66</v>
      </c>
    </row>
    <row r="992" spans="1:6" x14ac:dyDescent="0.35">
      <c r="A992" t="str">
        <f t="shared" si="15"/>
        <v>ET13,81</v>
      </c>
      <c r="B992">
        <v>81</v>
      </c>
      <c r="C992">
        <v>50.191288016275998</v>
      </c>
      <c r="D992">
        <v>45.039710536086197</v>
      </c>
      <c r="E992" t="s">
        <v>23</v>
      </c>
      <c r="F992" t="s">
        <v>66</v>
      </c>
    </row>
    <row r="993" spans="1:6" x14ac:dyDescent="0.35">
      <c r="A993" t="str">
        <f t="shared" si="15"/>
        <v>ET13,82</v>
      </c>
      <c r="B993">
        <v>82</v>
      </c>
      <c r="C993">
        <v>39.667999999999999</v>
      </c>
      <c r="D993">
        <v>39.667999999999999</v>
      </c>
      <c r="E993" t="s">
        <v>23</v>
      </c>
      <c r="F993" t="s">
        <v>66</v>
      </c>
    </row>
    <row r="994" spans="1:6" x14ac:dyDescent="0.35">
      <c r="A994" t="str">
        <f t="shared" si="15"/>
        <v>ET13,83</v>
      </c>
      <c r="B994">
        <v>83</v>
      </c>
      <c r="C994">
        <v>34.825600000000001</v>
      </c>
      <c r="D994">
        <v>34.448786914087698</v>
      </c>
      <c r="E994" t="s">
        <v>23</v>
      </c>
      <c r="F994" t="s">
        <v>66</v>
      </c>
    </row>
    <row r="995" spans="1:6" x14ac:dyDescent="0.35">
      <c r="A995" t="str">
        <f t="shared" si="15"/>
        <v>ET13,84</v>
      </c>
      <c r="B995">
        <v>84</v>
      </c>
      <c r="C995">
        <v>29.9832</v>
      </c>
      <c r="D995">
        <v>29.2770658056053</v>
      </c>
      <c r="E995" t="s">
        <v>23</v>
      </c>
      <c r="F995" t="s">
        <v>66</v>
      </c>
    </row>
    <row r="996" spans="1:6" x14ac:dyDescent="0.35">
      <c r="A996" t="str">
        <f t="shared" si="15"/>
        <v>ET13,85</v>
      </c>
      <c r="B996">
        <v>85</v>
      </c>
      <c r="C996">
        <v>25.140799999999999</v>
      </c>
      <c r="D996">
        <v>24.293751240079001</v>
      </c>
      <c r="E996" t="s">
        <v>23</v>
      </c>
      <c r="F996" t="s">
        <v>66</v>
      </c>
    </row>
    <row r="997" spans="1:6" x14ac:dyDescent="0.35">
      <c r="A997" t="str">
        <f t="shared" si="15"/>
        <v>ET13,86</v>
      </c>
      <c r="B997">
        <v>86</v>
      </c>
      <c r="C997">
        <v>20.298400000000001</v>
      </c>
      <c r="D997">
        <v>19.639757783035201</v>
      </c>
      <c r="E997" t="s">
        <v>23</v>
      </c>
      <c r="F997" t="s">
        <v>66</v>
      </c>
    </row>
    <row r="998" spans="1:6" x14ac:dyDescent="0.35">
      <c r="A998" t="str">
        <f t="shared" si="15"/>
        <v>ET13,87</v>
      </c>
      <c r="B998">
        <v>87</v>
      </c>
      <c r="C998">
        <v>15.456</v>
      </c>
      <c r="D998">
        <v>15.456</v>
      </c>
      <c r="E998" t="s">
        <v>23</v>
      </c>
      <c r="F998" t="s">
        <v>66</v>
      </c>
    </row>
    <row r="999" spans="1:6" x14ac:dyDescent="0.35">
      <c r="A999" t="str">
        <f t="shared" si="15"/>
        <v>ET13,88</v>
      </c>
      <c r="B999">
        <v>88</v>
      </c>
      <c r="C999">
        <v>12.9328</v>
      </c>
      <c r="D999">
        <v>11.853930408592801</v>
      </c>
      <c r="E999" t="s">
        <v>23</v>
      </c>
      <c r="F999" t="s">
        <v>66</v>
      </c>
    </row>
    <row r="1000" spans="1:6" x14ac:dyDescent="0.35">
      <c r="A1000" t="str">
        <f t="shared" si="15"/>
        <v>ET13,89</v>
      </c>
      <c r="B1000">
        <v>89</v>
      </c>
      <c r="C1000">
        <v>10.409599999999999</v>
      </c>
      <c r="D1000">
        <v>8.8271533348048195</v>
      </c>
      <c r="E1000" t="s">
        <v>23</v>
      </c>
      <c r="F1000" t="s">
        <v>66</v>
      </c>
    </row>
    <row r="1001" spans="1:6" x14ac:dyDescent="0.35">
      <c r="A1001" t="str">
        <f t="shared" si="15"/>
        <v>ET13,90</v>
      </c>
      <c r="B1001">
        <v>90</v>
      </c>
      <c r="C1001">
        <v>7.8864000000000001</v>
      </c>
      <c r="D1001">
        <v>6.3398110567204897</v>
      </c>
      <c r="E1001" t="s">
        <v>23</v>
      </c>
      <c r="F1001" t="s">
        <v>66</v>
      </c>
    </row>
    <row r="1002" spans="1:6" x14ac:dyDescent="0.35">
      <c r="A1002" t="str">
        <f t="shared" si="15"/>
        <v>ET13,91</v>
      </c>
      <c r="B1002">
        <v>91</v>
      </c>
      <c r="C1002">
        <v>5.3632</v>
      </c>
      <c r="D1002">
        <v>4.3560458524241001</v>
      </c>
      <c r="E1002" t="s">
        <v>23</v>
      </c>
      <c r="F1002" t="s">
        <v>66</v>
      </c>
    </row>
    <row r="1003" spans="1:6" x14ac:dyDescent="0.35">
      <c r="A1003" t="str">
        <f t="shared" si="15"/>
        <v>ET13,92</v>
      </c>
      <c r="B1003">
        <v>92</v>
      </c>
      <c r="C1003">
        <v>2.84</v>
      </c>
      <c r="D1003">
        <v>2.84</v>
      </c>
      <c r="E1003" t="s">
        <v>23</v>
      </c>
      <c r="F1003" t="s">
        <v>66</v>
      </c>
    </row>
    <row r="1004" spans="1:6" x14ac:dyDescent="0.35">
      <c r="A1004" t="str">
        <f t="shared" si="15"/>
        <v>ET13,93</v>
      </c>
      <c r="B1004">
        <v>93</v>
      </c>
      <c r="C1004">
        <v>2.3039999999999998</v>
      </c>
      <c r="D1004">
        <v>1.7489314515412</v>
      </c>
      <c r="E1004" t="s">
        <v>23</v>
      </c>
      <c r="F1004" t="s">
        <v>66</v>
      </c>
    </row>
    <row r="1005" spans="1:6" x14ac:dyDescent="0.35">
      <c r="A1005" t="str">
        <f t="shared" si="15"/>
        <v>ET13,94</v>
      </c>
      <c r="B1005">
        <v>94</v>
      </c>
      <c r="C1005">
        <v>1.768</v>
      </c>
      <c r="D1005">
        <v>1.0125608551754199</v>
      </c>
      <c r="E1005" t="s">
        <v>23</v>
      </c>
      <c r="F1005" t="s">
        <v>66</v>
      </c>
    </row>
    <row r="1006" spans="1:6" x14ac:dyDescent="0.35">
      <c r="A1006" t="str">
        <f t="shared" si="15"/>
        <v>ET13,95</v>
      </c>
      <c r="B1006">
        <v>95</v>
      </c>
      <c r="C1006">
        <v>1.232</v>
      </c>
      <c r="D1006">
        <v>0.55372453303903402</v>
      </c>
      <c r="E1006" t="s">
        <v>23</v>
      </c>
      <c r="F1006" t="s">
        <v>66</v>
      </c>
    </row>
    <row r="1007" spans="1:6" x14ac:dyDescent="0.35">
      <c r="A1007" t="str">
        <f t="shared" si="15"/>
        <v>ET13,96</v>
      </c>
      <c r="B1007">
        <v>96</v>
      </c>
      <c r="C1007">
        <v>0.69599999999999995</v>
      </c>
      <c r="D1007">
        <v>0.29525880726843201</v>
      </c>
      <c r="E1007" t="s">
        <v>23</v>
      </c>
      <c r="F1007" t="s">
        <v>66</v>
      </c>
    </row>
    <row r="1008" spans="1:6" x14ac:dyDescent="0.35">
      <c r="A1008" t="str">
        <f t="shared" si="15"/>
        <v>ET13,97</v>
      </c>
      <c r="B1008">
        <v>97</v>
      </c>
      <c r="C1008">
        <v>0.16</v>
      </c>
      <c r="D1008">
        <v>0.159999999999998</v>
      </c>
      <c r="E1008" t="s">
        <v>23</v>
      </c>
      <c r="F1008" t="s">
        <v>66</v>
      </c>
    </row>
    <row r="1009" spans="1:6" x14ac:dyDescent="0.35">
      <c r="A1009" t="str">
        <f t="shared" si="15"/>
        <v>ET13,98</v>
      </c>
      <c r="B1009">
        <v>98</v>
      </c>
      <c r="C1009">
        <v>0.10666666666666701</v>
      </c>
      <c r="D1009">
        <v>8.1087088534136806E-2</v>
      </c>
      <c r="E1009" t="s">
        <v>23</v>
      </c>
      <c r="F1009" t="s">
        <v>66</v>
      </c>
    </row>
    <row r="1010" spans="1:6" x14ac:dyDescent="0.35">
      <c r="A1010" t="str">
        <f t="shared" si="15"/>
        <v>ET13,99</v>
      </c>
      <c r="B1010">
        <v>99</v>
      </c>
      <c r="C1010">
        <v>5.3333333333333302E-2</v>
      </c>
      <c r="D1010">
        <v>3.2869670827309398E-2</v>
      </c>
      <c r="E1010" t="s">
        <v>23</v>
      </c>
      <c r="F1010" t="s">
        <v>66</v>
      </c>
    </row>
    <row r="1011" spans="1:6" x14ac:dyDescent="0.35">
      <c r="A1011" t="str">
        <f t="shared" si="15"/>
        <v>ET13,100</v>
      </c>
      <c r="B1011">
        <v>100</v>
      </c>
      <c r="C1011">
        <v>0</v>
      </c>
      <c r="D1011">
        <v>2.7755575615628901E-17</v>
      </c>
      <c r="E1011" t="s">
        <v>23</v>
      </c>
      <c r="F1011" t="s">
        <v>66</v>
      </c>
    </row>
    <row r="1012" spans="1:6" x14ac:dyDescent="0.35">
      <c r="A1012" t="str">
        <f t="shared" si="15"/>
        <v>ET14,&lt;1</v>
      </c>
      <c r="B1012" t="s">
        <v>61</v>
      </c>
      <c r="C1012">
        <v>32259.348363568999</v>
      </c>
      <c r="D1012">
        <v>32259.348363568999</v>
      </c>
      <c r="E1012" t="s">
        <v>25</v>
      </c>
      <c r="F1012" t="s">
        <v>67</v>
      </c>
    </row>
    <row r="1013" spans="1:6" x14ac:dyDescent="0.35">
      <c r="A1013" t="str">
        <f t="shared" si="15"/>
        <v>ET14,1</v>
      </c>
      <c r="B1013">
        <v>1</v>
      </c>
      <c r="C1013">
        <v>31034.910696266099</v>
      </c>
      <c r="D1013">
        <v>31049.474597315198</v>
      </c>
      <c r="E1013" t="s">
        <v>25</v>
      </c>
      <c r="F1013" t="s">
        <v>67</v>
      </c>
    </row>
    <row r="1014" spans="1:6" x14ac:dyDescent="0.35">
      <c r="A1014" t="str">
        <f t="shared" si="15"/>
        <v>ET14,2</v>
      </c>
      <c r="B1014">
        <v>2</v>
      </c>
      <c r="C1014">
        <v>29810.473028963199</v>
      </c>
      <c r="D1014">
        <v>29810.473028963301</v>
      </c>
      <c r="E1014" t="s">
        <v>25</v>
      </c>
      <c r="F1014" t="s">
        <v>67</v>
      </c>
    </row>
    <row r="1015" spans="1:6" x14ac:dyDescent="0.35">
      <c r="A1015" t="str">
        <f t="shared" si="15"/>
        <v>ET14,3</v>
      </c>
      <c r="B1015">
        <v>3</v>
      </c>
      <c r="C1015">
        <v>28721.9275669087</v>
      </c>
      <c r="D1015">
        <v>28530.8852215062</v>
      </c>
      <c r="E1015" t="s">
        <v>25</v>
      </c>
      <c r="F1015" t="s">
        <v>67</v>
      </c>
    </row>
    <row r="1016" spans="1:6" x14ac:dyDescent="0.35">
      <c r="A1016" t="str">
        <f t="shared" si="15"/>
        <v>ET14,4</v>
      </c>
      <c r="B1016">
        <v>4</v>
      </c>
      <c r="C1016">
        <v>27633.382104854201</v>
      </c>
      <c r="D1016">
        <v>27269.930198301699</v>
      </c>
      <c r="E1016" t="s">
        <v>25</v>
      </c>
      <c r="F1016" t="s">
        <v>67</v>
      </c>
    </row>
    <row r="1017" spans="1:6" x14ac:dyDescent="0.35">
      <c r="A1017" t="str">
        <f t="shared" si="15"/>
        <v>ET14,5</v>
      </c>
      <c r="B1017">
        <v>5</v>
      </c>
      <c r="C1017">
        <v>26544.836642799699</v>
      </c>
      <c r="D1017">
        <v>26104.4963477985</v>
      </c>
      <c r="E1017" t="s">
        <v>25</v>
      </c>
      <c r="F1017" t="s">
        <v>67</v>
      </c>
    </row>
    <row r="1018" spans="1:6" x14ac:dyDescent="0.35">
      <c r="A1018" t="str">
        <f t="shared" si="15"/>
        <v>ET14,6</v>
      </c>
      <c r="B1018">
        <v>6</v>
      </c>
      <c r="C1018">
        <v>25456.291180745098</v>
      </c>
      <c r="D1018">
        <v>25111.472058445201</v>
      </c>
      <c r="E1018" t="s">
        <v>25</v>
      </c>
      <c r="F1018" t="s">
        <v>67</v>
      </c>
    </row>
    <row r="1019" spans="1:6" x14ac:dyDescent="0.35">
      <c r="A1019" t="str">
        <f t="shared" si="15"/>
        <v>ET14,7</v>
      </c>
      <c r="B1019">
        <v>7</v>
      </c>
      <c r="C1019">
        <v>24367.745718690599</v>
      </c>
      <c r="D1019">
        <v>24367.745718690599</v>
      </c>
      <c r="E1019" t="s">
        <v>25</v>
      </c>
      <c r="F1019" t="s">
        <v>67</v>
      </c>
    </row>
    <row r="1020" spans="1:6" x14ac:dyDescent="0.35">
      <c r="A1020" t="str">
        <f t="shared" si="15"/>
        <v>ET14,8</v>
      </c>
      <c r="B1020">
        <v>8</v>
      </c>
      <c r="C1020">
        <v>24772.577107527701</v>
      </c>
      <c r="D1020">
        <v>23944.7035234096</v>
      </c>
      <c r="E1020" t="s">
        <v>25</v>
      </c>
      <c r="F1020" t="s">
        <v>67</v>
      </c>
    </row>
    <row r="1021" spans="1:6" x14ac:dyDescent="0.35">
      <c r="A1021" t="str">
        <f t="shared" si="15"/>
        <v>ET14,9</v>
      </c>
      <c r="B1021">
        <v>9</v>
      </c>
      <c r="C1021">
        <v>25177.408496364798</v>
      </c>
      <c r="D1021">
        <v>23891.722893181901</v>
      </c>
      <c r="E1021" t="s">
        <v>25</v>
      </c>
      <c r="F1021" t="s">
        <v>67</v>
      </c>
    </row>
    <row r="1022" spans="1:6" x14ac:dyDescent="0.35">
      <c r="A1022" t="str">
        <f t="shared" si="15"/>
        <v>ET14,10</v>
      </c>
      <c r="B1022">
        <v>10</v>
      </c>
      <c r="C1022">
        <v>25582.239885202001</v>
      </c>
      <c r="D1022">
        <v>24252.679055013199</v>
      </c>
      <c r="E1022" t="s">
        <v>25</v>
      </c>
      <c r="F1022" t="s">
        <v>67</v>
      </c>
    </row>
    <row r="1023" spans="1:6" x14ac:dyDescent="0.35">
      <c r="A1023" t="str">
        <f t="shared" si="15"/>
        <v>ET14,11</v>
      </c>
      <c r="B1023">
        <v>11</v>
      </c>
      <c r="C1023">
        <v>25987.071274039099</v>
      </c>
      <c r="D1023">
        <v>25071.4472359094</v>
      </c>
      <c r="E1023" t="s">
        <v>25</v>
      </c>
      <c r="F1023" t="s">
        <v>67</v>
      </c>
    </row>
    <row r="1024" spans="1:6" x14ac:dyDescent="0.35">
      <c r="A1024" t="str">
        <f t="shared" si="15"/>
        <v>ET14,12</v>
      </c>
      <c r="B1024">
        <v>12</v>
      </c>
      <c r="C1024">
        <v>26391.9026628762</v>
      </c>
      <c r="D1024">
        <v>26391.9026628762</v>
      </c>
      <c r="E1024" t="s">
        <v>25</v>
      </c>
      <c r="F1024" t="s">
        <v>67</v>
      </c>
    </row>
    <row r="1025" spans="1:6" x14ac:dyDescent="0.35">
      <c r="A1025" t="str">
        <f t="shared" si="15"/>
        <v>ET14,13</v>
      </c>
      <c r="B1025">
        <v>13</v>
      </c>
      <c r="C1025">
        <v>29004.412576449799</v>
      </c>
      <c r="D1025">
        <v>28237.115209293599</v>
      </c>
      <c r="E1025" t="s">
        <v>25</v>
      </c>
      <c r="F1025" t="s">
        <v>67</v>
      </c>
    </row>
    <row r="1026" spans="1:6" x14ac:dyDescent="0.35">
      <c r="A1026" t="str">
        <f t="shared" si="15"/>
        <v>ET14,14</v>
      </c>
      <c r="B1026">
        <v>14</v>
      </c>
      <c r="C1026">
        <v>31616.922490023298</v>
      </c>
      <c r="D1026">
        <v>30546.9333340382</v>
      </c>
      <c r="E1026" t="s">
        <v>25</v>
      </c>
      <c r="F1026" t="s">
        <v>67</v>
      </c>
    </row>
    <row r="1027" spans="1:6" x14ac:dyDescent="0.35">
      <c r="A1027" t="str">
        <f t="shared" ref="A1027:A1090" si="16">_xlfn.CONCAT(E1027,",",B1027)</f>
        <v>ET14,15</v>
      </c>
      <c r="B1027">
        <v>15</v>
      </c>
      <c r="C1027">
        <v>34229.432403596897</v>
      </c>
      <c r="D1027">
        <v>33240.400142361003</v>
      </c>
      <c r="E1027" t="s">
        <v>25</v>
      </c>
      <c r="F1027" t="s">
        <v>67</v>
      </c>
    </row>
    <row r="1028" spans="1:6" x14ac:dyDescent="0.35">
      <c r="A1028" t="str">
        <f t="shared" si="16"/>
        <v>ET14,16</v>
      </c>
      <c r="B1028">
        <v>16</v>
      </c>
      <c r="C1028">
        <v>36841.942317170397</v>
      </c>
      <c r="D1028">
        <v>36236.558739512599</v>
      </c>
      <c r="E1028" t="s">
        <v>25</v>
      </c>
      <c r="F1028" t="s">
        <v>67</v>
      </c>
    </row>
    <row r="1029" spans="1:6" x14ac:dyDescent="0.35">
      <c r="A1029" t="str">
        <f t="shared" si="16"/>
        <v>ET14,17</v>
      </c>
      <c r="B1029">
        <v>17</v>
      </c>
      <c r="C1029">
        <v>39454.452230743998</v>
      </c>
      <c r="D1029">
        <v>39454.452230743998</v>
      </c>
      <c r="E1029" t="s">
        <v>25</v>
      </c>
      <c r="F1029" t="s">
        <v>67</v>
      </c>
    </row>
    <row r="1030" spans="1:6" x14ac:dyDescent="0.35">
      <c r="A1030" t="str">
        <f t="shared" si="16"/>
        <v>ET14,18</v>
      </c>
      <c r="B1030">
        <v>18</v>
      </c>
      <c r="C1030">
        <v>42589.209628819197</v>
      </c>
      <c r="D1030">
        <v>42805.858020819898</v>
      </c>
      <c r="E1030" t="s">
        <v>25</v>
      </c>
      <c r="F1030" t="s">
        <v>67</v>
      </c>
    </row>
    <row r="1031" spans="1:6" x14ac:dyDescent="0.35">
      <c r="A1031" t="str">
        <f t="shared" si="16"/>
        <v>ET14,19</v>
      </c>
      <c r="B1031">
        <v>19</v>
      </c>
      <c r="C1031">
        <v>45723.967026894301</v>
      </c>
      <c r="D1031">
        <v>46173.490712560902</v>
      </c>
      <c r="E1031" t="s">
        <v>25</v>
      </c>
      <c r="F1031" t="s">
        <v>67</v>
      </c>
    </row>
    <row r="1032" spans="1:6" x14ac:dyDescent="0.35">
      <c r="A1032" t="str">
        <f t="shared" si="16"/>
        <v>ET14,20</v>
      </c>
      <c r="B1032">
        <v>20</v>
      </c>
      <c r="C1032">
        <v>48858.7244249695</v>
      </c>
      <c r="D1032">
        <v>49432.799208301498</v>
      </c>
      <c r="E1032" t="s">
        <v>25</v>
      </c>
      <c r="F1032" t="s">
        <v>67</v>
      </c>
    </row>
    <row r="1033" spans="1:6" x14ac:dyDescent="0.35">
      <c r="A1033" t="str">
        <f t="shared" si="16"/>
        <v>ET14,21</v>
      </c>
      <c r="B1033">
        <v>21</v>
      </c>
      <c r="C1033">
        <v>51993.481823044604</v>
      </c>
      <c r="D1033">
        <v>52459.232410376302</v>
      </c>
      <c r="E1033" t="s">
        <v>25</v>
      </c>
      <c r="F1033" t="s">
        <v>67</v>
      </c>
    </row>
    <row r="1034" spans="1:6" x14ac:dyDescent="0.35">
      <c r="A1034" t="str">
        <f t="shared" si="16"/>
        <v>ET14,22</v>
      </c>
      <c r="B1034">
        <v>22</v>
      </c>
      <c r="C1034">
        <v>55128.239221119802</v>
      </c>
      <c r="D1034">
        <v>55128.239221119802</v>
      </c>
      <c r="E1034" t="s">
        <v>25</v>
      </c>
      <c r="F1034" t="s">
        <v>67</v>
      </c>
    </row>
    <row r="1035" spans="1:6" x14ac:dyDescent="0.35">
      <c r="A1035" t="str">
        <f t="shared" si="16"/>
        <v>ET14,23</v>
      </c>
      <c r="B1035">
        <v>23</v>
      </c>
      <c r="C1035">
        <v>55529.926716552298</v>
      </c>
      <c r="D1035">
        <v>57302.341244560201</v>
      </c>
      <c r="E1035" t="s">
        <v>25</v>
      </c>
      <c r="F1035" t="s">
        <v>67</v>
      </c>
    </row>
    <row r="1036" spans="1:6" x14ac:dyDescent="0.35">
      <c r="A1036" t="str">
        <f t="shared" si="16"/>
        <v>ET14,24</v>
      </c>
      <c r="B1036">
        <v>24</v>
      </c>
      <c r="C1036">
        <v>55931.614211984801</v>
      </c>
      <c r="D1036">
        <v>58792.350891500202</v>
      </c>
      <c r="E1036" t="s">
        <v>25</v>
      </c>
      <c r="F1036" t="s">
        <v>67</v>
      </c>
    </row>
    <row r="1037" spans="1:6" x14ac:dyDescent="0.35">
      <c r="A1037" t="str">
        <f t="shared" si="16"/>
        <v>ET14,25</v>
      </c>
      <c r="B1037">
        <v>25</v>
      </c>
      <c r="C1037">
        <v>56333.301707417202</v>
      </c>
      <c r="D1037">
        <v>59396.153274436198</v>
      </c>
      <c r="E1037" t="s">
        <v>25</v>
      </c>
      <c r="F1037" t="s">
        <v>67</v>
      </c>
    </row>
    <row r="1038" spans="1:6" x14ac:dyDescent="0.35">
      <c r="A1038" t="str">
        <f t="shared" si="16"/>
        <v>ET14,26</v>
      </c>
      <c r="B1038">
        <v>26</v>
      </c>
      <c r="C1038">
        <v>56734.989202849698</v>
      </c>
      <c r="D1038">
        <v>58911.633505864796</v>
      </c>
      <c r="E1038" t="s">
        <v>25</v>
      </c>
      <c r="F1038" t="s">
        <v>67</v>
      </c>
    </row>
    <row r="1039" spans="1:6" x14ac:dyDescent="0.35">
      <c r="A1039" t="str">
        <f t="shared" si="16"/>
        <v>ET14,27</v>
      </c>
      <c r="B1039">
        <v>27</v>
      </c>
      <c r="C1039">
        <v>57136.676698282201</v>
      </c>
      <c r="D1039">
        <v>57136.676698282201</v>
      </c>
      <c r="E1039" t="s">
        <v>25</v>
      </c>
      <c r="F1039" t="s">
        <v>67</v>
      </c>
    </row>
    <row r="1040" spans="1:6" x14ac:dyDescent="0.35">
      <c r="A1040" t="str">
        <f t="shared" si="16"/>
        <v>ET14,28</v>
      </c>
      <c r="B1040">
        <v>28</v>
      </c>
      <c r="C1040">
        <v>53206.476646991803</v>
      </c>
      <c r="D1040">
        <v>53994.402847618898</v>
      </c>
      <c r="E1040" t="s">
        <v>25</v>
      </c>
      <c r="F1040" t="s">
        <v>67</v>
      </c>
    </row>
    <row r="1041" spans="1:6" x14ac:dyDescent="0.35">
      <c r="A1041" t="str">
        <f t="shared" si="16"/>
        <v>ET14,29</v>
      </c>
      <c r="B1041">
        <v>29</v>
      </c>
      <c r="C1041">
        <v>49276.276595701398</v>
      </c>
      <c r="D1041">
        <v>49908.871483541501</v>
      </c>
      <c r="E1041" t="s">
        <v>25</v>
      </c>
      <c r="F1041" t="s">
        <v>67</v>
      </c>
    </row>
    <row r="1042" spans="1:6" x14ac:dyDescent="0.35">
      <c r="A1042" t="str">
        <f t="shared" si="16"/>
        <v>ET14,30</v>
      </c>
      <c r="B1042">
        <v>30</v>
      </c>
      <c r="C1042">
        <v>45346.076544411</v>
      </c>
      <c r="D1042">
        <v>45429.377019150597</v>
      </c>
      <c r="E1042" t="s">
        <v>25</v>
      </c>
      <c r="F1042" t="s">
        <v>67</v>
      </c>
    </row>
    <row r="1043" spans="1:6" x14ac:dyDescent="0.35">
      <c r="A1043" t="str">
        <f t="shared" si="16"/>
        <v>ET14,31</v>
      </c>
      <c r="B1043">
        <v>31</v>
      </c>
      <c r="C1043">
        <v>41415.876493120602</v>
      </c>
      <c r="D1043">
        <v>41105.213867546598</v>
      </c>
      <c r="E1043" t="s">
        <v>25</v>
      </c>
      <c r="F1043" t="s">
        <v>67</v>
      </c>
    </row>
    <row r="1044" spans="1:6" x14ac:dyDescent="0.35">
      <c r="A1044" t="str">
        <f t="shared" si="16"/>
        <v>ET14,32</v>
      </c>
      <c r="B1044">
        <v>32</v>
      </c>
      <c r="C1044">
        <v>37485.676441830197</v>
      </c>
      <c r="D1044">
        <v>37485.676441830197</v>
      </c>
      <c r="E1044" t="s">
        <v>25</v>
      </c>
      <c r="F1044" t="s">
        <v>67</v>
      </c>
    </row>
    <row r="1045" spans="1:6" x14ac:dyDescent="0.35">
      <c r="A1045" t="str">
        <f t="shared" si="16"/>
        <v>ET14,33</v>
      </c>
      <c r="B1045">
        <v>33</v>
      </c>
      <c r="C1045">
        <v>35963.156232985697</v>
      </c>
      <c r="D1045">
        <v>34965.582321002097</v>
      </c>
      <c r="E1045" t="s">
        <v>25</v>
      </c>
      <c r="F1045" t="s">
        <v>67</v>
      </c>
    </row>
    <row r="1046" spans="1:6" x14ac:dyDescent="0.35">
      <c r="A1046" t="str">
        <f t="shared" si="16"/>
        <v>ET14,34</v>
      </c>
      <c r="B1046">
        <v>34</v>
      </c>
      <c r="C1046">
        <v>34440.636024141197</v>
      </c>
      <c r="D1046">
        <v>33321.841747664002</v>
      </c>
      <c r="E1046" t="s">
        <v>25</v>
      </c>
      <c r="F1046" t="s">
        <v>67</v>
      </c>
    </row>
    <row r="1047" spans="1:6" x14ac:dyDescent="0.35">
      <c r="A1047" t="str">
        <f t="shared" si="16"/>
        <v>ET14,35</v>
      </c>
      <c r="B1047">
        <v>35</v>
      </c>
      <c r="C1047">
        <v>32918.115815296602</v>
      </c>
      <c r="D1047">
        <v>32176.888130317599</v>
      </c>
      <c r="E1047" t="s">
        <v>25</v>
      </c>
      <c r="F1047" t="s">
        <v>67</v>
      </c>
    </row>
    <row r="1048" spans="1:6" x14ac:dyDescent="0.35">
      <c r="A1048" t="str">
        <f t="shared" si="16"/>
        <v>ET14,36</v>
      </c>
      <c r="B1048">
        <v>36</v>
      </c>
      <c r="C1048">
        <v>31395.595606452101</v>
      </c>
      <c r="D1048">
        <v>31153.154877464902</v>
      </c>
      <c r="E1048" t="s">
        <v>25</v>
      </c>
      <c r="F1048" t="s">
        <v>67</v>
      </c>
    </row>
    <row r="1049" spans="1:6" x14ac:dyDescent="0.35">
      <c r="A1049" t="str">
        <f t="shared" si="16"/>
        <v>ET14,37</v>
      </c>
      <c r="B1049">
        <v>37</v>
      </c>
      <c r="C1049">
        <v>29873.075397607601</v>
      </c>
      <c r="D1049">
        <v>29873.075397607601</v>
      </c>
      <c r="E1049" t="s">
        <v>25</v>
      </c>
      <c r="F1049" t="s">
        <v>67</v>
      </c>
    </row>
    <row r="1050" spans="1:6" x14ac:dyDescent="0.35">
      <c r="A1050" t="str">
        <f t="shared" si="16"/>
        <v>ET14,38</v>
      </c>
      <c r="B1050">
        <v>38</v>
      </c>
      <c r="C1050">
        <v>27782.322804307001</v>
      </c>
      <c r="D1050">
        <v>28063.136367569899</v>
      </c>
      <c r="E1050" t="s">
        <v>25</v>
      </c>
      <c r="F1050" t="s">
        <v>67</v>
      </c>
    </row>
    <row r="1051" spans="1:6" x14ac:dyDescent="0.35">
      <c r="A1051" t="str">
        <f t="shared" si="16"/>
        <v>ET14,39</v>
      </c>
      <c r="B1051">
        <v>39</v>
      </c>
      <c r="C1051">
        <v>25691.570211006401</v>
      </c>
      <c r="D1051">
        <v>25866.037537464999</v>
      </c>
      <c r="E1051" t="s">
        <v>25</v>
      </c>
      <c r="F1051" t="s">
        <v>67</v>
      </c>
    </row>
    <row r="1052" spans="1:6" x14ac:dyDescent="0.35">
      <c r="A1052" t="str">
        <f t="shared" si="16"/>
        <v>ET14,40</v>
      </c>
      <c r="B1052">
        <v>40</v>
      </c>
      <c r="C1052">
        <v>23600.817617705699</v>
      </c>
      <c r="D1052">
        <v>23528.531925728799</v>
      </c>
      <c r="E1052" t="s">
        <v>25</v>
      </c>
      <c r="F1052" t="s">
        <v>67</v>
      </c>
    </row>
    <row r="1053" spans="1:6" x14ac:dyDescent="0.35">
      <c r="A1053" t="str">
        <f t="shared" si="16"/>
        <v>ET14,41</v>
      </c>
      <c r="B1053">
        <v>41</v>
      </c>
      <c r="C1053">
        <v>21510.065024405099</v>
      </c>
      <c r="D1053">
        <v>21297.372550796699</v>
      </c>
      <c r="E1053" t="s">
        <v>25</v>
      </c>
      <c r="F1053" t="s">
        <v>67</v>
      </c>
    </row>
    <row r="1054" spans="1:6" x14ac:dyDescent="0.35">
      <c r="A1054" t="str">
        <f t="shared" si="16"/>
        <v>ET14,42</v>
      </c>
      <c r="B1054">
        <v>42</v>
      </c>
      <c r="C1054">
        <v>19419.312431104499</v>
      </c>
      <c r="D1054">
        <v>19419.312431104499</v>
      </c>
      <c r="E1054" t="s">
        <v>25</v>
      </c>
      <c r="F1054" t="s">
        <v>67</v>
      </c>
    </row>
    <row r="1055" spans="1:6" x14ac:dyDescent="0.35">
      <c r="A1055" t="str">
        <f t="shared" si="16"/>
        <v>ET14,43</v>
      </c>
      <c r="B1055">
        <v>43</v>
      </c>
      <c r="C1055">
        <v>18636.690962068002</v>
      </c>
      <c r="D1055">
        <v>18073.4593753232</v>
      </c>
      <c r="E1055" t="s">
        <v>25</v>
      </c>
      <c r="F1055" t="s">
        <v>67</v>
      </c>
    </row>
    <row r="1056" spans="1:6" x14ac:dyDescent="0.35">
      <c r="A1056" t="str">
        <f t="shared" si="16"/>
        <v>ET14,44</v>
      </c>
      <c r="B1056">
        <v>44</v>
      </c>
      <c r="C1056">
        <v>17854.0694930315</v>
      </c>
      <c r="D1056">
        <v>17168.340353065902</v>
      </c>
      <c r="E1056" t="s">
        <v>25</v>
      </c>
      <c r="F1056" t="s">
        <v>67</v>
      </c>
    </row>
    <row r="1057" spans="1:6" x14ac:dyDescent="0.35">
      <c r="A1057" t="str">
        <f t="shared" si="16"/>
        <v>ET14,45</v>
      </c>
      <c r="B1057">
        <v>45</v>
      </c>
      <c r="C1057">
        <v>17071.448023994999</v>
      </c>
      <c r="D1057">
        <v>16544.837124180998</v>
      </c>
      <c r="E1057" t="s">
        <v>25</v>
      </c>
      <c r="F1057" t="s">
        <v>67</v>
      </c>
    </row>
    <row r="1058" spans="1:6" x14ac:dyDescent="0.35">
      <c r="A1058" t="str">
        <f t="shared" si="16"/>
        <v>ET14,46</v>
      </c>
      <c r="B1058">
        <v>46</v>
      </c>
      <c r="C1058">
        <v>16288.826554958499</v>
      </c>
      <c r="D1058">
        <v>16043.831448516899</v>
      </c>
      <c r="E1058" t="s">
        <v>25</v>
      </c>
      <c r="F1058" t="s">
        <v>67</v>
      </c>
    </row>
    <row r="1059" spans="1:6" x14ac:dyDescent="0.35">
      <c r="A1059" t="str">
        <f t="shared" si="16"/>
        <v>ET14,47</v>
      </c>
      <c r="B1059">
        <v>47</v>
      </c>
      <c r="C1059">
        <v>15506.205085922</v>
      </c>
      <c r="D1059">
        <v>15506.205085922</v>
      </c>
      <c r="E1059" t="s">
        <v>25</v>
      </c>
      <c r="F1059" t="s">
        <v>67</v>
      </c>
    </row>
    <row r="1060" spans="1:6" x14ac:dyDescent="0.35">
      <c r="A1060" t="str">
        <f t="shared" si="16"/>
        <v>ET14,48</v>
      </c>
      <c r="B1060">
        <v>48</v>
      </c>
      <c r="C1060">
        <v>14768.442111423599</v>
      </c>
      <c r="D1060">
        <v>14813.7819214429</v>
      </c>
      <c r="E1060" t="s">
        <v>25</v>
      </c>
      <c r="F1060" t="s">
        <v>67</v>
      </c>
    </row>
    <row r="1061" spans="1:6" x14ac:dyDescent="0.35">
      <c r="A1061" t="str">
        <f t="shared" si="16"/>
        <v>ET14,49</v>
      </c>
      <c r="B1061">
        <v>49</v>
      </c>
      <c r="C1061">
        <v>14030.679136925201</v>
      </c>
      <c r="D1061">
        <v>14012.154340917699</v>
      </c>
      <c r="E1061" t="s">
        <v>25</v>
      </c>
      <c r="F1061" t="s">
        <v>67</v>
      </c>
    </row>
    <row r="1062" spans="1:6" x14ac:dyDescent="0.35">
      <c r="A1062" t="str">
        <f t="shared" si="16"/>
        <v>ET14,50</v>
      </c>
      <c r="B1062">
        <v>50</v>
      </c>
      <c r="C1062">
        <v>13292.9161624268</v>
      </c>
      <c r="D1062">
        <v>13187.856855382999</v>
      </c>
      <c r="E1062" t="s">
        <v>25</v>
      </c>
      <c r="F1062" t="s">
        <v>67</v>
      </c>
    </row>
    <row r="1063" spans="1:6" x14ac:dyDescent="0.35">
      <c r="A1063" t="str">
        <f t="shared" si="16"/>
        <v>ET14,51</v>
      </c>
      <c r="B1063">
        <v>51</v>
      </c>
      <c r="C1063">
        <v>12555.153187928299</v>
      </c>
      <c r="D1063">
        <v>12427.423975874901</v>
      </c>
      <c r="E1063" t="s">
        <v>25</v>
      </c>
      <c r="F1063" t="s">
        <v>67</v>
      </c>
    </row>
    <row r="1064" spans="1:6" x14ac:dyDescent="0.35">
      <c r="A1064" t="str">
        <f t="shared" si="16"/>
        <v>ET14,52</v>
      </c>
      <c r="B1064">
        <v>52</v>
      </c>
      <c r="C1064">
        <v>11817.390213429901</v>
      </c>
      <c r="D1064">
        <v>11817.390213429901</v>
      </c>
      <c r="E1064" t="s">
        <v>25</v>
      </c>
      <c r="F1064" t="s">
        <v>67</v>
      </c>
    </row>
    <row r="1065" spans="1:6" x14ac:dyDescent="0.35">
      <c r="A1065" t="str">
        <f t="shared" si="16"/>
        <v>ET14,53</v>
      </c>
      <c r="B1065">
        <v>53</v>
      </c>
      <c r="C1065">
        <v>11499.906847165401</v>
      </c>
      <c r="D1065">
        <v>11413.7145377938</v>
      </c>
      <c r="E1065" t="s">
        <v>25</v>
      </c>
      <c r="F1065" t="s">
        <v>67</v>
      </c>
    </row>
    <row r="1066" spans="1:6" x14ac:dyDescent="0.35">
      <c r="A1066" t="str">
        <f t="shared" si="16"/>
        <v>ET14,54</v>
      </c>
      <c r="B1066">
        <v>54</v>
      </c>
      <c r="C1066">
        <v>11182.423480900999</v>
      </c>
      <c r="D1066">
        <v>11150.053753550201</v>
      </c>
      <c r="E1066" t="s">
        <v>25</v>
      </c>
      <c r="F1066" t="s">
        <v>67</v>
      </c>
    </row>
    <row r="1067" spans="1:6" x14ac:dyDescent="0.35">
      <c r="A1067" t="str">
        <f t="shared" si="16"/>
        <v>ET14,55</v>
      </c>
      <c r="B1067">
        <v>55</v>
      </c>
      <c r="C1067">
        <v>10864.9401146365</v>
      </c>
      <c r="D1067">
        <v>10929.4891239925</v>
      </c>
      <c r="E1067" t="s">
        <v>25</v>
      </c>
      <c r="F1067" t="s">
        <v>67</v>
      </c>
    </row>
    <row r="1068" spans="1:6" x14ac:dyDescent="0.35">
      <c r="A1068" t="str">
        <f t="shared" si="16"/>
        <v>ET14,56</v>
      </c>
      <c r="B1068">
        <v>56</v>
      </c>
      <c r="C1068">
        <v>10547.456748372</v>
      </c>
      <c r="D1068">
        <v>10655.1019124139</v>
      </c>
      <c r="E1068" t="s">
        <v>25</v>
      </c>
      <c r="F1068" t="s">
        <v>67</v>
      </c>
    </row>
    <row r="1069" spans="1:6" x14ac:dyDescent="0.35">
      <c r="A1069" t="str">
        <f t="shared" si="16"/>
        <v>ET14,57</v>
      </c>
      <c r="B1069">
        <v>57</v>
      </c>
      <c r="C1069">
        <v>10229.973382107501</v>
      </c>
      <c r="D1069">
        <v>10229.973382107501</v>
      </c>
      <c r="E1069" t="s">
        <v>25</v>
      </c>
      <c r="F1069" t="s">
        <v>67</v>
      </c>
    </row>
    <row r="1070" spans="1:6" x14ac:dyDescent="0.35">
      <c r="A1070" t="str">
        <f t="shared" si="16"/>
        <v>ET14,58</v>
      </c>
      <c r="B1070">
        <v>58</v>
      </c>
      <c r="C1070">
        <v>9484.8747187000499</v>
      </c>
      <c r="D1070">
        <v>9589.6121955678791</v>
      </c>
      <c r="E1070" t="s">
        <v>25</v>
      </c>
      <c r="F1070" t="s">
        <v>67</v>
      </c>
    </row>
    <row r="1071" spans="1:6" x14ac:dyDescent="0.35">
      <c r="A1071" t="str">
        <f t="shared" si="16"/>
        <v>ET14,59</v>
      </c>
      <c r="B1071">
        <v>59</v>
      </c>
      <c r="C1071">
        <v>8739.7760552925592</v>
      </c>
      <c r="D1071">
        <v>8799.2366120940205</v>
      </c>
      <c r="E1071" t="s">
        <v>25</v>
      </c>
      <c r="F1071" t="s">
        <v>67</v>
      </c>
    </row>
    <row r="1072" spans="1:6" x14ac:dyDescent="0.35">
      <c r="A1072" t="str">
        <f t="shared" si="16"/>
        <v>ET14,60</v>
      </c>
      <c r="B1072">
        <v>60</v>
      </c>
      <c r="C1072">
        <v>7994.6773918850604</v>
      </c>
      <c r="D1072">
        <v>7956.4922901862501</v>
      </c>
      <c r="E1072" t="s">
        <v>25</v>
      </c>
      <c r="F1072" t="s">
        <v>67</v>
      </c>
    </row>
    <row r="1073" spans="1:6" x14ac:dyDescent="0.35">
      <c r="A1073" t="str">
        <f t="shared" si="16"/>
        <v>ET14,61</v>
      </c>
      <c r="B1073">
        <v>61</v>
      </c>
      <c r="C1073">
        <v>7249.5787284775697</v>
      </c>
      <c r="D1073">
        <v>7159.0248883448403</v>
      </c>
      <c r="E1073" t="s">
        <v>25</v>
      </c>
      <c r="F1073" t="s">
        <v>67</v>
      </c>
    </row>
    <row r="1074" spans="1:6" x14ac:dyDescent="0.35">
      <c r="A1074" t="str">
        <f t="shared" si="16"/>
        <v>ET14,62</v>
      </c>
      <c r="B1074">
        <v>62</v>
      </c>
      <c r="C1074">
        <v>6504.4800650700799</v>
      </c>
      <c r="D1074">
        <v>6504.4800650700799</v>
      </c>
      <c r="E1074" t="s">
        <v>25</v>
      </c>
      <c r="F1074" t="s">
        <v>67</v>
      </c>
    </row>
    <row r="1075" spans="1:6" x14ac:dyDescent="0.35">
      <c r="A1075" t="str">
        <f t="shared" si="16"/>
        <v>ET14,63</v>
      </c>
      <c r="B1075">
        <v>63</v>
      </c>
      <c r="C1075">
        <v>6239.6572855611003</v>
      </c>
      <c r="D1075">
        <v>6061.6008668047998</v>
      </c>
      <c r="E1075" t="s">
        <v>25</v>
      </c>
      <c r="F1075" t="s">
        <v>67</v>
      </c>
    </row>
    <row r="1076" spans="1:6" x14ac:dyDescent="0.35">
      <c r="A1076" t="str">
        <f t="shared" si="16"/>
        <v>ET14,64</v>
      </c>
      <c r="B1076">
        <v>64</v>
      </c>
      <c r="C1076">
        <v>5974.8345060521297</v>
      </c>
      <c r="D1076">
        <v>5783.5198917620701</v>
      </c>
      <c r="E1076" t="s">
        <v>25</v>
      </c>
      <c r="F1076" t="s">
        <v>67</v>
      </c>
    </row>
    <row r="1077" spans="1:6" x14ac:dyDescent="0.35">
      <c r="A1077" t="str">
        <f t="shared" si="16"/>
        <v>ET14,65</v>
      </c>
      <c r="B1077">
        <v>65</v>
      </c>
      <c r="C1077">
        <v>5710.01172654315</v>
      </c>
      <c r="D1077">
        <v>5594.4671260974801</v>
      </c>
      <c r="E1077" t="s">
        <v>25</v>
      </c>
      <c r="F1077" t="s">
        <v>67</v>
      </c>
    </row>
    <row r="1078" spans="1:6" x14ac:dyDescent="0.35">
      <c r="A1078" t="str">
        <f t="shared" si="16"/>
        <v>ET14,66</v>
      </c>
      <c r="B1078">
        <v>66</v>
      </c>
      <c r="C1078">
        <v>5445.1889470341803</v>
      </c>
      <c r="D1078">
        <v>5418.6725559666502</v>
      </c>
      <c r="E1078" t="s">
        <v>25</v>
      </c>
      <c r="F1078" t="s">
        <v>67</v>
      </c>
    </row>
    <row r="1079" spans="1:6" x14ac:dyDescent="0.35">
      <c r="A1079" t="str">
        <f t="shared" si="16"/>
        <v>ET14,67</v>
      </c>
      <c r="B1079">
        <v>67</v>
      </c>
      <c r="C1079">
        <v>5180.3661675251997</v>
      </c>
      <c r="D1079">
        <v>5180.3661675251997</v>
      </c>
      <c r="E1079" t="s">
        <v>25</v>
      </c>
      <c r="F1079" t="s">
        <v>67</v>
      </c>
    </row>
    <row r="1080" spans="1:6" x14ac:dyDescent="0.35">
      <c r="A1080" t="str">
        <f t="shared" si="16"/>
        <v>ET14,68</v>
      </c>
      <c r="B1080">
        <v>68</v>
      </c>
      <c r="C1080">
        <v>4732.9666874511704</v>
      </c>
      <c r="D1080">
        <v>4824.1312453371302</v>
      </c>
      <c r="E1080" t="s">
        <v>25</v>
      </c>
      <c r="F1080" t="s">
        <v>67</v>
      </c>
    </row>
    <row r="1081" spans="1:6" x14ac:dyDescent="0.35">
      <c r="A1081" t="str">
        <f t="shared" si="16"/>
        <v>ET14,69</v>
      </c>
      <c r="B1081">
        <v>69</v>
      </c>
      <c r="C1081">
        <v>4285.5672073771402</v>
      </c>
      <c r="D1081">
        <v>4375.9642676000503</v>
      </c>
      <c r="E1081" t="s">
        <v>25</v>
      </c>
      <c r="F1081" t="s">
        <v>67</v>
      </c>
    </row>
    <row r="1082" spans="1:6" x14ac:dyDescent="0.35">
      <c r="A1082" t="str">
        <f t="shared" si="16"/>
        <v>ET14,70</v>
      </c>
      <c r="B1082">
        <v>70</v>
      </c>
      <c r="C1082">
        <v>3838.1677273031</v>
      </c>
      <c r="D1082">
        <v>3882.2150109200002</v>
      </c>
      <c r="E1082" t="s">
        <v>25</v>
      </c>
      <c r="F1082" t="s">
        <v>67</v>
      </c>
    </row>
    <row r="1083" spans="1:6" x14ac:dyDescent="0.35">
      <c r="A1083" t="str">
        <f t="shared" si="16"/>
        <v>ET14,71</v>
      </c>
      <c r="B1083">
        <v>71</v>
      </c>
      <c r="C1083">
        <v>3390.7682472290699</v>
      </c>
      <c r="D1083">
        <v>3389.2332519029901</v>
      </c>
      <c r="E1083" t="s">
        <v>25</v>
      </c>
      <c r="F1083" t="s">
        <v>67</v>
      </c>
    </row>
    <row r="1084" spans="1:6" x14ac:dyDescent="0.35">
      <c r="A1084" t="str">
        <f t="shared" si="16"/>
        <v>ET14,72</v>
      </c>
      <c r="B1084">
        <v>72</v>
      </c>
      <c r="C1084">
        <v>2943.3687671550401</v>
      </c>
      <c r="D1084">
        <v>2943.3687671550401</v>
      </c>
      <c r="E1084" t="s">
        <v>25</v>
      </c>
      <c r="F1084" t="s">
        <v>67</v>
      </c>
    </row>
    <row r="1085" spans="1:6" x14ac:dyDescent="0.35">
      <c r="A1085" t="str">
        <f t="shared" si="16"/>
        <v>ET14,73</v>
      </c>
      <c r="B1085">
        <v>73</v>
      </c>
      <c r="C1085">
        <v>2672.26715027714</v>
      </c>
      <c r="D1085">
        <v>2579.3298376349999</v>
      </c>
      <c r="E1085" t="s">
        <v>25</v>
      </c>
      <c r="F1085" t="s">
        <v>67</v>
      </c>
    </row>
    <row r="1086" spans="1:6" x14ac:dyDescent="0.35">
      <c r="A1086" t="str">
        <f t="shared" si="16"/>
        <v>ET14,74</v>
      </c>
      <c r="B1086">
        <v>74</v>
      </c>
      <c r="C1086">
        <v>2401.1655333992398</v>
      </c>
      <c r="D1086">
        <v>2285.2587617130298</v>
      </c>
      <c r="E1086" t="s">
        <v>25</v>
      </c>
      <c r="F1086" t="s">
        <v>67</v>
      </c>
    </row>
    <row r="1087" spans="1:6" x14ac:dyDescent="0.35">
      <c r="A1087" t="str">
        <f t="shared" si="16"/>
        <v>ET14,75</v>
      </c>
      <c r="B1087">
        <v>75</v>
      </c>
      <c r="C1087">
        <v>2130.0639165213402</v>
      </c>
      <c r="D1087">
        <v>2037.65634211214</v>
      </c>
      <c r="E1087" t="s">
        <v>25</v>
      </c>
      <c r="F1087" t="s">
        <v>67</v>
      </c>
    </row>
    <row r="1088" spans="1:6" x14ac:dyDescent="0.35">
      <c r="A1088" t="str">
        <f t="shared" si="16"/>
        <v>ET14,76</v>
      </c>
      <c r="B1088">
        <v>76</v>
      </c>
      <c r="C1088">
        <v>1858.96229964344</v>
      </c>
      <c r="D1088">
        <v>1813.0233815553099</v>
      </c>
      <c r="E1088" t="s">
        <v>25</v>
      </c>
      <c r="F1088" t="s">
        <v>67</v>
      </c>
    </row>
    <row r="1089" spans="1:6" x14ac:dyDescent="0.35">
      <c r="A1089" t="str">
        <f t="shared" si="16"/>
        <v>ET14,77</v>
      </c>
      <c r="B1089">
        <v>77</v>
      </c>
      <c r="C1089">
        <v>1587.8606827655301</v>
      </c>
      <c r="D1089">
        <v>1587.8606827655301</v>
      </c>
      <c r="E1089" t="s">
        <v>25</v>
      </c>
      <c r="F1089" t="s">
        <v>67</v>
      </c>
    </row>
    <row r="1090" spans="1:6" x14ac:dyDescent="0.35">
      <c r="A1090" t="str">
        <f t="shared" si="16"/>
        <v>ET14,78</v>
      </c>
      <c r="B1090">
        <v>78</v>
      </c>
      <c r="C1090">
        <v>1363.3485462124299</v>
      </c>
      <c r="D1090">
        <v>1345.3384147807999</v>
      </c>
      <c r="E1090" t="s">
        <v>25</v>
      </c>
      <c r="F1090" t="s">
        <v>67</v>
      </c>
    </row>
    <row r="1091" spans="1:6" x14ac:dyDescent="0.35">
      <c r="A1091" t="str">
        <f t="shared" ref="A1091:A1154" si="17">_xlfn.CONCAT(E1091,",",B1091)</f>
        <v>ET14,79</v>
      </c>
      <c r="B1091">
        <v>79</v>
      </c>
      <c r="C1091">
        <v>1138.83640965932</v>
      </c>
      <c r="D1091">
        <v>1095.3042118989999</v>
      </c>
      <c r="E1091" t="s">
        <v>25</v>
      </c>
      <c r="F1091" t="s">
        <v>67</v>
      </c>
    </row>
    <row r="1092" spans="1:6" x14ac:dyDescent="0.35">
      <c r="A1092" t="str">
        <f t="shared" si="17"/>
        <v>ET14,80</v>
      </c>
      <c r="B1092">
        <v>80</v>
      </c>
      <c r="C1092">
        <v>914.32427310621404</v>
      </c>
      <c r="D1092">
        <v>854.27507473300795</v>
      </c>
      <c r="E1092" t="s">
        <v>25</v>
      </c>
      <c r="F1092" t="s">
        <v>67</v>
      </c>
    </row>
    <row r="1093" spans="1:6" x14ac:dyDescent="0.35">
      <c r="A1093" t="str">
        <f t="shared" si="17"/>
        <v>ET14,81</v>
      </c>
      <c r="B1093">
        <v>81</v>
      </c>
      <c r="C1093">
        <v>689.81213655310705</v>
      </c>
      <c r="D1093">
        <v>638.76800389571599</v>
      </c>
      <c r="E1093" t="s">
        <v>25</v>
      </c>
      <c r="F1093" t="s">
        <v>67</v>
      </c>
    </row>
    <row r="1094" spans="1:6" x14ac:dyDescent="0.35">
      <c r="A1094" t="str">
        <f t="shared" si="17"/>
        <v>ET14,82</v>
      </c>
      <c r="B1094">
        <v>82</v>
      </c>
      <c r="C1094">
        <v>465.3</v>
      </c>
      <c r="D1094">
        <v>465.3</v>
      </c>
      <c r="E1094" t="s">
        <v>25</v>
      </c>
      <c r="F1094" t="s">
        <v>67</v>
      </c>
    </row>
    <row r="1095" spans="1:6" x14ac:dyDescent="0.35">
      <c r="A1095" t="str">
        <f t="shared" si="17"/>
        <v>ET14,83</v>
      </c>
      <c r="B1095">
        <v>83</v>
      </c>
      <c r="C1095">
        <v>408.59840000000003</v>
      </c>
      <c r="D1095">
        <v>345.38927160997298</v>
      </c>
      <c r="E1095" t="s">
        <v>25</v>
      </c>
      <c r="F1095" t="s">
        <v>67</v>
      </c>
    </row>
    <row r="1096" spans="1:6" x14ac:dyDescent="0.35">
      <c r="A1096" t="str">
        <f t="shared" si="17"/>
        <v>ET14,84</v>
      </c>
      <c r="B1096">
        <v>84</v>
      </c>
      <c r="C1096">
        <v>351.89679999999998</v>
      </c>
      <c r="D1096">
        <v>270.55885909467997</v>
      </c>
      <c r="E1096" t="s">
        <v>25</v>
      </c>
      <c r="F1096" t="s">
        <v>67</v>
      </c>
    </row>
    <row r="1097" spans="1:6" x14ac:dyDescent="0.35">
      <c r="A1097" t="str">
        <f t="shared" si="17"/>
        <v>ET14,85</v>
      </c>
      <c r="B1097">
        <v>85</v>
      </c>
      <c r="C1097">
        <v>295.1952</v>
      </c>
      <c r="D1097">
        <v>227.333010774401</v>
      </c>
      <c r="E1097" t="s">
        <v>25</v>
      </c>
      <c r="F1097" t="s">
        <v>67</v>
      </c>
    </row>
    <row r="1098" spans="1:6" x14ac:dyDescent="0.35">
      <c r="A1098" t="str">
        <f t="shared" si="17"/>
        <v>ET14,86</v>
      </c>
      <c r="B1098">
        <v>86</v>
      </c>
      <c r="C1098">
        <v>238.49359999999999</v>
      </c>
      <c r="D1098">
        <v>202.235974969415</v>
      </c>
      <c r="E1098" t="s">
        <v>25</v>
      </c>
      <c r="F1098" t="s">
        <v>67</v>
      </c>
    </row>
    <row r="1099" spans="1:6" x14ac:dyDescent="0.35">
      <c r="A1099" t="str">
        <f t="shared" si="17"/>
        <v>ET14,87</v>
      </c>
      <c r="B1099">
        <v>87</v>
      </c>
      <c r="C1099">
        <v>181.792</v>
      </c>
      <c r="D1099">
        <v>181.792</v>
      </c>
      <c r="E1099" t="s">
        <v>25</v>
      </c>
      <c r="F1099" t="s">
        <v>67</v>
      </c>
    </row>
    <row r="1100" spans="1:6" x14ac:dyDescent="0.35">
      <c r="A1100" t="str">
        <f t="shared" si="17"/>
        <v>ET14,88</v>
      </c>
      <c r="B1100">
        <v>88</v>
      </c>
      <c r="C1100">
        <v>152.22120000000001</v>
      </c>
      <c r="D1100">
        <v>155.37510435526599</v>
      </c>
      <c r="E1100" t="s">
        <v>25</v>
      </c>
      <c r="F1100" t="s">
        <v>67</v>
      </c>
    </row>
    <row r="1101" spans="1:6" x14ac:dyDescent="0.35">
      <c r="A1101" t="str">
        <f t="shared" si="17"/>
        <v>ET14,89</v>
      </c>
      <c r="B1101">
        <v>89</v>
      </c>
      <c r="C1101">
        <v>122.6504</v>
      </c>
      <c r="D1101">
        <v>123.75838719964</v>
      </c>
      <c r="E1101" t="s">
        <v>25</v>
      </c>
      <c r="F1101" t="s">
        <v>67</v>
      </c>
    </row>
    <row r="1102" spans="1:6" x14ac:dyDescent="0.35">
      <c r="A1102" t="str">
        <f t="shared" si="17"/>
        <v>ET14,90</v>
      </c>
      <c r="B1102">
        <v>90</v>
      </c>
      <c r="C1102">
        <v>93.079599999999999</v>
      </c>
      <c r="D1102">
        <v>90.564717866381699</v>
      </c>
      <c r="E1102" t="s">
        <v>25</v>
      </c>
      <c r="F1102" t="s">
        <v>67</v>
      </c>
    </row>
    <row r="1103" spans="1:6" x14ac:dyDescent="0.35">
      <c r="A1103" t="str">
        <f t="shared" si="17"/>
        <v>ET14,91</v>
      </c>
      <c r="B1103">
        <v>91</v>
      </c>
      <c r="C1103">
        <v>63.508800000000001</v>
      </c>
      <c r="D1103">
        <v>59.416965688748903</v>
      </c>
      <c r="E1103" t="s">
        <v>25</v>
      </c>
      <c r="F1103" t="s">
        <v>67</v>
      </c>
    </row>
    <row r="1104" spans="1:6" x14ac:dyDescent="0.35">
      <c r="A1104" t="str">
        <f t="shared" si="17"/>
        <v>ET14,92</v>
      </c>
      <c r="B1104">
        <v>92</v>
      </c>
      <c r="C1104">
        <v>33.938000000000002</v>
      </c>
      <c r="D1104">
        <v>33.938000000000002</v>
      </c>
      <c r="E1104" t="s">
        <v>25</v>
      </c>
      <c r="F1104" t="s">
        <v>67</v>
      </c>
    </row>
    <row r="1105" spans="1:6" x14ac:dyDescent="0.35">
      <c r="A1105" t="str">
        <f t="shared" si="17"/>
        <v>ET14,93</v>
      </c>
      <c r="B1105">
        <v>93</v>
      </c>
      <c r="C1105">
        <v>27.6144</v>
      </c>
      <c r="D1105">
        <v>16.822246968964901</v>
      </c>
      <c r="E1105" t="s">
        <v>25</v>
      </c>
      <c r="F1105" t="s">
        <v>67</v>
      </c>
    </row>
    <row r="1106" spans="1:6" x14ac:dyDescent="0.35">
      <c r="A1106" t="str">
        <f t="shared" si="17"/>
        <v>ET14,94</v>
      </c>
      <c r="B1106">
        <v>94</v>
      </c>
      <c r="C1106">
        <v>21.290800000000001</v>
      </c>
      <c r="D1106">
        <v>7.05036010675963</v>
      </c>
      <c r="E1106" t="s">
        <v>25</v>
      </c>
      <c r="F1106" t="s">
        <v>67</v>
      </c>
    </row>
    <row r="1107" spans="1:6" x14ac:dyDescent="0.35">
      <c r="A1107" t="str">
        <f t="shared" si="17"/>
        <v>ET14,95</v>
      </c>
      <c r="B1107">
        <v>95</v>
      </c>
      <c r="C1107">
        <v>14.9672</v>
      </c>
      <c r="D1107">
        <v>2.6745497600719599</v>
      </c>
      <c r="E1107" t="s">
        <v>25</v>
      </c>
      <c r="F1107" t="s">
        <v>67</v>
      </c>
    </row>
    <row r="1108" spans="1:6" x14ac:dyDescent="0.35">
      <c r="A1108" t="str">
        <f t="shared" si="17"/>
        <v>ET14,96</v>
      </c>
      <c r="B1108">
        <v>96</v>
      </c>
      <c r="C1108">
        <v>8.6435999999999993</v>
      </c>
      <c r="D1108">
        <v>1.7470262755895301</v>
      </c>
      <c r="E1108" t="s">
        <v>25</v>
      </c>
      <c r="F1108" t="s">
        <v>67</v>
      </c>
    </row>
    <row r="1109" spans="1:6" x14ac:dyDescent="0.35">
      <c r="A1109" t="str">
        <f t="shared" si="17"/>
        <v>ET14,97</v>
      </c>
      <c r="B1109">
        <v>97</v>
      </c>
      <c r="C1109">
        <v>2.3199999999999998</v>
      </c>
      <c r="D1109">
        <v>2.3199999999999701</v>
      </c>
      <c r="E1109" t="s">
        <v>25</v>
      </c>
      <c r="F1109" t="s">
        <v>67</v>
      </c>
    </row>
    <row r="1110" spans="1:6" x14ac:dyDescent="0.35">
      <c r="A1110" t="str">
        <f t="shared" si="17"/>
        <v>ET14,98</v>
      </c>
      <c r="B1110">
        <v>98</v>
      </c>
      <c r="C1110">
        <v>2.54666666666667</v>
      </c>
      <c r="D1110">
        <v>2.7951624691219199</v>
      </c>
      <c r="E1110" t="s">
        <v>25</v>
      </c>
      <c r="F1110" t="s">
        <v>67</v>
      </c>
    </row>
    <row r="1111" spans="1:6" x14ac:dyDescent="0.35">
      <c r="A1111" t="str">
        <f t="shared" si="17"/>
        <v>ET14,99</v>
      </c>
      <c r="B1111">
        <v>99</v>
      </c>
      <c r="C1111">
        <v>2.7733333333333299</v>
      </c>
      <c r="D1111">
        <v>2.9721299752975301</v>
      </c>
      <c r="E1111" t="s">
        <v>25</v>
      </c>
      <c r="F1111" t="s">
        <v>67</v>
      </c>
    </row>
    <row r="1112" spans="1:6" x14ac:dyDescent="0.35">
      <c r="A1112" t="str">
        <f t="shared" si="17"/>
        <v>ET14,100</v>
      </c>
      <c r="B1112">
        <v>100</v>
      </c>
      <c r="C1112">
        <v>3</v>
      </c>
      <c r="D1112">
        <v>3</v>
      </c>
      <c r="E1112" t="s">
        <v>25</v>
      </c>
      <c r="F1112" t="s">
        <v>67</v>
      </c>
    </row>
    <row r="1113" spans="1:6" x14ac:dyDescent="0.35">
      <c r="A1113" t="str">
        <f t="shared" si="17"/>
        <v>ET15,&lt;1</v>
      </c>
      <c r="B1113" t="s">
        <v>61</v>
      </c>
      <c r="C1113">
        <v>7330.5793394744396</v>
      </c>
      <c r="D1113">
        <v>7330.5793394744396</v>
      </c>
      <c r="E1113" t="s">
        <v>27</v>
      </c>
      <c r="F1113" t="s">
        <v>68</v>
      </c>
    </row>
    <row r="1114" spans="1:6" x14ac:dyDescent="0.35">
      <c r="A1114" t="str">
        <f t="shared" si="17"/>
        <v>ET15,1</v>
      </c>
      <c r="B1114">
        <v>1</v>
      </c>
      <c r="C1114">
        <v>7052.3383619300903</v>
      </c>
      <c r="D1114">
        <v>7047.6285120227703</v>
      </c>
      <c r="E1114" t="s">
        <v>27</v>
      </c>
      <c r="F1114" t="s">
        <v>68</v>
      </c>
    </row>
    <row r="1115" spans="1:6" x14ac:dyDescent="0.35">
      <c r="A1115" t="str">
        <f t="shared" si="17"/>
        <v>ET15,2</v>
      </c>
      <c r="B1115">
        <v>2</v>
      </c>
      <c r="C1115">
        <v>6774.09738438575</v>
      </c>
      <c r="D1115">
        <v>6774.09738438575</v>
      </c>
      <c r="E1115" t="s">
        <v>27</v>
      </c>
      <c r="F1115" t="s">
        <v>68</v>
      </c>
    </row>
    <row r="1116" spans="1:6" x14ac:dyDescent="0.35">
      <c r="A1116" t="str">
        <f t="shared" si="17"/>
        <v>ET15,3</v>
      </c>
      <c r="B1116">
        <v>3</v>
      </c>
      <c r="C1116">
        <v>6544.8980449855198</v>
      </c>
      <c r="D1116">
        <v>6517.41104798162</v>
      </c>
      <c r="E1116" t="s">
        <v>27</v>
      </c>
      <c r="F1116" t="s">
        <v>68</v>
      </c>
    </row>
    <row r="1117" spans="1:6" x14ac:dyDescent="0.35">
      <c r="A1117" t="str">
        <f t="shared" si="17"/>
        <v>ET15,4</v>
      </c>
      <c r="B1117">
        <v>4</v>
      </c>
      <c r="C1117">
        <v>6315.6987055852896</v>
      </c>
      <c r="D1117">
        <v>6277.0161606431102</v>
      </c>
      <c r="E1117" t="s">
        <v>27</v>
      </c>
      <c r="F1117" t="s">
        <v>68</v>
      </c>
    </row>
    <row r="1118" spans="1:6" x14ac:dyDescent="0.35">
      <c r="A1118" t="str">
        <f t="shared" si="17"/>
        <v>ET15,5</v>
      </c>
      <c r="B1118">
        <v>5</v>
      </c>
      <c r="C1118">
        <v>6086.4993661850604</v>
      </c>
      <c r="D1118">
        <v>6050.3647718065404</v>
      </c>
      <c r="E1118" t="s">
        <v>27</v>
      </c>
      <c r="F1118" t="s">
        <v>68</v>
      </c>
    </row>
    <row r="1119" spans="1:6" x14ac:dyDescent="0.35">
      <c r="A1119" t="str">
        <f t="shared" si="17"/>
        <v>ET15,6</v>
      </c>
      <c r="B1119">
        <v>6</v>
      </c>
      <c r="C1119">
        <v>5857.3000267848302</v>
      </c>
      <c r="D1119">
        <v>5834.9089309082601</v>
      </c>
      <c r="E1119" t="s">
        <v>27</v>
      </c>
      <c r="F1119" t="s">
        <v>68</v>
      </c>
    </row>
    <row r="1120" spans="1:6" x14ac:dyDescent="0.35">
      <c r="A1120" t="str">
        <f t="shared" si="17"/>
        <v>ET15,7</v>
      </c>
      <c r="B1120">
        <v>7</v>
      </c>
      <c r="C1120">
        <v>5628.1006873846</v>
      </c>
      <c r="D1120">
        <v>5628.1006873846</v>
      </c>
      <c r="E1120" t="s">
        <v>27</v>
      </c>
      <c r="F1120" t="s">
        <v>68</v>
      </c>
    </row>
    <row r="1121" spans="1:6" x14ac:dyDescent="0.35">
      <c r="A1121" t="str">
        <f t="shared" si="17"/>
        <v>ET15,8</v>
      </c>
      <c r="B1121">
        <v>8</v>
      </c>
      <c r="C1121">
        <v>5516.8193970715902</v>
      </c>
      <c r="D1121">
        <v>5430.88888327318</v>
      </c>
      <c r="E1121" t="s">
        <v>27</v>
      </c>
      <c r="F1121" t="s">
        <v>68</v>
      </c>
    </row>
    <row r="1122" spans="1:6" x14ac:dyDescent="0.35">
      <c r="A1122" t="str">
        <f t="shared" si="17"/>
        <v>ET15,9</v>
      </c>
      <c r="B1122">
        <v>9</v>
      </c>
      <c r="C1122">
        <v>5405.5381067585804</v>
      </c>
      <c r="D1122">
        <v>5258.2095310168497</v>
      </c>
      <c r="E1122" t="s">
        <v>27</v>
      </c>
      <c r="F1122" t="s">
        <v>68</v>
      </c>
    </row>
    <row r="1123" spans="1:6" x14ac:dyDescent="0.35">
      <c r="A1123" t="str">
        <f t="shared" si="17"/>
        <v>ET15,10</v>
      </c>
      <c r="B1123">
        <v>10</v>
      </c>
      <c r="C1123">
        <v>5294.2568164455797</v>
      </c>
      <c r="D1123">
        <v>5128.49543565971</v>
      </c>
      <c r="E1123" t="s">
        <v>27</v>
      </c>
      <c r="F1123" t="s">
        <v>68</v>
      </c>
    </row>
    <row r="1124" spans="1:6" x14ac:dyDescent="0.35">
      <c r="A1124" t="str">
        <f t="shared" si="17"/>
        <v>ET15,11</v>
      </c>
      <c r="B1124">
        <v>11</v>
      </c>
      <c r="C1124">
        <v>5182.9755261325699</v>
      </c>
      <c r="D1124">
        <v>5060.1794022459098</v>
      </c>
      <c r="E1124" t="s">
        <v>27</v>
      </c>
      <c r="F1124" t="s">
        <v>68</v>
      </c>
    </row>
    <row r="1125" spans="1:6" x14ac:dyDescent="0.35">
      <c r="A1125" t="str">
        <f t="shared" si="17"/>
        <v>ET15,12</v>
      </c>
      <c r="B1125">
        <v>12</v>
      </c>
      <c r="C1125">
        <v>5071.6942358195602</v>
      </c>
      <c r="D1125">
        <v>5071.6942358195602</v>
      </c>
      <c r="E1125" t="s">
        <v>27</v>
      </c>
      <c r="F1125" t="s">
        <v>68</v>
      </c>
    </row>
    <row r="1126" spans="1:6" x14ac:dyDescent="0.35">
      <c r="A1126" t="str">
        <f t="shared" si="17"/>
        <v>ET15,13</v>
      </c>
      <c r="B1126">
        <v>13</v>
      </c>
      <c r="C1126">
        <v>5227.6176787173599</v>
      </c>
      <c r="D1126">
        <v>5172.5081963469102</v>
      </c>
      <c r="E1126" t="s">
        <v>27</v>
      </c>
      <c r="F1126" t="s">
        <v>68</v>
      </c>
    </row>
    <row r="1127" spans="1:6" x14ac:dyDescent="0.35">
      <c r="A1127" t="str">
        <f t="shared" si="17"/>
        <v>ET15,14</v>
      </c>
      <c r="B1127">
        <v>14</v>
      </c>
      <c r="C1127">
        <v>5383.5411216151597</v>
      </c>
      <c r="D1127">
        <v>5336.2313634826596</v>
      </c>
      <c r="E1127" t="s">
        <v>27</v>
      </c>
      <c r="F1127" t="s">
        <v>68</v>
      </c>
    </row>
    <row r="1128" spans="1:6" x14ac:dyDescent="0.35">
      <c r="A1128" t="str">
        <f t="shared" si="17"/>
        <v>ET15,15</v>
      </c>
      <c r="B1128">
        <v>15</v>
      </c>
      <c r="C1128">
        <v>5539.4645645129604</v>
      </c>
      <c r="D1128">
        <v>5527.5092718036403</v>
      </c>
      <c r="E1128" t="s">
        <v>27</v>
      </c>
      <c r="F1128" t="s">
        <v>68</v>
      </c>
    </row>
    <row r="1129" spans="1:6" x14ac:dyDescent="0.35">
      <c r="A1129" t="str">
        <f t="shared" si="17"/>
        <v>ET15,16</v>
      </c>
      <c r="B1129">
        <v>16</v>
      </c>
      <c r="C1129">
        <v>5695.3880074107601</v>
      </c>
      <c r="D1129">
        <v>5710.9874558866704</v>
      </c>
      <c r="E1129" t="s">
        <v>27</v>
      </c>
      <c r="F1129" t="s">
        <v>68</v>
      </c>
    </row>
    <row r="1130" spans="1:6" x14ac:dyDescent="0.35">
      <c r="A1130" t="str">
        <f t="shared" si="17"/>
        <v>ET15,17</v>
      </c>
      <c r="B1130">
        <v>17</v>
      </c>
      <c r="C1130">
        <v>5851.3114503085599</v>
      </c>
      <c r="D1130">
        <v>5851.3114503085599</v>
      </c>
      <c r="E1130" t="s">
        <v>27</v>
      </c>
      <c r="F1130" t="s">
        <v>68</v>
      </c>
    </row>
    <row r="1131" spans="1:6" x14ac:dyDescent="0.35">
      <c r="A1131" t="str">
        <f t="shared" si="17"/>
        <v>ET15,18</v>
      </c>
      <c r="B1131">
        <v>18</v>
      </c>
      <c r="C1131">
        <v>5848.3445066904997</v>
      </c>
      <c r="D1131">
        <v>5922.4729052023704</v>
      </c>
      <c r="E1131" t="s">
        <v>27</v>
      </c>
      <c r="F1131" t="s">
        <v>68</v>
      </c>
    </row>
    <row r="1132" spans="1:6" x14ac:dyDescent="0.35">
      <c r="A1132" t="str">
        <f t="shared" si="17"/>
        <v>ET15,19</v>
      </c>
      <c r="B1132">
        <v>19</v>
      </c>
      <c r="C1132">
        <v>5845.3775630724404</v>
      </c>
      <c r="D1132">
        <v>5935.8479329260599</v>
      </c>
      <c r="E1132" t="s">
        <v>27</v>
      </c>
      <c r="F1132" t="s">
        <v>68</v>
      </c>
    </row>
    <row r="1133" spans="1:6" x14ac:dyDescent="0.35">
      <c r="A1133" t="str">
        <f t="shared" si="17"/>
        <v>ET15,20</v>
      </c>
      <c r="B1133">
        <v>20</v>
      </c>
      <c r="C1133">
        <v>5842.4106194543801</v>
      </c>
      <c r="D1133">
        <v>5912.15876139381</v>
      </c>
      <c r="E1133" t="s">
        <v>27</v>
      </c>
      <c r="F1133" t="s">
        <v>68</v>
      </c>
    </row>
    <row r="1134" spans="1:6" x14ac:dyDescent="0.35">
      <c r="A1134" t="str">
        <f t="shared" si="17"/>
        <v>ET15,21</v>
      </c>
      <c r="B1134">
        <v>21</v>
      </c>
      <c r="C1134">
        <v>5839.4436758363199</v>
      </c>
      <c r="D1134">
        <v>5872.1276185198103</v>
      </c>
      <c r="E1134" t="s">
        <v>27</v>
      </c>
      <c r="F1134" t="s">
        <v>68</v>
      </c>
    </row>
    <row r="1135" spans="1:6" x14ac:dyDescent="0.35">
      <c r="A1135" t="str">
        <f t="shared" si="17"/>
        <v>ET15,22</v>
      </c>
      <c r="B1135">
        <v>22</v>
      </c>
      <c r="C1135">
        <v>5836.4767322182597</v>
      </c>
      <c r="D1135">
        <v>5836.4767322182597</v>
      </c>
      <c r="E1135" t="s">
        <v>27</v>
      </c>
      <c r="F1135" t="s">
        <v>68</v>
      </c>
    </row>
    <row r="1136" spans="1:6" x14ac:dyDescent="0.35">
      <c r="A1136" t="str">
        <f t="shared" si="17"/>
        <v>ET15,23</v>
      </c>
      <c r="B1136">
        <v>23</v>
      </c>
      <c r="C1136">
        <v>5778.5883637618999</v>
      </c>
      <c r="D1136">
        <v>5818.7109765124796</v>
      </c>
      <c r="E1136" t="s">
        <v>27</v>
      </c>
      <c r="F1136" t="s">
        <v>68</v>
      </c>
    </row>
    <row r="1137" spans="1:6" x14ac:dyDescent="0.35">
      <c r="A1137" t="str">
        <f t="shared" si="17"/>
        <v>ET15,24</v>
      </c>
      <c r="B1137">
        <v>24</v>
      </c>
      <c r="C1137">
        <v>5720.6999953055301</v>
      </c>
      <c r="D1137">
        <v>5803.4658098623704</v>
      </c>
      <c r="E1137" t="s">
        <v>27</v>
      </c>
      <c r="F1137" t="s">
        <v>68</v>
      </c>
    </row>
    <row r="1138" spans="1:6" x14ac:dyDescent="0.35">
      <c r="A1138" t="str">
        <f t="shared" si="17"/>
        <v>ET15,25</v>
      </c>
      <c r="B1138">
        <v>25</v>
      </c>
      <c r="C1138">
        <v>5662.8116268491704</v>
      </c>
      <c r="D1138">
        <v>5768.1593368369604</v>
      </c>
      <c r="E1138" t="s">
        <v>27</v>
      </c>
      <c r="F1138" t="s">
        <v>68</v>
      </c>
    </row>
    <row r="1139" spans="1:6" x14ac:dyDescent="0.35">
      <c r="A1139" t="str">
        <f t="shared" si="17"/>
        <v>ET15,26</v>
      </c>
      <c r="B1139">
        <v>26</v>
      </c>
      <c r="C1139">
        <v>5604.9232583927997</v>
      </c>
      <c r="D1139">
        <v>5690.2096620053098</v>
      </c>
      <c r="E1139" t="s">
        <v>27</v>
      </c>
      <c r="F1139" t="s">
        <v>68</v>
      </c>
    </row>
    <row r="1140" spans="1:6" x14ac:dyDescent="0.35">
      <c r="A1140" t="str">
        <f t="shared" si="17"/>
        <v>ET15,27</v>
      </c>
      <c r="B1140">
        <v>27</v>
      </c>
      <c r="C1140">
        <v>5547.0348899364399</v>
      </c>
      <c r="D1140">
        <v>5547.0348899364399</v>
      </c>
      <c r="E1140" t="s">
        <v>27</v>
      </c>
      <c r="F1140" t="s">
        <v>68</v>
      </c>
    </row>
    <row r="1141" spans="1:6" x14ac:dyDescent="0.35">
      <c r="A1141" t="str">
        <f t="shared" si="17"/>
        <v>ET15,28</v>
      </c>
      <c r="B1141">
        <v>28</v>
      </c>
      <c r="C1141">
        <v>5269.8772548639699</v>
      </c>
      <c r="D1141">
        <v>5324.8437530683896</v>
      </c>
      <c r="E1141" t="s">
        <v>27</v>
      </c>
      <c r="F1141" t="s">
        <v>68</v>
      </c>
    </row>
    <row r="1142" spans="1:6" x14ac:dyDescent="0.35">
      <c r="A1142" t="str">
        <f t="shared" si="17"/>
        <v>ET15,29</v>
      </c>
      <c r="B1142">
        <v>29</v>
      </c>
      <c r="C1142">
        <v>4992.7196197915</v>
      </c>
      <c r="D1142">
        <v>5045.0074953151498</v>
      </c>
      <c r="E1142" t="s">
        <v>27</v>
      </c>
      <c r="F1142" t="s">
        <v>68</v>
      </c>
    </row>
    <row r="1143" spans="1:6" x14ac:dyDescent="0.35">
      <c r="A1143" t="str">
        <f t="shared" si="17"/>
        <v>ET15,30</v>
      </c>
      <c r="B1143">
        <v>30</v>
      </c>
      <c r="C1143">
        <v>4715.5619847190201</v>
      </c>
      <c r="D1143">
        <v>4737.6879884597001</v>
      </c>
      <c r="E1143" t="s">
        <v>27</v>
      </c>
      <c r="F1143" t="s">
        <v>68</v>
      </c>
    </row>
    <row r="1144" spans="1:6" x14ac:dyDescent="0.35">
      <c r="A1144" t="str">
        <f t="shared" si="17"/>
        <v>ET15,31</v>
      </c>
      <c r="B1144">
        <v>31</v>
      </c>
      <c r="C1144">
        <v>4438.4043496465501</v>
      </c>
      <c r="D1144">
        <v>4433.0471042850104</v>
      </c>
      <c r="E1144" t="s">
        <v>27</v>
      </c>
      <c r="F1144" t="s">
        <v>68</v>
      </c>
    </row>
    <row r="1145" spans="1:6" x14ac:dyDescent="0.35">
      <c r="A1145" t="str">
        <f t="shared" si="17"/>
        <v>ET15,32</v>
      </c>
      <c r="B1145">
        <v>32</v>
      </c>
      <c r="C1145">
        <v>4161.2467145740802</v>
      </c>
      <c r="D1145">
        <v>4161.2467145740802</v>
      </c>
      <c r="E1145" t="s">
        <v>27</v>
      </c>
      <c r="F1145" t="s">
        <v>68</v>
      </c>
    </row>
    <row r="1146" spans="1:6" x14ac:dyDescent="0.35">
      <c r="A1146" t="str">
        <f t="shared" si="17"/>
        <v>ET15,33</v>
      </c>
      <c r="B1146">
        <v>33</v>
      </c>
      <c r="C1146">
        <v>4013.5588939928798</v>
      </c>
      <c r="D1146">
        <v>3945.0270104401802</v>
      </c>
      <c r="E1146" t="s">
        <v>27</v>
      </c>
      <c r="F1146" t="s">
        <v>68</v>
      </c>
    </row>
    <row r="1147" spans="1:6" x14ac:dyDescent="0.35">
      <c r="A1147" t="str">
        <f t="shared" si="17"/>
        <v>ET15,34</v>
      </c>
      <c r="B1147">
        <v>34</v>
      </c>
      <c r="C1147">
        <v>3865.8710734116898</v>
      </c>
      <c r="D1147">
        <v>3777.4414603178302</v>
      </c>
      <c r="E1147" t="s">
        <v>27</v>
      </c>
      <c r="F1147" t="s">
        <v>68</v>
      </c>
    </row>
    <row r="1148" spans="1:6" x14ac:dyDescent="0.35">
      <c r="A1148" t="str">
        <f t="shared" si="17"/>
        <v>ET15,35</v>
      </c>
      <c r="B1148">
        <v>35</v>
      </c>
      <c r="C1148">
        <v>3718.1832528304899</v>
      </c>
      <c r="D1148">
        <v>3644.12185197182</v>
      </c>
      <c r="E1148" t="s">
        <v>27</v>
      </c>
      <c r="F1148" t="s">
        <v>68</v>
      </c>
    </row>
    <row r="1149" spans="1:6" x14ac:dyDescent="0.35">
      <c r="A1149" t="str">
        <f t="shared" si="17"/>
        <v>ET15,36</v>
      </c>
      <c r="B1149">
        <v>36</v>
      </c>
      <c r="C1149">
        <v>3570.4954322492999</v>
      </c>
      <c r="D1149">
        <v>3530.6999731669698</v>
      </c>
      <c r="E1149" t="s">
        <v>27</v>
      </c>
      <c r="F1149" t="s">
        <v>68</v>
      </c>
    </row>
    <row r="1150" spans="1:6" x14ac:dyDescent="0.35">
      <c r="A1150" t="str">
        <f t="shared" si="17"/>
        <v>ET15,37</v>
      </c>
      <c r="B1150">
        <v>37</v>
      </c>
      <c r="C1150">
        <v>3422.8076116681</v>
      </c>
      <c r="D1150">
        <v>3422.8076116681</v>
      </c>
      <c r="E1150" t="s">
        <v>27</v>
      </c>
      <c r="F1150" t="s">
        <v>68</v>
      </c>
    </row>
    <row r="1151" spans="1:6" x14ac:dyDescent="0.35">
      <c r="A1151" t="str">
        <f t="shared" si="17"/>
        <v>ET15,38</v>
      </c>
      <c r="B1151">
        <v>38</v>
      </c>
      <c r="C1151">
        <v>3284.8837171697501</v>
      </c>
      <c r="D1151">
        <v>3308.2348512691601</v>
      </c>
      <c r="E1151" t="s">
        <v>27</v>
      </c>
      <c r="F1151" t="s">
        <v>68</v>
      </c>
    </row>
    <row r="1152" spans="1:6" x14ac:dyDescent="0.35">
      <c r="A1152" t="str">
        <f t="shared" si="17"/>
        <v>ET15,39</v>
      </c>
      <c r="B1152">
        <v>39</v>
      </c>
      <c r="C1152">
        <v>3146.9598226714002</v>
      </c>
      <c r="D1152">
        <v>3183.4049598807601</v>
      </c>
      <c r="E1152" t="s">
        <v>27</v>
      </c>
      <c r="F1152" t="s">
        <v>68</v>
      </c>
    </row>
    <row r="1153" spans="1:6" x14ac:dyDescent="0.35">
      <c r="A1153" t="str">
        <f t="shared" si="17"/>
        <v>ET15,40</v>
      </c>
      <c r="B1153">
        <v>40</v>
      </c>
      <c r="C1153">
        <v>3009.0359281730598</v>
      </c>
      <c r="D1153">
        <v>3046.89950144266</v>
      </c>
      <c r="E1153" t="s">
        <v>27</v>
      </c>
      <c r="F1153" t="s">
        <v>68</v>
      </c>
    </row>
    <row r="1154" spans="1:6" x14ac:dyDescent="0.35">
      <c r="A1154" t="str">
        <f t="shared" si="17"/>
        <v>ET15,41</v>
      </c>
      <c r="B1154">
        <v>41</v>
      </c>
      <c r="C1154">
        <v>2871.1120336747099</v>
      </c>
      <c r="D1154">
        <v>2897.3000398946001</v>
      </c>
      <c r="E1154" t="s">
        <v>27</v>
      </c>
      <c r="F1154" t="s">
        <v>68</v>
      </c>
    </row>
    <row r="1155" spans="1:6" x14ac:dyDescent="0.35">
      <c r="A1155" t="str">
        <f t="shared" ref="A1155:A1213" si="18">_xlfn.CONCAT(E1155,",",B1155)</f>
        <v>ET15,42</v>
      </c>
      <c r="B1155">
        <v>42</v>
      </c>
      <c r="C1155">
        <v>2733.18813917636</v>
      </c>
      <c r="D1155">
        <v>2733.18813917636</v>
      </c>
      <c r="E1155" t="s">
        <v>27</v>
      </c>
      <c r="F1155" t="s">
        <v>68</v>
      </c>
    </row>
    <row r="1156" spans="1:6" x14ac:dyDescent="0.35">
      <c r="A1156" t="str">
        <f t="shared" si="18"/>
        <v>ET15,43</v>
      </c>
      <c r="B1156">
        <v>43</v>
      </c>
      <c r="C1156">
        <v>2567.9646556386301</v>
      </c>
      <c r="D1156">
        <v>2555.2395547121901</v>
      </c>
      <c r="E1156" t="s">
        <v>27</v>
      </c>
      <c r="F1156" t="s">
        <v>68</v>
      </c>
    </row>
    <row r="1157" spans="1:6" x14ac:dyDescent="0.35">
      <c r="A1157" t="str">
        <f t="shared" si="18"/>
        <v>ET15,44</v>
      </c>
      <c r="B1157">
        <v>44</v>
      </c>
      <c r="C1157">
        <v>2402.7411721008998</v>
      </c>
      <c r="D1157">
        <v>2372.5068078644199</v>
      </c>
      <c r="E1157" t="s">
        <v>27</v>
      </c>
      <c r="F1157" t="s">
        <v>68</v>
      </c>
    </row>
    <row r="1158" spans="1:6" x14ac:dyDescent="0.35">
      <c r="A1158" t="str">
        <f t="shared" si="18"/>
        <v>ET15,45</v>
      </c>
      <c r="B1158">
        <v>45</v>
      </c>
      <c r="C1158">
        <v>2237.5176885631599</v>
      </c>
      <c r="D1158">
        <v>2196.1366114798602</v>
      </c>
      <c r="E1158" t="s">
        <v>27</v>
      </c>
      <c r="F1158" t="s">
        <v>68</v>
      </c>
    </row>
    <row r="1159" spans="1:6" x14ac:dyDescent="0.35">
      <c r="A1159" t="str">
        <f t="shared" si="18"/>
        <v>ET15,46</v>
      </c>
      <c r="B1159">
        <v>46</v>
      </c>
      <c r="C1159">
        <v>2072.2942050254301</v>
      </c>
      <c r="D1159">
        <v>2037.2756784053399</v>
      </c>
      <c r="E1159" t="s">
        <v>27</v>
      </c>
      <c r="F1159" t="s">
        <v>68</v>
      </c>
    </row>
    <row r="1160" spans="1:6" x14ac:dyDescent="0.35">
      <c r="A1160" t="str">
        <f t="shared" si="18"/>
        <v>ET15,47</v>
      </c>
      <c r="B1160">
        <v>47</v>
      </c>
      <c r="C1160">
        <v>1907.0707214877</v>
      </c>
      <c r="D1160">
        <v>1907.0707214877</v>
      </c>
      <c r="E1160" t="s">
        <v>27</v>
      </c>
      <c r="F1160" t="s">
        <v>68</v>
      </c>
    </row>
    <row r="1161" spans="1:6" x14ac:dyDescent="0.35">
      <c r="A1161" t="str">
        <f t="shared" si="18"/>
        <v>ET15,48</v>
      </c>
      <c r="B1161">
        <v>48</v>
      </c>
      <c r="C1161">
        <v>1831.01916843504</v>
      </c>
      <c r="D1161">
        <v>1812.2747929924201</v>
      </c>
      <c r="E1161" t="s">
        <v>27</v>
      </c>
      <c r="F1161" t="s">
        <v>68</v>
      </c>
    </row>
    <row r="1162" spans="1:6" x14ac:dyDescent="0.35">
      <c r="A1162" t="str">
        <f t="shared" si="18"/>
        <v>ET15,49</v>
      </c>
      <c r="B1162">
        <v>49</v>
      </c>
      <c r="C1162">
        <v>1754.96761538237</v>
      </c>
      <c r="D1162">
        <v>1742.06630285963</v>
      </c>
      <c r="E1162" t="s">
        <v>27</v>
      </c>
      <c r="F1162" t="s">
        <v>68</v>
      </c>
    </row>
    <row r="1163" spans="1:6" x14ac:dyDescent="0.35">
      <c r="A1163" t="str">
        <f t="shared" si="18"/>
        <v>ET15,50</v>
      </c>
      <c r="B1163">
        <v>50</v>
      </c>
      <c r="C1163">
        <v>1678.91606232971</v>
      </c>
      <c r="D1163">
        <v>1681.2300004481599</v>
      </c>
      <c r="E1163" t="s">
        <v>27</v>
      </c>
      <c r="F1163" t="s">
        <v>68</v>
      </c>
    </row>
    <row r="1164" spans="1:6" x14ac:dyDescent="0.35">
      <c r="A1164" t="str">
        <f t="shared" si="18"/>
        <v>ET15,51</v>
      </c>
      <c r="B1164">
        <v>51</v>
      </c>
      <c r="C1164">
        <v>1602.86450927705</v>
      </c>
      <c r="D1164">
        <v>1614.5506351168101</v>
      </c>
      <c r="E1164" t="s">
        <v>27</v>
      </c>
      <c r="F1164" t="s">
        <v>68</v>
      </c>
    </row>
    <row r="1165" spans="1:6" x14ac:dyDescent="0.35">
      <c r="A1165" t="str">
        <f t="shared" si="18"/>
        <v>ET15,52</v>
      </c>
      <c r="B1165">
        <v>52</v>
      </c>
      <c r="C1165">
        <v>1526.8129562243801</v>
      </c>
      <c r="D1165">
        <v>1526.8129562243801</v>
      </c>
      <c r="E1165" t="s">
        <v>27</v>
      </c>
      <c r="F1165" t="s">
        <v>68</v>
      </c>
    </row>
    <row r="1166" spans="1:6" x14ac:dyDescent="0.35">
      <c r="A1166" t="str">
        <f t="shared" si="18"/>
        <v>ET15,53</v>
      </c>
      <c r="B1166">
        <v>53</v>
      </c>
      <c r="C1166">
        <v>1409.8699432815599</v>
      </c>
      <c r="D1166">
        <v>1408.4207675745299</v>
      </c>
      <c r="E1166" t="s">
        <v>27</v>
      </c>
      <c r="F1166" t="s">
        <v>68</v>
      </c>
    </row>
    <row r="1167" spans="1:6" x14ac:dyDescent="0.35">
      <c r="A1167" t="str">
        <f t="shared" si="18"/>
        <v>ET15,54</v>
      </c>
      <c r="B1167">
        <v>54</v>
      </c>
      <c r="C1167">
        <v>1292.92693033874</v>
      </c>
      <c r="D1167">
        <v>1272.2540907503101</v>
      </c>
      <c r="E1167" t="s">
        <v>27</v>
      </c>
      <c r="F1167" t="s">
        <v>68</v>
      </c>
    </row>
    <row r="1168" spans="1:6" x14ac:dyDescent="0.35">
      <c r="A1168" t="str">
        <f t="shared" si="18"/>
        <v>ET15,55</v>
      </c>
      <c r="B1168">
        <v>55</v>
      </c>
      <c r="C1168">
        <v>1175.9839173959199</v>
      </c>
      <c r="D1168">
        <v>1136.81200177959</v>
      </c>
      <c r="E1168" t="s">
        <v>27</v>
      </c>
      <c r="F1168" t="s">
        <v>68</v>
      </c>
    </row>
    <row r="1169" spans="1:6" x14ac:dyDescent="0.35">
      <c r="A1169" t="str">
        <f t="shared" si="18"/>
        <v>ET15,56</v>
      </c>
      <c r="B1169">
        <v>56</v>
      </c>
      <c r="C1169">
        <v>1059.0409044531</v>
      </c>
      <c r="D1169">
        <v>1020.59357669029</v>
      </c>
      <c r="E1169" t="s">
        <v>27</v>
      </c>
      <c r="F1169" t="s">
        <v>68</v>
      </c>
    </row>
    <row r="1170" spans="1:6" x14ac:dyDescent="0.35">
      <c r="A1170" t="str">
        <f t="shared" si="18"/>
        <v>ET15,57</v>
      </c>
      <c r="B1170">
        <v>57</v>
      </c>
      <c r="C1170">
        <v>942.09789151027803</v>
      </c>
      <c r="D1170">
        <v>942.09789151027803</v>
      </c>
      <c r="E1170" t="s">
        <v>27</v>
      </c>
      <c r="F1170" t="s">
        <v>68</v>
      </c>
    </row>
    <row r="1171" spans="1:6" x14ac:dyDescent="0.35">
      <c r="A1171" t="str">
        <f t="shared" si="18"/>
        <v>ET15,58</v>
      </c>
      <c r="B1171">
        <v>58</v>
      </c>
      <c r="C1171">
        <v>940.73499347329096</v>
      </c>
      <c r="D1171">
        <v>913.20286367625204</v>
      </c>
      <c r="E1171" t="s">
        <v>27</v>
      </c>
      <c r="F1171" t="s">
        <v>68</v>
      </c>
    </row>
    <row r="1172" spans="1:6" x14ac:dyDescent="0.35">
      <c r="A1172" t="str">
        <f t="shared" si="18"/>
        <v>ET15,59</v>
      </c>
      <c r="B1172">
        <v>59</v>
      </c>
      <c r="C1172">
        <v>939.37209543630399</v>
      </c>
      <c r="D1172">
        <v>919.30177626007901</v>
      </c>
      <c r="E1172" t="s">
        <v>27</v>
      </c>
      <c r="F1172" t="s">
        <v>68</v>
      </c>
    </row>
    <row r="1173" spans="1:6" x14ac:dyDescent="0.35">
      <c r="A1173" t="str">
        <f t="shared" si="18"/>
        <v>ET15,60</v>
      </c>
      <c r="B1173">
        <v>60</v>
      </c>
      <c r="C1173">
        <v>938.00919739931805</v>
      </c>
      <c r="D1173">
        <v>939.16675374242595</v>
      </c>
      <c r="E1173" t="s">
        <v>27</v>
      </c>
      <c r="F1173" t="s">
        <v>68</v>
      </c>
    </row>
    <row r="1174" spans="1:6" x14ac:dyDescent="0.35">
      <c r="A1174" t="str">
        <f t="shared" si="18"/>
        <v>ET15,61</v>
      </c>
      <c r="B1174">
        <v>61</v>
      </c>
      <c r="C1174">
        <v>936.64629936233098</v>
      </c>
      <c r="D1174">
        <v>951.56992060395896</v>
      </c>
      <c r="E1174" t="s">
        <v>27</v>
      </c>
      <c r="F1174" t="s">
        <v>68</v>
      </c>
    </row>
    <row r="1175" spans="1:6" x14ac:dyDescent="0.35">
      <c r="A1175" t="str">
        <f t="shared" si="18"/>
        <v>ET15,62</v>
      </c>
      <c r="B1175">
        <v>62</v>
      </c>
      <c r="C1175">
        <v>935.28340132534402</v>
      </c>
      <c r="D1175">
        <v>935.28340132534402</v>
      </c>
      <c r="E1175" t="s">
        <v>27</v>
      </c>
      <c r="F1175" t="s">
        <v>68</v>
      </c>
    </row>
    <row r="1176" spans="1:6" x14ac:dyDescent="0.35">
      <c r="A1176" t="str">
        <f t="shared" si="18"/>
        <v>ET15,63</v>
      </c>
      <c r="B1176">
        <v>63</v>
      </c>
      <c r="C1176">
        <v>846.23190782226504</v>
      </c>
      <c r="D1176">
        <v>875.55528890049902</v>
      </c>
      <c r="E1176" t="s">
        <v>27</v>
      </c>
      <c r="F1176" t="s">
        <v>68</v>
      </c>
    </row>
    <row r="1177" spans="1:6" x14ac:dyDescent="0.35">
      <c r="A1177" t="str">
        <f t="shared" si="18"/>
        <v>ET15,64</v>
      </c>
      <c r="B1177">
        <v>64</v>
      </c>
      <c r="C1177">
        <v>757.18041431918596</v>
      </c>
      <c r="D1177">
        <v>783.53755037635506</v>
      </c>
      <c r="E1177" t="s">
        <v>27</v>
      </c>
      <c r="F1177" t="s">
        <v>68</v>
      </c>
    </row>
    <row r="1178" spans="1:6" x14ac:dyDescent="0.35">
      <c r="A1178" t="str">
        <f t="shared" si="18"/>
        <v>ET15,65</v>
      </c>
      <c r="B1178">
        <v>65</v>
      </c>
      <c r="C1178">
        <v>668.12892081610801</v>
      </c>
      <c r="D1178">
        <v>676.85812131309399</v>
      </c>
      <c r="E1178" t="s">
        <v>27</v>
      </c>
      <c r="F1178" t="s">
        <v>68</v>
      </c>
    </row>
    <row r="1179" spans="1:6" x14ac:dyDescent="0.35">
      <c r="A1179" t="str">
        <f t="shared" si="18"/>
        <v>ET15,66</v>
      </c>
      <c r="B1179">
        <v>66</v>
      </c>
      <c r="C1179">
        <v>579.07742731302903</v>
      </c>
      <c r="D1179">
        <v>573.14493727089803</v>
      </c>
      <c r="E1179" t="s">
        <v>27</v>
      </c>
      <c r="F1179" t="s">
        <v>68</v>
      </c>
    </row>
    <row r="1180" spans="1:6" x14ac:dyDescent="0.35">
      <c r="A1180" t="str">
        <f t="shared" si="18"/>
        <v>ET15,67</v>
      </c>
      <c r="B1180">
        <v>67</v>
      </c>
      <c r="C1180">
        <v>490.02593380995</v>
      </c>
      <c r="D1180">
        <v>490.02593380995</v>
      </c>
      <c r="E1180" t="s">
        <v>27</v>
      </c>
      <c r="F1180" t="s">
        <v>68</v>
      </c>
    </row>
    <row r="1181" spans="1:6" x14ac:dyDescent="0.35">
      <c r="A1181" t="str">
        <f t="shared" si="18"/>
        <v>ET15,68</v>
      </c>
      <c r="B1181">
        <v>68</v>
      </c>
      <c r="C1181">
        <v>469.46078090585701</v>
      </c>
      <c r="D1181">
        <v>440.22407688610599</v>
      </c>
      <c r="E1181" t="s">
        <v>27</v>
      </c>
      <c r="F1181" t="s">
        <v>68</v>
      </c>
    </row>
    <row r="1182" spans="1:6" x14ac:dyDescent="0.35">
      <c r="A1182" t="str">
        <f t="shared" si="18"/>
        <v>ET15,69</v>
      </c>
      <c r="B1182">
        <v>69</v>
      </c>
      <c r="C1182">
        <v>448.89562800176401</v>
      </c>
      <c r="D1182">
        <v>416.84245403791402</v>
      </c>
      <c r="E1182" t="s">
        <v>27</v>
      </c>
      <c r="F1182" t="s">
        <v>68</v>
      </c>
    </row>
    <row r="1183" spans="1:6" x14ac:dyDescent="0.35">
      <c r="A1183" t="str">
        <f t="shared" si="18"/>
        <v>ET15,70</v>
      </c>
      <c r="B1183">
        <v>70</v>
      </c>
      <c r="C1183">
        <v>428.33047509766999</v>
      </c>
      <c r="D1183">
        <v>408.07918319959799</v>
      </c>
      <c r="E1183" t="s">
        <v>27</v>
      </c>
      <c r="F1183" t="s">
        <v>68</v>
      </c>
    </row>
    <row r="1184" spans="1:6" x14ac:dyDescent="0.35">
      <c r="A1184" t="str">
        <f t="shared" si="18"/>
        <v>ET15,71</v>
      </c>
      <c r="B1184">
        <v>71</v>
      </c>
      <c r="C1184">
        <v>407.76532219357699</v>
      </c>
      <c r="D1184">
        <v>402.13238230538099</v>
      </c>
      <c r="E1184" t="s">
        <v>27</v>
      </c>
      <c r="F1184" t="s">
        <v>68</v>
      </c>
    </row>
    <row r="1185" spans="1:6" x14ac:dyDescent="0.35">
      <c r="A1185" t="str">
        <f t="shared" si="18"/>
        <v>ET15,72</v>
      </c>
      <c r="B1185">
        <v>72</v>
      </c>
      <c r="C1185">
        <v>387.20016928948399</v>
      </c>
      <c r="D1185">
        <v>387.20016928948399</v>
      </c>
      <c r="E1185" t="s">
        <v>27</v>
      </c>
      <c r="F1185" t="s">
        <v>68</v>
      </c>
    </row>
    <row r="1186" spans="1:6" x14ac:dyDescent="0.35">
      <c r="A1186" t="str">
        <f t="shared" si="18"/>
        <v>ET15,73</v>
      </c>
      <c r="B1186">
        <v>73</v>
      </c>
      <c r="C1186">
        <v>341.58105705689599</v>
      </c>
      <c r="D1186">
        <v>354.63596255048299</v>
      </c>
      <c r="E1186" t="s">
        <v>27</v>
      </c>
      <c r="F1186" t="s">
        <v>68</v>
      </c>
    </row>
    <row r="1187" spans="1:6" x14ac:dyDescent="0.35">
      <c r="A1187" t="str">
        <f t="shared" si="18"/>
        <v>ET15,74</v>
      </c>
      <c r="B1187">
        <v>74</v>
      </c>
      <c r="C1187">
        <v>295.96194482430798</v>
      </c>
      <c r="D1187">
        <v>308.414382344356</v>
      </c>
      <c r="E1187" t="s">
        <v>27</v>
      </c>
      <c r="F1187" t="s">
        <v>68</v>
      </c>
    </row>
    <row r="1188" spans="1:6" x14ac:dyDescent="0.35">
      <c r="A1188" t="str">
        <f t="shared" si="18"/>
        <v>ET15,75</v>
      </c>
      <c r="B1188">
        <v>75</v>
      </c>
      <c r="C1188">
        <v>250.34283259172</v>
      </c>
      <c r="D1188">
        <v>255.66534939143699</v>
      </c>
      <c r="E1188" t="s">
        <v>27</v>
      </c>
      <c r="F1188" t="s">
        <v>68</v>
      </c>
    </row>
    <row r="1189" spans="1:6" x14ac:dyDescent="0.35">
      <c r="A1189" t="str">
        <f t="shared" si="18"/>
        <v>ET15,76</v>
      </c>
      <c r="B1189">
        <v>76</v>
      </c>
      <c r="C1189">
        <v>204.72372035913199</v>
      </c>
      <c r="D1189">
        <v>203.518784412055</v>
      </c>
      <c r="E1189" t="s">
        <v>27</v>
      </c>
      <c r="F1189" t="s">
        <v>68</v>
      </c>
    </row>
    <row r="1190" spans="1:6" x14ac:dyDescent="0.35">
      <c r="A1190" t="str">
        <f t="shared" si="18"/>
        <v>ET15,77</v>
      </c>
      <c r="B1190">
        <v>77</v>
      </c>
      <c r="C1190">
        <v>159.10460812654301</v>
      </c>
      <c r="D1190">
        <v>159.10460812654301</v>
      </c>
      <c r="E1190" t="s">
        <v>27</v>
      </c>
      <c r="F1190" t="s">
        <v>68</v>
      </c>
    </row>
    <row r="1191" spans="1:6" x14ac:dyDescent="0.35">
      <c r="A1191" t="str">
        <f t="shared" si="18"/>
        <v>ET15,78</v>
      </c>
      <c r="B1191">
        <v>78</v>
      </c>
      <c r="C1191">
        <v>143.60208650123499</v>
      </c>
      <c r="D1191">
        <v>127.784942996683</v>
      </c>
      <c r="E1191" t="s">
        <v>27</v>
      </c>
      <c r="F1191" t="s">
        <v>68</v>
      </c>
    </row>
    <row r="1192" spans="1:6" x14ac:dyDescent="0.35">
      <c r="A1192" t="str">
        <f t="shared" si="18"/>
        <v>ET15,79</v>
      </c>
      <c r="B1192">
        <v>79</v>
      </c>
      <c r="C1192">
        <v>128.09956487592601</v>
      </c>
      <c r="D1192">
        <v>107.850718450062</v>
      </c>
      <c r="E1192" t="s">
        <v>27</v>
      </c>
      <c r="F1192" t="s">
        <v>68</v>
      </c>
    </row>
    <row r="1193" spans="1:6" x14ac:dyDescent="0.35">
      <c r="A1193" t="str">
        <f t="shared" si="18"/>
        <v>ET15,80</v>
      </c>
      <c r="B1193">
        <v>80</v>
      </c>
      <c r="C1193">
        <v>112.59704325061701</v>
      </c>
      <c r="D1193">
        <v>95.825065655715704</v>
      </c>
      <c r="E1193" t="s">
        <v>27</v>
      </c>
      <c r="F1193" t="s">
        <v>68</v>
      </c>
    </row>
    <row r="1194" spans="1:6" x14ac:dyDescent="0.35">
      <c r="A1194" t="str">
        <f t="shared" si="18"/>
        <v>ET15,81</v>
      </c>
      <c r="B1194">
        <v>81</v>
      </c>
      <c r="C1194">
        <v>97.094521625308701</v>
      </c>
      <c r="D1194">
        <v>88.231115782682707</v>
      </c>
      <c r="E1194" t="s">
        <v>27</v>
      </c>
      <c r="F1194" t="s">
        <v>68</v>
      </c>
    </row>
    <row r="1195" spans="1:6" x14ac:dyDescent="0.35">
      <c r="A1195" t="str">
        <f t="shared" si="18"/>
        <v>ET15,82</v>
      </c>
      <c r="B1195">
        <v>82</v>
      </c>
      <c r="C1195">
        <v>81.591999999999999</v>
      </c>
      <c r="D1195">
        <v>81.591999999999999</v>
      </c>
      <c r="E1195" t="s">
        <v>27</v>
      </c>
      <c r="F1195" t="s">
        <v>68</v>
      </c>
    </row>
    <row r="1196" spans="1:6" x14ac:dyDescent="0.35">
      <c r="A1196" t="str">
        <f t="shared" si="18"/>
        <v>ET15,83</v>
      </c>
      <c r="B1196">
        <v>83</v>
      </c>
      <c r="C1196">
        <v>71.64</v>
      </c>
      <c r="D1196">
        <v>73.157277289839797</v>
      </c>
      <c r="E1196" t="s">
        <v>27</v>
      </c>
      <c r="F1196" t="s">
        <v>68</v>
      </c>
    </row>
    <row r="1197" spans="1:6" x14ac:dyDescent="0.35">
      <c r="A1197" t="str">
        <f t="shared" si="18"/>
        <v>ET15,84</v>
      </c>
      <c r="B1197">
        <v>84</v>
      </c>
      <c r="C1197">
        <v>61.688000000000002</v>
      </c>
      <c r="D1197">
        <v>63.082217886913497</v>
      </c>
      <c r="E1197" t="s">
        <v>27</v>
      </c>
      <c r="F1197" t="s">
        <v>68</v>
      </c>
    </row>
    <row r="1198" spans="1:6" x14ac:dyDescent="0.35">
      <c r="A1198" t="str">
        <f t="shared" si="18"/>
        <v>ET15,85</v>
      </c>
      <c r="B1198">
        <v>85</v>
      </c>
      <c r="C1198">
        <v>51.735999999999997</v>
      </c>
      <c r="D1198">
        <v>52.2485198390672</v>
      </c>
      <c r="E1198" t="s">
        <v>27</v>
      </c>
      <c r="F1198" t="s">
        <v>68</v>
      </c>
    </row>
    <row r="1199" spans="1:6" x14ac:dyDescent="0.35">
      <c r="A1199" t="str">
        <f t="shared" si="18"/>
        <v>ET15,86</v>
      </c>
      <c r="B1199">
        <v>86</v>
      </c>
      <c r="C1199">
        <v>41.783999999999999</v>
      </c>
      <c r="D1199">
        <v>41.537881194147403</v>
      </c>
      <c r="E1199" t="s">
        <v>27</v>
      </c>
      <c r="F1199" t="s">
        <v>68</v>
      </c>
    </row>
    <row r="1200" spans="1:6" x14ac:dyDescent="0.35">
      <c r="A1200" t="str">
        <f t="shared" si="18"/>
        <v>ET15,87</v>
      </c>
      <c r="B1200">
        <v>87</v>
      </c>
      <c r="C1200">
        <v>31.832000000000001</v>
      </c>
      <c r="D1200">
        <v>31.832000000000001</v>
      </c>
      <c r="E1200" t="s">
        <v>27</v>
      </c>
      <c r="F1200" t="s">
        <v>68</v>
      </c>
    </row>
    <row r="1201" spans="1:6" x14ac:dyDescent="0.35">
      <c r="A1201" t="str">
        <f t="shared" si="18"/>
        <v>ET15,88</v>
      </c>
      <c r="B1201">
        <v>88</v>
      </c>
      <c r="C1201">
        <v>26.6584</v>
      </c>
      <c r="D1201">
        <v>23.826419204747701</v>
      </c>
      <c r="E1201" t="s">
        <v>27</v>
      </c>
      <c r="F1201" t="s">
        <v>68</v>
      </c>
    </row>
    <row r="1202" spans="1:6" x14ac:dyDescent="0.35">
      <c r="A1202" t="str">
        <f t="shared" si="18"/>
        <v>ET15,89</v>
      </c>
      <c r="B1202">
        <v>89</v>
      </c>
      <c r="C1202">
        <v>21.4848</v>
      </c>
      <c r="D1202">
        <v>17.4720613576178</v>
      </c>
      <c r="E1202" t="s">
        <v>27</v>
      </c>
      <c r="F1202" t="s">
        <v>68</v>
      </c>
    </row>
    <row r="1203" spans="1:6" x14ac:dyDescent="0.35">
      <c r="A1203" t="str">
        <f t="shared" si="18"/>
        <v>ET15,90</v>
      </c>
      <c r="B1203">
        <v>90</v>
      </c>
      <c r="C1203">
        <v>16.311199999999999</v>
      </c>
      <c r="D1203">
        <v>12.533693908114101</v>
      </c>
      <c r="E1203" t="s">
        <v>27</v>
      </c>
      <c r="F1203" t="s">
        <v>68</v>
      </c>
    </row>
    <row r="1204" spans="1:6" x14ac:dyDescent="0.35">
      <c r="A1204" t="str">
        <f t="shared" si="18"/>
        <v>ET15,91</v>
      </c>
      <c r="B1204">
        <v>91</v>
      </c>
      <c r="C1204">
        <v>11.137600000000001</v>
      </c>
      <c r="D1204">
        <v>8.7760843057402393</v>
      </c>
      <c r="E1204" t="s">
        <v>27</v>
      </c>
      <c r="F1204" t="s">
        <v>68</v>
      </c>
    </row>
    <row r="1205" spans="1:6" x14ac:dyDescent="0.35">
      <c r="A1205" t="str">
        <f t="shared" si="18"/>
        <v>ET15,92</v>
      </c>
      <c r="B1205">
        <v>92</v>
      </c>
      <c r="C1205">
        <v>5.9640000000000004</v>
      </c>
      <c r="D1205">
        <v>5.9640000000000004</v>
      </c>
      <c r="E1205" t="s">
        <v>27</v>
      </c>
      <c r="F1205" t="s">
        <v>68</v>
      </c>
    </row>
    <row r="1206" spans="1:6" x14ac:dyDescent="0.35">
      <c r="A1206" t="str">
        <f t="shared" si="18"/>
        <v>ET15,93</v>
      </c>
      <c r="B1206">
        <v>93</v>
      </c>
      <c r="C1206">
        <v>4.8512000000000004</v>
      </c>
      <c r="D1206">
        <v>3.88258189116958</v>
      </c>
      <c r="E1206" t="s">
        <v>27</v>
      </c>
      <c r="F1206" t="s">
        <v>68</v>
      </c>
    </row>
    <row r="1207" spans="1:6" x14ac:dyDescent="0.35">
      <c r="A1207" t="str">
        <f t="shared" si="18"/>
        <v>ET15,94</v>
      </c>
      <c r="B1207">
        <v>94</v>
      </c>
      <c r="C1207">
        <v>3.7383999999999999</v>
      </c>
      <c r="D1207">
        <v>2.3984646826153999</v>
      </c>
      <c r="E1207" t="s">
        <v>27</v>
      </c>
      <c r="F1207" t="s">
        <v>68</v>
      </c>
    </row>
    <row r="1208" spans="1:6" x14ac:dyDescent="0.35">
      <c r="A1208" t="str">
        <f t="shared" si="18"/>
        <v>ET15,95</v>
      </c>
      <c r="B1208">
        <v>95</v>
      </c>
      <c r="C1208">
        <v>2.6255999999999999</v>
      </c>
      <c r="D1208">
        <v>1.3986565284764401</v>
      </c>
      <c r="E1208" t="s">
        <v>27</v>
      </c>
      <c r="F1208" t="s">
        <v>68</v>
      </c>
    </row>
    <row r="1209" spans="1:6" x14ac:dyDescent="0.35">
      <c r="A1209" t="str">
        <f t="shared" si="18"/>
        <v>ET15,96</v>
      </c>
      <c r="B1209">
        <v>96</v>
      </c>
      <c r="C1209">
        <v>1.5127999999999999</v>
      </c>
      <c r="D1209">
        <v>0.77016558289165304</v>
      </c>
      <c r="E1209" t="s">
        <v>27</v>
      </c>
      <c r="F1209" t="s">
        <v>68</v>
      </c>
    </row>
    <row r="1210" spans="1:6" x14ac:dyDescent="0.35">
      <c r="A1210" t="str">
        <f t="shared" si="18"/>
        <v>ET15,97</v>
      </c>
      <c r="B1210">
        <v>97</v>
      </c>
      <c r="C1210">
        <v>0.4</v>
      </c>
      <c r="D1210">
        <v>0.39999999999999902</v>
      </c>
      <c r="E1210" t="s">
        <v>27</v>
      </c>
      <c r="F1210" t="s">
        <v>68</v>
      </c>
    </row>
    <row r="1211" spans="1:6" x14ac:dyDescent="0.35">
      <c r="A1211" t="str">
        <f t="shared" si="18"/>
        <v>ET15,98</v>
      </c>
      <c r="B1211">
        <v>98</v>
      </c>
      <c r="C1211">
        <v>0.266666666666667</v>
      </c>
      <c r="D1211">
        <v>0.185925823982168</v>
      </c>
      <c r="E1211" t="s">
        <v>27</v>
      </c>
      <c r="F1211" t="s">
        <v>68</v>
      </c>
    </row>
    <row r="1212" spans="1:6" x14ac:dyDescent="0.35">
      <c r="A1212" t="str">
        <f t="shared" si="18"/>
        <v>ET15,99</v>
      </c>
      <c r="B1212">
        <v>99</v>
      </c>
      <c r="C1212">
        <v>0.133333333333333</v>
      </c>
      <c r="D1212">
        <v>6.8740659185734104E-2</v>
      </c>
      <c r="E1212" t="s">
        <v>27</v>
      </c>
      <c r="F1212" t="s">
        <v>68</v>
      </c>
    </row>
    <row r="1213" spans="1:6" x14ac:dyDescent="0.35">
      <c r="A1213" t="str">
        <f t="shared" si="18"/>
        <v>ET15,100</v>
      </c>
      <c r="B1213">
        <v>100</v>
      </c>
      <c r="C1213">
        <v>0</v>
      </c>
      <c r="D1213">
        <v>1.11022302462516E-16</v>
      </c>
      <c r="E1213" t="s">
        <v>27</v>
      </c>
      <c r="F1213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B40A-9A72-41D2-B1BD-825B1740E50A}">
  <sheetPr>
    <tabColor theme="2"/>
  </sheetPr>
  <dimension ref="A1:L273"/>
  <sheetViews>
    <sheetView workbookViewId="0">
      <selection activeCell="L182" sqref="L182:L229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11.1796875" bestFit="1" customWidth="1"/>
    <col min="5" max="5" width="18.81640625" bestFit="1" customWidth="1"/>
    <col min="6" max="6" width="4.1796875" bestFit="1" customWidth="1"/>
    <col min="7" max="7" width="9.7265625" bestFit="1" customWidth="1"/>
    <col min="8" max="8" width="8.7265625" bestFit="1" customWidth="1"/>
    <col min="9" max="9" width="13.26953125" bestFit="1" customWidth="1"/>
    <col min="10" max="10" width="10.7265625" bestFit="1" customWidth="1"/>
    <col min="11" max="11" width="12" bestFit="1" customWidth="1"/>
  </cols>
  <sheetData>
    <row r="1" spans="1:12" x14ac:dyDescent="0.35">
      <c r="A1" s="1" t="s">
        <v>84</v>
      </c>
      <c r="B1" s="1" t="s">
        <v>85</v>
      </c>
      <c r="C1" s="1" t="s">
        <v>86</v>
      </c>
      <c r="D1" s="1" t="s">
        <v>1</v>
      </c>
      <c r="E1" s="1" t="s">
        <v>0</v>
      </c>
      <c r="F1" s="1" t="s">
        <v>87</v>
      </c>
      <c r="G1" s="1" t="s">
        <v>88</v>
      </c>
      <c r="H1" s="1" t="s">
        <v>89</v>
      </c>
      <c r="I1" s="1" t="s">
        <v>57</v>
      </c>
      <c r="J1" s="1" t="s">
        <v>90</v>
      </c>
      <c r="K1" s="1" t="s">
        <v>91</v>
      </c>
      <c r="L1" s="1" t="s">
        <v>92</v>
      </c>
    </row>
    <row r="2" spans="1:12" x14ac:dyDescent="0.35">
      <c r="A2" t="s">
        <v>93</v>
      </c>
      <c r="B2" s="1"/>
      <c r="C2" t="s">
        <v>94</v>
      </c>
      <c r="D2" t="s">
        <v>5</v>
      </c>
      <c r="E2" t="s">
        <v>4</v>
      </c>
      <c r="F2" t="s">
        <v>95</v>
      </c>
      <c r="G2" s="1"/>
      <c r="H2" s="1"/>
      <c r="I2" t="str">
        <f>_xlfn.CONCAT(J2,D2)</f>
        <v>BR0000ET</v>
      </c>
      <c r="J2" t="s">
        <v>96</v>
      </c>
      <c r="K2">
        <v>0</v>
      </c>
      <c r="L2">
        <v>1</v>
      </c>
    </row>
    <row r="3" spans="1:12" x14ac:dyDescent="0.35">
      <c r="A3" t="s">
        <v>97</v>
      </c>
      <c r="B3" s="1"/>
      <c r="C3" t="s">
        <v>94</v>
      </c>
      <c r="D3" t="s">
        <v>5</v>
      </c>
      <c r="E3" t="s">
        <v>4</v>
      </c>
      <c r="F3" t="s">
        <v>98</v>
      </c>
      <c r="G3" s="1"/>
      <c r="H3">
        <v>14</v>
      </c>
      <c r="I3" t="str">
        <f t="shared" ref="I3:I66" si="0">_xlfn.CONCAT(J3,D3)</f>
        <v>BR0014ET</v>
      </c>
      <c r="J3" t="s">
        <v>99</v>
      </c>
      <c r="K3">
        <v>0</v>
      </c>
      <c r="L3">
        <v>1</v>
      </c>
    </row>
    <row r="4" spans="1:12" x14ac:dyDescent="0.35">
      <c r="A4" t="s">
        <v>100</v>
      </c>
      <c r="B4" t="s">
        <v>101</v>
      </c>
      <c r="C4" t="s">
        <v>94</v>
      </c>
      <c r="D4" t="s">
        <v>5</v>
      </c>
      <c r="E4" t="s">
        <v>4</v>
      </c>
      <c r="F4" t="s">
        <v>98</v>
      </c>
      <c r="G4">
        <v>15</v>
      </c>
      <c r="H4">
        <v>19</v>
      </c>
      <c r="I4" t="str">
        <f t="shared" si="0"/>
        <v>BR1519ET</v>
      </c>
      <c r="J4" t="s">
        <v>102</v>
      </c>
      <c r="K4">
        <v>7.1999999999999995E-2</v>
      </c>
      <c r="L4">
        <v>0.98846927759109204</v>
      </c>
    </row>
    <row r="5" spans="1:12" x14ac:dyDescent="0.35">
      <c r="A5" t="s">
        <v>103</v>
      </c>
      <c r="B5" t="s">
        <v>104</v>
      </c>
      <c r="C5" t="s">
        <v>94</v>
      </c>
      <c r="D5" t="s">
        <v>5</v>
      </c>
      <c r="E5" t="s">
        <v>4</v>
      </c>
      <c r="F5" t="s">
        <v>98</v>
      </c>
      <c r="G5">
        <v>20</v>
      </c>
      <c r="H5">
        <v>24</v>
      </c>
      <c r="I5" t="str">
        <f t="shared" si="0"/>
        <v>BR2024ET</v>
      </c>
      <c r="J5" t="s">
        <v>105</v>
      </c>
      <c r="K5">
        <v>0.19500000000000001</v>
      </c>
      <c r="L5">
        <v>0.99316389691241536</v>
      </c>
    </row>
    <row r="6" spans="1:12" x14ac:dyDescent="0.35">
      <c r="A6" t="s">
        <v>106</v>
      </c>
      <c r="B6" t="s">
        <v>107</v>
      </c>
      <c r="C6" t="s">
        <v>94</v>
      </c>
      <c r="D6" t="s">
        <v>5</v>
      </c>
      <c r="E6" t="s">
        <v>4</v>
      </c>
      <c r="F6" t="s">
        <v>98</v>
      </c>
      <c r="G6">
        <v>25</v>
      </c>
      <c r="H6">
        <v>29</v>
      </c>
      <c r="I6" t="str">
        <f t="shared" si="0"/>
        <v>BR2529ET</v>
      </c>
      <c r="J6" t="s">
        <v>108</v>
      </c>
      <c r="K6">
        <v>0.20200000000000001</v>
      </c>
      <c r="L6">
        <v>0.98022410443373342</v>
      </c>
    </row>
    <row r="7" spans="1:12" x14ac:dyDescent="0.35">
      <c r="A7" t="s">
        <v>109</v>
      </c>
      <c r="B7" t="s">
        <v>110</v>
      </c>
      <c r="C7" t="s">
        <v>94</v>
      </c>
      <c r="D7" t="s">
        <v>5</v>
      </c>
      <c r="E7" t="s">
        <v>4</v>
      </c>
      <c r="F7" t="s">
        <v>98</v>
      </c>
      <c r="G7">
        <v>30</v>
      </c>
      <c r="H7">
        <v>34</v>
      </c>
      <c r="I7" t="str">
        <f t="shared" si="0"/>
        <v>BR3034ET</v>
      </c>
      <c r="J7" t="s">
        <v>111</v>
      </c>
      <c r="K7">
        <v>0.16200000000000001</v>
      </c>
      <c r="L7">
        <v>0.97771923789514636</v>
      </c>
    </row>
    <row r="8" spans="1:12" x14ac:dyDescent="0.35">
      <c r="A8" t="s">
        <v>112</v>
      </c>
      <c r="B8" t="s">
        <v>113</v>
      </c>
      <c r="C8" t="s">
        <v>94</v>
      </c>
      <c r="D8" t="s">
        <v>5</v>
      </c>
      <c r="E8" t="s">
        <v>4</v>
      </c>
      <c r="F8" t="s">
        <v>98</v>
      </c>
      <c r="G8">
        <v>35</v>
      </c>
      <c r="H8">
        <v>39</v>
      </c>
      <c r="I8" t="str">
        <f t="shared" si="0"/>
        <v>BR3539ET</v>
      </c>
      <c r="J8" t="s">
        <v>114</v>
      </c>
      <c r="K8">
        <v>0.11899999999999999</v>
      </c>
      <c r="L8">
        <v>0.97393215219000295</v>
      </c>
    </row>
    <row r="9" spans="1:12" x14ac:dyDescent="0.35">
      <c r="A9" t="s">
        <v>115</v>
      </c>
      <c r="B9" t="s">
        <v>116</v>
      </c>
      <c r="C9" t="s">
        <v>94</v>
      </c>
      <c r="D9" t="s">
        <v>5</v>
      </c>
      <c r="E9" t="s">
        <v>4</v>
      </c>
      <c r="F9" t="s">
        <v>98</v>
      </c>
      <c r="G9">
        <v>40</v>
      </c>
      <c r="H9">
        <v>44</v>
      </c>
      <c r="I9" t="str">
        <f t="shared" si="0"/>
        <v>BR4044ET</v>
      </c>
      <c r="J9" t="s">
        <v>117</v>
      </c>
      <c r="K9">
        <v>4.9000000000000002E-2</v>
      </c>
      <c r="L9">
        <v>0.95811661983967134</v>
      </c>
    </row>
    <row r="10" spans="1:12" x14ac:dyDescent="0.35">
      <c r="A10" t="s">
        <v>118</v>
      </c>
      <c r="B10" t="s">
        <v>119</v>
      </c>
      <c r="C10" t="s">
        <v>94</v>
      </c>
      <c r="D10" t="s">
        <v>5</v>
      </c>
      <c r="E10" t="s">
        <v>4</v>
      </c>
      <c r="F10" t="s">
        <v>98</v>
      </c>
      <c r="G10">
        <v>45</v>
      </c>
      <c r="H10">
        <v>49</v>
      </c>
      <c r="I10" t="str">
        <f t="shared" si="0"/>
        <v>BR4549ET</v>
      </c>
      <c r="J10" t="s">
        <v>120</v>
      </c>
      <c r="K10">
        <v>1.4E-2</v>
      </c>
      <c r="L10">
        <v>0.91700404320467122</v>
      </c>
    </row>
    <row r="11" spans="1:12" x14ac:dyDescent="0.35">
      <c r="A11" t="s">
        <v>121</v>
      </c>
      <c r="B11" s="1"/>
      <c r="C11" t="s">
        <v>94</v>
      </c>
      <c r="D11" t="s">
        <v>5</v>
      </c>
      <c r="E11" t="s">
        <v>4</v>
      </c>
      <c r="F11" t="s">
        <v>98</v>
      </c>
      <c r="G11">
        <v>50</v>
      </c>
      <c r="I11" t="str">
        <f t="shared" si="0"/>
        <v>BR5000ET</v>
      </c>
      <c r="J11" t="s">
        <v>122</v>
      </c>
      <c r="K11">
        <v>0</v>
      </c>
      <c r="L11">
        <v>1</v>
      </c>
    </row>
    <row r="12" spans="1:12" x14ac:dyDescent="0.35">
      <c r="A12" t="s">
        <v>93</v>
      </c>
      <c r="B12" s="1"/>
      <c r="C12" t="s">
        <v>94</v>
      </c>
      <c r="D12" t="s">
        <v>7</v>
      </c>
      <c r="E12" t="s">
        <v>6</v>
      </c>
      <c r="F12" t="s">
        <v>95</v>
      </c>
      <c r="G12" s="1"/>
      <c r="H12" s="1"/>
      <c r="I12" t="str">
        <f t="shared" si="0"/>
        <v>BR0000ET01</v>
      </c>
      <c r="J12" t="s">
        <v>96</v>
      </c>
      <c r="K12">
        <v>0</v>
      </c>
      <c r="L12">
        <v>1</v>
      </c>
    </row>
    <row r="13" spans="1:12" x14ac:dyDescent="0.35">
      <c r="A13" t="s">
        <v>97</v>
      </c>
      <c r="B13" s="1"/>
      <c r="C13" t="s">
        <v>94</v>
      </c>
      <c r="D13" t="s">
        <v>7</v>
      </c>
      <c r="E13" t="s">
        <v>6</v>
      </c>
      <c r="F13" t="s">
        <v>98</v>
      </c>
      <c r="G13" s="1"/>
      <c r="H13">
        <v>14</v>
      </c>
      <c r="I13" t="str">
        <f t="shared" si="0"/>
        <v>BR0014ET01</v>
      </c>
      <c r="J13" t="s">
        <v>99</v>
      </c>
      <c r="K13">
        <v>0</v>
      </c>
      <c r="L13">
        <v>1</v>
      </c>
    </row>
    <row r="14" spans="1:12" x14ac:dyDescent="0.35">
      <c r="A14" t="s">
        <v>100</v>
      </c>
      <c r="B14" t="s">
        <v>101</v>
      </c>
      <c r="C14" t="s">
        <v>94</v>
      </c>
      <c r="D14" t="s">
        <v>7</v>
      </c>
      <c r="E14" t="s">
        <v>6</v>
      </c>
      <c r="F14" t="s">
        <v>98</v>
      </c>
      <c r="G14">
        <v>15</v>
      </c>
      <c r="H14">
        <v>19</v>
      </c>
      <c r="I14" t="str">
        <f t="shared" si="0"/>
        <v>BR1519ET01</v>
      </c>
      <c r="J14" t="s">
        <v>102</v>
      </c>
      <c r="K14">
        <v>7.0999999999999994E-2</v>
      </c>
      <c r="L14">
        <v>0.98519238249426366</v>
      </c>
    </row>
    <row r="15" spans="1:12" x14ac:dyDescent="0.35">
      <c r="A15" t="s">
        <v>103</v>
      </c>
      <c r="B15" t="s">
        <v>104</v>
      </c>
      <c r="C15" t="s">
        <v>94</v>
      </c>
      <c r="D15" t="s">
        <v>7</v>
      </c>
      <c r="E15" t="s">
        <v>6</v>
      </c>
      <c r="F15" t="s">
        <v>98</v>
      </c>
      <c r="G15">
        <v>20</v>
      </c>
      <c r="H15">
        <v>24</v>
      </c>
      <c r="I15" t="str">
        <f t="shared" si="0"/>
        <v>BR2024ET01</v>
      </c>
      <c r="J15" t="s">
        <v>105</v>
      </c>
      <c r="K15">
        <v>0.16600000000000001</v>
      </c>
      <c r="L15">
        <v>0.99557149880084939</v>
      </c>
    </row>
    <row r="16" spans="1:12" x14ac:dyDescent="0.35">
      <c r="A16" t="s">
        <v>106</v>
      </c>
      <c r="B16" t="s">
        <v>107</v>
      </c>
      <c r="C16" t="s">
        <v>94</v>
      </c>
      <c r="D16" t="s">
        <v>7</v>
      </c>
      <c r="E16" t="s">
        <v>6</v>
      </c>
      <c r="F16" t="s">
        <v>98</v>
      </c>
      <c r="G16">
        <v>25</v>
      </c>
      <c r="H16">
        <v>29</v>
      </c>
      <c r="I16" t="str">
        <f t="shared" si="0"/>
        <v>BR2529ET01</v>
      </c>
      <c r="J16" t="s">
        <v>108</v>
      </c>
      <c r="K16">
        <v>0.16800000000000001</v>
      </c>
      <c r="L16">
        <v>0.96097516195175681</v>
      </c>
    </row>
    <row r="17" spans="1:12" x14ac:dyDescent="0.35">
      <c r="A17" t="s">
        <v>109</v>
      </c>
      <c r="B17" t="s">
        <v>110</v>
      </c>
      <c r="C17" t="s">
        <v>94</v>
      </c>
      <c r="D17" t="s">
        <v>7</v>
      </c>
      <c r="E17" t="s">
        <v>6</v>
      </c>
      <c r="F17" t="s">
        <v>98</v>
      </c>
      <c r="G17">
        <v>30</v>
      </c>
      <c r="H17">
        <v>34</v>
      </c>
      <c r="I17" t="str">
        <f t="shared" si="0"/>
        <v>BR3034ET01</v>
      </c>
      <c r="J17" t="s">
        <v>111</v>
      </c>
      <c r="K17">
        <v>0.184</v>
      </c>
      <c r="L17">
        <v>0.97462752637206918</v>
      </c>
    </row>
    <row r="18" spans="1:12" x14ac:dyDescent="0.35">
      <c r="A18" t="s">
        <v>112</v>
      </c>
      <c r="B18" t="s">
        <v>113</v>
      </c>
      <c r="C18" t="s">
        <v>94</v>
      </c>
      <c r="D18" t="s">
        <v>7</v>
      </c>
      <c r="E18" t="s">
        <v>6</v>
      </c>
      <c r="F18" t="s">
        <v>98</v>
      </c>
      <c r="G18">
        <v>35</v>
      </c>
      <c r="H18">
        <v>39</v>
      </c>
      <c r="I18" t="str">
        <f t="shared" si="0"/>
        <v>BR3539ET01</v>
      </c>
      <c r="J18" t="s">
        <v>114</v>
      </c>
      <c r="K18">
        <v>0.128</v>
      </c>
      <c r="L18">
        <v>0.97794587092241492</v>
      </c>
    </row>
    <row r="19" spans="1:12" x14ac:dyDescent="0.35">
      <c r="A19" t="s">
        <v>115</v>
      </c>
      <c r="B19" t="s">
        <v>116</v>
      </c>
      <c r="C19" t="s">
        <v>94</v>
      </c>
      <c r="D19" t="s">
        <v>7</v>
      </c>
      <c r="E19" t="s">
        <v>6</v>
      </c>
      <c r="F19" t="s">
        <v>98</v>
      </c>
      <c r="G19">
        <v>40</v>
      </c>
      <c r="H19">
        <v>44</v>
      </c>
      <c r="I19" t="str">
        <f t="shared" si="0"/>
        <v>BR4044ET01</v>
      </c>
      <c r="J19" t="s">
        <v>117</v>
      </c>
      <c r="K19">
        <v>7.0000000000000007E-2</v>
      </c>
      <c r="L19">
        <v>1.0628052671339567</v>
      </c>
    </row>
    <row r="20" spans="1:12" x14ac:dyDescent="0.35">
      <c r="A20" t="s">
        <v>118</v>
      </c>
      <c r="B20" t="s">
        <v>119</v>
      </c>
      <c r="C20" t="s">
        <v>94</v>
      </c>
      <c r="D20" t="s">
        <v>7</v>
      </c>
      <c r="E20" t="s">
        <v>6</v>
      </c>
      <c r="F20" t="s">
        <v>98</v>
      </c>
      <c r="G20">
        <v>45</v>
      </c>
      <c r="H20">
        <v>49</v>
      </c>
      <c r="I20" t="str">
        <f t="shared" si="0"/>
        <v>BR4549ET01</v>
      </c>
      <c r="J20" t="s">
        <v>120</v>
      </c>
      <c r="K20">
        <v>4.0000000000000001E-3</v>
      </c>
      <c r="L20">
        <v>0.87055056329612412</v>
      </c>
    </row>
    <row r="21" spans="1:12" x14ac:dyDescent="0.35">
      <c r="A21" t="s">
        <v>121</v>
      </c>
      <c r="C21" t="s">
        <v>94</v>
      </c>
      <c r="D21" t="s">
        <v>7</v>
      </c>
      <c r="E21" t="s">
        <v>6</v>
      </c>
      <c r="F21" t="s">
        <v>98</v>
      </c>
      <c r="G21">
        <v>50</v>
      </c>
      <c r="I21" t="str">
        <f t="shared" si="0"/>
        <v>BR5000ET01</v>
      </c>
      <c r="J21" t="s">
        <v>122</v>
      </c>
      <c r="K21">
        <v>0</v>
      </c>
      <c r="L21">
        <v>1</v>
      </c>
    </row>
    <row r="22" spans="1:12" x14ac:dyDescent="0.35">
      <c r="A22" t="s">
        <v>93</v>
      </c>
      <c r="C22" t="s">
        <v>94</v>
      </c>
      <c r="D22" t="s">
        <v>9</v>
      </c>
      <c r="E22" t="s">
        <v>62</v>
      </c>
      <c r="F22" t="s">
        <v>95</v>
      </c>
      <c r="I22" t="str">
        <f t="shared" si="0"/>
        <v>BR0000ET02</v>
      </c>
      <c r="J22" t="s">
        <v>96</v>
      </c>
      <c r="K22">
        <v>0</v>
      </c>
      <c r="L22">
        <v>1</v>
      </c>
    </row>
    <row r="23" spans="1:12" x14ac:dyDescent="0.35">
      <c r="A23" t="s">
        <v>97</v>
      </c>
      <c r="C23" t="s">
        <v>94</v>
      </c>
      <c r="D23" t="s">
        <v>9</v>
      </c>
      <c r="E23" t="s">
        <v>62</v>
      </c>
      <c r="F23" t="s">
        <v>98</v>
      </c>
      <c r="H23">
        <v>14</v>
      </c>
      <c r="I23" t="str">
        <f t="shared" si="0"/>
        <v>BR0014ET02</v>
      </c>
      <c r="J23" t="s">
        <v>99</v>
      </c>
      <c r="K23">
        <v>0</v>
      </c>
      <c r="L23">
        <v>1</v>
      </c>
    </row>
    <row r="24" spans="1:12" x14ac:dyDescent="0.35">
      <c r="A24" t="s">
        <v>100</v>
      </c>
      <c r="B24" t="s">
        <v>101</v>
      </c>
      <c r="C24" t="s">
        <v>94</v>
      </c>
      <c r="D24" t="s">
        <v>9</v>
      </c>
      <c r="E24" t="s">
        <v>62</v>
      </c>
      <c r="F24" t="s">
        <v>98</v>
      </c>
      <c r="G24">
        <v>15</v>
      </c>
      <c r="H24">
        <v>19</v>
      </c>
      <c r="I24" t="str">
        <f t="shared" si="0"/>
        <v>BR1519ET02</v>
      </c>
      <c r="J24" t="s">
        <v>102</v>
      </c>
      <c r="K24">
        <v>0.20399999999999999</v>
      </c>
      <c r="L24">
        <v>1.0840037852319913</v>
      </c>
    </row>
    <row r="25" spans="1:12" x14ac:dyDescent="0.35">
      <c r="A25" t="s">
        <v>103</v>
      </c>
      <c r="B25" t="s">
        <v>104</v>
      </c>
      <c r="C25" t="s">
        <v>94</v>
      </c>
      <c r="D25" t="s">
        <v>9</v>
      </c>
      <c r="E25" t="s">
        <v>62</v>
      </c>
      <c r="F25" t="s">
        <v>98</v>
      </c>
      <c r="G25">
        <v>20</v>
      </c>
      <c r="H25">
        <v>24</v>
      </c>
      <c r="I25" t="str">
        <f t="shared" si="0"/>
        <v>BR2024ET02</v>
      </c>
      <c r="J25" t="s">
        <v>105</v>
      </c>
      <c r="K25">
        <v>0.29899999999999999</v>
      </c>
      <c r="L25">
        <v>1.0289322483563228</v>
      </c>
    </row>
    <row r="26" spans="1:12" x14ac:dyDescent="0.35">
      <c r="A26" t="s">
        <v>106</v>
      </c>
      <c r="B26" t="s">
        <v>107</v>
      </c>
      <c r="C26" t="s">
        <v>94</v>
      </c>
      <c r="D26" t="s">
        <v>9</v>
      </c>
      <c r="E26" t="s">
        <v>62</v>
      </c>
      <c r="F26" t="s">
        <v>98</v>
      </c>
      <c r="G26">
        <v>25</v>
      </c>
      <c r="H26">
        <v>29</v>
      </c>
      <c r="I26" t="str">
        <f t="shared" si="0"/>
        <v>BR2529ET02</v>
      </c>
      <c r="J26" t="s">
        <v>108</v>
      </c>
      <c r="K26">
        <v>0.27800000000000002</v>
      </c>
      <c r="L26">
        <v>1.0180133403632152</v>
      </c>
    </row>
    <row r="27" spans="1:12" x14ac:dyDescent="0.35">
      <c r="A27" t="s">
        <v>109</v>
      </c>
      <c r="B27" t="s">
        <v>110</v>
      </c>
      <c r="C27" t="s">
        <v>94</v>
      </c>
      <c r="D27" t="s">
        <v>9</v>
      </c>
      <c r="E27" t="s">
        <v>62</v>
      </c>
      <c r="F27" t="s">
        <v>98</v>
      </c>
      <c r="G27">
        <v>30</v>
      </c>
      <c r="H27">
        <v>34</v>
      </c>
      <c r="I27" t="str">
        <f t="shared" si="0"/>
        <v>BR3034ET02</v>
      </c>
      <c r="J27" t="s">
        <v>111</v>
      </c>
      <c r="K27">
        <v>0.14899999999999999</v>
      </c>
      <c r="L27">
        <v>0.97530255076662631</v>
      </c>
    </row>
    <row r="28" spans="1:12" x14ac:dyDescent="0.35">
      <c r="A28" t="s">
        <v>112</v>
      </c>
      <c r="B28" t="s">
        <v>113</v>
      </c>
      <c r="C28" t="s">
        <v>94</v>
      </c>
      <c r="D28" t="s">
        <v>9</v>
      </c>
      <c r="E28" t="s">
        <v>62</v>
      </c>
      <c r="F28" t="s">
        <v>98</v>
      </c>
      <c r="G28">
        <v>35</v>
      </c>
      <c r="H28">
        <v>39</v>
      </c>
      <c r="I28" t="str">
        <f t="shared" si="0"/>
        <v>BR3539ET02</v>
      </c>
      <c r="J28" t="s">
        <v>114</v>
      </c>
      <c r="K28">
        <v>0.112</v>
      </c>
      <c r="L28">
        <v>0.96907399911139525</v>
      </c>
    </row>
    <row r="29" spans="1:12" x14ac:dyDescent="0.35">
      <c r="A29" t="s">
        <v>115</v>
      </c>
      <c r="B29" t="s">
        <v>116</v>
      </c>
      <c r="C29" t="s">
        <v>94</v>
      </c>
      <c r="D29" t="s">
        <v>9</v>
      </c>
      <c r="E29" t="s">
        <v>62</v>
      </c>
      <c r="F29" t="s">
        <v>98</v>
      </c>
      <c r="G29">
        <v>40</v>
      </c>
      <c r="H29">
        <v>44</v>
      </c>
      <c r="I29" t="str">
        <f t="shared" si="0"/>
        <v>BR4044ET02</v>
      </c>
      <c r="J29" t="s">
        <v>117</v>
      </c>
      <c r="K29">
        <v>8.2000000000000003E-2</v>
      </c>
      <c r="L29">
        <v>1.1325887283887568</v>
      </c>
    </row>
    <row r="30" spans="1:12" x14ac:dyDescent="0.35">
      <c r="A30" t="s">
        <v>118</v>
      </c>
      <c r="B30" t="s">
        <v>119</v>
      </c>
      <c r="C30" t="s">
        <v>94</v>
      </c>
      <c r="D30" t="s">
        <v>9</v>
      </c>
      <c r="E30" t="s">
        <v>62</v>
      </c>
      <c r="F30" t="s">
        <v>98</v>
      </c>
      <c r="G30">
        <v>45</v>
      </c>
      <c r="H30">
        <v>49</v>
      </c>
      <c r="I30" t="str">
        <f t="shared" si="0"/>
        <v>BR4549ET02</v>
      </c>
      <c r="J30" t="s">
        <v>120</v>
      </c>
      <c r="K30">
        <v>0.02</v>
      </c>
      <c r="L30">
        <v>1.0905077326652577</v>
      </c>
    </row>
    <row r="31" spans="1:12" x14ac:dyDescent="0.35">
      <c r="A31" t="s">
        <v>121</v>
      </c>
      <c r="C31" t="s">
        <v>94</v>
      </c>
      <c r="D31" t="s">
        <v>9</v>
      </c>
      <c r="E31" t="s">
        <v>62</v>
      </c>
      <c r="F31" t="s">
        <v>98</v>
      </c>
      <c r="G31">
        <v>50</v>
      </c>
      <c r="I31" t="str">
        <f t="shared" si="0"/>
        <v>BR5000ET02</v>
      </c>
      <c r="J31" t="s">
        <v>122</v>
      </c>
      <c r="K31">
        <v>0</v>
      </c>
      <c r="L31">
        <v>1</v>
      </c>
    </row>
    <row r="32" spans="1:12" x14ac:dyDescent="0.35">
      <c r="A32" t="s">
        <v>93</v>
      </c>
      <c r="C32" t="s">
        <v>94</v>
      </c>
      <c r="D32" t="s">
        <v>11</v>
      </c>
      <c r="E32" t="s">
        <v>10</v>
      </c>
      <c r="F32" t="s">
        <v>95</v>
      </c>
      <c r="I32" t="str">
        <f t="shared" si="0"/>
        <v>BR0000ET03</v>
      </c>
      <c r="J32" t="s">
        <v>96</v>
      </c>
      <c r="K32">
        <v>0</v>
      </c>
      <c r="L32">
        <v>1</v>
      </c>
    </row>
    <row r="33" spans="1:12" x14ac:dyDescent="0.35">
      <c r="A33" t="s">
        <v>97</v>
      </c>
      <c r="C33" t="s">
        <v>94</v>
      </c>
      <c r="D33" t="s">
        <v>11</v>
      </c>
      <c r="E33" t="s">
        <v>10</v>
      </c>
      <c r="F33" t="s">
        <v>98</v>
      </c>
      <c r="H33">
        <v>14</v>
      </c>
      <c r="I33" t="str">
        <f t="shared" si="0"/>
        <v>BR0014ET03</v>
      </c>
      <c r="J33" t="s">
        <v>99</v>
      </c>
      <c r="K33">
        <v>0</v>
      </c>
      <c r="L33">
        <v>1</v>
      </c>
    </row>
    <row r="34" spans="1:12" x14ac:dyDescent="0.35">
      <c r="A34" t="s">
        <v>100</v>
      </c>
      <c r="B34" t="s">
        <v>101</v>
      </c>
      <c r="C34" t="s">
        <v>94</v>
      </c>
      <c r="D34" t="s">
        <v>11</v>
      </c>
      <c r="E34" t="s">
        <v>10</v>
      </c>
      <c r="F34" t="s">
        <v>98</v>
      </c>
      <c r="G34">
        <v>15</v>
      </c>
      <c r="H34">
        <v>19</v>
      </c>
      <c r="I34" t="str">
        <f t="shared" si="0"/>
        <v>BR1519ET03</v>
      </c>
      <c r="J34" t="s">
        <v>102</v>
      </c>
      <c r="K34">
        <v>4.2000000000000003E-2</v>
      </c>
      <c r="L34">
        <v>0.95442088007831283</v>
      </c>
    </row>
    <row r="35" spans="1:12" x14ac:dyDescent="0.35">
      <c r="A35" t="s">
        <v>103</v>
      </c>
      <c r="B35" t="s">
        <v>104</v>
      </c>
      <c r="C35" t="s">
        <v>94</v>
      </c>
      <c r="D35" t="s">
        <v>11</v>
      </c>
      <c r="E35" t="s">
        <v>10</v>
      </c>
      <c r="F35" t="s">
        <v>98</v>
      </c>
      <c r="G35">
        <v>20</v>
      </c>
      <c r="H35">
        <v>24</v>
      </c>
      <c r="I35" t="str">
        <f t="shared" si="0"/>
        <v>BR2024ET03</v>
      </c>
      <c r="J35" t="s">
        <v>105</v>
      </c>
      <c r="K35">
        <v>0.157</v>
      </c>
      <c r="L35">
        <v>0.96779569432634627</v>
      </c>
    </row>
    <row r="36" spans="1:12" x14ac:dyDescent="0.35">
      <c r="A36" t="s">
        <v>106</v>
      </c>
      <c r="B36" t="s">
        <v>107</v>
      </c>
      <c r="C36" t="s">
        <v>94</v>
      </c>
      <c r="D36" t="s">
        <v>11</v>
      </c>
      <c r="E36" t="s">
        <v>10</v>
      </c>
      <c r="F36" t="s">
        <v>98</v>
      </c>
      <c r="G36">
        <v>25</v>
      </c>
      <c r="H36">
        <v>29</v>
      </c>
      <c r="I36" t="str">
        <f t="shared" si="0"/>
        <v>BR2529ET03</v>
      </c>
      <c r="J36" t="s">
        <v>108</v>
      </c>
      <c r="K36">
        <v>0.19500000000000001</v>
      </c>
      <c r="L36">
        <v>1.0059240890265411</v>
      </c>
    </row>
    <row r="37" spans="1:12" x14ac:dyDescent="0.35">
      <c r="A37" t="s">
        <v>109</v>
      </c>
      <c r="B37" t="s">
        <v>110</v>
      </c>
      <c r="C37" t="s">
        <v>94</v>
      </c>
      <c r="D37" t="s">
        <v>11</v>
      </c>
      <c r="E37" t="s">
        <v>10</v>
      </c>
      <c r="F37" t="s">
        <v>98</v>
      </c>
      <c r="G37">
        <v>30</v>
      </c>
      <c r="H37">
        <v>34</v>
      </c>
      <c r="I37" t="str">
        <f t="shared" si="0"/>
        <v>BR3034ET03</v>
      </c>
      <c r="J37" t="s">
        <v>111</v>
      </c>
      <c r="K37">
        <v>0.14399999999999999</v>
      </c>
      <c r="L37">
        <v>0.99164270513184261</v>
      </c>
    </row>
    <row r="38" spans="1:12" x14ac:dyDescent="0.35">
      <c r="A38" t="s">
        <v>112</v>
      </c>
      <c r="B38" t="s">
        <v>113</v>
      </c>
      <c r="C38" t="s">
        <v>94</v>
      </c>
      <c r="D38" t="s">
        <v>11</v>
      </c>
      <c r="E38" t="s">
        <v>10</v>
      </c>
      <c r="F38" t="s">
        <v>98</v>
      </c>
      <c r="G38">
        <v>35</v>
      </c>
      <c r="H38">
        <v>39</v>
      </c>
      <c r="I38" t="str">
        <f t="shared" si="0"/>
        <v>BR3539ET03</v>
      </c>
      <c r="J38" t="s">
        <v>114</v>
      </c>
      <c r="K38">
        <v>0.11799999999999999</v>
      </c>
      <c r="L38">
        <v>0.98151101994666412</v>
      </c>
    </row>
    <row r="39" spans="1:12" x14ac:dyDescent="0.35">
      <c r="A39" t="s">
        <v>115</v>
      </c>
      <c r="B39" t="s">
        <v>116</v>
      </c>
      <c r="C39" t="s">
        <v>94</v>
      </c>
      <c r="D39" t="s">
        <v>11</v>
      </c>
      <c r="E39" t="s">
        <v>10</v>
      </c>
      <c r="F39" t="s">
        <v>98</v>
      </c>
      <c r="G39">
        <v>40</v>
      </c>
      <c r="H39">
        <v>44</v>
      </c>
      <c r="I39" t="str">
        <f t="shared" si="0"/>
        <v>BR4044ET03</v>
      </c>
      <c r="J39" t="s">
        <v>117</v>
      </c>
      <c r="K39">
        <v>4.5999999999999999E-2</v>
      </c>
      <c r="L39">
        <v>0.95231607419425801</v>
      </c>
    </row>
    <row r="40" spans="1:12" x14ac:dyDescent="0.35">
      <c r="A40" t="s">
        <v>118</v>
      </c>
      <c r="B40" t="s">
        <v>119</v>
      </c>
      <c r="C40" t="s">
        <v>94</v>
      </c>
      <c r="D40" t="s">
        <v>11</v>
      </c>
      <c r="E40" t="s">
        <v>10</v>
      </c>
      <c r="F40" t="s">
        <v>98</v>
      </c>
      <c r="G40">
        <v>45</v>
      </c>
      <c r="H40">
        <v>49</v>
      </c>
      <c r="I40" t="str">
        <f t="shared" si="0"/>
        <v>BR4549ET03</v>
      </c>
      <c r="J40" t="s">
        <v>120</v>
      </c>
      <c r="K40">
        <v>2.7E-2</v>
      </c>
      <c r="L40">
        <v>1.0618587587949346</v>
      </c>
    </row>
    <row r="41" spans="1:12" x14ac:dyDescent="0.35">
      <c r="A41" t="s">
        <v>121</v>
      </c>
      <c r="C41" t="s">
        <v>94</v>
      </c>
      <c r="D41" t="s">
        <v>11</v>
      </c>
      <c r="E41" t="s">
        <v>10</v>
      </c>
      <c r="F41" t="s">
        <v>98</v>
      </c>
      <c r="G41">
        <v>50</v>
      </c>
      <c r="I41" t="str">
        <f t="shared" si="0"/>
        <v>BR5000ET03</v>
      </c>
      <c r="J41" t="s">
        <v>122</v>
      </c>
      <c r="K41">
        <v>0</v>
      </c>
      <c r="L41">
        <v>1</v>
      </c>
    </row>
    <row r="42" spans="1:12" x14ac:dyDescent="0.35">
      <c r="A42" t="s">
        <v>93</v>
      </c>
      <c r="C42" t="s">
        <v>94</v>
      </c>
      <c r="D42" t="s">
        <v>13</v>
      </c>
      <c r="E42" t="s">
        <v>12</v>
      </c>
      <c r="F42" t="s">
        <v>95</v>
      </c>
      <c r="I42" t="str">
        <f t="shared" si="0"/>
        <v>BR0000ET04</v>
      </c>
      <c r="J42" t="s">
        <v>96</v>
      </c>
      <c r="K42">
        <v>0</v>
      </c>
      <c r="L42">
        <v>1</v>
      </c>
    </row>
    <row r="43" spans="1:12" x14ac:dyDescent="0.35">
      <c r="A43" t="s">
        <v>97</v>
      </c>
      <c r="C43" t="s">
        <v>94</v>
      </c>
      <c r="D43" t="s">
        <v>13</v>
      </c>
      <c r="E43" t="s">
        <v>12</v>
      </c>
      <c r="F43" t="s">
        <v>98</v>
      </c>
      <c r="H43">
        <v>14</v>
      </c>
      <c r="I43" t="str">
        <f t="shared" si="0"/>
        <v>BR0014ET04</v>
      </c>
      <c r="J43" t="s">
        <v>99</v>
      </c>
      <c r="K43">
        <v>0</v>
      </c>
      <c r="L43">
        <v>1</v>
      </c>
    </row>
    <row r="44" spans="1:12" x14ac:dyDescent="0.35">
      <c r="A44" t="s">
        <v>100</v>
      </c>
      <c r="B44" t="s">
        <v>101</v>
      </c>
      <c r="C44" t="s">
        <v>94</v>
      </c>
      <c r="D44" t="s">
        <v>13</v>
      </c>
      <c r="E44" t="s">
        <v>12</v>
      </c>
      <c r="F44" t="s">
        <v>98</v>
      </c>
      <c r="G44">
        <v>15</v>
      </c>
      <c r="H44">
        <v>19</v>
      </c>
      <c r="I44" t="str">
        <f t="shared" si="0"/>
        <v>BR1519ET04</v>
      </c>
      <c r="J44" t="s">
        <v>102</v>
      </c>
      <c r="K44">
        <v>8.8999999999999996E-2</v>
      </c>
      <c r="L44">
        <v>0.97723897298610929</v>
      </c>
    </row>
    <row r="45" spans="1:12" x14ac:dyDescent="0.35">
      <c r="A45" t="s">
        <v>103</v>
      </c>
      <c r="B45" t="s">
        <v>104</v>
      </c>
      <c r="C45" t="s">
        <v>94</v>
      </c>
      <c r="D45" t="s">
        <v>13</v>
      </c>
      <c r="E45" t="s">
        <v>12</v>
      </c>
      <c r="F45" t="s">
        <v>98</v>
      </c>
      <c r="G45">
        <v>20</v>
      </c>
      <c r="H45">
        <v>24</v>
      </c>
      <c r="I45" t="str">
        <f t="shared" si="0"/>
        <v>BR2024ET04</v>
      </c>
      <c r="J45" t="s">
        <v>105</v>
      </c>
      <c r="K45">
        <v>0.23499999999999999</v>
      </c>
      <c r="L45">
        <v>0.99685353311678415</v>
      </c>
    </row>
    <row r="46" spans="1:12" x14ac:dyDescent="0.35">
      <c r="A46" t="s">
        <v>106</v>
      </c>
      <c r="B46" t="s">
        <v>107</v>
      </c>
      <c r="C46" t="s">
        <v>94</v>
      </c>
      <c r="D46" t="s">
        <v>13</v>
      </c>
      <c r="E46" t="s">
        <v>12</v>
      </c>
      <c r="F46" t="s">
        <v>98</v>
      </c>
      <c r="G46">
        <v>25</v>
      </c>
      <c r="H46">
        <v>29</v>
      </c>
      <c r="I46" t="str">
        <f t="shared" si="0"/>
        <v>BR2529ET04</v>
      </c>
      <c r="J46" t="s">
        <v>108</v>
      </c>
      <c r="K46">
        <v>0.20499999999999999</v>
      </c>
      <c r="L46">
        <v>0.95923160261985096</v>
      </c>
    </row>
    <row r="47" spans="1:12" x14ac:dyDescent="0.35">
      <c r="A47" t="s">
        <v>109</v>
      </c>
      <c r="B47" t="s">
        <v>110</v>
      </c>
      <c r="C47" t="s">
        <v>94</v>
      </c>
      <c r="D47" t="s">
        <v>13</v>
      </c>
      <c r="E47" t="s">
        <v>12</v>
      </c>
      <c r="F47" t="s">
        <v>98</v>
      </c>
      <c r="G47">
        <v>30</v>
      </c>
      <c r="H47">
        <v>34</v>
      </c>
      <c r="I47" t="str">
        <f t="shared" si="0"/>
        <v>BR3034ET04</v>
      </c>
      <c r="J47" t="s">
        <v>111</v>
      </c>
      <c r="K47">
        <v>0.16300000000000001</v>
      </c>
      <c r="L47">
        <v>0.96266330219938556</v>
      </c>
    </row>
    <row r="48" spans="1:12" x14ac:dyDescent="0.35">
      <c r="A48" t="s">
        <v>112</v>
      </c>
      <c r="B48" t="s">
        <v>113</v>
      </c>
      <c r="C48" t="s">
        <v>94</v>
      </c>
      <c r="D48" t="s">
        <v>13</v>
      </c>
      <c r="E48" t="s">
        <v>12</v>
      </c>
      <c r="F48" t="s">
        <v>98</v>
      </c>
      <c r="G48">
        <v>35</v>
      </c>
      <c r="H48">
        <v>39</v>
      </c>
      <c r="I48" t="str">
        <f t="shared" si="0"/>
        <v>BR3539ET04</v>
      </c>
      <c r="J48" t="s">
        <v>114</v>
      </c>
      <c r="K48">
        <v>0.113</v>
      </c>
      <c r="L48">
        <v>0.95745816617065971</v>
      </c>
    </row>
    <row r="49" spans="1:12" x14ac:dyDescent="0.35">
      <c r="A49" t="s">
        <v>115</v>
      </c>
      <c r="B49" t="s">
        <v>116</v>
      </c>
      <c r="C49" t="s">
        <v>94</v>
      </c>
      <c r="D49" t="s">
        <v>13</v>
      </c>
      <c r="E49" t="s">
        <v>12</v>
      </c>
      <c r="F49" t="s">
        <v>98</v>
      </c>
      <c r="G49">
        <v>40</v>
      </c>
      <c r="H49">
        <v>44</v>
      </c>
      <c r="I49" t="str">
        <f t="shared" si="0"/>
        <v>BR4044ET04</v>
      </c>
      <c r="J49" t="s">
        <v>117</v>
      </c>
      <c r="K49">
        <v>5.3999999999999999E-2</v>
      </c>
      <c r="L49">
        <v>0.95976865458264549</v>
      </c>
    </row>
    <row r="50" spans="1:12" x14ac:dyDescent="0.35">
      <c r="A50" t="s">
        <v>118</v>
      </c>
      <c r="B50" t="s">
        <v>119</v>
      </c>
      <c r="C50" t="s">
        <v>94</v>
      </c>
      <c r="D50" t="s">
        <v>13</v>
      </c>
      <c r="E50" t="s">
        <v>12</v>
      </c>
      <c r="F50" t="s">
        <v>98</v>
      </c>
      <c r="G50">
        <v>45</v>
      </c>
      <c r="H50">
        <v>49</v>
      </c>
      <c r="I50" t="str">
        <f t="shared" si="0"/>
        <v>BR4549ET04</v>
      </c>
      <c r="J50" t="s">
        <v>120</v>
      </c>
      <c r="K50">
        <v>2.5000000000000001E-2</v>
      </c>
      <c r="L50">
        <v>0.92458673196759678</v>
      </c>
    </row>
    <row r="51" spans="1:12" x14ac:dyDescent="0.35">
      <c r="A51" t="s">
        <v>121</v>
      </c>
      <c r="C51" t="s">
        <v>94</v>
      </c>
      <c r="D51" t="s">
        <v>13</v>
      </c>
      <c r="E51" t="s">
        <v>12</v>
      </c>
      <c r="F51" t="s">
        <v>98</v>
      </c>
      <c r="G51">
        <v>50</v>
      </c>
      <c r="I51" t="str">
        <f t="shared" si="0"/>
        <v>BR5000ET04</v>
      </c>
      <c r="J51" t="s">
        <v>122</v>
      </c>
      <c r="K51">
        <v>0</v>
      </c>
      <c r="L51">
        <v>1</v>
      </c>
    </row>
    <row r="52" spans="1:12" x14ac:dyDescent="0.35">
      <c r="A52" t="s">
        <v>93</v>
      </c>
      <c r="C52" t="s">
        <v>94</v>
      </c>
      <c r="D52" t="s">
        <v>15</v>
      </c>
      <c r="E52" t="s">
        <v>14</v>
      </c>
      <c r="F52" t="s">
        <v>95</v>
      </c>
      <c r="I52" t="str">
        <f t="shared" si="0"/>
        <v>BR0000ET05</v>
      </c>
      <c r="J52" t="s">
        <v>96</v>
      </c>
      <c r="K52">
        <v>0</v>
      </c>
      <c r="L52">
        <v>1</v>
      </c>
    </row>
    <row r="53" spans="1:12" x14ac:dyDescent="0.35">
      <c r="A53" t="s">
        <v>97</v>
      </c>
      <c r="C53" t="s">
        <v>94</v>
      </c>
      <c r="D53" t="s">
        <v>15</v>
      </c>
      <c r="E53" t="s">
        <v>14</v>
      </c>
      <c r="F53" t="s">
        <v>98</v>
      </c>
      <c r="H53">
        <v>14</v>
      </c>
      <c r="I53" t="str">
        <f t="shared" si="0"/>
        <v>BR0014ET05</v>
      </c>
      <c r="J53" t="s">
        <v>99</v>
      </c>
      <c r="K53">
        <v>0</v>
      </c>
      <c r="L53">
        <v>1</v>
      </c>
    </row>
    <row r="54" spans="1:12" x14ac:dyDescent="0.35">
      <c r="A54" t="s">
        <v>100</v>
      </c>
      <c r="B54" t="s">
        <v>101</v>
      </c>
      <c r="C54" t="s">
        <v>94</v>
      </c>
      <c r="D54" t="s">
        <v>15</v>
      </c>
      <c r="E54" t="s">
        <v>14</v>
      </c>
      <c r="F54" t="s">
        <v>98</v>
      </c>
      <c r="G54">
        <v>15</v>
      </c>
      <c r="H54">
        <v>19</v>
      </c>
      <c r="I54" t="str">
        <f t="shared" si="0"/>
        <v>BR1519ET05</v>
      </c>
      <c r="J54" t="s">
        <v>102</v>
      </c>
      <c r="K54">
        <v>9.5000000000000001E-2</v>
      </c>
      <c r="L54">
        <v>0.97429891282911052</v>
      </c>
    </row>
    <row r="55" spans="1:12" x14ac:dyDescent="0.35">
      <c r="A55" t="s">
        <v>103</v>
      </c>
      <c r="B55" t="s">
        <v>104</v>
      </c>
      <c r="C55" t="s">
        <v>94</v>
      </c>
      <c r="D55" t="s">
        <v>15</v>
      </c>
      <c r="E55" t="s">
        <v>14</v>
      </c>
      <c r="F55" t="s">
        <v>98</v>
      </c>
      <c r="G55">
        <v>20</v>
      </c>
      <c r="H55">
        <v>24</v>
      </c>
      <c r="I55" t="str">
        <f t="shared" si="0"/>
        <v>BR2024ET05</v>
      </c>
      <c r="J55" t="s">
        <v>105</v>
      </c>
      <c r="K55">
        <v>0.26400000000000001</v>
      </c>
      <c r="L55">
        <v>0.98373852368882952</v>
      </c>
    </row>
    <row r="56" spans="1:12" x14ac:dyDescent="0.35">
      <c r="A56" t="s">
        <v>106</v>
      </c>
      <c r="B56" t="s">
        <v>107</v>
      </c>
      <c r="C56" t="s">
        <v>94</v>
      </c>
      <c r="D56" t="s">
        <v>15</v>
      </c>
      <c r="E56" t="s">
        <v>14</v>
      </c>
      <c r="F56" t="s">
        <v>98</v>
      </c>
      <c r="G56">
        <v>25</v>
      </c>
      <c r="H56">
        <v>29</v>
      </c>
      <c r="I56" t="str">
        <f t="shared" si="0"/>
        <v>BR2529ET05</v>
      </c>
      <c r="J56" t="s">
        <v>108</v>
      </c>
      <c r="K56">
        <v>0.27400000000000002</v>
      </c>
      <c r="L56">
        <v>0.98078784072945902</v>
      </c>
    </row>
    <row r="57" spans="1:12" x14ac:dyDescent="0.35">
      <c r="A57" t="s">
        <v>109</v>
      </c>
      <c r="B57" t="s">
        <v>110</v>
      </c>
      <c r="C57" t="s">
        <v>94</v>
      </c>
      <c r="D57" t="s">
        <v>15</v>
      </c>
      <c r="E57" t="s">
        <v>14</v>
      </c>
      <c r="F57" t="s">
        <v>98</v>
      </c>
      <c r="G57">
        <v>30</v>
      </c>
      <c r="H57">
        <v>34</v>
      </c>
      <c r="I57" t="str">
        <f t="shared" si="0"/>
        <v>BR3034ET05</v>
      </c>
      <c r="J57" t="s">
        <v>111</v>
      </c>
      <c r="K57">
        <v>0.24299999999999999</v>
      </c>
      <c r="L57">
        <v>0.97319510609944904</v>
      </c>
    </row>
    <row r="58" spans="1:12" x14ac:dyDescent="0.35">
      <c r="A58" t="s">
        <v>112</v>
      </c>
      <c r="B58" t="s">
        <v>113</v>
      </c>
      <c r="C58" t="s">
        <v>94</v>
      </c>
      <c r="D58" t="s">
        <v>15</v>
      </c>
      <c r="E58" t="s">
        <v>14</v>
      </c>
      <c r="F58" t="s">
        <v>98</v>
      </c>
      <c r="G58">
        <v>35</v>
      </c>
      <c r="H58">
        <v>39</v>
      </c>
      <c r="I58" t="str">
        <f t="shared" si="0"/>
        <v>BR3539ET05</v>
      </c>
      <c r="J58" t="s">
        <v>114</v>
      </c>
      <c r="K58">
        <v>0.19400000000000001</v>
      </c>
      <c r="L58">
        <v>1.0012961877055229</v>
      </c>
    </row>
    <row r="59" spans="1:12" x14ac:dyDescent="0.35">
      <c r="A59" t="s">
        <v>115</v>
      </c>
      <c r="B59" t="s">
        <v>116</v>
      </c>
      <c r="C59" t="s">
        <v>94</v>
      </c>
      <c r="D59" t="s">
        <v>15</v>
      </c>
      <c r="E59" t="s">
        <v>14</v>
      </c>
      <c r="F59" t="s">
        <v>98</v>
      </c>
      <c r="G59">
        <v>40</v>
      </c>
      <c r="H59">
        <v>44</v>
      </c>
      <c r="I59" t="str">
        <f t="shared" si="0"/>
        <v>BR4044ET05</v>
      </c>
      <c r="J59" t="s">
        <v>117</v>
      </c>
      <c r="K59">
        <v>8.5000000000000006E-2</v>
      </c>
      <c r="L59">
        <v>0.8974561003782201</v>
      </c>
    </row>
    <row r="60" spans="1:12" x14ac:dyDescent="0.35">
      <c r="A60" t="s">
        <v>118</v>
      </c>
      <c r="B60" t="s">
        <v>119</v>
      </c>
      <c r="C60" t="s">
        <v>94</v>
      </c>
      <c r="D60" t="s">
        <v>15</v>
      </c>
      <c r="E60" t="s">
        <v>14</v>
      </c>
      <c r="F60" t="s">
        <v>98</v>
      </c>
      <c r="G60">
        <v>45</v>
      </c>
      <c r="H60">
        <v>49</v>
      </c>
      <c r="I60" t="str">
        <f t="shared" si="0"/>
        <v>BR4549ET05</v>
      </c>
      <c r="J60" t="s">
        <v>120</v>
      </c>
      <c r="K60">
        <v>0</v>
      </c>
      <c r="L60">
        <v>1</v>
      </c>
    </row>
    <row r="61" spans="1:12" x14ac:dyDescent="0.35">
      <c r="A61" t="s">
        <v>121</v>
      </c>
      <c r="C61" t="s">
        <v>94</v>
      </c>
      <c r="D61" t="s">
        <v>15</v>
      </c>
      <c r="E61" t="s">
        <v>14</v>
      </c>
      <c r="F61" t="s">
        <v>98</v>
      </c>
      <c r="G61">
        <v>50</v>
      </c>
      <c r="I61" t="str">
        <f t="shared" si="0"/>
        <v>BR5000ET05</v>
      </c>
      <c r="J61" t="s">
        <v>122</v>
      </c>
      <c r="K61">
        <v>0</v>
      </c>
      <c r="L61">
        <v>1</v>
      </c>
    </row>
    <row r="62" spans="1:12" x14ac:dyDescent="0.35">
      <c r="A62" t="s">
        <v>93</v>
      </c>
      <c r="C62" t="s">
        <v>94</v>
      </c>
      <c r="D62" t="s">
        <v>17</v>
      </c>
      <c r="E62" t="s">
        <v>16</v>
      </c>
      <c r="F62" t="s">
        <v>95</v>
      </c>
      <c r="I62" t="str">
        <f t="shared" si="0"/>
        <v>BR0000ET06</v>
      </c>
      <c r="J62" t="s">
        <v>96</v>
      </c>
      <c r="K62">
        <v>0</v>
      </c>
      <c r="L62">
        <v>1</v>
      </c>
    </row>
    <row r="63" spans="1:12" x14ac:dyDescent="0.35">
      <c r="A63" t="s">
        <v>97</v>
      </c>
      <c r="C63" t="s">
        <v>94</v>
      </c>
      <c r="D63" t="s">
        <v>17</v>
      </c>
      <c r="E63" t="s">
        <v>16</v>
      </c>
      <c r="F63" t="s">
        <v>98</v>
      </c>
      <c r="H63">
        <v>14</v>
      </c>
      <c r="I63" t="str">
        <f t="shared" si="0"/>
        <v>BR0014ET06</v>
      </c>
      <c r="J63" t="s">
        <v>99</v>
      </c>
      <c r="K63">
        <v>0</v>
      </c>
      <c r="L63">
        <v>1</v>
      </c>
    </row>
    <row r="64" spans="1:12" x14ac:dyDescent="0.35">
      <c r="A64" t="s">
        <v>100</v>
      </c>
      <c r="B64" t="s">
        <v>101</v>
      </c>
      <c r="C64" t="s">
        <v>94</v>
      </c>
      <c r="D64" t="s">
        <v>17</v>
      </c>
      <c r="E64" t="s">
        <v>16</v>
      </c>
      <c r="F64" t="s">
        <v>98</v>
      </c>
      <c r="G64">
        <v>15</v>
      </c>
      <c r="H64">
        <v>19</v>
      </c>
      <c r="I64" t="str">
        <f t="shared" si="0"/>
        <v>BR1519ET06</v>
      </c>
      <c r="J64" t="s">
        <v>102</v>
      </c>
      <c r="K64">
        <v>7.2999999999999995E-2</v>
      </c>
      <c r="L64">
        <v>0.92100707936104054</v>
      </c>
    </row>
    <row r="65" spans="1:12" x14ac:dyDescent="0.35">
      <c r="A65" t="s">
        <v>103</v>
      </c>
      <c r="B65" t="s">
        <v>104</v>
      </c>
      <c r="C65" t="s">
        <v>94</v>
      </c>
      <c r="D65" t="s">
        <v>17</v>
      </c>
      <c r="E65" t="s">
        <v>16</v>
      </c>
      <c r="F65" t="s">
        <v>98</v>
      </c>
      <c r="G65">
        <v>20</v>
      </c>
      <c r="H65">
        <v>24</v>
      </c>
      <c r="I65" t="str">
        <f t="shared" si="0"/>
        <v>BR2024ET06</v>
      </c>
      <c r="J65" t="s">
        <v>105</v>
      </c>
      <c r="K65">
        <v>0.248</v>
      </c>
      <c r="L65">
        <v>1.0122403503324773</v>
      </c>
    </row>
    <row r="66" spans="1:12" x14ac:dyDescent="0.35">
      <c r="A66" t="s">
        <v>106</v>
      </c>
      <c r="B66" t="s">
        <v>107</v>
      </c>
      <c r="C66" t="s">
        <v>94</v>
      </c>
      <c r="D66" t="s">
        <v>17</v>
      </c>
      <c r="E66" t="s">
        <v>16</v>
      </c>
      <c r="F66" t="s">
        <v>98</v>
      </c>
      <c r="G66">
        <v>25</v>
      </c>
      <c r="H66">
        <v>29</v>
      </c>
      <c r="I66" t="str">
        <f t="shared" si="0"/>
        <v>BR2529ET06</v>
      </c>
      <c r="J66" t="s">
        <v>108</v>
      </c>
      <c r="K66">
        <v>0.214</v>
      </c>
      <c r="L66">
        <v>0.99102758280210379</v>
      </c>
    </row>
    <row r="67" spans="1:12" x14ac:dyDescent="0.35">
      <c r="A67" t="s">
        <v>109</v>
      </c>
      <c r="B67" t="s">
        <v>110</v>
      </c>
      <c r="C67" t="s">
        <v>94</v>
      </c>
      <c r="D67" t="s">
        <v>17</v>
      </c>
      <c r="E67" t="s">
        <v>16</v>
      </c>
      <c r="F67" t="s">
        <v>98</v>
      </c>
      <c r="G67">
        <v>30</v>
      </c>
      <c r="H67">
        <v>34</v>
      </c>
      <c r="I67" t="str">
        <f t="shared" ref="I67:I136" si="1">_xlfn.CONCAT(J67,D67)</f>
        <v>BR3034ET06</v>
      </c>
      <c r="J67" t="s">
        <v>111</v>
      </c>
      <c r="K67">
        <v>0.16900000000000001</v>
      </c>
      <c r="L67">
        <v>0.96812252252223585</v>
      </c>
    </row>
    <row r="68" spans="1:12" x14ac:dyDescent="0.35">
      <c r="A68" t="s">
        <v>112</v>
      </c>
      <c r="B68" t="s">
        <v>113</v>
      </c>
      <c r="C68" t="s">
        <v>94</v>
      </c>
      <c r="D68" t="s">
        <v>17</v>
      </c>
      <c r="E68" t="s">
        <v>16</v>
      </c>
      <c r="F68" t="s">
        <v>98</v>
      </c>
      <c r="G68">
        <v>35</v>
      </c>
      <c r="H68">
        <v>39</v>
      </c>
      <c r="I68" t="str">
        <f t="shared" si="1"/>
        <v>BR3539ET06</v>
      </c>
      <c r="J68" t="s">
        <v>114</v>
      </c>
      <c r="K68">
        <v>0.127</v>
      </c>
      <c r="L68">
        <v>0.99902008324967195</v>
      </c>
    </row>
    <row r="69" spans="1:12" x14ac:dyDescent="0.35">
      <c r="A69" t="s">
        <v>115</v>
      </c>
      <c r="B69" t="s">
        <v>116</v>
      </c>
      <c r="C69" t="s">
        <v>94</v>
      </c>
      <c r="D69" t="s">
        <v>17</v>
      </c>
      <c r="E69" t="s">
        <v>16</v>
      </c>
      <c r="F69" t="s">
        <v>98</v>
      </c>
      <c r="G69">
        <v>40</v>
      </c>
      <c r="H69">
        <v>44</v>
      </c>
      <c r="I69" t="str">
        <f t="shared" si="1"/>
        <v>BR4044ET06</v>
      </c>
      <c r="J69" t="s">
        <v>117</v>
      </c>
      <c r="K69">
        <v>6.6000000000000003E-2</v>
      </c>
      <c r="L69">
        <v>0.98747846761616642</v>
      </c>
    </row>
    <row r="70" spans="1:12" x14ac:dyDescent="0.35">
      <c r="A70" t="s">
        <v>118</v>
      </c>
      <c r="B70" t="s">
        <v>119</v>
      </c>
      <c r="C70" t="s">
        <v>94</v>
      </c>
      <c r="D70" t="s">
        <v>17</v>
      </c>
      <c r="E70" t="s">
        <v>16</v>
      </c>
      <c r="F70" t="s">
        <v>98</v>
      </c>
      <c r="G70">
        <v>45</v>
      </c>
      <c r="H70">
        <v>49</v>
      </c>
      <c r="I70" t="str">
        <f t="shared" si="1"/>
        <v>BR4549ET06</v>
      </c>
      <c r="J70" t="s">
        <v>120</v>
      </c>
      <c r="K70">
        <v>2.1999999999999999E-2</v>
      </c>
      <c r="L70">
        <v>1</v>
      </c>
    </row>
    <row r="71" spans="1:12" x14ac:dyDescent="0.35">
      <c r="A71" t="s">
        <v>121</v>
      </c>
      <c r="C71" t="s">
        <v>94</v>
      </c>
      <c r="D71" t="s">
        <v>17</v>
      </c>
      <c r="E71" t="s">
        <v>16</v>
      </c>
      <c r="F71" t="s">
        <v>98</v>
      </c>
      <c r="G71">
        <v>50</v>
      </c>
      <c r="I71" t="str">
        <f t="shared" si="1"/>
        <v>BR5000ET06</v>
      </c>
      <c r="J71" t="s">
        <v>122</v>
      </c>
      <c r="K71">
        <v>0</v>
      </c>
      <c r="L71">
        <v>1</v>
      </c>
    </row>
    <row r="72" spans="1:12" x14ac:dyDescent="0.35">
      <c r="A72" t="s">
        <v>93</v>
      </c>
      <c r="C72" t="s">
        <v>94</v>
      </c>
      <c r="D72" t="s">
        <v>19</v>
      </c>
      <c r="E72" t="s">
        <v>18</v>
      </c>
      <c r="F72" t="s">
        <v>95</v>
      </c>
      <c r="I72" t="str">
        <f t="shared" si="1"/>
        <v>BR0000ET07</v>
      </c>
      <c r="J72" t="s">
        <v>96</v>
      </c>
      <c r="K72">
        <v>0</v>
      </c>
      <c r="L72">
        <v>1</v>
      </c>
    </row>
    <row r="73" spans="1:12" x14ac:dyDescent="0.35">
      <c r="A73" t="s">
        <v>97</v>
      </c>
      <c r="C73" t="s">
        <v>94</v>
      </c>
      <c r="D73" t="s">
        <v>19</v>
      </c>
      <c r="E73" t="s">
        <v>18</v>
      </c>
      <c r="F73" t="s">
        <v>98</v>
      </c>
      <c r="H73">
        <v>14</v>
      </c>
      <c r="I73" t="str">
        <f t="shared" si="1"/>
        <v>BR0014ET07</v>
      </c>
      <c r="J73" t="s">
        <v>99</v>
      </c>
      <c r="K73">
        <v>0</v>
      </c>
      <c r="L73">
        <v>1</v>
      </c>
    </row>
    <row r="74" spans="1:12" x14ac:dyDescent="0.35">
      <c r="A74" t="s">
        <v>100</v>
      </c>
      <c r="B74" t="s">
        <v>101</v>
      </c>
      <c r="C74" t="s">
        <v>94</v>
      </c>
      <c r="D74" t="s">
        <v>19</v>
      </c>
      <c r="E74" t="s">
        <v>18</v>
      </c>
      <c r="F74" t="s">
        <v>98</v>
      </c>
      <c r="G74">
        <v>15</v>
      </c>
      <c r="H74">
        <v>19</v>
      </c>
      <c r="I74" t="str">
        <f t="shared" si="1"/>
        <v>BR1519ET07</v>
      </c>
      <c r="J74" t="s">
        <v>102</v>
      </c>
      <c r="K74">
        <v>7.2999999999999995E-2</v>
      </c>
      <c r="L74">
        <v>1.0146147881626517</v>
      </c>
    </row>
    <row r="75" spans="1:12" x14ac:dyDescent="0.35">
      <c r="A75" t="s">
        <v>103</v>
      </c>
      <c r="B75" t="s">
        <v>104</v>
      </c>
      <c r="C75" t="s">
        <v>94</v>
      </c>
      <c r="D75" t="s">
        <v>19</v>
      </c>
      <c r="E75" t="s">
        <v>18</v>
      </c>
      <c r="F75" t="s">
        <v>98</v>
      </c>
      <c r="G75">
        <v>20</v>
      </c>
      <c r="H75">
        <v>24</v>
      </c>
      <c r="I75" t="str">
        <f t="shared" si="1"/>
        <v>BR2024ET07</v>
      </c>
      <c r="J75" t="s">
        <v>105</v>
      </c>
      <c r="K75">
        <v>0.18099999999999999</v>
      </c>
      <c r="L75">
        <v>1.0020913689895239</v>
      </c>
    </row>
    <row r="76" spans="1:12" x14ac:dyDescent="0.35">
      <c r="A76" t="s">
        <v>106</v>
      </c>
      <c r="B76" t="s">
        <v>107</v>
      </c>
      <c r="C76" t="s">
        <v>94</v>
      </c>
      <c r="D76" t="s">
        <v>19</v>
      </c>
      <c r="E76" t="s">
        <v>18</v>
      </c>
      <c r="F76" t="s">
        <v>98</v>
      </c>
      <c r="G76">
        <v>25</v>
      </c>
      <c r="H76">
        <v>29</v>
      </c>
      <c r="I76" t="str">
        <f t="shared" si="1"/>
        <v>BR2529ET07</v>
      </c>
      <c r="J76" t="s">
        <v>108</v>
      </c>
      <c r="K76">
        <v>0.214</v>
      </c>
      <c r="L76">
        <v>0.98124352348206356</v>
      </c>
    </row>
    <row r="77" spans="1:12" x14ac:dyDescent="0.35">
      <c r="A77" t="s">
        <v>109</v>
      </c>
      <c r="B77" t="s">
        <v>110</v>
      </c>
      <c r="C77" t="s">
        <v>94</v>
      </c>
      <c r="D77" t="s">
        <v>19</v>
      </c>
      <c r="E77" t="s">
        <v>18</v>
      </c>
      <c r="F77" t="s">
        <v>98</v>
      </c>
      <c r="G77">
        <v>30</v>
      </c>
      <c r="H77">
        <v>34</v>
      </c>
      <c r="I77" t="str">
        <f t="shared" si="1"/>
        <v>BR3034ET07</v>
      </c>
      <c r="J77" t="s">
        <v>111</v>
      </c>
      <c r="K77">
        <v>0.161</v>
      </c>
      <c r="L77">
        <v>0.96733259669911176</v>
      </c>
    </row>
    <row r="78" spans="1:12" x14ac:dyDescent="0.35">
      <c r="A78" t="s">
        <v>112</v>
      </c>
      <c r="B78" t="s">
        <v>113</v>
      </c>
      <c r="C78" t="s">
        <v>94</v>
      </c>
      <c r="D78" t="s">
        <v>19</v>
      </c>
      <c r="E78" t="s">
        <v>18</v>
      </c>
      <c r="F78" t="s">
        <v>98</v>
      </c>
      <c r="G78">
        <v>35</v>
      </c>
      <c r="H78">
        <v>39</v>
      </c>
      <c r="I78" t="str">
        <f t="shared" si="1"/>
        <v>BR3539ET07</v>
      </c>
      <c r="J78" t="s">
        <v>114</v>
      </c>
      <c r="K78">
        <v>0.13</v>
      </c>
      <c r="L78">
        <v>0.97437901304265118</v>
      </c>
    </row>
    <row r="79" spans="1:12" x14ac:dyDescent="0.35">
      <c r="A79" t="s">
        <v>115</v>
      </c>
      <c r="B79" t="s">
        <v>116</v>
      </c>
      <c r="C79" t="s">
        <v>94</v>
      </c>
      <c r="D79" t="s">
        <v>19</v>
      </c>
      <c r="E79" t="s">
        <v>18</v>
      </c>
      <c r="F79" t="s">
        <v>98</v>
      </c>
      <c r="G79">
        <v>40</v>
      </c>
      <c r="H79">
        <v>44</v>
      </c>
      <c r="I79" t="str">
        <f t="shared" si="1"/>
        <v>BR4044ET07</v>
      </c>
      <c r="J79" t="s">
        <v>117</v>
      </c>
      <c r="K79">
        <v>3.7999999999999999E-2</v>
      </c>
      <c r="L79">
        <v>0.91852354154919258</v>
      </c>
    </row>
    <row r="80" spans="1:12" x14ac:dyDescent="0.35">
      <c r="A80" t="s">
        <v>118</v>
      </c>
      <c r="B80" t="s">
        <v>119</v>
      </c>
      <c r="C80" t="s">
        <v>94</v>
      </c>
      <c r="D80" t="s">
        <v>19</v>
      </c>
      <c r="E80" t="s">
        <v>18</v>
      </c>
      <c r="F80" t="s">
        <v>98</v>
      </c>
      <c r="G80">
        <v>45</v>
      </c>
      <c r="H80">
        <v>49</v>
      </c>
      <c r="I80" t="str">
        <f t="shared" si="1"/>
        <v>BR4549ET07</v>
      </c>
      <c r="J80" t="s">
        <v>120</v>
      </c>
      <c r="K80">
        <v>2.7E-2</v>
      </c>
      <c r="L80">
        <v>0.92909437646256021</v>
      </c>
    </row>
    <row r="81" spans="1:12" x14ac:dyDescent="0.35">
      <c r="A81" t="s">
        <v>121</v>
      </c>
      <c r="C81" t="s">
        <v>94</v>
      </c>
      <c r="D81" t="s">
        <v>19</v>
      </c>
      <c r="E81" t="s">
        <v>18</v>
      </c>
      <c r="F81" t="s">
        <v>98</v>
      </c>
      <c r="G81">
        <v>50</v>
      </c>
      <c r="I81" t="str">
        <f t="shared" si="1"/>
        <v>BR5000ET07</v>
      </c>
      <c r="J81" t="s">
        <v>122</v>
      </c>
      <c r="K81">
        <v>0</v>
      </c>
      <c r="L81">
        <v>1</v>
      </c>
    </row>
    <row r="82" spans="1:12" x14ac:dyDescent="0.35">
      <c r="A82" t="s">
        <v>93</v>
      </c>
      <c r="C82" t="s">
        <v>94</v>
      </c>
      <c r="D82" t="s">
        <v>21</v>
      </c>
      <c r="E82" t="s">
        <v>20</v>
      </c>
      <c r="F82" t="s">
        <v>95</v>
      </c>
      <c r="I82" t="str">
        <f t="shared" si="1"/>
        <v>BR0000ET12</v>
      </c>
      <c r="J82" t="s">
        <v>96</v>
      </c>
      <c r="K82">
        <v>0</v>
      </c>
      <c r="L82">
        <v>1</v>
      </c>
    </row>
    <row r="83" spans="1:12" x14ac:dyDescent="0.35">
      <c r="A83" t="s">
        <v>97</v>
      </c>
      <c r="C83" t="s">
        <v>94</v>
      </c>
      <c r="D83" t="s">
        <v>21</v>
      </c>
      <c r="E83" t="s">
        <v>20</v>
      </c>
      <c r="F83" t="s">
        <v>98</v>
      </c>
      <c r="H83">
        <v>14</v>
      </c>
      <c r="I83" t="str">
        <f t="shared" si="1"/>
        <v>BR0014ET12</v>
      </c>
      <c r="J83" t="s">
        <v>99</v>
      </c>
      <c r="K83">
        <v>0</v>
      </c>
      <c r="L83">
        <v>1</v>
      </c>
    </row>
    <row r="84" spans="1:12" x14ac:dyDescent="0.35">
      <c r="A84" t="s">
        <v>100</v>
      </c>
      <c r="B84" t="s">
        <v>101</v>
      </c>
      <c r="C84" t="s">
        <v>94</v>
      </c>
      <c r="D84" t="s">
        <v>21</v>
      </c>
      <c r="E84" t="s">
        <v>20</v>
      </c>
      <c r="F84" t="s">
        <v>98</v>
      </c>
      <c r="G84">
        <v>15</v>
      </c>
      <c r="H84">
        <v>19</v>
      </c>
      <c r="I84" t="str">
        <f t="shared" si="1"/>
        <v>BR1519ET12</v>
      </c>
      <c r="J84" t="s">
        <v>102</v>
      </c>
      <c r="K84">
        <v>0.124</v>
      </c>
      <c r="L84">
        <v>1.0613689296226481</v>
      </c>
    </row>
    <row r="85" spans="1:12" x14ac:dyDescent="0.35">
      <c r="A85" t="s">
        <v>103</v>
      </c>
      <c r="B85" t="s">
        <v>104</v>
      </c>
      <c r="C85" t="s">
        <v>94</v>
      </c>
      <c r="D85" t="s">
        <v>21</v>
      </c>
      <c r="E85" t="s">
        <v>20</v>
      </c>
      <c r="F85" t="s">
        <v>98</v>
      </c>
      <c r="G85">
        <v>20</v>
      </c>
      <c r="H85">
        <v>24</v>
      </c>
      <c r="I85" t="str">
        <f t="shared" si="1"/>
        <v>BR2024ET12</v>
      </c>
      <c r="J85" t="s">
        <v>105</v>
      </c>
      <c r="K85">
        <v>0.161</v>
      </c>
      <c r="L85">
        <v>1.0185360018582728</v>
      </c>
    </row>
    <row r="86" spans="1:12" x14ac:dyDescent="0.35">
      <c r="A86" t="s">
        <v>106</v>
      </c>
      <c r="B86" t="s">
        <v>107</v>
      </c>
      <c r="C86" t="s">
        <v>94</v>
      </c>
      <c r="D86" t="s">
        <v>21</v>
      </c>
      <c r="E86" t="s">
        <v>20</v>
      </c>
      <c r="F86" t="s">
        <v>98</v>
      </c>
      <c r="G86">
        <v>25</v>
      </c>
      <c r="H86">
        <v>29</v>
      </c>
      <c r="I86" t="str">
        <f t="shared" si="1"/>
        <v>BR2529ET12</v>
      </c>
      <c r="J86" t="s">
        <v>108</v>
      </c>
      <c r="K86">
        <v>0.17499999999999999</v>
      </c>
      <c r="L86">
        <v>0.99858053855846252</v>
      </c>
    </row>
    <row r="87" spans="1:12" x14ac:dyDescent="0.35">
      <c r="A87" t="s">
        <v>109</v>
      </c>
      <c r="B87" t="s">
        <v>110</v>
      </c>
      <c r="C87" t="s">
        <v>94</v>
      </c>
      <c r="D87" t="s">
        <v>21</v>
      </c>
      <c r="E87" t="s">
        <v>20</v>
      </c>
      <c r="F87" t="s">
        <v>98</v>
      </c>
      <c r="G87">
        <v>30</v>
      </c>
      <c r="H87">
        <v>34</v>
      </c>
      <c r="I87" t="str">
        <f t="shared" si="1"/>
        <v>BR3034ET12</v>
      </c>
      <c r="J87" t="s">
        <v>111</v>
      </c>
      <c r="K87">
        <v>0.13500000000000001</v>
      </c>
      <c r="L87">
        <v>0.9752281484642602</v>
      </c>
    </row>
    <row r="88" spans="1:12" x14ac:dyDescent="0.35">
      <c r="A88" t="s">
        <v>112</v>
      </c>
      <c r="B88" t="s">
        <v>113</v>
      </c>
      <c r="C88" t="s">
        <v>94</v>
      </c>
      <c r="D88" t="s">
        <v>21</v>
      </c>
      <c r="E88" t="s">
        <v>20</v>
      </c>
      <c r="F88" t="s">
        <v>98</v>
      </c>
      <c r="G88">
        <v>35</v>
      </c>
      <c r="H88">
        <v>39</v>
      </c>
      <c r="I88" t="str">
        <f t="shared" si="1"/>
        <v>BR3539ET12</v>
      </c>
      <c r="J88" t="s">
        <v>114</v>
      </c>
      <c r="K88">
        <v>6.4000000000000001E-2</v>
      </c>
      <c r="L88">
        <v>0.90360200360984488</v>
      </c>
    </row>
    <row r="89" spans="1:12" x14ac:dyDescent="0.35">
      <c r="A89" t="s">
        <v>115</v>
      </c>
      <c r="B89" t="s">
        <v>116</v>
      </c>
      <c r="C89" t="s">
        <v>94</v>
      </c>
      <c r="D89" t="s">
        <v>21</v>
      </c>
      <c r="E89" t="s">
        <v>20</v>
      </c>
      <c r="F89" t="s">
        <v>98</v>
      </c>
      <c r="G89">
        <v>40</v>
      </c>
      <c r="H89">
        <v>44</v>
      </c>
      <c r="I89" t="str">
        <f t="shared" si="1"/>
        <v>BR4044ET12</v>
      </c>
      <c r="J89" t="s">
        <v>117</v>
      </c>
      <c r="K89">
        <v>1.2999999999999999E-2</v>
      </c>
      <c r="L89">
        <v>0.77667102633024399</v>
      </c>
    </row>
    <row r="90" spans="1:12" x14ac:dyDescent="0.35">
      <c r="A90" t="s">
        <v>118</v>
      </c>
      <c r="B90" t="s">
        <v>119</v>
      </c>
      <c r="C90" t="s">
        <v>94</v>
      </c>
      <c r="D90" t="s">
        <v>21</v>
      </c>
      <c r="E90" t="s">
        <v>20</v>
      </c>
      <c r="F90" t="s">
        <v>98</v>
      </c>
      <c r="G90">
        <v>45</v>
      </c>
      <c r="H90">
        <v>49</v>
      </c>
      <c r="I90" t="str">
        <f t="shared" si="1"/>
        <v>BR4549ET12</v>
      </c>
      <c r="J90" t="s">
        <v>120</v>
      </c>
      <c r="K90">
        <v>4.2000000000000003E-2</v>
      </c>
      <c r="L90">
        <v>1</v>
      </c>
    </row>
    <row r="91" spans="1:12" x14ac:dyDescent="0.35">
      <c r="A91" t="s">
        <v>121</v>
      </c>
      <c r="C91" t="s">
        <v>94</v>
      </c>
      <c r="D91" t="s">
        <v>21</v>
      </c>
      <c r="E91" t="s">
        <v>20</v>
      </c>
      <c r="F91" t="s">
        <v>98</v>
      </c>
      <c r="G91">
        <v>50</v>
      </c>
      <c r="I91" t="str">
        <f t="shared" si="1"/>
        <v>BR5000ET12</v>
      </c>
      <c r="J91" t="s">
        <v>122</v>
      </c>
      <c r="K91">
        <v>0</v>
      </c>
      <c r="L91">
        <v>1</v>
      </c>
    </row>
    <row r="92" spans="1:12" x14ac:dyDescent="0.35">
      <c r="A92" t="s">
        <v>93</v>
      </c>
      <c r="C92" t="s">
        <v>94</v>
      </c>
      <c r="D92" t="s">
        <v>23</v>
      </c>
      <c r="E92" t="s">
        <v>22</v>
      </c>
      <c r="F92" t="s">
        <v>95</v>
      </c>
      <c r="I92" t="str">
        <f t="shared" si="1"/>
        <v>BR0000ET13</v>
      </c>
      <c r="J92" t="s">
        <v>96</v>
      </c>
      <c r="K92">
        <v>0</v>
      </c>
      <c r="L92">
        <v>1</v>
      </c>
    </row>
    <row r="93" spans="1:12" x14ac:dyDescent="0.35">
      <c r="A93" t="s">
        <v>97</v>
      </c>
      <c r="C93" t="s">
        <v>94</v>
      </c>
      <c r="D93" t="s">
        <v>23</v>
      </c>
      <c r="E93" t="s">
        <v>22</v>
      </c>
      <c r="F93" t="s">
        <v>98</v>
      </c>
      <c r="H93">
        <v>14</v>
      </c>
      <c r="I93" t="str">
        <f t="shared" si="1"/>
        <v>BR0014ET13</v>
      </c>
      <c r="J93" t="s">
        <v>99</v>
      </c>
      <c r="K93">
        <v>0</v>
      </c>
      <c r="L93">
        <v>1</v>
      </c>
    </row>
    <row r="94" spans="1:12" x14ac:dyDescent="0.35">
      <c r="A94" t="s">
        <v>100</v>
      </c>
      <c r="B94" t="s">
        <v>101</v>
      </c>
      <c r="C94" t="s">
        <v>94</v>
      </c>
      <c r="D94" t="s">
        <v>23</v>
      </c>
      <c r="E94" t="s">
        <v>22</v>
      </c>
      <c r="F94" t="s">
        <v>98</v>
      </c>
      <c r="G94">
        <v>15</v>
      </c>
      <c r="H94">
        <v>19</v>
      </c>
      <c r="I94" t="str">
        <f t="shared" si="1"/>
        <v>BR1519ET13</v>
      </c>
      <c r="J94" t="s">
        <v>102</v>
      </c>
      <c r="K94">
        <v>7.8E-2</v>
      </c>
      <c r="L94">
        <v>0.95578359599616292</v>
      </c>
    </row>
    <row r="95" spans="1:12" x14ac:dyDescent="0.35">
      <c r="A95" t="s">
        <v>103</v>
      </c>
      <c r="B95" t="s">
        <v>104</v>
      </c>
      <c r="C95" t="s">
        <v>94</v>
      </c>
      <c r="D95" t="s">
        <v>23</v>
      </c>
      <c r="E95" t="s">
        <v>22</v>
      </c>
      <c r="F95" t="s">
        <v>98</v>
      </c>
      <c r="G95">
        <v>20</v>
      </c>
      <c r="H95">
        <v>24</v>
      </c>
      <c r="I95" t="str">
        <f t="shared" si="1"/>
        <v>BR2024ET13</v>
      </c>
      <c r="J95" t="s">
        <v>105</v>
      </c>
      <c r="K95">
        <v>0.16400000000000001</v>
      </c>
      <c r="L95">
        <v>0.99406418087663018</v>
      </c>
    </row>
    <row r="96" spans="1:12" x14ac:dyDescent="0.35">
      <c r="A96" t="s">
        <v>106</v>
      </c>
      <c r="B96" t="s">
        <v>107</v>
      </c>
      <c r="C96" t="s">
        <v>94</v>
      </c>
      <c r="D96" t="s">
        <v>23</v>
      </c>
      <c r="E96" t="s">
        <v>22</v>
      </c>
      <c r="F96" t="s">
        <v>98</v>
      </c>
      <c r="G96">
        <v>25</v>
      </c>
      <c r="H96">
        <v>29</v>
      </c>
      <c r="I96" t="str">
        <f t="shared" si="1"/>
        <v>BR2529ET13</v>
      </c>
      <c r="J96" t="s">
        <v>108</v>
      </c>
      <c r="K96">
        <v>0.20799999999999999</v>
      </c>
      <c r="L96">
        <v>1.0068149104070221</v>
      </c>
    </row>
    <row r="97" spans="1:12" x14ac:dyDescent="0.35">
      <c r="A97" t="s">
        <v>109</v>
      </c>
      <c r="B97" t="s">
        <v>110</v>
      </c>
      <c r="C97" t="s">
        <v>94</v>
      </c>
      <c r="D97" t="s">
        <v>23</v>
      </c>
      <c r="E97" t="s">
        <v>22</v>
      </c>
      <c r="F97" t="s">
        <v>98</v>
      </c>
      <c r="G97">
        <v>30</v>
      </c>
      <c r="H97">
        <v>34</v>
      </c>
      <c r="I97" t="str">
        <f t="shared" si="1"/>
        <v>BR3034ET13</v>
      </c>
      <c r="J97" t="s">
        <v>111</v>
      </c>
      <c r="K97">
        <v>0.16400000000000001</v>
      </c>
      <c r="L97">
        <v>1.007895232440303</v>
      </c>
    </row>
    <row r="98" spans="1:12" x14ac:dyDescent="0.35">
      <c r="A98" t="s">
        <v>112</v>
      </c>
      <c r="B98" t="s">
        <v>113</v>
      </c>
      <c r="C98" t="s">
        <v>94</v>
      </c>
      <c r="D98" t="s">
        <v>23</v>
      </c>
      <c r="E98" t="s">
        <v>22</v>
      </c>
      <c r="F98" t="s">
        <v>98</v>
      </c>
      <c r="G98">
        <v>35</v>
      </c>
      <c r="H98">
        <v>39</v>
      </c>
      <c r="I98" t="str">
        <f t="shared" si="1"/>
        <v>BR3539ET13</v>
      </c>
      <c r="J98" t="s">
        <v>114</v>
      </c>
      <c r="K98">
        <v>7.1999999999999995E-2</v>
      </c>
      <c r="L98">
        <v>1.001749809379741</v>
      </c>
    </row>
    <row r="99" spans="1:12" x14ac:dyDescent="0.35">
      <c r="A99" t="s">
        <v>115</v>
      </c>
      <c r="B99" t="s">
        <v>116</v>
      </c>
      <c r="C99" t="s">
        <v>94</v>
      </c>
      <c r="D99" t="s">
        <v>23</v>
      </c>
      <c r="E99" t="s">
        <v>22</v>
      </c>
      <c r="F99" t="s">
        <v>98</v>
      </c>
      <c r="G99">
        <v>40</v>
      </c>
      <c r="H99">
        <v>44</v>
      </c>
      <c r="I99" t="str">
        <f t="shared" si="1"/>
        <v>BR4044ET13</v>
      </c>
      <c r="J99" t="s">
        <v>117</v>
      </c>
      <c r="K99">
        <v>4.1000000000000002E-2</v>
      </c>
      <c r="L99">
        <v>0.93622837654917168</v>
      </c>
    </row>
    <row r="100" spans="1:12" x14ac:dyDescent="0.35">
      <c r="A100" t="s">
        <v>118</v>
      </c>
      <c r="B100" t="s">
        <v>119</v>
      </c>
      <c r="C100" t="s">
        <v>94</v>
      </c>
      <c r="D100" t="s">
        <v>23</v>
      </c>
      <c r="E100" t="s">
        <v>22</v>
      </c>
      <c r="F100" t="s">
        <v>98</v>
      </c>
      <c r="G100">
        <v>45</v>
      </c>
      <c r="H100">
        <v>49</v>
      </c>
      <c r="I100" t="str">
        <f t="shared" si="1"/>
        <v>BR4549ET13</v>
      </c>
      <c r="J100" t="s">
        <v>120</v>
      </c>
      <c r="K100">
        <v>1.4E-2</v>
      </c>
      <c r="L100">
        <v>1</v>
      </c>
    </row>
    <row r="101" spans="1:12" x14ac:dyDescent="0.35">
      <c r="A101" t="s">
        <v>121</v>
      </c>
      <c r="C101" t="s">
        <v>94</v>
      </c>
      <c r="D101" t="s">
        <v>23</v>
      </c>
      <c r="E101" t="s">
        <v>22</v>
      </c>
      <c r="F101" t="s">
        <v>98</v>
      </c>
      <c r="G101">
        <v>50</v>
      </c>
      <c r="I101" t="str">
        <f t="shared" si="1"/>
        <v>BR5000ET13</v>
      </c>
      <c r="J101" t="s">
        <v>122</v>
      </c>
      <c r="K101">
        <v>0</v>
      </c>
      <c r="L101">
        <v>1</v>
      </c>
    </row>
    <row r="102" spans="1:12" x14ac:dyDescent="0.35">
      <c r="A102" t="s">
        <v>93</v>
      </c>
      <c r="C102" t="s">
        <v>94</v>
      </c>
      <c r="D102" t="s">
        <v>25</v>
      </c>
      <c r="E102" t="s">
        <v>24</v>
      </c>
      <c r="F102" t="s">
        <v>95</v>
      </c>
      <c r="I102" t="str">
        <f t="shared" si="1"/>
        <v>BR0000ET14</v>
      </c>
      <c r="J102" t="s">
        <v>96</v>
      </c>
      <c r="K102">
        <v>0</v>
      </c>
      <c r="L102">
        <v>1</v>
      </c>
    </row>
    <row r="103" spans="1:12" x14ac:dyDescent="0.35">
      <c r="A103" t="s">
        <v>97</v>
      </c>
      <c r="C103" t="s">
        <v>94</v>
      </c>
      <c r="D103" t="s">
        <v>25</v>
      </c>
      <c r="E103" t="s">
        <v>24</v>
      </c>
      <c r="F103" t="s">
        <v>98</v>
      </c>
      <c r="H103">
        <v>14</v>
      </c>
      <c r="I103" t="str">
        <f t="shared" si="1"/>
        <v>BR0014ET14</v>
      </c>
      <c r="J103" t="s">
        <v>99</v>
      </c>
      <c r="K103">
        <v>0</v>
      </c>
      <c r="L103">
        <v>1</v>
      </c>
    </row>
    <row r="104" spans="1:12" x14ac:dyDescent="0.35">
      <c r="A104" t="s">
        <v>100</v>
      </c>
      <c r="B104" t="s">
        <v>101</v>
      </c>
      <c r="C104" t="s">
        <v>94</v>
      </c>
      <c r="D104" t="s">
        <v>25</v>
      </c>
      <c r="E104" t="s">
        <v>24</v>
      </c>
      <c r="F104" t="s">
        <v>98</v>
      </c>
      <c r="G104">
        <v>15</v>
      </c>
      <c r="H104">
        <v>19</v>
      </c>
      <c r="I104" t="str">
        <f t="shared" si="1"/>
        <v>BR1519ET14</v>
      </c>
      <c r="J104" t="s">
        <v>102</v>
      </c>
      <c r="K104">
        <v>1.4E-2</v>
      </c>
      <c r="L104">
        <v>0.99141297201830614</v>
      </c>
    </row>
    <row r="105" spans="1:12" x14ac:dyDescent="0.35">
      <c r="A105" t="s">
        <v>103</v>
      </c>
      <c r="B105" t="s">
        <v>104</v>
      </c>
      <c r="C105" t="s">
        <v>94</v>
      </c>
      <c r="D105" t="s">
        <v>25</v>
      </c>
      <c r="E105" t="s">
        <v>24</v>
      </c>
      <c r="F105" t="s">
        <v>98</v>
      </c>
      <c r="G105">
        <v>20</v>
      </c>
      <c r="H105">
        <v>24</v>
      </c>
      <c r="I105" t="str">
        <f t="shared" si="1"/>
        <v>BR2024ET14</v>
      </c>
      <c r="J105" t="s">
        <v>105</v>
      </c>
      <c r="K105">
        <v>0.1</v>
      </c>
      <c r="L105">
        <v>1.0161075211279298</v>
      </c>
    </row>
    <row r="106" spans="1:12" x14ac:dyDescent="0.35">
      <c r="A106" t="s">
        <v>106</v>
      </c>
      <c r="B106" t="s">
        <v>107</v>
      </c>
      <c r="C106" t="s">
        <v>94</v>
      </c>
      <c r="D106" t="s">
        <v>25</v>
      </c>
      <c r="E106" t="s">
        <v>24</v>
      </c>
      <c r="F106" t="s">
        <v>98</v>
      </c>
      <c r="G106">
        <v>25</v>
      </c>
      <c r="H106">
        <v>29</v>
      </c>
      <c r="I106" t="str">
        <f t="shared" si="1"/>
        <v>BR2529ET14</v>
      </c>
      <c r="J106" t="s">
        <v>108</v>
      </c>
      <c r="K106">
        <v>0.129</v>
      </c>
      <c r="L106">
        <v>1.0431583419164847</v>
      </c>
    </row>
    <row r="107" spans="1:12" x14ac:dyDescent="0.35">
      <c r="A107" t="s">
        <v>109</v>
      </c>
      <c r="B107" t="s">
        <v>110</v>
      </c>
      <c r="C107" t="s">
        <v>94</v>
      </c>
      <c r="D107" t="s">
        <v>25</v>
      </c>
      <c r="E107" t="s">
        <v>24</v>
      </c>
      <c r="F107" t="s">
        <v>98</v>
      </c>
      <c r="G107">
        <v>30</v>
      </c>
      <c r="H107">
        <v>34</v>
      </c>
      <c r="I107" t="str">
        <f t="shared" si="1"/>
        <v>BR3034ET14</v>
      </c>
      <c r="J107" t="s">
        <v>111</v>
      </c>
      <c r="K107">
        <v>0.113</v>
      </c>
      <c r="L107">
        <v>1.0655435176512793</v>
      </c>
    </row>
    <row r="108" spans="1:12" x14ac:dyDescent="0.35">
      <c r="A108" t="s">
        <v>112</v>
      </c>
      <c r="B108" t="s">
        <v>113</v>
      </c>
      <c r="C108" t="s">
        <v>94</v>
      </c>
      <c r="D108" t="s">
        <v>25</v>
      </c>
      <c r="E108" t="s">
        <v>24</v>
      </c>
      <c r="F108" t="s">
        <v>98</v>
      </c>
      <c r="G108">
        <v>35</v>
      </c>
      <c r="H108">
        <v>39</v>
      </c>
      <c r="I108" t="str">
        <f t="shared" si="1"/>
        <v>BR3539ET14</v>
      </c>
      <c r="J108" t="s">
        <v>114</v>
      </c>
      <c r="K108">
        <v>7.5999999999999998E-2</v>
      </c>
      <c r="L108">
        <v>1.1057751717923328</v>
      </c>
    </row>
    <row r="109" spans="1:12" x14ac:dyDescent="0.35">
      <c r="A109" t="s">
        <v>115</v>
      </c>
      <c r="B109" t="s">
        <v>116</v>
      </c>
      <c r="C109" t="s">
        <v>94</v>
      </c>
      <c r="D109" t="s">
        <v>25</v>
      </c>
      <c r="E109" t="s">
        <v>24</v>
      </c>
      <c r="F109" t="s">
        <v>98</v>
      </c>
      <c r="G109">
        <v>40</v>
      </c>
      <c r="H109">
        <v>44</v>
      </c>
      <c r="I109" t="str">
        <f t="shared" si="1"/>
        <v>BR4044ET14</v>
      </c>
      <c r="J109" t="s">
        <v>117</v>
      </c>
      <c r="K109">
        <v>1.2999999999999999E-2</v>
      </c>
      <c r="L109">
        <v>1.2658337541579836</v>
      </c>
    </row>
    <row r="110" spans="1:12" x14ac:dyDescent="0.35">
      <c r="A110" t="s">
        <v>118</v>
      </c>
      <c r="B110" t="s">
        <v>119</v>
      </c>
      <c r="C110" t="s">
        <v>94</v>
      </c>
      <c r="D110" t="s">
        <v>25</v>
      </c>
      <c r="E110" t="s">
        <v>24</v>
      </c>
      <c r="F110" t="s">
        <v>98</v>
      </c>
      <c r="G110">
        <v>45</v>
      </c>
      <c r="H110">
        <v>49</v>
      </c>
      <c r="I110" t="str">
        <f t="shared" si="1"/>
        <v>BR4549ET14</v>
      </c>
      <c r="J110" t="s">
        <v>120</v>
      </c>
      <c r="K110">
        <v>0</v>
      </c>
      <c r="L110">
        <v>1</v>
      </c>
    </row>
    <row r="111" spans="1:12" x14ac:dyDescent="0.35">
      <c r="A111" t="s">
        <v>121</v>
      </c>
      <c r="C111" t="s">
        <v>94</v>
      </c>
      <c r="D111" t="s">
        <v>25</v>
      </c>
      <c r="E111" t="s">
        <v>24</v>
      </c>
      <c r="F111" t="s">
        <v>98</v>
      </c>
      <c r="G111">
        <v>50</v>
      </c>
      <c r="I111" t="str">
        <f t="shared" si="1"/>
        <v>BR5000ET14</v>
      </c>
      <c r="J111" t="s">
        <v>122</v>
      </c>
      <c r="K111">
        <v>0</v>
      </c>
      <c r="L111">
        <v>1</v>
      </c>
    </row>
    <row r="112" spans="1:12" x14ac:dyDescent="0.35">
      <c r="A112" t="s">
        <v>93</v>
      </c>
      <c r="C112" t="s">
        <v>94</v>
      </c>
      <c r="D112" t="s">
        <v>27</v>
      </c>
      <c r="E112" t="s">
        <v>26</v>
      </c>
      <c r="F112" t="s">
        <v>95</v>
      </c>
      <c r="I112" t="str">
        <f t="shared" si="1"/>
        <v>BR0000ET15</v>
      </c>
      <c r="J112" t="s">
        <v>96</v>
      </c>
      <c r="K112">
        <v>0</v>
      </c>
      <c r="L112">
        <v>1</v>
      </c>
    </row>
    <row r="113" spans="1:12" x14ac:dyDescent="0.35">
      <c r="A113" t="s">
        <v>97</v>
      </c>
      <c r="C113" t="s">
        <v>94</v>
      </c>
      <c r="D113" t="s">
        <v>27</v>
      </c>
      <c r="E113" t="s">
        <v>26</v>
      </c>
      <c r="F113" t="s">
        <v>98</v>
      </c>
      <c r="H113">
        <v>14</v>
      </c>
      <c r="I113" t="str">
        <f t="shared" si="1"/>
        <v>BR0014ET15</v>
      </c>
      <c r="J113" t="s">
        <v>99</v>
      </c>
      <c r="K113">
        <v>0</v>
      </c>
      <c r="L113">
        <v>1</v>
      </c>
    </row>
    <row r="114" spans="1:12" x14ac:dyDescent="0.35">
      <c r="A114" t="s">
        <v>100</v>
      </c>
      <c r="B114" t="s">
        <v>101</v>
      </c>
      <c r="C114" t="s">
        <v>94</v>
      </c>
      <c r="D114" t="s">
        <v>27</v>
      </c>
      <c r="E114" t="s">
        <v>26</v>
      </c>
      <c r="F114" t="s">
        <v>98</v>
      </c>
      <c r="G114">
        <v>15</v>
      </c>
      <c r="H114">
        <v>19</v>
      </c>
      <c r="I114" t="str">
        <f t="shared" si="1"/>
        <v>BR1519ET15</v>
      </c>
      <c r="J114" t="s">
        <v>102</v>
      </c>
      <c r="K114">
        <v>6.9000000000000006E-2</v>
      </c>
      <c r="L114">
        <v>1.0385080428502595</v>
      </c>
    </row>
    <row r="115" spans="1:12" x14ac:dyDescent="0.35">
      <c r="A115" t="s">
        <v>103</v>
      </c>
      <c r="B115" t="s">
        <v>104</v>
      </c>
      <c r="C115" t="s">
        <v>94</v>
      </c>
      <c r="D115" t="s">
        <v>27</v>
      </c>
      <c r="E115" t="s">
        <v>26</v>
      </c>
      <c r="F115" t="s">
        <v>98</v>
      </c>
      <c r="G115">
        <v>20</v>
      </c>
      <c r="H115">
        <v>24</v>
      </c>
      <c r="I115" t="str">
        <f t="shared" si="1"/>
        <v>BR2024ET15</v>
      </c>
      <c r="J115" t="s">
        <v>105</v>
      </c>
      <c r="K115">
        <v>0.14199999999999999</v>
      </c>
      <c r="L115">
        <v>0.98141016077034371</v>
      </c>
    </row>
    <row r="116" spans="1:12" x14ac:dyDescent="0.35">
      <c r="A116" t="s">
        <v>106</v>
      </c>
      <c r="B116" t="s">
        <v>107</v>
      </c>
      <c r="C116" t="s">
        <v>94</v>
      </c>
      <c r="D116" t="s">
        <v>27</v>
      </c>
      <c r="E116" t="s">
        <v>26</v>
      </c>
      <c r="F116" t="s">
        <v>98</v>
      </c>
      <c r="G116">
        <v>25</v>
      </c>
      <c r="H116">
        <v>29</v>
      </c>
      <c r="I116" t="str">
        <f t="shared" si="1"/>
        <v>BR2529ET15</v>
      </c>
      <c r="J116" t="s">
        <v>108</v>
      </c>
      <c r="K116">
        <v>0.17</v>
      </c>
      <c r="L116">
        <v>1.0083968366764735</v>
      </c>
    </row>
    <row r="117" spans="1:12" x14ac:dyDescent="0.35">
      <c r="A117" t="s">
        <v>109</v>
      </c>
      <c r="B117" t="s">
        <v>110</v>
      </c>
      <c r="C117" t="s">
        <v>94</v>
      </c>
      <c r="D117" t="s">
        <v>27</v>
      </c>
      <c r="E117" t="s">
        <v>26</v>
      </c>
      <c r="F117" t="s">
        <v>98</v>
      </c>
      <c r="G117">
        <v>30</v>
      </c>
      <c r="H117">
        <v>34</v>
      </c>
      <c r="I117" t="str">
        <f t="shared" si="1"/>
        <v>BR3034ET15</v>
      </c>
      <c r="J117" t="s">
        <v>111</v>
      </c>
      <c r="K117">
        <v>0.151</v>
      </c>
      <c r="L117">
        <v>0.97626053215902431</v>
      </c>
    </row>
    <row r="118" spans="1:12" x14ac:dyDescent="0.35">
      <c r="A118" t="s">
        <v>112</v>
      </c>
      <c r="B118" t="s">
        <v>113</v>
      </c>
      <c r="C118" t="s">
        <v>94</v>
      </c>
      <c r="D118" t="s">
        <v>27</v>
      </c>
      <c r="E118" t="s">
        <v>26</v>
      </c>
      <c r="F118" t="s">
        <v>98</v>
      </c>
      <c r="G118">
        <v>35</v>
      </c>
      <c r="H118">
        <v>39</v>
      </c>
      <c r="I118" t="str">
        <f t="shared" si="1"/>
        <v>BR3539ET15</v>
      </c>
      <c r="J118" t="s">
        <v>114</v>
      </c>
      <c r="K118">
        <v>6.4000000000000001E-2</v>
      </c>
      <c r="L118">
        <v>0.94456603500022185</v>
      </c>
    </row>
    <row r="119" spans="1:12" x14ac:dyDescent="0.35">
      <c r="A119" t="s">
        <v>115</v>
      </c>
      <c r="B119" t="s">
        <v>116</v>
      </c>
      <c r="C119" t="s">
        <v>94</v>
      </c>
      <c r="D119" t="s">
        <v>27</v>
      </c>
      <c r="E119" t="s">
        <v>26</v>
      </c>
      <c r="F119" t="s">
        <v>98</v>
      </c>
      <c r="G119">
        <v>40</v>
      </c>
      <c r="H119">
        <v>44</v>
      </c>
      <c r="I119" t="str">
        <f t="shared" si="1"/>
        <v>BR4044ET15</v>
      </c>
      <c r="J119" t="s">
        <v>117</v>
      </c>
      <c r="K119">
        <v>2.3E-2</v>
      </c>
      <c r="L119">
        <v>1.0847216884718311</v>
      </c>
    </row>
    <row r="120" spans="1:12" x14ac:dyDescent="0.35">
      <c r="A120" t="s">
        <v>118</v>
      </c>
      <c r="B120" t="s">
        <v>119</v>
      </c>
      <c r="C120" t="s">
        <v>94</v>
      </c>
      <c r="D120" t="s">
        <v>27</v>
      </c>
      <c r="E120" t="s">
        <v>26</v>
      </c>
      <c r="F120" t="s">
        <v>98</v>
      </c>
      <c r="G120">
        <v>45</v>
      </c>
      <c r="H120">
        <v>49</v>
      </c>
      <c r="I120" t="str">
        <f t="shared" si="1"/>
        <v>BR4549ET15</v>
      </c>
      <c r="J120" t="s">
        <v>120</v>
      </c>
      <c r="K120">
        <v>0</v>
      </c>
      <c r="L120">
        <v>1</v>
      </c>
    </row>
    <row r="121" spans="1:12" x14ac:dyDescent="0.35">
      <c r="A121" t="s">
        <v>121</v>
      </c>
      <c r="C121" t="s">
        <v>94</v>
      </c>
      <c r="D121" t="s">
        <v>27</v>
      </c>
      <c r="E121" t="s">
        <v>26</v>
      </c>
      <c r="F121" t="s">
        <v>98</v>
      </c>
      <c r="G121">
        <v>50</v>
      </c>
      <c r="I121" t="str">
        <f t="shared" si="1"/>
        <v>BR5000ET15</v>
      </c>
      <c r="J121" t="s">
        <v>122</v>
      </c>
      <c r="K121">
        <v>0</v>
      </c>
      <c r="L121">
        <v>1</v>
      </c>
    </row>
    <row r="122" spans="1:12" x14ac:dyDescent="0.35">
      <c r="A122" t="s">
        <v>123</v>
      </c>
      <c r="B122" t="s">
        <v>124</v>
      </c>
      <c r="C122" t="s">
        <v>125</v>
      </c>
      <c r="D122" t="s">
        <v>5</v>
      </c>
      <c r="E122" t="s">
        <v>4</v>
      </c>
      <c r="F122" t="s">
        <v>98</v>
      </c>
      <c r="H122">
        <v>0</v>
      </c>
      <c r="I122" t="str">
        <f t="shared" si="1"/>
        <v>DR0000FET</v>
      </c>
      <c r="J122" t="s">
        <v>126</v>
      </c>
      <c r="K122">
        <v>4.4870649522800003E-2</v>
      </c>
      <c r="L122">
        <v>0.96306068601583117</v>
      </c>
    </row>
    <row r="123" spans="1:12" x14ac:dyDescent="0.35">
      <c r="A123" t="s">
        <v>127</v>
      </c>
      <c r="B123" t="s">
        <v>128</v>
      </c>
      <c r="C123" t="s">
        <v>125</v>
      </c>
      <c r="D123" t="s">
        <v>5</v>
      </c>
      <c r="E123" t="s">
        <v>4</v>
      </c>
      <c r="F123" t="s">
        <v>98</v>
      </c>
      <c r="G123">
        <v>1</v>
      </c>
      <c r="H123">
        <v>4</v>
      </c>
      <c r="I123" t="str">
        <f t="shared" si="1"/>
        <v>DR0104FET</v>
      </c>
      <c r="J123" t="s">
        <v>129</v>
      </c>
      <c r="K123">
        <v>3.5500000000000006E-3</v>
      </c>
      <c r="L123">
        <v>0.95480225988700573</v>
      </c>
    </row>
    <row r="124" spans="1:12" x14ac:dyDescent="0.35">
      <c r="A124" t="s">
        <v>130</v>
      </c>
      <c r="B124" t="s">
        <v>131</v>
      </c>
      <c r="C124" t="s">
        <v>125</v>
      </c>
      <c r="D124" t="s">
        <v>5</v>
      </c>
      <c r="E124" t="s">
        <v>4</v>
      </c>
      <c r="F124" t="s">
        <v>98</v>
      </c>
      <c r="G124">
        <v>5</v>
      </c>
      <c r="H124">
        <v>9</v>
      </c>
      <c r="I124" t="str">
        <f t="shared" si="1"/>
        <v>DR0509FET</v>
      </c>
      <c r="J124" t="s">
        <v>132</v>
      </c>
      <c r="K124">
        <v>1.1800000000000001E-3</v>
      </c>
      <c r="L124">
        <v>0.95161290322580649</v>
      </c>
    </row>
    <row r="125" spans="1:12" x14ac:dyDescent="0.35">
      <c r="A125" t="s">
        <v>133</v>
      </c>
      <c r="B125" t="s">
        <v>134</v>
      </c>
      <c r="C125" t="s">
        <v>125</v>
      </c>
      <c r="D125" t="s">
        <v>5</v>
      </c>
      <c r="E125" t="s">
        <v>4</v>
      </c>
      <c r="F125" t="s">
        <v>98</v>
      </c>
      <c r="G125">
        <v>10</v>
      </c>
      <c r="H125">
        <v>14</v>
      </c>
      <c r="I125" t="str">
        <f t="shared" si="1"/>
        <v>DR1014FET</v>
      </c>
      <c r="J125" t="s">
        <v>135</v>
      </c>
      <c r="K125">
        <v>9.5999999999999992E-4</v>
      </c>
      <c r="L125">
        <v>0.96150047483380818</v>
      </c>
    </row>
    <row r="126" spans="1:12" x14ac:dyDescent="0.35">
      <c r="A126" t="s">
        <v>136</v>
      </c>
      <c r="B126" t="s">
        <v>137</v>
      </c>
      <c r="C126" t="s">
        <v>125</v>
      </c>
      <c r="D126" t="s">
        <v>5</v>
      </c>
      <c r="E126" t="s">
        <v>4</v>
      </c>
      <c r="F126" t="s">
        <v>98</v>
      </c>
      <c r="G126">
        <v>15</v>
      </c>
      <c r="H126">
        <v>19</v>
      </c>
      <c r="I126" t="str">
        <f t="shared" si="1"/>
        <v>DR1519FET</v>
      </c>
      <c r="J126" t="s">
        <v>138</v>
      </c>
      <c r="K126">
        <v>1.6000000000000001E-3</v>
      </c>
      <c r="L126">
        <v>0.96508794519599173</v>
      </c>
    </row>
    <row r="127" spans="1:12" x14ac:dyDescent="0.35">
      <c r="A127" t="s">
        <v>139</v>
      </c>
      <c r="B127" t="s">
        <v>140</v>
      </c>
      <c r="C127" t="s">
        <v>125</v>
      </c>
      <c r="D127" t="s">
        <v>5</v>
      </c>
      <c r="E127" t="s">
        <v>4</v>
      </c>
      <c r="F127" t="s">
        <v>98</v>
      </c>
      <c r="G127">
        <v>20</v>
      </c>
      <c r="H127">
        <v>34</v>
      </c>
      <c r="I127" t="str">
        <f t="shared" si="1"/>
        <v>DR2034FET</v>
      </c>
      <c r="J127" t="s">
        <v>141</v>
      </c>
      <c r="K127">
        <v>1.72E-3</v>
      </c>
      <c r="L127">
        <v>0.9885057471264368</v>
      </c>
    </row>
    <row r="128" spans="1:12" x14ac:dyDescent="0.35">
      <c r="A128" t="s">
        <v>154</v>
      </c>
      <c r="B128" t="s">
        <v>155</v>
      </c>
      <c r="C128" t="s">
        <v>125</v>
      </c>
      <c r="D128" t="s">
        <v>5</v>
      </c>
      <c r="E128" t="s">
        <v>4</v>
      </c>
      <c r="F128" t="s">
        <v>95</v>
      </c>
      <c r="H128">
        <v>0</v>
      </c>
      <c r="I128" t="str">
        <f t="shared" ref="I128:I133" si="2">_xlfn.CONCAT(J128,D128)</f>
        <v>DR0000MET</v>
      </c>
      <c r="J128" t="s">
        <v>156</v>
      </c>
      <c r="K128">
        <v>4.4870649522800003E-2</v>
      </c>
      <c r="L128">
        <v>0.96306068601583117</v>
      </c>
    </row>
    <row r="129" spans="1:12" x14ac:dyDescent="0.35">
      <c r="A129" t="s">
        <v>157</v>
      </c>
      <c r="B129" t="s">
        <v>158</v>
      </c>
      <c r="C129" t="s">
        <v>125</v>
      </c>
      <c r="D129" t="s">
        <v>5</v>
      </c>
      <c r="E129" t="s">
        <v>4</v>
      </c>
      <c r="F129" t="s">
        <v>95</v>
      </c>
      <c r="G129">
        <v>1</v>
      </c>
      <c r="H129">
        <v>4</v>
      </c>
      <c r="I129" t="str">
        <f t="shared" si="2"/>
        <v>DR0104MET</v>
      </c>
      <c r="J129" t="s">
        <v>159</v>
      </c>
      <c r="K129">
        <v>3.5500000000000006E-3</v>
      </c>
      <c r="L129">
        <v>0.95480225988700573</v>
      </c>
    </row>
    <row r="130" spans="1:12" x14ac:dyDescent="0.35">
      <c r="A130" t="s">
        <v>160</v>
      </c>
      <c r="B130" t="s">
        <v>161</v>
      </c>
      <c r="C130" t="s">
        <v>125</v>
      </c>
      <c r="D130" t="s">
        <v>5</v>
      </c>
      <c r="E130" t="s">
        <v>4</v>
      </c>
      <c r="F130" t="s">
        <v>95</v>
      </c>
      <c r="G130">
        <v>5</v>
      </c>
      <c r="H130">
        <v>9</v>
      </c>
      <c r="I130" t="str">
        <f t="shared" si="2"/>
        <v>DR0509MET</v>
      </c>
      <c r="J130" t="s">
        <v>162</v>
      </c>
      <c r="K130">
        <v>1.1800000000000001E-3</v>
      </c>
      <c r="L130">
        <v>0.95161290322580649</v>
      </c>
    </row>
    <row r="131" spans="1:12" x14ac:dyDescent="0.35">
      <c r="A131" t="s">
        <v>163</v>
      </c>
      <c r="B131" t="s">
        <v>164</v>
      </c>
      <c r="C131" t="s">
        <v>125</v>
      </c>
      <c r="D131" t="s">
        <v>5</v>
      </c>
      <c r="E131" t="s">
        <v>4</v>
      </c>
      <c r="F131" t="s">
        <v>95</v>
      </c>
      <c r="G131">
        <v>10</v>
      </c>
      <c r="H131">
        <v>14</v>
      </c>
      <c r="I131" t="str">
        <f t="shared" si="2"/>
        <v>DR1014MET</v>
      </c>
      <c r="J131" t="s">
        <v>165</v>
      </c>
      <c r="K131">
        <v>9.5999999999999992E-4</v>
      </c>
      <c r="L131">
        <v>0.96150047483380818</v>
      </c>
    </row>
    <row r="132" spans="1:12" x14ac:dyDescent="0.35">
      <c r="A132" t="s">
        <v>166</v>
      </c>
      <c r="B132" t="s">
        <v>167</v>
      </c>
      <c r="C132" t="s">
        <v>125</v>
      </c>
      <c r="D132" t="s">
        <v>5</v>
      </c>
      <c r="E132" t="s">
        <v>4</v>
      </c>
      <c r="F132" t="s">
        <v>95</v>
      </c>
      <c r="G132">
        <v>15</v>
      </c>
      <c r="H132">
        <v>19</v>
      </c>
      <c r="I132" t="str">
        <f t="shared" si="2"/>
        <v>DR1519MET</v>
      </c>
      <c r="J132" t="s">
        <v>168</v>
      </c>
      <c r="K132">
        <v>1.6000000000000001E-3</v>
      </c>
      <c r="L132">
        <v>0.96508794519599173</v>
      </c>
    </row>
    <row r="133" spans="1:12" x14ac:dyDescent="0.35">
      <c r="A133" t="s">
        <v>169</v>
      </c>
      <c r="B133" t="s">
        <v>170</v>
      </c>
      <c r="C133" t="s">
        <v>125</v>
      </c>
      <c r="D133" t="s">
        <v>5</v>
      </c>
      <c r="E133" t="s">
        <v>4</v>
      </c>
      <c r="F133" t="s">
        <v>95</v>
      </c>
      <c r="G133">
        <v>20</v>
      </c>
      <c r="H133">
        <v>34</v>
      </c>
      <c r="I133" t="str">
        <f t="shared" si="2"/>
        <v>DR2034MET</v>
      </c>
      <c r="J133" t="s">
        <v>171</v>
      </c>
      <c r="K133">
        <v>1.72E-3</v>
      </c>
      <c r="L133">
        <v>0.9885057471264368</v>
      </c>
    </row>
    <row r="134" spans="1:12" x14ac:dyDescent="0.35">
      <c r="A134" t="s">
        <v>142</v>
      </c>
      <c r="B134" t="s">
        <v>143</v>
      </c>
      <c r="C134" t="s">
        <v>125</v>
      </c>
      <c r="D134" t="s">
        <v>5</v>
      </c>
      <c r="E134" t="s">
        <v>4</v>
      </c>
      <c r="F134" t="s">
        <v>98</v>
      </c>
      <c r="G134">
        <v>35</v>
      </c>
      <c r="H134">
        <v>49</v>
      </c>
      <c r="I134" t="str">
        <f t="shared" si="1"/>
        <v>DR3549FET</v>
      </c>
      <c r="J134" t="s">
        <v>144</v>
      </c>
      <c r="K134">
        <v>4.6415399478539413E-3</v>
      </c>
      <c r="L134">
        <v>0.98007627674588871</v>
      </c>
    </row>
    <row r="135" spans="1:12" x14ac:dyDescent="0.35">
      <c r="A135" t="s">
        <v>145</v>
      </c>
      <c r="B135" t="s">
        <v>146</v>
      </c>
      <c r="C135" t="s">
        <v>125</v>
      </c>
      <c r="D135" t="s">
        <v>5</v>
      </c>
      <c r="E135" t="s">
        <v>4</v>
      </c>
      <c r="F135" t="s">
        <v>98</v>
      </c>
      <c r="G135">
        <v>50</v>
      </c>
      <c r="H135">
        <v>59</v>
      </c>
      <c r="I135" t="str">
        <f t="shared" si="1"/>
        <v>DR5059FET</v>
      </c>
      <c r="J135" t="s">
        <v>147</v>
      </c>
      <c r="K135">
        <v>7.8906179113516998E-3</v>
      </c>
      <c r="L135">
        <v>0.98007627674588871</v>
      </c>
    </row>
    <row r="136" spans="1:12" x14ac:dyDescent="0.35">
      <c r="A136" t="s">
        <v>148</v>
      </c>
      <c r="B136" t="s">
        <v>149</v>
      </c>
      <c r="C136" t="s">
        <v>125</v>
      </c>
      <c r="D136" t="s">
        <v>5</v>
      </c>
      <c r="E136" t="s">
        <v>4</v>
      </c>
      <c r="F136" t="s">
        <v>98</v>
      </c>
      <c r="G136">
        <v>60</v>
      </c>
      <c r="H136">
        <v>74</v>
      </c>
      <c r="I136" t="str">
        <f t="shared" si="1"/>
        <v>DR6074FET</v>
      </c>
      <c r="J136" t="s">
        <v>150</v>
      </c>
      <c r="K136">
        <v>2.2093730151784757E-2</v>
      </c>
      <c r="L136">
        <v>0.98007627674588871</v>
      </c>
    </row>
    <row r="137" spans="1:12" x14ac:dyDescent="0.35">
      <c r="A137" t="s">
        <v>151</v>
      </c>
      <c r="B137" t="s">
        <v>152</v>
      </c>
      <c r="C137" t="s">
        <v>125</v>
      </c>
      <c r="D137" t="s">
        <v>5</v>
      </c>
      <c r="E137" t="s">
        <v>4</v>
      </c>
      <c r="F137" t="s">
        <v>98</v>
      </c>
      <c r="G137">
        <v>75</v>
      </c>
      <c r="I137" t="str">
        <f t="shared" ref="I137:I273" si="3">_xlfn.CONCAT(J137,D137)</f>
        <v>DR7500FET</v>
      </c>
      <c r="J137" t="s">
        <v>153</v>
      </c>
      <c r="K137">
        <v>8.6796797024868699E-2</v>
      </c>
      <c r="L137">
        <v>0.98007627674588871</v>
      </c>
    </row>
    <row r="138" spans="1:12" x14ac:dyDescent="0.35">
      <c r="A138" t="s">
        <v>142</v>
      </c>
      <c r="B138" t="s">
        <v>143</v>
      </c>
      <c r="C138" t="s">
        <v>125</v>
      </c>
      <c r="D138" t="s">
        <v>7</v>
      </c>
      <c r="E138" t="s">
        <v>6</v>
      </c>
      <c r="F138" t="s">
        <v>98</v>
      </c>
      <c r="G138">
        <v>35</v>
      </c>
      <c r="H138">
        <v>49</v>
      </c>
      <c r="I138" t="str">
        <f t="shared" si="3"/>
        <v>DR3549FET01</v>
      </c>
      <c r="J138" t="s">
        <v>144</v>
      </c>
      <c r="K138">
        <v>4.5125448361471344E-3</v>
      </c>
      <c r="L138">
        <v>0.98007627674588904</v>
      </c>
    </row>
    <row r="139" spans="1:12" x14ac:dyDescent="0.35">
      <c r="A139" t="s">
        <v>145</v>
      </c>
      <c r="B139" t="s">
        <v>146</v>
      </c>
      <c r="C139" t="s">
        <v>125</v>
      </c>
      <c r="D139" t="s">
        <v>7</v>
      </c>
      <c r="E139" t="s">
        <v>6</v>
      </c>
      <c r="F139" t="s">
        <v>98</v>
      </c>
      <c r="G139">
        <v>50</v>
      </c>
      <c r="H139">
        <v>59</v>
      </c>
      <c r="I139" t="str">
        <f t="shared" si="3"/>
        <v>DR5059FET01</v>
      </c>
      <c r="J139" t="s">
        <v>147</v>
      </c>
      <c r="K139">
        <v>7.6713262214501291E-3</v>
      </c>
      <c r="L139">
        <v>0.98007627674588904</v>
      </c>
    </row>
    <row r="140" spans="1:12" x14ac:dyDescent="0.35">
      <c r="A140" t="s">
        <v>148</v>
      </c>
      <c r="B140" t="s">
        <v>149</v>
      </c>
      <c r="C140" t="s">
        <v>125</v>
      </c>
      <c r="D140" t="s">
        <v>7</v>
      </c>
      <c r="E140" t="s">
        <v>6</v>
      </c>
      <c r="F140" t="s">
        <v>98</v>
      </c>
      <c r="G140">
        <v>60</v>
      </c>
      <c r="H140">
        <v>74</v>
      </c>
      <c r="I140" t="str">
        <f t="shared" si="3"/>
        <v>DR6074FET01</v>
      </c>
      <c r="J140" t="s">
        <v>150</v>
      </c>
      <c r="K140">
        <v>2.1479713420060359E-2</v>
      </c>
      <c r="L140">
        <v>0.98007627674588904</v>
      </c>
    </row>
    <row r="141" spans="1:12" x14ac:dyDescent="0.35">
      <c r="A141" t="s">
        <v>151</v>
      </c>
      <c r="B141" t="s">
        <v>152</v>
      </c>
      <c r="C141" t="s">
        <v>125</v>
      </c>
      <c r="D141" t="s">
        <v>7</v>
      </c>
      <c r="E141" t="s">
        <v>6</v>
      </c>
      <c r="F141" t="s">
        <v>98</v>
      </c>
      <c r="G141">
        <v>75</v>
      </c>
      <c r="I141" t="str">
        <f t="shared" si="3"/>
        <v>DR7500FET01</v>
      </c>
      <c r="J141" t="s">
        <v>153</v>
      </c>
      <c r="K141">
        <v>8.438458843595141E-2</v>
      </c>
      <c r="L141">
        <v>0.98007627674588904</v>
      </c>
    </row>
    <row r="142" spans="1:12" x14ac:dyDescent="0.35">
      <c r="A142" t="s">
        <v>142</v>
      </c>
      <c r="B142" t="s">
        <v>143</v>
      </c>
      <c r="C142" t="s">
        <v>125</v>
      </c>
      <c r="D142" t="s">
        <v>9</v>
      </c>
      <c r="E142" t="s">
        <v>62</v>
      </c>
      <c r="F142" t="s">
        <v>98</v>
      </c>
      <c r="G142">
        <v>35</v>
      </c>
      <c r="H142">
        <v>49</v>
      </c>
      <c r="I142" t="str">
        <f t="shared" si="3"/>
        <v>DR3549FET02</v>
      </c>
      <c r="J142" t="s">
        <v>144</v>
      </c>
      <c r="K142">
        <v>4.9218995957485091E-3</v>
      </c>
      <c r="L142">
        <v>0.98007627674588904</v>
      </c>
    </row>
    <row r="143" spans="1:12" x14ac:dyDescent="0.35">
      <c r="A143" t="s">
        <v>145</v>
      </c>
      <c r="B143" t="s">
        <v>146</v>
      </c>
      <c r="C143" t="s">
        <v>125</v>
      </c>
      <c r="D143" t="s">
        <v>9</v>
      </c>
      <c r="E143" t="s">
        <v>62</v>
      </c>
      <c r="F143" t="s">
        <v>98</v>
      </c>
      <c r="G143">
        <v>50</v>
      </c>
      <c r="H143">
        <v>59</v>
      </c>
      <c r="I143" t="str">
        <f t="shared" si="3"/>
        <v>DR5059FET02</v>
      </c>
      <c r="J143" t="s">
        <v>147</v>
      </c>
      <c r="K143">
        <v>8.3672293127724662E-3</v>
      </c>
      <c r="L143">
        <v>0.98007627674588904</v>
      </c>
    </row>
    <row r="144" spans="1:12" x14ac:dyDescent="0.35">
      <c r="A144" t="s">
        <v>148</v>
      </c>
      <c r="B144" t="s">
        <v>149</v>
      </c>
      <c r="C144" t="s">
        <v>125</v>
      </c>
      <c r="D144" t="s">
        <v>9</v>
      </c>
      <c r="E144" t="s">
        <v>62</v>
      </c>
      <c r="F144" t="s">
        <v>98</v>
      </c>
      <c r="G144">
        <v>60</v>
      </c>
      <c r="H144">
        <v>74</v>
      </c>
      <c r="I144" t="str">
        <f t="shared" si="3"/>
        <v>DR6074FET02</v>
      </c>
      <c r="J144" t="s">
        <v>150</v>
      </c>
      <c r="K144">
        <v>2.3428242075762901E-2</v>
      </c>
      <c r="L144">
        <v>0.98007627674588904</v>
      </c>
    </row>
    <row r="145" spans="1:12" x14ac:dyDescent="0.35">
      <c r="A145" t="s">
        <v>151</v>
      </c>
      <c r="B145" t="s">
        <v>152</v>
      </c>
      <c r="C145" t="s">
        <v>125</v>
      </c>
      <c r="D145" t="s">
        <v>9</v>
      </c>
      <c r="E145" t="s">
        <v>62</v>
      </c>
      <c r="F145" t="s">
        <v>98</v>
      </c>
      <c r="G145">
        <v>75</v>
      </c>
      <c r="I145" t="str">
        <f t="shared" si="3"/>
        <v>DR7500FET02</v>
      </c>
      <c r="J145" t="s">
        <v>153</v>
      </c>
      <c r="K145">
        <v>9.2039522440497124E-2</v>
      </c>
      <c r="L145">
        <v>0.98007627674588904</v>
      </c>
    </row>
    <row r="146" spans="1:12" x14ac:dyDescent="0.35">
      <c r="A146" t="s">
        <v>142</v>
      </c>
      <c r="B146" t="s">
        <v>143</v>
      </c>
      <c r="C146" t="s">
        <v>125</v>
      </c>
      <c r="D146" t="s">
        <v>11</v>
      </c>
      <c r="E146" t="s">
        <v>10</v>
      </c>
      <c r="F146" t="s">
        <v>98</v>
      </c>
      <c r="G146">
        <v>35</v>
      </c>
      <c r="H146">
        <v>49</v>
      </c>
      <c r="I146" t="str">
        <f t="shared" si="3"/>
        <v>DR3549FET03</v>
      </c>
      <c r="J146" t="s">
        <v>144</v>
      </c>
      <c r="K146">
        <v>4.5419040325072818E-3</v>
      </c>
      <c r="L146">
        <v>0.98007627674588904</v>
      </c>
    </row>
    <row r="147" spans="1:12" x14ac:dyDescent="0.35">
      <c r="A147" t="s">
        <v>145</v>
      </c>
      <c r="B147" t="s">
        <v>146</v>
      </c>
      <c r="C147" t="s">
        <v>125</v>
      </c>
      <c r="D147" t="s">
        <v>11</v>
      </c>
      <c r="E147" t="s">
        <v>10</v>
      </c>
      <c r="F147" t="s">
        <v>98</v>
      </c>
      <c r="G147">
        <v>50</v>
      </c>
      <c r="H147">
        <v>59</v>
      </c>
      <c r="I147" t="str">
        <f t="shared" si="3"/>
        <v>DR5059FET03</v>
      </c>
      <c r="J147" t="s">
        <v>147</v>
      </c>
      <c r="K147">
        <v>7.7212368552623794E-3</v>
      </c>
      <c r="L147">
        <v>0.98007627674588904</v>
      </c>
    </row>
    <row r="148" spans="1:12" x14ac:dyDescent="0.35">
      <c r="A148" t="s">
        <v>148</v>
      </c>
      <c r="B148" t="s">
        <v>149</v>
      </c>
      <c r="C148" t="s">
        <v>125</v>
      </c>
      <c r="D148" t="s">
        <v>11</v>
      </c>
      <c r="E148" t="s">
        <v>10</v>
      </c>
      <c r="F148" t="s">
        <v>98</v>
      </c>
      <c r="G148">
        <v>60</v>
      </c>
      <c r="H148">
        <v>74</v>
      </c>
      <c r="I148" t="str">
        <f t="shared" si="3"/>
        <v>DR6074FET03</v>
      </c>
      <c r="J148" t="s">
        <v>150</v>
      </c>
      <c r="K148">
        <v>2.1619463194734661E-2</v>
      </c>
      <c r="L148">
        <v>0.98007627674588904</v>
      </c>
    </row>
    <row r="149" spans="1:12" x14ac:dyDescent="0.35">
      <c r="A149" t="s">
        <v>151</v>
      </c>
      <c r="B149" t="s">
        <v>152</v>
      </c>
      <c r="C149" t="s">
        <v>125</v>
      </c>
      <c r="D149" t="s">
        <v>11</v>
      </c>
      <c r="E149" t="s">
        <v>10</v>
      </c>
      <c r="F149" t="s">
        <v>98</v>
      </c>
      <c r="G149">
        <v>75</v>
      </c>
      <c r="I149" t="str">
        <f t="shared" si="3"/>
        <v>DR7500FET03</v>
      </c>
      <c r="J149" t="s">
        <v>153</v>
      </c>
      <c r="K149">
        <v>8.4933605407886179E-2</v>
      </c>
      <c r="L149">
        <v>0.98007627674588904</v>
      </c>
    </row>
    <row r="150" spans="1:12" x14ac:dyDescent="0.35">
      <c r="A150" t="s">
        <v>142</v>
      </c>
      <c r="B150" t="s">
        <v>143</v>
      </c>
      <c r="C150" t="s">
        <v>125</v>
      </c>
      <c r="D150" t="s">
        <v>13</v>
      </c>
      <c r="E150" t="s">
        <v>12</v>
      </c>
      <c r="F150" t="s">
        <v>98</v>
      </c>
      <c r="G150">
        <v>35</v>
      </c>
      <c r="H150">
        <v>49</v>
      </c>
      <c r="I150" t="str">
        <f t="shared" si="3"/>
        <v>DR3549FET04</v>
      </c>
      <c r="J150" t="s">
        <v>144</v>
      </c>
      <c r="K150">
        <v>4.610643019921529E-3</v>
      </c>
      <c r="L150">
        <v>0.98007627674588904</v>
      </c>
    </row>
    <row r="151" spans="1:12" x14ac:dyDescent="0.35">
      <c r="A151" t="s">
        <v>145</v>
      </c>
      <c r="B151" t="s">
        <v>146</v>
      </c>
      <c r="C151" t="s">
        <v>125</v>
      </c>
      <c r="D151" t="s">
        <v>13</v>
      </c>
      <c r="E151" t="s">
        <v>12</v>
      </c>
      <c r="F151" t="s">
        <v>98</v>
      </c>
      <c r="G151">
        <v>50</v>
      </c>
      <c r="H151">
        <v>59</v>
      </c>
      <c r="I151" t="str">
        <f t="shared" si="3"/>
        <v>DR5059FET04</v>
      </c>
      <c r="J151" t="s">
        <v>147</v>
      </c>
      <c r="K151">
        <v>7.8380931338665992E-3</v>
      </c>
      <c r="L151">
        <v>0.98007627674588904</v>
      </c>
    </row>
    <row r="152" spans="1:12" x14ac:dyDescent="0.35">
      <c r="A152" t="s">
        <v>148</v>
      </c>
      <c r="B152" t="s">
        <v>149</v>
      </c>
      <c r="C152" t="s">
        <v>125</v>
      </c>
      <c r="D152" t="s">
        <v>13</v>
      </c>
      <c r="E152" t="s">
        <v>12</v>
      </c>
      <c r="F152" t="s">
        <v>98</v>
      </c>
      <c r="G152">
        <v>60</v>
      </c>
      <c r="H152">
        <v>74</v>
      </c>
      <c r="I152" t="str">
        <f t="shared" si="3"/>
        <v>DR6074FET04</v>
      </c>
      <c r="J152" t="s">
        <v>150</v>
      </c>
      <c r="K152">
        <v>2.1946660774826477E-2</v>
      </c>
      <c r="L152">
        <v>0.98007627674588904</v>
      </c>
    </row>
    <row r="153" spans="1:12" x14ac:dyDescent="0.35">
      <c r="A153" t="s">
        <v>151</v>
      </c>
      <c r="B153" t="s">
        <v>152</v>
      </c>
      <c r="C153" t="s">
        <v>125</v>
      </c>
      <c r="D153" t="s">
        <v>13</v>
      </c>
      <c r="E153" t="s">
        <v>12</v>
      </c>
      <c r="F153" t="s">
        <v>98</v>
      </c>
      <c r="G153">
        <v>75</v>
      </c>
      <c r="I153" t="str">
        <f t="shared" si="3"/>
        <v>DR7500FET04</v>
      </c>
      <c r="J153" t="s">
        <v>153</v>
      </c>
      <c r="K153">
        <v>8.6219024472532602E-2</v>
      </c>
      <c r="L153">
        <v>0.98007627674588904</v>
      </c>
    </row>
    <row r="154" spans="1:12" x14ac:dyDescent="0.35">
      <c r="A154" t="s">
        <v>142</v>
      </c>
      <c r="B154" t="s">
        <v>143</v>
      </c>
      <c r="C154" t="s">
        <v>125</v>
      </c>
      <c r="D154" t="s">
        <v>15</v>
      </c>
      <c r="E154" t="s">
        <v>14</v>
      </c>
      <c r="F154" t="s">
        <v>98</v>
      </c>
      <c r="G154">
        <v>35</v>
      </c>
      <c r="H154">
        <v>49</v>
      </c>
      <c r="I154" t="str">
        <f t="shared" si="3"/>
        <v>DR3549FET05</v>
      </c>
      <c r="J154" t="s">
        <v>144</v>
      </c>
      <c r="K154">
        <v>4.8509033922636011E-3</v>
      </c>
      <c r="L154">
        <v>0.98007627674588904</v>
      </c>
    </row>
    <row r="155" spans="1:12" x14ac:dyDescent="0.35">
      <c r="A155" t="s">
        <v>145</v>
      </c>
      <c r="B155" t="s">
        <v>146</v>
      </c>
      <c r="C155" t="s">
        <v>125</v>
      </c>
      <c r="D155" t="s">
        <v>15</v>
      </c>
      <c r="E155" t="s">
        <v>14</v>
      </c>
      <c r="F155" t="s">
        <v>98</v>
      </c>
      <c r="G155">
        <v>50</v>
      </c>
      <c r="H155">
        <v>59</v>
      </c>
      <c r="I155" t="str">
        <f t="shared" si="3"/>
        <v>DR5059FET05</v>
      </c>
      <c r="J155" t="s">
        <v>147</v>
      </c>
      <c r="K155">
        <v>8.2465357668481207E-3</v>
      </c>
      <c r="L155">
        <v>0.98007627674588904</v>
      </c>
    </row>
    <row r="156" spans="1:12" x14ac:dyDescent="0.35">
      <c r="A156" t="s">
        <v>148</v>
      </c>
      <c r="B156" t="s">
        <v>149</v>
      </c>
      <c r="C156" t="s">
        <v>125</v>
      </c>
      <c r="D156" t="s">
        <v>15</v>
      </c>
      <c r="E156" t="s">
        <v>14</v>
      </c>
      <c r="F156" t="s">
        <v>98</v>
      </c>
      <c r="G156">
        <v>60</v>
      </c>
      <c r="H156">
        <v>74</v>
      </c>
      <c r="I156" t="str">
        <f t="shared" si="3"/>
        <v>DR6074FET05</v>
      </c>
      <c r="J156" t="s">
        <v>150</v>
      </c>
      <c r="K156">
        <v>2.3090300147174739E-2</v>
      </c>
      <c r="L156">
        <v>0.98007627674588904</v>
      </c>
    </row>
    <row r="157" spans="1:12" x14ac:dyDescent="0.35">
      <c r="A157" t="s">
        <v>151</v>
      </c>
      <c r="B157" t="s">
        <v>152</v>
      </c>
      <c r="C157" t="s">
        <v>125</v>
      </c>
      <c r="D157" t="s">
        <v>15</v>
      </c>
      <c r="E157" t="s">
        <v>14</v>
      </c>
      <c r="F157" t="s">
        <v>98</v>
      </c>
      <c r="G157">
        <v>75</v>
      </c>
      <c r="I157" t="str">
        <f t="shared" si="3"/>
        <v>DR7500FET05</v>
      </c>
      <c r="J157" t="s">
        <v>153</v>
      </c>
      <c r="K157">
        <v>9.071189343532933E-2</v>
      </c>
      <c r="L157">
        <v>0.98007627674588904</v>
      </c>
    </row>
    <row r="158" spans="1:12" x14ac:dyDescent="0.35">
      <c r="A158" t="s">
        <v>142</v>
      </c>
      <c r="B158" t="s">
        <v>143</v>
      </c>
      <c r="C158" t="s">
        <v>125</v>
      </c>
      <c r="D158" t="s">
        <v>17</v>
      </c>
      <c r="E158" t="s">
        <v>16</v>
      </c>
      <c r="F158" t="s">
        <v>98</v>
      </c>
      <c r="G158">
        <v>35</v>
      </c>
      <c r="H158">
        <v>49</v>
      </c>
      <c r="I158" t="str">
        <f t="shared" si="3"/>
        <v>DR3549FET06</v>
      </c>
      <c r="J158" t="s">
        <v>144</v>
      </c>
      <c r="K158">
        <v>4.7149321348263365E-3</v>
      </c>
      <c r="L158">
        <v>0.98007627674588904</v>
      </c>
    </row>
    <row r="159" spans="1:12" x14ac:dyDescent="0.35">
      <c r="A159" t="s">
        <v>145</v>
      </c>
      <c r="B159" t="s">
        <v>146</v>
      </c>
      <c r="C159" t="s">
        <v>125</v>
      </c>
      <c r="D159" t="s">
        <v>17</v>
      </c>
      <c r="E159" t="s">
        <v>16</v>
      </c>
      <c r="F159" t="s">
        <v>98</v>
      </c>
      <c r="G159">
        <v>50</v>
      </c>
      <c r="H159">
        <v>59</v>
      </c>
      <c r="I159" t="str">
        <f t="shared" si="3"/>
        <v>DR5059FET06</v>
      </c>
      <c r="J159" t="s">
        <v>147</v>
      </c>
      <c r="K159">
        <v>8.015384629204772E-3</v>
      </c>
      <c r="L159">
        <v>0.98007627674588904</v>
      </c>
    </row>
    <row r="160" spans="1:12" x14ac:dyDescent="0.35">
      <c r="A160" t="s">
        <v>148</v>
      </c>
      <c r="B160" t="s">
        <v>149</v>
      </c>
      <c r="C160" t="s">
        <v>125</v>
      </c>
      <c r="D160" t="s">
        <v>17</v>
      </c>
      <c r="E160" t="s">
        <v>16</v>
      </c>
      <c r="F160" t="s">
        <v>98</v>
      </c>
      <c r="G160">
        <v>60</v>
      </c>
      <c r="H160">
        <v>74</v>
      </c>
      <c r="I160" t="str">
        <f t="shared" si="3"/>
        <v>DR6074FET06</v>
      </c>
      <c r="J160" t="s">
        <v>150</v>
      </c>
      <c r="K160">
        <v>2.2443076961773362E-2</v>
      </c>
      <c r="L160">
        <v>0.98007627674588904</v>
      </c>
    </row>
    <row r="161" spans="1:12" x14ac:dyDescent="0.35">
      <c r="A161" t="s">
        <v>151</v>
      </c>
      <c r="B161" t="s">
        <v>152</v>
      </c>
      <c r="C161" t="s">
        <v>125</v>
      </c>
      <c r="D161" t="s">
        <v>17</v>
      </c>
      <c r="E161" t="s">
        <v>16</v>
      </c>
      <c r="F161" t="s">
        <v>98</v>
      </c>
      <c r="G161">
        <v>75</v>
      </c>
      <c r="I161" t="str">
        <f t="shared" si="3"/>
        <v>DR7500FET06</v>
      </c>
      <c r="J161" t="s">
        <v>153</v>
      </c>
      <c r="K161">
        <v>8.8169230921252506E-2</v>
      </c>
      <c r="L161">
        <v>0.98007627674588904</v>
      </c>
    </row>
    <row r="162" spans="1:12" x14ac:dyDescent="0.35">
      <c r="A162" t="s">
        <v>142</v>
      </c>
      <c r="B162" t="s">
        <v>143</v>
      </c>
      <c r="C162" t="s">
        <v>125</v>
      </c>
      <c r="D162" t="s">
        <v>19</v>
      </c>
      <c r="E162" t="s">
        <v>18</v>
      </c>
      <c r="F162" t="s">
        <v>98</v>
      </c>
      <c r="G162">
        <v>35</v>
      </c>
      <c r="H162">
        <v>49</v>
      </c>
      <c r="I162" t="str">
        <f t="shared" si="3"/>
        <v>DR3549FET07</v>
      </c>
      <c r="J162" t="s">
        <v>144</v>
      </c>
      <c r="K162">
        <v>4.7101710439372375E-3</v>
      </c>
      <c r="L162">
        <v>0.98007627674588904</v>
      </c>
    </row>
    <row r="163" spans="1:12" x14ac:dyDescent="0.35">
      <c r="A163" t="s">
        <v>145</v>
      </c>
      <c r="B163" t="s">
        <v>146</v>
      </c>
      <c r="C163" t="s">
        <v>125</v>
      </c>
      <c r="D163" t="s">
        <v>19</v>
      </c>
      <c r="E163" t="s">
        <v>18</v>
      </c>
      <c r="F163" t="s">
        <v>98</v>
      </c>
      <c r="G163">
        <v>50</v>
      </c>
      <c r="H163">
        <v>59</v>
      </c>
      <c r="I163" t="str">
        <f t="shared" si="3"/>
        <v>DR5059FET07</v>
      </c>
      <c r="J163" t="s">
        <v>147</v>
      </c>
      <c r="K163">
        <v>8.0072907746933045E-3</v>
      </c>
      <c r="L163">
        <v>0.98007627674588904</v>
      </c>
    </row>
    <row r="164" spans="1:12" x14ac:dyDescent="0.35">
      <c r="A164" t="s">
        <v>148</v>
      </c>
      <c r="B164" t="s">
        <v>149</v>
      </c>
      <c r="C164" t="s">
        <v>125</v>
      </c>
      <c r="D164" t="s">
        <v>19</v>
      </c>
      <c r="E164" t="s">
        <v>18</v>
      </c>
      <c r="F164" t="s">
        <v>98</v>
      </c>
      <c r="G164">
        <v>60</v>
      </c>
      <c r="H164">
        <v>74</v>
      </c>
      <c r="I164" t="str">
        <f t="shared" si="3"/>
        <v>DR6074FET07</v>
      </c>
      <c r="J164" t="s">
        <v>150</v>
      </c>
      <c r="K164">
        <v>2.2420414169141249E-2</v>
      </c>
      <c r="L164">
        <v>0.98007627674588904</v>
      </c>
    </row>
    <row r="165" spans="1:12" x14ac:dyDescent="0.35">
      <c r="A165" t="s">
        <v>151</v>
      </c>
      <c r="B165" t="s">
        <v>152</v>
      </c>
      <c r="C165" t="s">
        <v>125</v>
      </c>
      <c r="D165" t="s">
        <v>19</v>
      </c>
      <c r="E165" t="s">
        <v>18</v>
      </c>
      <c r="F165" t="s">
        <v>98</v>
      </c>
      <c r="G165">
        <v>75</v>
      </c>
      <c r="I165" t="str">
        <f t="shared" si="3"/>
        <v>DR7500FET07</v>
      </c>
      <c r="J165" t="s">
        <v>153</v>
      </c>
      <c r="K165">
        <v>8.8080198521626338E-2</v>
      </c>
      <c r="L165">
        <v>0.98007627674588904</v>
      </c>
    </row>
    <row r="166" spans="1:12" x14ac:dyDescent="0.35">
      <c r="A166" t="s">
        <v>142</v>
      </c>
      <c r="B166" t="s">
        <v>143</v>
      </c>
      <c r="C166" t="s">
        <v>125</v>
      </c>
      <c r="D166" t="s">
        <v>21</v>
      </c>
      <c r="E166" t="s">
        <v>20</v>
      </c>
      <c r="F166" t="s">
        <v>98</v>
      </c>
      <c r="G166">
        <v>35</v>
      </c>
      <c r="H166">
        <v>49</v>
      </c>
      <c r="I166" t="str">
        <f t="shared" si="3"/>
        <v>DR3549FET12</v>
      </c>
      <c r="J166" t="s">
        <v>144</v>
      </c>
      <c r="K166">
        <v>4.8229311709026453E-3</v>
      </c>
      <c r="L166">
        <v>0.98007627674588904</v>
      </c>
    </row>
    <row r="167" spans="1:12" x14ac:dyDescent="0.35">
      <c r="A167" t="s">
        <v>145</v>
      </c>
      <c r="B167" t="s">
        <v>146</v>
      </c>
      <c r="C167" t="s">
        <v>125</v>
      </c>
      <c r="D167" t="s">
        <v>21</v>
      </c>
      <c r="E167" t="s">
        <v>20</v>
      </c>
      <c r="F167" t="s">
        <v>98</v>
      </c>
      <c r="G167">
        <v>50</v>
      </c>
      <c r="H167">
        <v>59</v>
      </c>
      <c r="I167" t="str">
        <f t="shared" si="3"/>
        <v>DR5059FET12</v>
      </c>
      <c r="J167" t="s">
        <v>147</v>
      </c>
      <c r="K167">
        <v>8.1989829905344969E-3</v>
      </c>
      <c r="L167">
        <v>0.98007627674588904</v>
      </c>
    </row>
    <row r="168" spans="1:12" x14ac:dyDescent="0.35">
      <c r="A168" t="s">
        <v>148</v>
      </c>
      <c r="B168" t="s">
        <v>149</v>
      </c>
      <c r="C168" t="s">
        <v>125</v>
      </c>
      <c r="D168" t="s">
        <v>21</v>
      </c>
      <c r="E168" t="s">
        <v>20</v>
      </c>
      <c r="F168" t="s">
        <v>98</v>
      </c>
      <c r="G168">
        <v>60</v>
      </c>
      <c r="H168">
        <v>74</v>
      </c>
      <c r="I168" t="str">
        <f t="shared" si="3"/>
        <v>DR6074FET12</v>
      </c>
      <c r="J168" t="s">
        <v>150</v>
      </c>
      <c r="K168">
        <v>2.2957152373496586E-2</v>
      </c>
      <c r="L168">
        <v>0.98007627674588904</v>
      </c>
    </row>
    <row r="169" spans="1:12" x14ac:dyDescent="0.35">
      <c r="A169" t="s">
        <v>151</v>
      </c>
      <c r="B169" t="s">
        <v>152</v>
      </c>
      <c r="C169" t="s">
        <v>125</v>
      </c>
      <c r="D169" t="s">
        <v>21</v>
      </c>
      <c r="E169" t="s">
        <v>20</v>
      </c>
      <c r="F169" t="s">
        <v>98</v>
      </c>
      <c r="G169">
        <v>75</v>
      </c>
      <c r="I169" t="str">
        <f t="shared" si="3"/>
        <v>DR7500FET12</v>
      </c>
      <c r="J169" t="s">
        <v>153</v>
      </c>
      <c r="K169">
        <v>9.0188812895879461E-2</v>
      </c>
      <c r="L169">
        <v>0.98007627674588904</v>
      </c>
    </row>
    <row r="170" spans="1:12" x14ac:dyDescent="0.35">
      <c r="A170" t="s">
        <v>142</v>
      </c>
      <c r="B170" t="s">
        <v>143</v>
      </c>
      <c r="C170" t="s">
        <v>125</v>
      </c>
      <c r="D170" t="s">
        <v>23</v>
      </c>
      <c r="E170" t="s">
        <v>22</v>
      </c>
      <c r="F170" t="s">
        <v>98</v>
      </c>
      <c r="G170">
        <v>35</v>
      </c>
      <c r="H170">
        <v>49</v>
      </c>
      <c r="I170" t="str">
        <f t="shared" si="3"/>
        <v>DR3549FET13</v>
      </c>
      <c r="J170" t="s">
        <v>144</v>
      </c>
      <c r="K170">
        <v>4.6460406820040545E-3</v>
      </c>
      <c r="L170">
        <v>0.98007627674588904</v>
      </c>
    </row>
    <row r="171" spans="1:12" x14ac:dyDescent="0.35">
      <c r="A171" t="s">
        <v>145</v>
      </c>
      <c r="B171" t="s">
        <v>146</v>
      </c>
      <c r="C171" t="s">
        <v>125</v>
      </c>
      <c r="D171" t="s">
        <v>23</v>
      </c>
      <c r="E171" t="s">
        <v>22</v>
      </c>
      <c r="F171" t="s">
        <v>98</v>
      </c>
      <c r="G171">
        <v>50</v>
      </c>
      <c r="H171">
        <v>59</v>
      </c>
      <c r="I171" t="str">
        <f t="shared" si="3"/>
        <v>DR5059FET13</v>
      </c>
      <c r="J171" t="s">
        <v>147</v>
      </c>
      <c r="K171">
        <v>7.8982691594068916E-3</v>
      </c>
      <c r="L171">
        <v>0.98007627674588904</v>
      </c>
    </row>
    <row r="172" spans="1:12" x14ac:dyDescent="0.35">
      <c r="A172" t="s">
        <v>148</v>
      </c>
      <c r="B172" t="s">
        <v>149</v>
      </c>
      <c r="C172" t="s">
        <v>125</v>
      </c>
      <c r="D172" t="s">
        <v>23</v>
      </c>
      <c r="E172" t="s">
        <v>22</v>
      </c>
      <c r="F172" t="s">
        <v>98</v>
      </c>
      <c r="G172">
        <v>60</v>
      </c>
      <c r="H172">
        <v>74</v>
      </c>
      <c r="I172" t="str">
        <f t="shared" si="3"/>
        <v>DR6074FET13</v>
      </c>
      <c r="J172" t="s">
        <v>150</v>
      </c>
      <c r="K172">
        <v>2.2115153646339297E-2</v>
      </c>
      <c r="L172">
        <v>0.98007627674588904</v>
      </c>
    </row>
    <row r="173" spans="1:12" x14ac:dyDescent="0.35">
      <c r="A173" t="s">
        <v>151</v>
      </c>
      <c r="B173" t="s">
        <v>152</v>
      </c>
      <c r="C173" t="s">
        <v>125</v>
      </c>
      <c r="D173" t="s">
        <v>23</v>
      </c>
      <c r="E173" t="s">
        <v>22</v>
      </c>
      <c r="F173" t="s">
        <v>98</v>
      </c>
      <c r="G173">
        <v>75</v>
      </c>
      <c r="I173" t="str">
        <f t="shared" si="3"/>
        <v>DR7500FET13</v>
      </c>
      <c r="J173" t="s">
        <v>153</v>
      </c>
      <c r="K173">
        <v>8.6880960753475817E-2</v>
      </c>
      <c r="L173">
        <v>0.98007627674588904</v>
      </c>
    </row>
    <row r="174" spans="1:12" x14ac:dyDescent="0.35">
      <c r="A174" t="s">
        <v>142</v>
      </c>
      <c r="B174" t="s">
        <v>143</v>
      </c>
      <c r="C174" t="s">
        <v>125</v>
      </c>
      <c r="D174" t="s">
        <v>25</v>
      </c>
      <c r="E174" t="s">
        <v>24</v>
      </c>
      <c r="F174" t="s">
        <v>98</v>
      </c>
      <c r="G174">
        <v>35</v>
      </c>
      <c r="H174">
        <v>49</v>
      </c>
      <c r="I174" t="str">
        <f t="shared" si="3"/>
        <v>DR3549FET14</v>
      </c>
      <c r="J174" t="s">
        <v>144</v>
      </c>
      <c r="K174">
        <v>4.5955827168748476E-3</v>
      </c>
      <c r="L174">
        <v>0.98007627674588904</v>
      </c>
    </row>
    <row r="175" spans="1:12" x14ac:dyDescent="0.35">
      <c r="A175" t="s">
        <v>145</v>
      </c>
      <c r="B175" t="s">
        <v>146</v>
      </c>
      <c r="C175" t="s">
        <v>125</v>
      </c>
      <c r="D175" t="s">
        <v>25</v>
      </c>
      <c r="E175" t="s">
        <v>24</v>
      </c>
      <c r="F175" t="s">
        <v>98</v>
      </c>
      <c r="G175">
        <v>50</v>
      </c>
      <c r="H175">
        <v>59</v>
      </c>
      <c r="I175" t="str">
        <f t="shared" si="3"/>
        <v>DR5059FET14</v>
      </c>
      <c r="J175" t="s">
        <v>147</v>
      </c>
      <c r="K175">
        <v>7.8124906186872413E-3</v>
      </c>
      <c r="L175">
        <v>0.98007627674588904</v>
      </c>
    </row>
    <row r="176" spans="1:12" x14ac:dyDescent="0.35">
      <c r="A176" t="s">
        <v>148</v>
      </c>
      <c r="B176" t="s">
        <v>149</v>
      </c>
      <c r="C176" t="s">
        <v>125</v>
      </c>
      <c r="D176" t="s">
        <v>25</v>
      </c>
      <c r="E176" t="s">
        <v>24</v>
      </c>
      <c r="F176" t="s">
        <v>98</v>
      </c>
      <c r="G176">
        <v>60</v>
      </c>
      <c r="H176">
        <v>74</v>
      </c>
      <c r="I176" t="str">
        <f t="shared" si="3"/>
        <v>DR6074FET14</v>
      </c>
      <c r="J176" t="s">
        <v>150</v>
      </c>
      <c r="K176">
        <v>2.1874973732324273E-2</v>
      </c>
      <c r="L176">
        <v>0.98007627674588904</v>
      </c>
    </row>
    <row r="177" spans="1:12" x14ac:dyDescent="0.35">
      <c r="A177" t="s">
        <v>151</v>
      </c>
      <c r="B177" t="s">
        <v>152</v>
      </c>
      <c r="C177" t="s">
        <v>125</v>
      </c>
      <c r="D177" t="s">
        <v>25</v>
      </c>
      <c r="E177" t="s">
        <v>24</v>
      </c>
      <c r="F177" t="s">
        <v>98</v>
      </c>
      <c r="G177">
        <v>75</v>
      </c>
      <c r="I177" t="str">
        <f t="shared" si="3"/>
        <v>DR7500FET14</v>
      </c>
      <c r="J177" t="s">
        <v>153</v>
      </c>
      <c r="K177">
        <v>8.593739680555966E-2</v>
      </c>
      <c r="L177">
        <v>0.98007627674588904</v>
      </c>
    </row>
    <row r="178" spans="1:12" x14ac:dyDescent="0.35">
      <c r="A178" t="s">
        <v>142</v>
      </c>
      <c r="B178" t="s">
        <v>143</v>
      </c>
      <c r="C178" t="s">
        <v>125</v>
      </c>
      <c r="D178" t="s">
        <v>27</v>
      </c>
      <c r="E178" t="s">
        <v>26</v>
      </c>
      <c r="F178" t="s">
        <v>98</v>
      </c>
      <c r="G178">
        <v>35</v>
      </c>
      <c r="H178">
        <v>49</v>
      </c>
      <c r="I178" t="str">
        <f t="shared" si="3"/>
        <v>DR3549FET15</v>
      </c>
      <c r="J178" t="s">
        <v>144</v>
      </c>
      <c r="K178">
        <v>4.6724866971889229E-3</v>
      </c>
      <c r="L178">
        <v>0.98007627674588904</v>
      </c>
    </row>
    <row r="179" spans="1:12" x14ac:dyDescent="0.35">
      <c r="A179" t="s">
        <v>145</v>
      </c>
      <c r="B179" t="s">
        <v>146</v>
      </c>
      <c r="C179" t="s">
        <v>125</v>
      </c>
      <c r="D179" t="s">
        <v>27</v>
      </c>
      <c r="E179" t="s">
        <v>26</v>
      </c>
      <c r="F179" t="s">
        <v>98</v>
      </c>
      <c r="G179">
        <v>50</v>
      </c>
      <c r="H179">
        <v>59</v>
      </c>
      <c r="I179" t="str">
        <f t="shared" si="3"/>
        <v>DR5059FET15</v>
      </c>
      <c r="J179" t="s">
        <v>147</v>
      </c>
      <c r="K179">
        <v>7.9432273852211681E-3</v>
      </c>
      <c r="L179">
        <v>0.98007627674588904</v>
      </c>
    </row>
    <row r="180" spans="1:12" x14ac:dyDescent="0.35">
      <c r="A180" t="s">
        <v>148</v>
      </c>
      <c r="B180" t="s">
        <v>149</v>
      </c>
      <c r="C180" t="s">
        <v>125</v>
      </c>
      <c r="D180" t="s">
        <v>27</v>
      </c>
      <c r="E180" t="s">
        <v>26</v>
      </c>
      <c r="F180" t="s">
        <v>98</v>
      </c>
      <c r="G180">
        <v>60</v>
      </c>
      <c r="H180">
        <v>74</v>
      </c>
      <c r="I180" t="str">
        <f t="shared" si="3"/>
        <v>DR6074FET15</v>
      </c>
      <c r="J180" t="s">
        <v>150</v>
      </c>
      <c r="K180">
        <v>2.2241036678619271E-2</v>
      </c>
      <c r="L180">
        <v>0.98007627674588904</v>
      </c>
    </row>
    <row r="181" spans="1:12" x14ac:dyDescent="0.35">
      <c r="A181" t="s">
        <v>151</v>
      </c>
      <c r="B181" t="s">
        <v>152</v>
      </c>
      <c r="C181" t="s">
        <v>125</v>
      </c>
      <c r="D181" t="s">
        <v>27</v>
      </c>
      <c r="E181" t="s">
        <v>26</v>
      </c>
      <c r="F181" t="s">
        <v>98</v>
      </c>
      <c r="G181">
        <v>75</v>
      </c>
      <c r="I181" t="str">
        <f t="shared" si="3"/>
        <v>DR7500FET15</v>
      </c>
      <c r="J181" t="s">
        <v>153</v>
      </c>
      <c r="K181">
        <v>8.7375501237432845E-2</v>
      </c>
      <c r="L181">
        <v>0.98007627674588904</v>
      </c>
    </row>
    <row r="182" spans="1:12" x14ac:dyDescent="0.35">
      <c r="A182" t="s">
        <v>172</v>
      </c>
      <c r="B182" t="s">
        <v>173</v>
      </c>
      <c r="C182" t="s">
        <v>125</v>
      </c>
      <c r="D182" t="s">
        <v>5</v>
      </c>
      <c r="E182" t="s">
        <v>4</v>
      </c>
      <c r="F182" t="s">
        <v>95</v>
      </c>
      <c r="G182">
        <v>35</v>
      </c>
      <c r="H182">
        <v>49</v>
      </c>
      <c r="I182" t="str">
        <f t="shared" si="3"/>
        <v>DR3549MET</v>
      </c>
      <c r="J182" t="s">
        <v>174</v>
      </c>
      <c r="K182">
        <v>6.3546080488936247E-3</v>
      </c>
      <c r="L182">
        <v>0.98481071022469158</v>
      </c>
    </row>
    <row r="183" spans="1:12" x14ac:dyDescent="0.35">
      <c r="A183" t="s">
        <v>175</v>
      </c>
      <c r="B183" t="s">
        <v>176</v>
      </c>
      <c r="C183" t="s">
        <v>125</v>
      </c>
      <c r="D183" t="s">
        <v>5</v>
      </c>
      <c r="E183" t="s">
        <v>4</v>
      </c>
      <c r="F183" t="s">
        <v>95</v>
      </c>
      <c r="G183">
        <v>50</v>
      </c>
      <c r="H183">
        <v>59</v>
      </c>
      <c r="I183" t="str">
        <f t="shared" si="3"/>
        <v>DR5059MET</v>
      </c>
      <c r="J183" t="s">
        <v>177</v>
      </c>
      <c r="K183">
        <v>1.2073755292897887E-2</v>
      </c>
      <c r="L183">
        <v>0.98481071022469158</v>
      </c>
    </row>
    <row r="184" spans="1:12" x14ac:dyDescent="0.35">
      <c r="A184" t="s">
        <v>178</v>
      </c>
      <c r="B184" t="s">
        <v>179</v>
      </c>
      <c r="C184" t="s">
        <v>125</v>
      </c>
      <c r="D184" t="s">
        <v>5</v>
      </c>
      <c r="E184" t="s">
        <v>4</v>
      </c>
      <c r="F184" t="s">
        <v>95</v>
      </c>
      <c r="G184">
        <v>60</v>
      </c>
      <c r="H184">
        <v>74</v>
      </c>
      <c r="I184" t="str">
        <f t="shared" si="3"/>
        <v>DR6074MET</v>
      </c>
      <c r="J184" t="s">
        <v>180</v>
      </c>
      <c r="K184">
        <v>3.1391763761534512E-2</v>
      </c>
      <c r="L184">
        <v>0.98481071022469158</v>
      </c>
    </row>
    <row r="185" spans="1:12" x14ac:dyDescent="0.35">
      <c r="A185" t="s">
        <v>181</v>
      </c>
      <c r="B185" t="s">
        <v>182</v>
      </c>
      <c r="C185" t="s">
        <v>125</v>
      </c>
      <c r="D185" t="s">
        <v>5</v>
      </c>
      <c r="E185" t="s">
        <v>4</v>
      </c>
      <c r="F185" t="s">
        <v>95</v>
      </c>
      <c r="G185">
        <v>75</v>
      </c>
      <c r="I185" t="str">
        <f t="shared" si="3"/>
        <v>DR7500MET</v>
      </c>
      <c r="J185" t="s">
        <v>183</v>
      </c>
      <c r="K185">
        <v>0.10504167104821162</v>
      </c>
      <c r="L185">
        <v>0.98481071022469158</v>
      </c>
    </row>
    <row r="186" spans="1:12" x14ac:dyDescent="0.35">
      <c r="A186" t="s">
        <v>172</v>
      </c>
      <c r="B186" t="s">
        <v>173</v>
      </c>
      <c r="C186" t="s">
        <v>125</v>
      </c>
      <c r="D186" t="s">
        <v>7</v>
      </c>
      <c r="E186" t="s">
        <v>6</v>
      </c>
      <c r="F186" t="s">
        <v>95</v>
      </c>
      <c r="G186">
        <v>35</v>
      </c>
      <c r="H186">
        <v>49</v>
      </c>
      <c r="I186" t="str">
        <f t="shared" si="3"/>
        <v>DR3549MET01</v>
      </c>
      <c r="J186" t="s">
        <v>174</v>
      </c>
      <c r="K186">
        <v>6.0613370065376766E-3</v>
      </c>
      <c r="L186">
        <v>0.98481071022469202</v>
      </c>
    </row>
    <row r="187" spans="1:12" x14ac:dyDescent="0.35">
      <c r="A187" t="s">
        <v>175</v>
      </c>
      <c r="B187" t="s">
        <v>176</v>
      </c>
      <c r="C187" t="s">
        <v>125</v>
      </c>
      <c r="D187" t="s">
        <v>7</v>
      </c>
      <c r="E187" t="s">
        <v>6</v>
      </c>
      <c r="F187" t="s">
        <v>95</v>
      </c>
      <c r="G187">
        <v>50</v>
      </c>
      <c r="H187">
        <v>59</v>
      </c>
      <c r="I187" t="str">
        <f t="shared" si="3"/>
        <v>DR5059MET01</v>
      </c>
      <c r="J187" t="s">
        <v>177</v>
      </c>
      <c r="K187">
        <v>1.1516540312421586E-2</v>
      </c>
      <c r="L187">
        <v>0.98481071022469202</v>
      </c>
    </row>
    <row r="188" spans="1:12" x14ac:dyDescent="0.35">
      <c r="A188" t="s">
        <v>178</v>
      </c>
      <c r="B188" t="s">
        <v>179</v>
      </c>
      <c r="C188" t="s">
        <v>125</v>
      </c>
      <c r="D188" t="s">
        <v>7</v>
      </c>
      <c r="E188" t="s">
        <v>6</v>
      </c>
      <c r="F188" t="s">
        <v>95</v>
      </c>
      <c r="G188">
        <v>60</v>
      </c>
      <c r="H188">
        <v>74</v>
      </c>
      <c r="I188" t="str">
        <f t="shared" si="3"/>
        <v>DR6074MET01</v>
      </c>
      <c r="J188" t="s">
        <v>180</v>
      </c>
      <c r="K188">
        <v>2.9943004812296125E-2</v>
      </c>
      <c r="L188">
        <v>0.98481071022469202</v>
      </c>
    </row>
    <row r="189" spans="1:12" x14ac:dyDescent="0.35">
      <c r="A189" t="s">
        <v>181</v>
      </c>
      <c r="B189" t="s">
        <v>182</v>
      </c>
      <c r="C189" t="s">
        <v>125</v>
      </c>
      <c r="D189" t="s">
        <v>7</v>
      </c>
      <c r="E189" t="s">
        <v>6</v>
      </c>
      <c r="F189" t="s">
        <v>95</v>
      </c>
      <c r="G189">
        <v>75</v>
      </c>
      <c r="I189" t="str">
        <f t="shared" si="3"/>
        <v>DR7500MET01</v>
      </c>
      <c r="J189" t="s">
        <v>183</v>
      </c>
      <c r="K189">
        <v>0.10019390071806779</v>
      </c>
      <c r="L189">
        <v>0.98481071022469202</v>
      </c>
    </row>
    <row r="190" spans="1:12" x14ac:dyDescent="0.35">
      <c r="A190" t="s">
        <v>172</v>
      </c>
      <c r="B190" t="s">
        <v>173</v>
      </c>
      <c r="C190" t="s">
        <v>125</v>
      </c>
      <c r="D190" t="s">
        <v>9</v>
      </c>
      <c r="E190" t="s">
        <v>62</v>
      </c>
      <c r="F190" t="s">
        <v>95</v>
      </c>
      <c r="G190">
        <v>35</v>
      </c>
      <c r="H190">
        <v>49</v>
      </c>
      <c r="I190" t="str">
        <f t="shared" si="3"/>
        <v>DR3549MET02</v>
      </c>
      <c r="J190" t="s">
        <v>174</v>
      </c>
      <c r="K190">
        <v>6.5257369696864768E-3</v>
      </c>
      <c r="L190">
        <v>0.98481071022469202</v>
      </c>
    </row>
    <row r="191" spans="1:12" x14ac:dyDescent="0.35">
      <c r="A191" t="s">
        <v>175</v>
      </c>
      <c r="B191" t="s">
        <v>176</v>
      </c>
      <c r="C191" t="s">
        <v>125</v>
      </c>
      <c r="D191" t="s">
        <v>9</v>
      </c>
      <c r="E191" t="s">
        <v>62</v>
      </c>
      <c r="F191" t="s">
        <v>95</v>
      </c>
      <c r="G191">
        <v>50</v>
      </c>
      <c r="H191">
        <v>59</v>
      </c>
      <c r="I191" t="str">
        <f t="shared" si="3"/>
        <v>DR5059MET02</v>
      </c>
      <c r="J191" t="s">
        <v>177</v>
      </c>
      <c r="K191">
        <v>1.2398900242404306E-2</v>
      </c>
      <c r="L191">
        <v>0.98481071022469202</v>
      </c>
    </row>
    <row r="192" spans="1:12" x14ac:dyDescent="0.35">
      <c r="A192" t="s">
        <v>178</v>
      </c>
      <c r="B192" t="s">
        <v>179</v>
      </c>
      <c r="C192" t="s">
        <v>125</v>
      </c>
      <c r="D192" t="s">
        <v>9</v>
      </c>
      <c r="E192" t="s">
        <v>62</v>
      </c>
      <c r="F192" t="s">
        <v>95</v>
      </c>
      <c r="G192">
        <v>60</v>
      </c>
      <c r="H192">
        <v>74</v>
      </c>
      <c r="I192" t="str">
        <f t="shared" si="3"/>
        <v>DR6074MET02</v>
      </c>
      <c r="J192" t="s">
        <v>180</v>
      </c>
      <c r="K192">
        <v>3.2237140630251196E-2</v>
      </c>
      <c r="L192">
        <v>0.98481071022469202</v>
      </c>
    </row>
    <row r="193" spans="1:12" x14ac:dyDescent="0.35">
      <c r="A193" t="s">
        <v>181</v>
      </c>
      <c r="B193" t="s">
        <v>182</v>
      </c>
      <c r="C193" t="s">
        <v>125</v>
      </c>
      <c r="D193" t="s">
        <v>9</v>
      </c>
      <c r="E193" t="s">
        <v>62</v>
      </c>
      <c r="F193" t="s">
        <v>95</v>
      </c>
      <c r="G193">
        <v>75</v>
      </c>
      <c r="I193" t="str">
        <f t="shared" si="3"/>
        <v>DR7500MET02</v>
      </c>
      <c r="J193" t="s">
        <v>183</v>
      </c>
      <c r="K193">
        <v>0.10787043210891746</v>
      </c>
      <c r="L193">
        <v>0.98481071022469202</v>
      </c>
    </row>
    <row r="194" spans="1:12" x14ac:dyDescent="0.35">
      <c r="A194" t="s">
        <v>172</v>
      </c>
      <c r="B194" t="s">
        <v>173</v>
      </c>
      <c r="C194" t="s">
        <v>125</v>
      </c>
      <c r="D194" t="s">
        <v>11</v>
      </c>
      <c r="E194" t="s">
        <v>10</v>
      </c>
      <c r="F194" t="s">
        <v>95</v>
      </c>
      <c r="G194">
        <v>35</v>
      </c>
      <c r="H194">
        <v>49</v>
      </c>
      <c r="I194" t="str">
        <f t="shared" si="3"/>
        <v>DR3549MET03</v>
      </c>
      <c r="J194" t="s">
        <v>174</v>
      </c>
      <c r="K194">
        <v>6.1430507038265705E-3</v>
      </c>
      <c r="L194">
        <v>0.98481071022469202</v>
      </c>
    </row>
    <row r="195" spans="1:12" x14ac:dyDescent="0.35">
      <c r="A195" t="s">
        <v>175</v>
      </c>
      <c r="B195" t="s">
        <v>176</v>
      </c>
      <c r="C195" t="s">
        <v>125</v>
      </c>
      <c r="D195" t="s">
        <v>11</v>
      </c>
      <c r="E195" t="s">
        <v>10</v>
      </c>
      <c r="F195" t="s">
        <v>95</v>
      </c>
      <c r="G195">
        <v>50</v>
      </c>
      <c r="H195">
        <v>59</v>
      </c>
      <c r="I195" t="str">
        <f t="shared" si="3"/>
        <v>DR5059MET03</v>
      </c>
      <c r="J195" t="s">
        <v>177</v>
      </c>
      <c r="K195">
        <v>1.1671796337270484E-2</v>
      </c>
      <c r="L195">
        <v>0.98481071022469202</v>
      </c>
    </row>
    <row r="196" spans="1:12" x14ac:dyDescent="0.35">
      <c r="A196" t="s">
        <v>178</v>
      </c>
      <c r="B196" t="s">
        <v>179</v>
      </c>
      <c r="C196" t="s">
        <v>125</v>
      </c>
      <c r="D196" t="s">
        <v>11</v>
      </c>
      <c r="E196" t="s">
        <v>10</v>
      </c>
      <c r="F196" t="s">
        <v>95</v>
      </c>
      <c r="G196">
        <v>60</v>
      </c>
      <c r="H196">
        <v>74</v>
      </c>
      <c r="I196" t="str">
        <f t="shared" si="3"/>
        <v>DR6074MET03</v>
      </c>
      <c r="J196" t="s">
        <v>180</v>
      </c>
      <c r="K196">
        <v>3.0346670476903259E-2</v>
      </c>
      <c r="L196">
        <v>0.98481071022469202</v>
      </c>
    </row>
    <row r="197" spans="1:12" x14ac:dyDescent="0.35">
      <c r="A197" t="s">
        <v>181</v>
      </c>
      <c r="B197" t="s">
        <v>182</v>
      </c>
      <c r="C197" t="s">
        <v>125</v>
      </c>
      <c r="D197" t="s">
        <v>11</v>
      </c>
      <c r="E197" t="s">
        <v>10</v>
      </c>
      <c r="F197" t="s">
        <v>95</v>
      </c>
      <c r="G197">
        <v>75</v>
      </c>
      <c r="I197" t="str">
        <f t="shared" si="3"/>
        <v>DR7500MET03</v>
      </c>
      <c r="J197" t="s">
        <v>183</v>
      </c>
      <c r="K197">
        <v>0.1015446281342532</v>
      </c>
      <c r="L197">
        <v>0.98481071022469202</v>
      </c>
    </row>
    <row r="198" spans="1:12" x14ac:dyDescent="0.35">
      <c r="A198" t="s">
        <v>172</v>
      </c>
      <c r="B198" t="s">
        <v>173</v>
      </c>
      <c r="C198" t="s">
        <v>125</v>
      </c>
      <c r="D198" t="s">
        <v>13</v>
      </c>
      <c r="E198" t="s">
        <v>12</v>
      </c>
      <c r="F198" t="s">
        <v>95</v>
      </c>
      <c r="G198">
        <v>35</v>
      </c>
      <c r="H198">
        <v>49</v>
      </c>
      <c r="I198" t="str">
        <f t="shared" si="3"/>
        <v>DR3549MET04</v>
      </c>
      <c r="J198" t="s">
        <v>174</v>
      </c>
      <c r="K198">
        <v>6.2900224744788409E-3</v>
      </c>
      <c r="L198">
        <v>0.98481071022469202</v>
      </c>
    </row>
    <row r="199" spans="1:12" x14ac:dyDescent="0.35">
      <c r="A199" t="s">
        <v>175</v>
      </c>
      <c r="B199" t="s">
        <v>176</v>
      </c>
      <c r="C199" t="s">
        <v>125</v>
      </c>
      <c r="D199" t="s">
        <v>13</v>
      </c>
      <c r="E199" t="s">
        <v>12</v>
      </c>
      <c r="F199" t="s">
        <v>95</v>
      </c>
      <c r="G199">
        <v>50</v>
      </c>
      <c r="H199">
        <v>59</v>
      </c>
      <c r="I199" t="str">
        <f t="shared" si="3"/>
        <v>DR5059MET04</v>
      </c>
      <c r="J199" t="s">
        <v>177</v>
      </c>
      <c r="K199">
        <v>1.1951042701509797E-2</v>
      </c>
      <c r="L199">
        <v>0.98481071022469202</v>
      </c>
    </row>
    <row r="200" spans="1:12" x14ac:dyDescent="0.35">
      <c r="A200" t="s">
        <v>178</v>
      </c>
      <c r="B200" t="s">
        <v>179</v>
      </c>
      <c r="C200" t="s">
        <v>125</v>
      </c>
      <c r="D200" t="s">
        <v>13</v>
      </c>
      <c r="E200" t="s">
        <v>12</v>
      </c>
      <c r="F200" t="s">
        <v>95</v>
      </c>
      <c r="G200">
        <v>60</v>
      </c>
      <c r="H200">
        <v>74</v>
      </c>
      <c r="I200" t="str">
        <f t="shared" si="3"/>
        <v>DR6074MET04</v>
      </c>
      <c r="J200" t="s">
        <v>180</v>
      </c>
      <c r="K200">
        <v>3.1072711023925476E-2</v>
      </c>
      <c r="L200">
        <v>0.98481071022469202</v>
      </c>
    </row>
    <row r="201" spans="1:12" x14ac:dyDescent="0.35">
      <c r="A201" t="s">
        <v>181</v>
      </c>
      <c r="B201" t="s">
        <v>182</v>
      </c>
      <c r="C201" t="s">
        <v>125</v>
      </c>
      <c r="D201" t="s">
        <v>13</v>
      </c>
      <c r="E201" t="s">
        <v>12</v>
      </c>
      <c r="F201" t="s">
        <v>95</v>
      </c>
      <c r="G201">
        <v>75</v>
      </c>
      <c r="I201" t="str">
        <f t="shared" si="3"/>
        <v>DR7500MET04</v>
      </c>
      <c r="J201" t="s">
        <v>183</v>
      </c>
      <c r="K201">
        <v>0.10397407150313522</v>
      </c>
      <c r="L201">
        <v>0.98481071022469202</v>
      </c>
    </row>
    <row r="202" spans="1:12" x14ac:dyDescent="0.35">
      <c r="A202" t="s">
        <v>172</v>
      </c>
      <c r="B202" t="s">
        <v>173</v>
      </c>
      <c r="C202" t="s">
        <v>125</v>
      </c>
      <c r="D202" t="s">
        <v>15</v>
      </c>
      <c r="E202" t="s">
        <v>14</v>
      </c>
      <c r="F202" t="s">
        <v>95</v>
      </c>
      <c r="G202">
        <v>35</v>
      </c>
      <c r="H202">
        <v>49</v>
      </c>
      <c r="I202" t="str">
        <f t="shared" si="3"/>
        <v>DR3549MET05</v>
      </c>
      <c r="J202" t="s">
        <v>174</v>
      </c>
      <c r="K202">
        <v>6.3523120450759063E-3</v>
      </c>
      <c r="L202">
        <v>0.98481071022469202</v>
      </c>
    </row>
    <row r="203" spans="1:12" x14ac:dyDescent="0.35">
      <c r="A203" t="s">
        <v>175</v>
      </c>
      <c r="B203" t="s">
        <v>176</v>
      </c>
      <c r="C203" t="s">
        <v>125</v>
      </c>
      <c r="D203" t="s">
        <v>15</v>
      </c>
      <c r="E203" t="s">
        <v>14</v>
      </c>
      <c r="F203" t="s">
        <v>95</v>
      </c>
      <c r="G203">
        <v>50</v>
      </c>
      <c r="H203">
        <v>59</v>
      </c>
      <c r="I203" t="str">
        <f t="shared" si="3"/>
        <v>DR5059MET05</v>
      </c>
      <c r="J203" t="s">
        <v>177</v>
      </c>
      <c r="K203">
        <v>1.2069392885644221E-2</v>
      </c>
      <c r="L203">
        <v>0.98481071022469202</v>
      </c>
    </row>
    <row r="204" spans="1:12" x14ac:dyDescent="0.35">
      <c r="A204" t="s">
        <v>178</v>
      </c>
      <c r="B204" t="s">
        <v>179</v>
      </c>
      <c r="C204" t="s">
        <v>125</v>
      </c>
      <c r="D204" t="s">
        <v>15</v>
      </c>
      <c r="E204" t="s">
        <v>14</v>
      </c>
      <c r="F204" t="s">
        <v>95</v>
      </c>
      <c r="G204">
        <v>60</v>
      </c>
      <c r="H204">
        <v>74</v>
      </c>
      <c r="I204" t="str">
        <f t="shared" si="3"/>
        <v>DR6074MET05</v>
      </c>
      <c r="J204" t="s">
        <v>180</v>
      </c>
      <c r="K204">
        <v>3.1380421502674977E-2</v>
      </c>
      <c r="L204">
        <v>0.98481071022469202</v>
      </c>
    </row>
    <row r="205" spans="1:12" x14ac:dyDescent="0.35">
      <c r="A205" t="s">
        <v>181</v>
      </c>
      <c r="B205" t="s">
        <v>182</v>
      </c>
      <c r="C205" t="s">
        <v>125</v>
      </c>
      <c r="D205" t="s">
        <v>15</v>
      </c>
      <c r="E205" t="s">
        <v>14</v>
      </c>
      <c r="F205" t="s">
        <v>95</v>
      </c>
      <c r="G205">
        <v>75</v>
      </c>
      <c r="I205" t="str">
        <f t="shared" si="3"/>
        <v>DR7500MET05</v>
      </c>
      <c r="J205" t="s">
        <v>183</v>
      </c>
      <c r="K205">
        <v>0.10500371810510473</v>
      </c>
      <c r="L205">
        <v>0.98481071022469202</v>
      </c>
    </row>
    <row r="206" spans="1:12" x14ac:dyDescent="0.35">
      <c r="A206" t="s">
        <v>172</v>
      </c>
      <c r="B206" t="s">
        <v>173</v>
      </c>
      <c r="C206" t="s">
        <v>125</v>
      </c>
      <c r="D206" t="s">
        <v>17</v>
      </c>
      <c r="E206" t="s">
        <v>16</v>
      </c>
      <c r="F206" t="s">
        <v>95</v>
      </c>
      <c r="G206">
        <v>35</v>
      </c>
      <c r="H206">
        <v>49</v>
      </c>
      <c r="I206" t="str">
        <f t="shared" si="3"/>
        <v>DR3549MET06</v>
      </c>
      <c r="J206" t="s">
        <v>174</v>
      </c>
      <c r="K206">
        <v>6.4144476299837919E-3</v>
      </c>
      <c r="L206">
        <v>0.98481071022469202</v>
      </c>
    </row>
    <row r="207" spans="1:12" x14ac:dyDescent="0.35">
      <c r="A207" t="s">
        <v>175</v>
      </c>
      <c r="B207" t="s">
        <v>176</v>
      </c>
      <c r="C207" t="s">
        <v>125</v>
      </c>
      <c r="D207" t="s">
        <v>17</v>
      </c>
      <c r="E207" t="s">
        <v>16</v>
      </c>
      <c r="F207" t="s">
        <v>95</v>
      </c>
      <c r="G207">
        <v>50</v>
      </c>
      <c r="H207">
        <v>59</v>
      </c>
      <c r="I207" t="str">
        <f t="shared" si="3"/>
        <v>DR5059MET06</v>
      </c>
      <c r="J207" t="s">
        <v>177</v>
      </c>
      <c r="K207">
        <v>1.2187450496969206E-2</v>
      </c>
      <c r="L207">
        <v>0.98481071022469202</v>
      </c>
    </row>
    <row r="208" spans="1:12" x14ac:dyDescent="0.35">
      <c r="A208" t="s">
        <v>178</v>
      </c>
      <c r="B208" t="s">
        <v>179</v>
      </c>
      <c r="C208" t="s">
        <v>125</v>
      </c>
      <c r="D208" t="s">
        <v>17</v>
      </c>
      <c r="E208" t="s">
        <v>16</v>
      </c>
      <c r="F208" t="s">
        <v>95</v>
      </c>
      <c r="G208">
        <v>60</v>
      </c>
      <c r="H208">
        <v>74</v>
      </c>
      <c r="I208" t="str">
        <f t="shared" si="3"/>
        <v>DR6074MET06</v>
      </c>
      <c r="J208" t="s">
        <v>180</v>
      </c>
      <c r="K208">
        <v>3.1687371292119931E-2</v>
      </c>
      <c r="L208">
        <v>0.98481071022469202</v>
      </c>
    </row>
    <row r="209" spans="1:12" x14ac:dyDescent="0.35">
      <c r="A209" t="s">
        <v>181</v>
      </c>
      <c r="B209" t="s">
        <v>182</v>
      </c>
      <c r="C209" t="s">
        <v>125</v>
      </c>
      <c r="D209" t="s">
        <v>17</v>
      </c>
      <c r="E209" t="s">
        <v>16</v>
      </c>
      <c r="F209" t="s">
        <v>95</v>
      </c>
      <c r="G209">
        <v>75</v>
      </c>
      <c r="I209" t="str">
        <f t="shared" si="3"/>
        <v>DR7500MET06</v>
      </c>
      <c r="J209" t="s">
        <v>183</v>
      </c>
      <c r="K209">
        <v>0.10603081932363208</v>
      </c>
      <c r="L209">
        <v>0.98481071022469202</v>
      </c>
    </row>
    <row r="210" spans="1:12" x14ac:dyDescent="0.35">
      <c r="A210" t="s">
        <v>172</v>
      </c>
      <c r="B210" t="s">
        <v>173</v>
      </c>
      <c r="C210" t="s">
        <v>125</v>
      </c>
      <c r="D210" t="s">
        <v>19</v>
      </c>
      <c r="E210" t="s">
        <v>18</v>
      </c>
      <c r="F210" t="s">
        <v>95</v>
      </c>
      <c r="G210">
        <v>35</v>
      </c>
      <c r="H210">
        <v>49</v>
      </c>
      <c r="I210" t="str">
        <f t="shared" si="3"/>
        <v>DR3549MET07</v>
      </c>
      <c r="J210" t="s">
        <v>174</v>
      </c>
      <c r="K210">
        <v>6.4324068595838753E-3</v>
      </c>
      <c r="L210">
        <v>0.98481071022469202</v>
      </c>
    </row>
    <row r="211" spans="1:12" x14ac:dyDescent="0.35">
      <c r="A211" t="s">
        <v>175</v>
      </c>
      <c r="B211" t="s">
        <v>176</v>
      </c>
      <c r="C211" t="s">
        <v>125</v>
      </c>
      <c r="D211" t="s">
        <v>19</v>
      </c>
      <c r="E211" t="s">
        <v>18</v>
      </c>
      <c r="F211" t="s">
        <v>95</v>
      </c>
      <c r="G211">
        <v>50</v>
      </c>
      <c r="H211">
        <v>59</v>
      </c>
      <c r="I211" t="str">
        <f t="shared" si="3"/>
        <v>DR5059MET07</v>
      </c>
      <c r="J211" t="s">
        <v>177</v>
      </c>
      <c r="K211">
        <v>1.2221573033209364E-2</v>
      </c>
      <c r="L211">
        <v>0.98481071022469202</v>
      </c>
    </row>
    <row r="212" spans="1:12" x14ac:dyDescent="0.35">
      <c r="A212" t="s">
        <v>178</v>
      </c>
      <c r="B212" t="s">
        <v>179</v>
      </c>
      <c r="C212" t="s">
        <v>125</v>
      </c>
      <c r="D212" t="s">
        <v>19</v>
      </c>
      <c r="E212" t="s">
        <v>18</v>
      </c>
      <c r="F212" t="s">
        <v>95</v>
      </c>
      <c r="G212">
        <v>60</v>
      </c>
      <c r="H212">
        <v>74</v>
      </c>
      <c r="I212" t="str">
        <f t="shared" si="3"/>
        <v>DR6074MET07</v>
      </c>
      <c r="J212" t="s">
        <v>180</v>
      </c>
      <c r="K212">
        <v>3.1776089886344346E-2</v>
      </c>
      <c r="L212">
        <v>0.98481071022469202</v>
      </c>
    </row>
    <row r="213" spans="1:12" x14ac:dyDescent="0.35">
      <c r="A213" t="s">
        <v>181</v>
      </c>
      <c r="B213" t="s">
        <v>182</v>
      </c>
      <c r="C213" t="s">
        <v>125</v>
      </c>
      <c r="D213" t="s">
        <v>19</v>
      </c>
      <c r="E213" t="s">
        <v>18</v>
      </c>
      <c r="F213" t="s">
        <v>95</v>
      </c>
      <c r="G213">
        <v>75</v>
      </c>
      <c r="I213" t="str">
        <f t="shared" si="3"/>
        <v>DR7500MET07</v>
      </c>
      <c r="J213" t="s">
        <v>183</v>
      </c>
      <c r="K213">
        <v>0.10632768538892146</v>
      </c>
      <c r="L213">
        <v>0.98481071022469202</v>
      </c>
    </row>
    <row r="214" spans="1:12" x14ac:dyDescent="0.35">
      <c r="A214" t="s">
        <v>172</v>
      </c>
      <c r="B214" t="s">
        <v>173</v>
      </c>
      <c r="C214" t="s">
        <v>125</v>
      </c>
      <c r="D214" t="s">
        <v>21</v>
      </c>
      <c r="E214" t="s">
        <v>20</v>
      </c>
      <c r="F214" t="s">
        <v>95</v>
      </c>
      <c r="G214">
        <v>35</v>
      </c>
      <c r="H214">
        <v>49</v>
      </c>
      <c r="I214" t="str">
        <f t="shared" si="3"/>
        <v>DR3549MET12</v>
      </c>
      <c r="J214" t="s">
        <v>174</v>
      </c>
      <c r="K214">
        <v>6.6024512601776152E-3</v>
      </c>
      <c r="L214">
        <v>0.98481071022469202</v>
      </c>
    </row>
    <row r="215" spans="1:12" x14ac:dyDescent="0.35">
      <c r="A215" t="s">
        <v>175</v>
      </c>
      <c r="B215" t="s">
        <v>176</v>
      </c>
      <c r="C215" t="s">
        <v>125</v>
      </c>
      <c r="D215" t="s">
        <v>21</v>
      </c>
      <c r="E215" t="s">
        <v>20</v>
      </c>
      <c r="F215" t="s">
        <v>95</v>
      </c>
      <c r="G215">
        <v>50</v>
      </c>
      <c r="H215">
        <v>59</v>
      </c>
      <c r="I215" t="str">
        <f t="shared" si="3"/>
        <v>DR5059MET12</v>
      </c>
      <c r="J215" t="s">
        <v>177</v>
      </c>
      <c r="K215">
        <v>1.2544657394337468E-2</v>
      </c>
      <c r="L215">
        <v>0.98481071022469202</v>
      </c>
    </row>
    <row r="216" spans="1:12" x14ac:dyDescent="0.35">
      <c r="A216" t="s">
        <v>178</v>
      </c>
      <c r="B216" t="s">
        <v>179</v>
      </c>
      <c r="C216" t="s">
        <v>125</v>
      </c>
      <c r="D216" t="s">
        <v>21</v>
      </c>
      <c r="E216" t="s">
        <v>20</v>
      </c>
      <c r="F216" t="s">
        <v>95</v>
      </c>
      <c r="G216">
        <v>60</v>
      </c>
      <c r="H216">
        <v>74</v>
      </c>
      <c r="I216" t="str">
        <f t="shared" si="3"/>
        <v>DR6074MET12</v>
      </c>
      <c r="J216" t="s">
        <v>180</v>
      </c>
      <c r="K216">
        <v>3.2616109225277419E-2</v>
      </c>
      <c r="L216">
        <v>0.98481071022469202</v>
      </c>
    </row>
    <row r="217" spans="1:12" x14ac:dyDescent="0.35">
      <c r="A217" t="s">
        <v>181</v>
      </c>
      <c r="B217" t="s">
        <v>182</v>
      </c>
      <c r="C217" t="s">
        <v>125</v>
      </c>
      <c r="D217" t="s">
        <v>21</v>
      </c>
      <c r="E217" t="s">
        <v>20</v>
      </c>
      <c r="F217" t="s">
        <v>95</v>
      </c>
      <c r="G217">
        <v>75</v>
      </c>
      <c r="I217" t="str">
        <f t="shared" si="3"/>
        <v>DR7500MET12</v>
      </c>
      <c r="J217" t="s">
        <v>183</v>
      </c>
      <c r="K217">
        <v>0.10913851933073596</v>
      </c>
      <c r="L217">
        <v>0.98481071022469202</v>
      </c>
    </row>
    <row r="218" spans="1:12" x14ac:dyDescent="0.35">
      <c r="A218" t="s">
        <v>172</v>
      </c>
      <c r="B218" t="s">
        <v>173</v>
      </c>
      <c r="C218" t="s">
        <v>125</v>
      </c>
      <c r="D218" t="s">
        <v>23</v>
      </c>
      <c r="E218" t="s">
        <v>22</v>
      </c>
      <c r="F218" t="s">
        <v>95</v>
      </c>
      <c r="G218">
        <v>35</v>
      </c>
      <c r="H218">
        <v>49</v>
      </c>
      <c r="I218" t="str">
        <f t="shared" si="3"/>
        <v>DR3549MET13</v>
      </c>
      <c r="J218" t="s">
        <v>174</v>
      </c>
      <c r="K218">
        <v>6.5563744774248828E-3</v>
      </c>
      <c r="L218">
        <v>0.98481071022469202</v>
      </c>
    </row>
    <row r="219" spans="1:12" x14ac:dyDescent="0.35">
      <c r="A219" t="s">
        <v>175</v>
      </c>
      <c r="B219" t="s">
        <v>176</v>
      </c>
      <c r="C219" t="s">
        <v>125</v>
      </c>
      <c r="D219" t="s">
        <v>23</v>
      </c>
      <c r="E219" t="s">
        <v>22</v>
      </c>
      <c r="F219" t="s">
        <v>95</v>
      </c>
      <c r="G219">
        <v>50</v>
      </c>
      <c r="H219">
        <v>59</v>
      </c>
      <c r="I219" t="str">
        <f t="shared" si="3"/>
        <v>DR5059MET13</v>
      </c>
      <c r="J219" t="s">
        <v>177</v>
      </c>
      <c r="K219">
        <v>1.2457111507107276E-2</v>
      </c>
      <c r="L219">
        <v>0.98481071022469202</v>
      </c>
    </row>
    <row r="220" spans="1:12" x14ac:dyDescent="0.35">
      <c r="A220" t="s">
        <v>178</v>
      </c>
      <c r="B220" t="s">
        <v>179</v>
      </c>
      <c r="C220" t="s">
        <v>125</v>
      </c>
      <c r="D220" t="s">
        <v>23</v>
      </c>
      <c r="E220" t="s">
        <v>22</v>
      </c>
      <c r="F220" t="s">
        <v>95</v>
      </c>
      <c r="G220">
        <v>60</v>
      </c>
      <c r="H220">
        <v>74</v>
      </c>
      <c r="I220" t="str">
        <f t="shared" si="3"/>
        <v>DR6074MET13</v>
      </c>
      <c r="J220" t="s">
        <v>180</v>
      </c>
      <c r="K220">
        <v>3.2388489918478917E-2</v>
      </c>
      <c r="L220">
        <v>0.98481071022469202</v>
      </c>
    </row>
    <row r="221" spans="1:12" x14ac:dyDescent="0.35">
      <c r="A221" t="s">
        <v>181</v>
      </c>
      <c r="B221" t="s">
        <v>182</v>
      </c>
      <c r="C221" t="s">
        <v>125</v>
      </c>
      <c r="D221" t="s">
        <v>23</v>
      </c>
      <c r="E221" t="s">
        <v>22</v>
      </c>
      <c r="F221" t="s">
        <v>95</v>
      </c>
      <c r="G221">
        <v>75</v>
      </c>
      <c r="I221" t="str">
        <f t="shared" si="3"/>
        <v>DR7500MET13</v>
      </c>
      <c r="J221" t="s">
        <v>183</v>
      </c>
      <c r="K221">
        <v>0.10837687011183329</v>
      </c>
      <c r="L221">
        <v>0.98481071022469202</v>
      </c>
    </row>
    <row r="222" spans="1:12" x14ac:dyDescent="0.35">
      <c r="A222" t="s">
        <v>172</v>
      </c>
      <c r="B222" t="s">
        <v>173</v>
      </c>
      <c r="C222" t="s">
        <v>125</v>
      </c>
      <c r="D222" t="s">
        <v>25</v>
      </c>
      <c r="E222" t="s">
        <v>24</v>
      </c>
      <c r="F222" t="s">
        <v>95</v>
      </c>
      <c r="G222">
        <v>35</v>
      </c>
      <c r="H222">
        <v>49</v>
      </c>
      <c r="I222" t="str">
        <f t="shared" si="3"/>
        <v>DR3549MET14</v>
      </c>
      <c r="J222" t="s">
        <v>174</v>
      </c>
      <c r="K222">
        <v>6.426502515268169E-3</v>
      </c>
      <c r="L222">
        <v>0.98481071022469202</v>
      </c>
    </row>
    <row r="223" spans="1:12" x14ac:dyDescent="0.35">
      <c r="A223" t="s">
        <v>175</v>
      </c>
      <c r="B223" t="s">
        <v>176</v>
      </c>
      <c r="C223" t="s">
        <v>125</v>
      </c>
      <c r="D223" t="s">
        <v>25</v>
      </c>
      <c r="E223" t="s">
        <v>24</v>
      </c>
      <c r="F223" t="s">
        <v>95</v>
      </c>
      <c r="G223">
        <v>50</v>
      </c>
      <c r="H223">
        <v>59</v>
      </c>
      <c r="I223" t="str">
        <f t="shared" si="3"/>
        <v>DR5059MET14</v>
      </c>
      <c r="J223" t="s">
        <v>177</v>
      </c>
      <c r="K223">
        <v>1.221035477900952E-2</v>
      </c>
      <c r="L223">
        <v>0.98481071022469202</v>
      </c>
    </row>
    <row r="224" spans="1:12" x14ac:dyDescent="0.35">
      <c r="A224" t="s">
        <v>178</v>
      </c>
      <c r="B224" t="s">
        <v>179</v>
      </c>
      <c r="C224" t="s">
        <v>125</v>
      </c>
      <c r="D224" t="s">
        <v>25</v>
      </c>
      <c r="E224" t="s">
        <v>24</v>
      </c>
      <c r="F224" t="s">
        <v>95</v>
      </c>
      <c r="G224">
        <v>60</v>
      </c>
      <c r="H224">
        <v>74</v>
      </c>
      <c r="I224" t="str">
        <f t="shared" si="3"/>
        <v>DR6074MET14</v>
      </c>
      <c r="J224" t="s">
        <v>180</v>
      </c>
      <c r="K224">
        <v>3.1746922425424755E-2</v>
      </c>
      <c r="L224">
        <v>0.98481071022469202</v>
      </c>
    </row>
    <row r="225" spans="1:12" x14ac:dyDescent="0.35">
      <c r="A225" t="s">
        <v>181</v>
      </c>
      <c r="B225" t="s">
        <v>182</v>
      </c>
      <c r="C225" t="s">
        <v>125</v>
      </c>
      <c r="D225" t="s">
        <v>25</v>
      </c>
      <c r="E225" t="s">
        <v>24</v>
      </c>
      <c r="F225" t="s">
        <v>95</v>
      </c>
      <c r="G225">
        <v>75</v>
      </c>
      <c r="I225" t="str">
        <f t="shared" si="3"/>
        <v>DR7500MET14</v>
      </c>
      <c r="J225" t="s">
        <v>183</v>
      </c>
      <c r="K225">
        <v>0.10623008657738282</v>
      </c>
      <c r="L225">
        <v>0.98481071022469202</v>
      </c>
    </row>
    <row r="226" spans="1:12" x14ac:dyDescent="0.35">
      <c r="A226" t="s">
        <v>172</v>
      </c>
      <c r="B226" t="s">
        <v>173</v>
      </c>
      <c r="C226" t="s">
        <v>125</v>
      </c>
      <c r="D226" t="s">
        <v>27</v>
      </c>
      <c r="E226" t="s">
        <v>26</v>
      </c>
      <c r="F226" t="s">
        <v>95</v>
      </c>
      <c r="G226">
        <v>35</v>
      </c>
      <c r="H226">
        <v>49</v>
      </c>
      <c r="I226" t="str">
        <f t="shared" si="3"/>
        <v>DR3549MET15</v>
      </c>
      <c r="J226" t="s">
        <v>174</v>
      </c>
      <c r="K226">
        <v>6.4930512220289912E-3</v>
      </c>
      <c r="L226">
        <v>0.98481071022469202</v>
      </c>
    </row>
    <row r="227" spans="1:12" x14ac:dyDescent="0.35">
      <c r="A227" t="s">
        <v>175</v>
      </c>
      <c r="B227" t="s">
        <v>176</v>
      </c>
      <c r="C227" t="s">
        <v>125</v>
      </c>
      <c r="D227" t="s">
        <v>27</v>
      </c>
      <c r="E227" t="s">
        <v>26</v>
      </c>
      <c r="F227" t="s">
        <v>95</v>
      </c>
      <c r="G227">
        <v>50</v>
      </c>
      <c r="H227">
        <v>59</v>
      </c>
      <c r="I227" t="str">
        <f t="shared" si="3"/>
        <v>DR5059MET15</v>
      </c>
      <c r="J227" t="s">
        <v>177</v>
      </c>
      <c r="K227">
        <v>1.2336797321855083E-2</v>
      </c>
      <c r="L227">
        <v>0.98481071022469202</v>
      </c>
    </row>
    <row r="228" spans="1:12" x14ac:dyDescent="0.35">
      <c r="A228" t="s">
        <v>178</v>
      </c>
      <c r="B228" t="s">
        <v>179</v>
      </c>
      <c r="C228" t="s">
        <v>125</v>
      </c>
      <c r="D228" t="s">
        <v>27</v>
      </c>
      <c r="E228" t="s">
        <v>26</v>
      </c>
      <c r="F228" t="s">
        <v>95</v>
      </c>
      <c r="G228">
        <v>60</v>
      </c>
      <c r="H228">
        <v>74</v>
      </c>
      <c r="I228" t="str">
        <f t="shared" si="3"/>
        <v>DR6074MET15</v>
      </c>
      <c r="J228" t="s">
        <v>180</v>
      </c>
      <c r="K228">
        <v>3.207567303682321E-2</v>
      </c>
      <c r="L228">
        <v>0.98481071022469202</v>
      </c>
    </row>
    <row r="229" spans="1:12" x14ac:dyDescent="0.35">
      <c r="A229" t="s">
        <v>181</v>
      </c>
      <c r="B229" t="s">
        <v>182</v>
      </c>
      <c r="C229" t="s">
        <v>125</v>
      </c>
      <c r="D229" t="s">
        <v>27</v>
      </c>
      <c r="E229" t="s">
        <v>26</v>
      </c>
      <c r="F229" t="s">
        <v>95</v>
      </c>
      <c r="G229">
        <v>75</v>
      </c>
      <c r="I229" t="str">
        <f t="shared" si="3"/>
        <v>DR7500MET15</v>
      </c>
      <c r="J229" t="s">
        <v>183</v>
      </c>
      <c r="K229">
        <v>0.1073301367001392</v>
      </c>
      <c r="L229">
        <v>0.98481071022469202</v>
      </c>
    </row>
    <row r="230" spans="1:12" x14ac:dyDescent="0.35">
      <c r="A230" t="s">
        <v>123</v>
      </c>
      <c r="B230" t="s">
        <v>124</v>
      </c>
      <c r="C230" t="s">
        <v>125</v>
      </c>
      <c r="D230" t="s">
        <v>7</v>
      </c>
      <c r="E230" t="s">
        <v>6</v>
      </c>
      <c r="F230" t="s">
        <v>98</v>
      </c>
      <c r="H230">
        <v>0</v>
      </c>
      <c r="I230" t="str">
        <f t="shared" si="3"/>
        <v>DR0000FET01</v>
      </c>
      <c r="J230" t="s">
        <v>126</v>
      </c>
      <c r="K230">
        <v>4.6370649522799998E-2</v>
      </c>
      <c r="L230">
        <v>0.95963271910581871</v>
      </c>
    </row>
    <row r="231" spans="1:12" x14ac:dyDescent="0.35">
      <c r="A231" t="s">
        <v>123</v>
      </c>
      <c r="B231" t="s">
        <v>124</v>
      </c>
      <c r="C231" t="s">
        <v>125</v>
      </c>
      <c r="D231" t="s">
        <v>9</v>
      </c>
      <c r="E231" t="s">
        <v>62</v>
      </c>
      <c r="F231" t="s">
        <v>98</v>
      </c>
      <c r="H231">
        <v>0</v>
      </c>
      <c r="I231" t="str">
        <f t="shared" si="3"/>
        <v>DR0000FET02</v>
      </c>
      <c r="J231" t="s">
        <v>126</v>
      </c>
      <c r="K231">
        <v>5.4370649522799998E-2</v>
      </c>
      <c r="L231">
        <v>0.95956021308144634</v>
      </c>
    </row>
    <row r="232" spans="1:12" x14ac:dyDescent="0.35">
      <c r="A232" t="s">
        <v>123</v>
      </c>
      <c r="B232" t="s">
        <v>124</v>
      </c>
      <c r="C232" t="s">
        <v>125</v>
      </c>
      <c r="D232" t="s">
        <v>11</v>
      </c>
      <c r="E232" t="s">
        <v>10</v>
      </c>
      <c r="F232" t="s">
        <v>98</v>
      </c>
      <c r="H232">
        <v>0</v>
      </c>
      <c r="I232" t="str">
        <f t="shared" si="3"/>
        <v>DR0000FET03</v>
      </c>
      <c r="J232" t="s">
        <v>126</v>
      </c>
      <c r="K232">
        <v>6.6370649522800002E-2</v>
      </c>
      <c r="L232">
        <v>0.95305448683546046</v>
      </c>
    </row>
    <row r="233" spans="1:12" x14ac:dyDescent="0.35">
      <c r="A233" t="s">
        <v>123</v>
      </c>
      <c r="B233" t="s">
        <v>124</v>
      </c>
      <c r="C233" t="s">
        <v>125</v>
      </c>
      <c r="D233" t="s">
        <v>13</v>
      </c>
      <c r="E233" t="s">
        <v>12</v>
      </c>
      <c r="F233" t="s">
        <v>98</v>
      </c>
      <c r="H233">
        <v>0</v>
      </c>
      <c r="I233" t="str">
        <f t="shared" si="3"/>
        <v>DR0000FET04</v>
      </c>
      <c r="J233" t="s">
        <v>126</v>
      </c>
      <c r="K233">
        <v>7.0370649522800005E-2</v>
      </c>
      <c r="L233">
        <v>0.97979135601203193</v>
      </c>
    </row>
    <row r="234" spans="1:12" x14ac:dyDescent="0.35">
      <c r="A234" t="s">
        <v>123</v>
      </c>
      <c r="B234" t="s">
        <v>124</v>
      </c>
      <c r="C234" t="s">
        <v>125</v>
      </c>
      <c r="D234" t="s">
        <v>15</v>
      </c>
      <c r="E234" t="s">
        <v>14</v>
      </c>
      <c r="F234" t="s">
        <v>98</v>
      </c>
      <c r="H234">
        <v>0</v>
      </c>
      <c r="I234" t="str">
        <f t="shared" si="3"/>
        <v>DR0000FET05</v>
      </c>
      <c r="J234" t="s">
        <v>126</v>
      </c>
      <c r="K234">
        <v>7.9370649522799985E-2</v>
      </c>
      <c r="L234">
        <v>1.0195171021041152</v>
      </c>
    </row>
    <row r="235" spans="1:12" x14ac:dyDescent="0.35">
      <c r="A235" t="s">
        <v>123</v>
      </c>
      <c r="B235" t="s">
        <v>124</v>
      </c>
      <c r="C235" t="s">
        <v>125</v>
      </c>
      <c r="D235" t="s">
        <v>17</v>
      </c>
      <c r="E235" t="s">
        <v>16</v>
      </c>
      <c r="F235" t="s">
        <v>98</v>
      </c>
      <c r="H235">
        <v>0</v>
      </c>
      <c r="I235" t="str">
        <f t="shared" si="3"/>
        <v>DR0000FET06</v>
      </c>
      <c r="J235" t="s">
        <v>126</v>
      </c>
      <c r="K235">
        <v>8.2370649522799988E-2</v>
      </c>
      <c r="L235">
        <v>0.99098716801275866</v>
      </c>
    </row>
    <row r="236" spans="1:12" x14ac:dyDescent="0.35">
      <c r="A236" t="s">
        <v>123</v>
      </c>
      <c r="B236" t="s">
        <v>124</v>
      </c>
      <c r="C236" t="s">
        <v>125</v>
      </c>
      <c r="D236" t="s">
        <v>19</v>
      </c>
      <c r="E236" t="s">
        <v>18</v>
      </c>
      <c r="F236" t="s">
        <v>98</v>
      </c>
      <c r="H236">
        <v>0</v>
      </c>
      <c r="I236" t="str">
        <f t="shared" si="3"/>
        <v>DR0000FET07</v>
      </c>
      <c r="J236" t="s">
        <v>126</v>
      </c>
      <c r="K236">
        <v>4.5370649522799997E-2</v>
      </c>
      <c r="L236">
        <v>0.91098953947204542</v>
      </c>
    </row>
    <row r="237" spans="1:12" x14ac:dyDescent="0.35">
      <c r="A237" t="s">
        <v>123</v>
      </c>
      <c r="B237" t="s">
        <v>124</v>
      </c>
      <c r="C237" t="s">
        <v>125</v>
      </c>
      <c r="D237" t="s">
        <v>21</v>
      </c>
      <c r="E237" t="s">
        <v>20</v>
      </c>
      <c r="F237" t="s">
        <v>98</v>
      </c>
      <c r="H237">
        <v>0</v>
      </c>
      <c r="I237" t="str">
        <f t="shared" si="3"/>
        <v>DR0000FET12</v>
      </c>
      <c r="J237" t="s">
        <v>126</v>
      </c>
      <c r="K237">
        <v>5.8370649522800001E-2</v>
      </c>
      <c r="L237">
        <v>0.96292839277708941</v>
      </c>
    </row>
    <row r="238" spans="1:12" x14ac:dyDescent="0.35">
      <c r="A238" t="s">
        <v>123</v>
      </c>
      <c r="B238" t="s">
        <v>124</v>
      </c>
      <c r="C238" t="s">
        <v>125</v>
      </c>
      <c r="D238" t="s">
        <v>23</v>
      </c>
      <c r="E238" t="s">
        <v>22</v>
      </c>
      <c r="F238" t="s">
        <v>98</v>
      </c>
      <c r="H238">
        <v>0</v>
      </c>
      <c r="I238" t="str">
        <f t="shared" si="3"/>
        <v>DR0000FET13</v>
      </c>
      <c r="J238" t="s">
        <v>126</v>
      </c>
      <c r="K238">
        <v>5.73706495228E-2</v>
      </c>
      <c r="L238">
        <v>0.95083919302602238</v>
      </c>
    </row>
    <row r="239" spans="1:12" x14ac:dyDescent="0.35">
      <c r="A239" t="s">
        <v>123</v>
      </c>
      <c r="B239" t="s">
        <v>124</v>
      </c>
      <c r="C239" t="s">
        <v>125</v>
      </c>
      <c r="D239" t="s">
        <v>25</v>
      </c>
      <c r="E239" t="s">
        <v>24</v>
      </c>
      <c r="F239" t="s">
        <v>98</v>
      </c>
      <c r="H239">
        <v>0</v>
      </c>
      <c r="I239" t="str">
        <f t="shared" si="3"/>
        <v>DR0000FET14</v>
      </c>
      <c r="J239" t="s">
        <v>126</v>
      </c>
      <c r="K239">
        <v>2.93706495228E-2</v>
      </c>
      <c r="L239">
        <v>0.90856029641606983</v>
      </c>
    </row>
    <row r="240" spans="1:12" x14ac:dyDescent="0.35">
      <c r="A240" t="s">
        <v>123</v>
      </c>
      <c r="B240" t="s">
        <v>124</v>
      </c>
      <c r="C240" t="s">
        <v>125</v>
      </c>
      <c r="D240" t="s">
        <v>27</v>
      </c>
      <c r="E240" t="s">
        <v>26</v>
      </c>
      <c r="F240" t="s">
        <v>98</v>
      </c>
      <c r="H240">
        <v>0</v>
      </c>
      <c r="I240" t="str">
        <f t="shared" si="3"/>
        <v>DR0000FET15</v>
      </c>
      <c r="J240" t="s">
        <v>126</v>
      </c>
      <c r="K240">
        <v>6.9370649522800004E-2</v>
      </c>
      <c r="L240">
        <v>0.96921102145022375</v>
      </c>
    </row>
    <row r="241" spans="1:12" ht="15.75" customHeight="1" x14ac:dyDescent="0.35">
      <c r="A241" t="s">
        <v>154</v>
      </c>
      <c r="B241" t="s">
        <v>155</v>
      </c>
      <c r="C241" t="s">
        <v>125</v>
      </c>
      <c r="D241" t="s">
        <v>7</v>
      </c>
      <c r="E241" t="s">
        <v>6</v>
      </c>
      <c r="F241" t="s">
        <v>95</v>
      </c>
      <c r="H241">
        <v>0</v>
      </c>
      <c r="I241" t="str">
        <f t="shared" si="3"/>
        <v>DR0000MET01</v>
      </c>
      <c r="J241" t="s">
        <v>156</v>
      </c>
      <c r="K241">
        <v>4.6370649522799998E-2</v>
      </c>
      <c r="L241">
        <v>0.95963271910581871</v>
      </c>
    </row>
    <row r="242" spans="1:12" x14ac:dyDescent="0.35">
      <c r="A242" t="s">
        <v>154</v>
      </c>
      <c r="B242" t="s">
        <v>155</v>
      </c>
      <c r="C242" t="s">
        <v>125</v>
      </c>
      <c r="D242" t="s">
        <v>9</v>
      </c>
      <c r="E242" t="s">
        <v>62</v>
      </c>
      <c r="F242" t="s">
        <v>95</v>
      </c>
      <c r="H242">
        <v>0</v>
      </c>
      <c r="I242" t="str">
        <f t="shared" si="3"/>
        <v>DR0000MET02</v>
      </c>
      <c r="J242" t="s">
        <v>156</v>
      </c>
      <c r="K242">
        <v>5.4370649522799998E-2</v>
      </c>
      <c r="L242">
        <v>0.95956021308144634</v>
      </c>
    </row>
    <row r="243" spans="1:12" x14ac:dyDescent="0.35">
      <c r="A243" t="s">
        <v>154</v>
      </c>
      <c r="B243" t="s">
        <v>155</v>
      </c>
      <c r="C243" t="s">
        <v>125</v>
      </c>
      <c r="D243" t="s">
        <v>11</v>
      </c>
      <c r="E243" t="s">
        <v>10</v>
      </c>
      <c r="F243" t="s">
        <v>95</v>
      </c>
      <c r="H243">
        <v>0</v>
      </c>
      <c r="I243" t="str">
        <f t="shared" si="3"/>
        <v>DR0000MET03</v>
      </c>
      <c r="J243" t="s">
        <v>156</v>
      </c>
      <c r="K243">
        <v>6.6370649522800002E-2</v>
      </c>
      <c r="L243">
        <v>0.95305448683546046</v>
      </c>
    </row>
    <row r="244" spans="1:12" x14ac:dyDescent="0.35">
      <c r="A244" t="s">
        <v>154</v>
      </c>
      <c r="B244" t="s">
        <v>155</v>
      </c>
      <c r="C244" t="s">
        <v>125</v>
      </c>
      <c r="D244" t="s">
        <v>13</v>
      </c>
      <c r="E244" t="s">
        <v>12</v>
      </c>
      <c r="F244" t="s">
        <v>95</v>
      </c>
      <c r="H244">
        <v>0</v>
      </c>
      <c r="I244" t="str">
        <f t="shared" si="3"/>
        <v>DR0000MET04</v>
      </c>
      <c r="J244" t="s">
        <v>156</v>
      </c>
      <c r="K244">
        <v>7.0370649522800005E-2</v>
      </c>
      <c r="L244">
        <v>0.97979135601203193</v>
      </c>
    </row>
    <row r="245" spans="1:12" x14ac:dyDescent="0.35">
      <c r="A245" t="s">
        <v>154</v>
      </c>
      <c r="B245" t="s">
        <v>155</v>
      </c>
      <c r="C245" t="s">
        <v>125</v>
      </c>
      <c r="D245" t="s">
        <v>15</v>
      </c>
      <c r="E245" t="s">
        <v>14</v>
      </c>
      <c r="F245" t="s">
        <v>95</v>
      </c>
      <c r="H245">
        <v>0</v>
      </c>
      <c r="I245" t="str">
        <f t="shared" si="3"/>
        <v>DR0000MET05</v>
      </c>
      <c r="J245" t="s">
        <v>156</v>
      </c>
      <c r="K245">
        <v>7.9370649522799985E-2</v>
      </c>
      <c r="L245">
        <v>1.0195171021041152</v>
      </c>
    </row>
    <row r="246" spans="1:12" x14ac:dyDescent="0.35">
      <c r="A246" t="s">
        <v>154</v>
      </c>
      <c r="B246" t="s">
        <v>155</v>
      </c>
      <c r="C246" t="s">
        <v>125</v>
      </c>
      <c r="D246" t="s">
        <v>17</v>
      </c>
      <c r="E246" t="s">
        <v>16</v>
      </c>
      <c r="F246" t="s">
        <v>95</v>
      </c>
      <c r="H246">
        <v>0</v>
      </c>
      <c r="I246" t="str">
        <f t="shared" si="3"/>
        <v>DR0000MET06</v>
      </c>
      <c r="J246" t="s">
        <v>156</v>
      </c>
      <c r="K246">
        <v>8.2370649522799988E-2</v>
      </c>
      <c r="L246">
        <v>0.99098716801275866</v>
      </c>
    </row>
    <row r="247" spans="1:12" x14ac:dyDescent="0.35">
      <c r="A247" t="s">
        <v>154</v>
      </c>
      <c r="B247" t="s">
        <v>155</v>
      </c>
      <c r="C247" t="s">
        <v>125</v>
      </c>
      <c r="D247" t="s">
        <v>19</v>
      </c>
      <c r="E247" t="s">
        <v>18</v>
      </c>
      <c r="F247" t="s">
        <v>95</v>
      </c>
      <c r="H247">
        <v>0</v>
      </c>
      <c r="I247" t="str">
        <f t="shared" si="3"/>
        <v>DR0000MET07</v>
      </c>
      <c r="J247" t="s">
        <v>156</v>
      </c>
      <c r="K247">
        <v>4.5370649522799997E-2</v>
      </c>
      <c r="L247">
        <v>0.91098953947204542</v>
      </c>
    </row>
    <row r="248" spans="1:12" x14ac:dyDescent="0.35">
      <c r="A248" t="s">
        <v>154</v>
      </c>
      <c r="B248" t="s">
        <v>155</v>
      </c>
      <c r="C248" t="s">
        <v>125</v>
      </c>
      <c r="D248" t="s">
        <v>21</v>
      </c>
      <c r="E248" t="s">
        <v>20</v>
      </c>
      <c r="F248" t="s">
        <v>95</v>
      </c>
      <c r="H248">
        <v>0</v>
      </c>
      <c r="I248" t="str">
        <f t="shared" si="3"/>
        <v>DR0000MET12</v>
      </c>
      <c r="J248" t="s">
        <v>156</v>
      </c>
      <c r="K248">
        <v>5.8370649522800001E-2</v>
      </c>
      <c r="L248">
        <v>0.96292839277708941</v>
      </c>
    </row>
    <row r="249" spans="1:12" x14ac:dyDescent="0.35">
      <c r="A249" t="s">
        <v>154</v>
      </c>
      <c r="B249" t="s">
        <v>155</v>
      </c>
      <c r="C249" t="s">
        <v>125</v>
      </c>
      <c r="D249" t="s">
        <v>23</v>
      </c>
      <c r="E249" t="s">
        <v>22</v>
      </c>
      <c r="F249" t="s">
        <v>95</v>
      </c>
      <c r="H249">
        <v>0</v>
      </c>
      <c r="I249" t="str">
        <f t="shared" si="3"/>
        <v>DR0000MET13</v>
      </c>
      <c r="J249" t="s">
        <v>156</v>
      </c>
      <c r="K249">
        <v>5.73706495228E-2</v>
      </c>
      <c r="L249">
        <v>0.95083919302602238</v>
      </c>
    </row>
    <row r="250" spans="1:12" x14ac:dyDescent="0.35">
      <c r="A250" t="s">
        <v>154</v>
      </c>
      <c r="B250" t="s">
        <v>155</v>
      </c>
      <c r="C250" t="s">
        <v>125</v>
      </c>
      <c r="D250" t="s">
        <v>25</v>
      </c>
      <c r="E250" t="s">
        <v>24</v>
      </c>
      <c r="F250" t="s">
        <v>95</v>
      </c>
      <c r="H250">
        <v>0</v>
      </c>
      <c r="I250" t="str">
        <f t="shared" si="3"/>
        <v>DR0000MET14</v>
      </c>
      <c r="J250" t="s">
        <v>156</v>
      </c>
      <c r="K250">
        <v>2.93706495228E-2</v>
      </c>
      <c r="L250">
        <v>0.90856029641606983</v>
      </c>
    </row>
    <row r="251" spans="1:12" x14ac:dyDescent="0.35">
      <c r="A251" t="s">
        <v>154</v>
      </c>
      <c r="B251" t="s">
        <v>155</v>
      </c>
      <c r="C251" t="s">
        <v>125</v>
      </c>
      <c r="D251" t="s">
        <v>27</v>
      </c>
      <c r="E251" t="s">
        <v>26</v>
      </c>
      <c r="F251" t="s">
        <v>95</v>
      </c>
      <c r="H251">
        <v>0</v>
      </c>
      <c r="I251" t="str">
        <f t="shared" si="3"/>
        <v>DR0000MET15</v>
      </c>
      <c r="J251" t="s">
        <v>156</v>
      </c>
      <c r="K251">
        <v>6.9370649522800004E-2</v>
      </c>
      <c r="L251">
        <v>0.96921102145022375</v>
      </c>
    </row>
    <row r="252" spans="1:12" x14ac:dyDescent="0.35">
      <c r="A252" t="s">
        <v>127</v>
      </c>
      <c r="B252" t="s">
        <v>128</v>
      </c>
      <c r="C252" t="s">
        <v>125</v>
      </c>
      <c r="D252" t="s">
        <v>7</v>
      </c>
      <c r="E252" t="s">
        <v>6</v>
      </c>
      <c r="F252" t="s">
        <v>98</v>
      </c>
      <c r="G252">
        <v>1</v>
      </c>
      <c r="H252">
        <v>4</v>
      </c>
      <c r="I252" t="str">
        <f t="shared" si="3"/>
        <v>DR0104FET01</v>
      </c>
      <c r="J252" t="s">
        <v>129</v>
      </c>
      <c r="K252">
        <v>1.5E-3</v>
      </c>
      <c r="L252">
        <v>0.8453818642610138</v>
      </c>
    </row>
    <row r="253" spans="1:12" x14ac:dyDescent="0.35">
      <c r="A253" t="s">
        <v>127</v>
      </c>
      <c r="B253" t="s">
        <v>128</v>
      </c>
      <c r="C253" t="s">
        <v>125</v>
      </c>
      <c r="D253" t="s">
        <v>9</v>
      </c>
      <c r="E253" t="s">
        <v>62</v>
      </c>
      <c r="F253" t="s">
        <v>98</v>
      </c>
      <c r="G253">
        <v>1</v>
      </c>
      <c r="H253">
        <v>4</v>
      </c>
      <c r="I253" t="str">
        <f t="shared" si="3"/>
        <v>DR0104FET02</v>
      </c>
      <c r="J253" t="s">
        <v>129</v>
      </c>
      <c r="K253">
        <v>3.2499999999999999E-3</v>
      </c>
      <c r="L253">
        <v>0.89043035817931426</v>
      </c>
    </row>
    <row r="254" spans="1:12" x14ac:dyDescent="0.35">
      <c r="A254" t="s">
        <v>127</v>
      </c>
      <c r="B254" t="s">
        <v>128</v>
      </c>
      <c r="C254" t="s">
        <v>125</v>
      </c>
      <c r="D254" t="s">
        <v>11</v>
      </c>
      <c r="E254" t="s">
        <v>10</v>
      </c>
      <c r="F254" t="s">
        <v>98</v>
      </c>
      <c r="G254">
        <v>1</v>
      </c>
      <c r="H254">
        <v>4</v>
      </c>
      <c r="I254" t="str">
        <f t="shared" si="3"/>
        <v>DR0104FET03</v>
      </c>
      <c r="J254" t="s">
        <v>129</v>
      </c>
      <c r="K254">
        <v>2.7499999999999998E-3</v>
      </c>
      <c r="L254">
        <v>0.83345027598619226</v>
      </c>
    </row>
    <row r="255" spans="1:12" x14ac:dyDescent="0.35">
      <c r="A255" t="s">
        <v>127</v>
      </c>
      <c r="B255" t="s">
        <v>128</v>
      </c>
      <c r="C255" t="s">
        <v>125</v>
      </c>
      <c r="D255" t="s">
        <v>13</v>
      </c>
      <c r="E255" t="s">
        <v>12</v>
      </c>
      <c r="F255" t="s">
        <v>98</v>
      </c>
      <c r="G255">
        <v>1</v>
      </c>
      <c r="H255">
        <v>4</v>
      </c>
      <c r="I255" t="str">
        <f t="shared" si="3"/>
        <v>DR0104FET04</v>
      </c>
      <c r="J255" t="s">
        <v>129</v>
      </c>
      <c r="K255">
        <v>2.7499999999999998E-3</v>
      </c>
      <c r="L255">
        <v>0.81932127060064586</v>
      </c>
    </row>
    <row r="256" spans="1:12" x14ac:dyDescent="0.35">
      <c r="A256" t="s">
        <v>127</v>
      </c>
      <c r="B256" t="s">
        <v>128</v>
      </c>
      <c r="C256" t="s">
        <v>125</v>
      </c>
      <c r="D256" t="s">
        <v>15</v>
      </c>
      <c r="E256" t="s">
        <v>14</v>
      </c>
      <c r="F256" t="s">
        <v>98</v>
      </c>
      <c r="G256">
        <v>1</v>
      </c>
      <c r="H256">
        <v>4</v>
      </c>
      <c r="I256" t="str">
        <f t="shared" si="3"/>
        <v>DR0104FET05</v>
      </c>
      <c r="J256" t="s">
        <v>129</v>
      </c>
      <c r="K256">
        <v>8.0000000000000002E-3</v>
      </c>
      <c r="L256">
        <v>0.98596895543240215</v>
      </c>
    </row>
    <row r="257" spans="1:12" x14ac:dyDescent="0.35">
      <c r="A257" t="s">
        <v>127</v>
      </c>
      <c r="B257" t="s">
        <v>128</v>
      </c>
      <c r="C257" t="s">
        <v>125</v>
      </c>
      <c r="D257" t="s">
        <v>17</v>
      </c>
      <c r="E257" t="s">
        <v>16</v>
      </c>
      <c r="F257" t="s">
        <v>98</v>
      </c>
      <c r="G257">
        <v>1</v>
      </c>
      <c r="H257">
        <v>4</v>
      </c>
      <c r="I257" t="str">
        <f t="shared" si="3"/>
        <v>DR0104FET06</v>
      </c>
      <c r="J257" t="s">
        <v>129</v>
      </c>
      <c r="K257">
        <v>4.2500000000000003E-3</v>
      </c>
      <c r="L257">
        <v>0.8952703665829439</v>
      </c>
    </row>
    <row r="258" spans="1:12" x14ac:dyDescent="0.35">
      <c r="A258" t="s">
        <v>127</v>
      </c>
      <c r="B258" t="s">
        <v>128</v>
      </c>
      <c r="C258" t="s">
        <v>125</v>
      </c>
      <c r="D258" t="s">
        <v>19</v>
      </c>
      <c r="E258" t="s">
        <v>18</v>
      </c>
      <c r="F258" t="s">
        <v>98</v>
      </c>
      <c r="G258">
        <v>1</v>
      </c>
      <c r="H258">
        <v>4</v>
      </c>
      <c r="I258" t="str">
        <f t="shared" si="3"/>
        <v>DR0104FET07</v>
      </c>
      <c r="J258" t="s">
        <v>129</v>
      </c>
      <c r="K258">
        <v>5.0000000000000001E-3</v>
      </c>
      <c r="L258">
        <v>0.92831776672255584</v>
      </c>
    </row>
    <row r="259" spans="1:12" x14ac:dyDescent="0.35">
      <c r="A259" t="s">
        <v>127</v>
      </c>
      <c r="B259" t="s">
        <v>128</v>
      </c>
      <c r="C259" t="s">
        <v>125</v>
      </c>
      <c r="D259" t="s">
        <v>21</v>
      </c>
      <c r="E259" t="s">
        <v>20</v>
      </c>
      <c r="F259" t="s">
        <v>98</v>
      </c>
      <c r="G259">
        <v>1</v>
      </c>
      <c r="H259">
        <v>4</v>
      </c>
      <c r="I259" t="str">
        <f t="shared" si="3"/>
        <v>DR0104FET12</v>
      </c>
      <c r="J259" t="s">
        <v>129</v>
      </c>
      <c r="K259">
        <v>9.4999999999999998E-3</v>
      </c>
      <c r="L259">
        <v>0.96388823091788634</v>
      </c>
    </row>
    <row r="260" spans="1:12" x14ac:dyDescent="0.35">
      <c r="A260" t="s">
        <v>127</v>
      </c>
      <c r="B260" t="s">
        <v>128</v>
      </c>
      <c r="C260" t="s">
        <v>125</v>
      </c>
      <c r="D260" t="s">
        <v>23</v>
      </c>
      <c r="E260" t="s">
        <v>22</v>
      </c>
      <c r="F260" t="s">
        <v>98</v>
      </c>
      <c r="G260">
        <v>1</v>
      </c>
      <c r="H260">
        <v>4</v>
      </c>
      <c r="I260" t="str">
        <f t="shared" si="3"/>
        <v>DR0104FET13</v>
      </c>
      <c r="J260" t="s">
        <v>129</v>
      </c>
      <c r="K260">
        <v>4.0000000000000001E-3</v>
      </c>
      <c r="L260">
        <v>0.93664649795093002</v>
      </c>
    </row>
    <row r="261" spans="1:12" x14ac:dyDescent="0.35">
      <c r="A261" t="s">
        <v>127</v>
      </c>
      <c r="B261" t="s">
        <v>128</v>
      </c>
      <c r="C261" t="s">
        <v>125</v>
      </c>
      <c r="D261" t="s">
        <v>25</v>
      </c>
      <c r="E261" t="s">
        <v>24</v>
      </c>
      <c r="F261" t="s">
        <v>98</v>
      </c>
      <c r="G261">
        <v>1</v>
      </c>
      <c r="H261">
        <v>4</v>
      </c>
      <c r="I261" t="str">
        <f t="shared" si="3"/>
        <v>DR0104FET14</v>
      </c>
      <c r="J261" t="s">
        <v>129</v>
      </c>
      <c r="K261">
        <v>1.25E-3</v>
      </c>
      <c r="L261">
        <v>0.87923556325591468</v>
      </c>
    </row>
    <row r="262" spans="1:12" x14ac:dyDescent="0.35">
      <c r="A262" t="s">
        <v>127</v>
      </c>
      <c r="B262" t="s">
        <v>128</v>
      </c>
      <c r="C262" t="s">
        <v>125</v>
      </c>
      <c r="D262" t="s">
        <v>27</v>
      </c>
      <c r="E262" t="s">
        <v>26</v>
      </c>
      <c r="F262" t="s">
        <v>98</v>
      </c>
      <c r="G262">
        <v>1</v>
      </c>
      <c r="H262">
        <v>4</v>
      </c>
      <c r="I262" t="str">
        <f>_xlfn.CONCAT(J262,D262)</f>
        <v>DR0104FET15</v>
      </c>
      <c r="J262" t="s">
        <v>129</v>
      </c>
      <c r="K262">
        <v>5.0000000000000001E-3</v>
      </c>
      <c r="L262">
        <v>0.89390353509656773</v>
      </c>
    </row>
    <row r="263" spans="1:12" x14ac:dyDescent="0.35">
      <c r="A263" t="s">
        <v>157</v>
      </c>
      <c r="B263" t="s">
        <v>158</v>
      </c>
      <c r="C263" t="s">
        <v>125</v>
      </c>
      <c r="D263" t="s">
        <v>7</v>
      </c>
      <c r="E263" t="s">
        <v>6</v>
      </c>
      <c r="F263" t="s">
        <v>95</v>
      </c>
      <c r="G263">
        <v>1</v>
      </c>
      <c r="H263">
        <v>4</v>
      </c>
      <c r="I263" t="str">
        <f>_xlfn.CONCAT(J263,D263)</f>
        <v>DR0104MET01</v>
      </c>
      <c r="J263" t="s">
        <v>159</v>
      </c>
      <c r="K263">
        <v>1.5E-3</v>
      </c>
      <c r="L263">
        <v>0.8453818642610138</v>
      </c>
    </row>
    <row r="264" spans="1:12" x14ac:dyDescent="0.35">
      <c r="A264" t="s">
        <v>157</v>
      </c>
      <c r="B264" t="s">
        <v>158</v>
      </c>
      <c r="C264" t="s">
        <v>125</v>
      </c>
      <c r="D264" t="s">
        <v>9</v>
      </c>
      <c r="E264" t="s">
        <v>62</v>
      </c>
      <c r="F264" t="s">
        <v>95</v>
      </c>
      <c r="G264">
        <v>1</v>
      </c>
      <c r="H264">
        <v>4</v>
      </c>
      <c r="I264" t="str">
        <f t="shared" si="3"/>
        <v>DR0104MET02</v>
      </c>
      <c r="J264" t="s">
        <v>159</v>
      </c>
      <c r="K264">
        <v>3.2499999999999999E-3</v>
      </c>
      <c r="L264">
        <v>0.89043035817931426</v>
      </c>
    </row>
    <row r="265" spans="1:12" x14ac:dyDescent="0.35">
      <c r="A265" t="s">
        <v>157</v>
      </c>
      <c r="B265" t="s">
        <v>158</v>
      </c>
      <c r="C265" t="s">
        <v>125</v>
      </c>
      <c r="D265" t="s">
        <v>11</v>
      </c>
      <c r="E265" t="s">
        <v>10</v>
      </c>
      <c r="F265" t="s">
        <v>95</v>
      </c>
      <c r="G265">
        <v>1</v>
      </c>
      <c r="H265">
        <v>4</v>
      </c>
      <c r="I265" t="str">
        <f t="shared" si="3"/>
        <v>DR0104MET03</v>
      </c>
      <c r="J265" t="s">
        <v>159</v>
      </c>
      <c r="K265">
        <v>2.7499999999999998E-3</v>
      </c>
      <c r="L265">
        <v>0.83345027598619226</v>
      </c>
    </row>
    <row r="266" spans="1:12" x14ac:dyDescent="0.35">
      <c r="A266" t="s">
        <v>157</v>
      </c>
      <c r="B266" t="s">
        <v>158</v>
      </c>
      <c r="C266" t="s">
        <v>125</v>
      </c>
      <c r="D266" t="s">
        <v>13</v>
      </c>
      <c r="E266" t="s">
        <v>12</v>
      </c>
      <c r="F266" t="s">
        <v>95</v>
      </c>
      <c r="G266">
        <v>1</v>
      </c>
      <c r="H266">
        <v>4</v>
      </c>
      <c r="I266" t="str">
        <f t="shared" si="3"/>
        <v>DR0104MET04</v>
      </c>
      <c r="J266" t="s">
        <v>159</v>
      </c>
      <c r="K266">
        <v>2.7499999999999998E-3</v>
      </c>
      <c r="L266">
        <v>0.81932127060064586</v>
      </c>
    </row>
    <row r="267" spans="1:12" x14ac:dyDescent="0.35">
      <c r="A267" t="s">
        <v>157</v>
      </c>
      <c r="B267" t="s">
        <v>158</v>
      </c>
      <c r="C267" t="s">
        <v>125</v>
      </c>
      <c r="D267" t="s">
        <v>15</v>
      </c>
      <c r="E267" t="s">
        <v>14</v>
      </c>
      <c r="F267" t="s">
        <v>95</v>
      </c>
      <c r="G267">
        <v>1</v>
      </c>
      <c r="H267">
        <v>4</v>
      </c>
      <c r="I267" t="str">
        <f t="shared" si="3"/>
        <v>DR0104MET05</v>
      </c>
      <c r="J267" t="s">
        <v>159</v>
      </c>
      <c r="K267">
        <v>8.0000000000000002E-3</v>
      </c>
      <c r="L267">
        <v>0.98596895543240215</v>
      </c>
    </row>
    <row r="268" spans="1:12" x14ac:dyDescent="0.35">
      <c r="A268" t="s">
        <v>157</v>
      </c>
      <c r="B268" t="s">
        <v>158</v>
      </c>
      <c r="C268" t="s">
        <v>125</v>
      </c>
      <c r="D268" t="s">
        <v>17</v>
      </c>
      <c r="E268" t="s">
        <v>16</v>
      </c>
      <c r="F268" t="s">
        <v>95</v>
      </c>
      <c r="G268">
        <v>1</v>
      </c>
      <c r="H268">
        <v>4</v>
      </c>
      <c r="I268" t="str">
        <f t="shared" si="3"/>
        <v>DR0104MET06</v>
      </c>
      <c r="J268" t="s">
        <v>159</v>
      </c>
      <c r="K268">
        <v>4.2500000000000003E-3</v>
      </c>
      <c r="L268">
        <v>0.8952703665829439</v>
      </c>
    </row>
    <row r="269" spans="1:12" x14ac:dyDescent="0.35">
      <c r="A269" t="s">
        <v>157</v>
      </c>
      <c r="B269" t="s">
        <v>158</v>
      </c>
      <c r="C269" t="s">
        <v>125</v>
      </c>
      <c r="D269" t="s">
        <v>19</v>
      </c>
      <c r="E269" t="s">
        <v>18</v>
      </c>
      <c r="F269" t="s">
        <v>95</v>
      </c>
      <c r="G269">
        <v>1</v>
      </c>
      <c r="H269">
        <v>4</v>
      </c>
      <c r="I269" t="str">
        <f t="shared" si="3"/>
        <v>DR0104MET07</v>
      </c>
      <c r="J269" t="s">
        <v>159</v>
      </c>
      <c r="K269">
        <v>5.0000000000000001E-3</v>
      </c>
      <c r="L269">
        <v>0.92831776672255584</v>
      </c>
    </row>
    <row r="270" spans="1:12" x14ac:dyDescent="0.35">
      <c r="A270" t="s">
        <v>157</v>
      </c>
      <c r="B270" t="s">
        <v>158</v>
      </c>
      <c r="C270" t="s">
        <v>125</v>
      </c>
      <c r="D270" t="s">
        <v>21</v>
      </c>
      <c r="E270" t="s">
        <v>20</v>
      </c>
      <c r="F270" t="s">
        <v>95</v>
      </c>
      <c r="G270">
        <v>1</v>
      </c>
      <c r="H270">
        <v>4</v>
      </c>
      <c r="I270" t="str">
        <f t="shared" si="3"/>
        <v>DR0104MET12</v>
      </c>
      <c r="J270" t="s">
        <v>159</v>
      </c>
      <c r="K270">
        <v>9.4999999999999998E-3</v>
      </c>
      <c r="L270">
        <v>0.96388823091788634</v>
      </c>
    </row>
    <row r="271" spans="1:12" x14ac:dyDescent="0.35">
      <c r="A271" t="s">
        <v>157</v>
      </c>
      <c r="B271" t="s">
        <v>158</v>
      </c>
      <c r="C271" t="s">
        <v>125</v>
      </c>
      <c r="D271" t="s">
        <v>23</v>
      </c>
      <c r="E271" t="s">
        <v>22</v>
      </c>
      <c r="F271" t="s">
        <v>95</v>
      </c>
      <c r="G271">
        <v>1</v>
      </c>
      <c r="H271">
        <v>4</v>
      </c>
      <c r="I271" t="str">
        <f t="shared" si="3"/>
        <v>DR0104MET13</v>
      </c>
      <c r="J271" t="s">
        <v>159</v>
      </c>
      <c r="K271">
        <v>4.0000000000000001E-3</v>
      </c>
      <c r="L271">
        <v>0.93664649795093002</v>
      </c>
    </row>
    <row r="272" spans="1:12" x14ac:dyDescent="0.35">
      <c r="A272" t="s">
        <v>157</v>
      </c>
      <c r="B272" t="s">
        <v>158</v>
      </c>
      <c r="C272" t="s">
        <v>125</v>
      </c>
      <c r="D272" t="s">
        <v>25</v>
      </c>
      <c r="E272" t="s">
        <v>24</v>
      </c>
      <c r="F272" t="s">
        <v>95</v>
      </c>
      <c r="G272">
        <v>1</v>
      </c>
      <c r="H272">
        <v>4</v>
      </c>
      <c r="I272" t="str">
        <f t="shared" si="3"/>
        <v>DR0104MET14</v>
      </c>
      <c r="J272" t="s">
        <v>159</v>
      </c>
      <c r="K272">
        <v>1.25E-3</v>
      </c>
      <c r="L272">
        <v>0.87923556325591468</v>
      </c>
    </row>
    <row r="273" spans="1:12" x14ac:dyDescent="0.35">
      <c r="A273" t="s">
        <v>157</v>
      </c>
      <c r="B273" t="s">
        <v>158</v>
      </c>
      <c r="C273" t="s">
        <v>125</v>
      </c>
      <c r="D273" t="s">
        <v>27</v>
      </c>
      <c r="E273" t="s">
        <v>26</v>
      </c>
      <c r="F273" t="s">
        <v>95</v>
      </c>
      <c r="G273">
        <v>1</v>
      </c>
      <c r="H273">
        <v>4</v>
      </c>
      <c r="I273" t="str">
        <f t="shared" si="3"/>
        <v>DR0104MET15</v>
      </c>
      <c r="J273" t="s">
        <v>159</v>
      </c>
      <c r="K273">
        <v>5.0000000000000001E-3</v>
      </c>
      <c r="L273">
        <v>0.89390353509656773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60CF-FA35-475F-98B6-C5D74C315458}">
  <dimension ref="A1:V963"/>
  <sheetViews>
    <sheetView zoomScale="70" zoomScaleNormal="70" workbookViewId="0">
      <pane xSplit="7" ySplit="1" topLeftCell="N218" activePane="bottomRight" state="frozen"/>
      <selection pane="topRight" activeCell="E1" sqref="E1"/>
      <selection pane="bottomLeft" activeCell="A2" sqref="A2"/>
      <selection pane="bottomRight" activeCell="O234" sqref="O234"/>
    </sheetView>
  </sheetViews>
  <sheetFormatPr defaultColWidth="15.54296875" defaultRowHeight="14.5" x14ac:dyDescent="0.35"/>
  <cols>
    <col min="2" max="2" width="9.81640625" customWidth="1"/>
    <col min="3" max="3" width="9.54296875" bestFit="1" customWidth="1"/>
    <col min="5" max="5" width="42.453125" customWidth="1"/>
    <col min="7" max="7" width="18.54296875" style="47" bestFit="1" customWidth="1"/>
    <col min="8" max="8" width="10.1796875" bestFit="1" customWidth="1"/>
    <col min="9" max="9" width="13.81640625" customWidth="1"/>
    <col min="10" max="10" width="15.54296875" customWidth="1"/>
    <col min="11" max="11" width="48.7265625" customWidth="1"/>
    <col min="12" max="12" width="27.81640625" customWidth="1"/>
    <col min="13" max="13" width="12.81640625" customWidth="1"/>
    <col min="14" max="14" width="15.26953125" customWidth="1"/>
    <col min="15" max="16" width="15.54296875" customWidth="1"/>
    <col min="17" max="17" width="15.54296875" style="51" customWidth="1"/>
    <col min="18" max="18" width="17.453125" customWidth="1"/>
    <col min="19" max="19" width="15.54296875" customWidth="1"/>
    <col min="22" max="22" width="18.54296875" bestFit="1" customWidth="1"/>
  </cols>
  <sheetData>
    <row r="1" spans="1:22" s="1" customFormat="1" x14ac:dyDescent="0.35">
      <c r="A1" s="39" t="s">
        <v>454</v>
      </c>
      <c r="B1" s="1" t="s">
        <v>90</v>
      </c>
      <c r="C1" s="1" t="s">
        <v>57</v>
      </c>
      <c r="D1" s="40" t="s">
        <v>455</v>
      </c>
      <c r="E1" s="40" t="s">
        <v>456</v>
      </c>
      <c r="F1" s="40" t="s">
        <v>457</v>
      </c>
      <c r="G1" s="41" t="s">
        <v>458</v>
      </c>
      <c r="H1" s="1" t="s">
        <v>459</v>
      </c>
      <c r="I1" s="1" t="s">
        <v>72</v>
      </c>
      <c r="J1" s="1" t="s">
        <v>460</v>
      </c>
      <c r="K1" s="1" t="s">
        <v>461</v>
      </c>
      <c r="L1" s="1" t="s">
        <v>462</v>
      </c>
      <c r="M1" s="1" t="s">
        <v>463</v>
      </c>
      <c r="N1" s="1" t="s">
        <v>464</v>
      </c>
      <c r="O1" s="40" t="s">
        <v>465</v>
      </c>
      <c r="P1" s="40" t="s">
        <v>466</v>
      </c>
      <c r="Q1" s="42" t="s">
        <v>467</v>
      </c>
      <c r="R1" s="1" t="s">
        <v>468</v>
      </c>
      <c r="S1" s="1" t="s">
        <v>469</v>
      </c>
      <c r="T1" s="1" t="s">
        <v>2</v>
      </c>
      <c r="U1" s="1" t="s">
        <v>1</v>
      </c>
      <c r="V1" s="1" t="s">
        <v>0</v>
      </c>
    </row>
    <row r="2" spans="1:22" s="43" customFormat="1" x14ac:dyDescent="0.35">
      <c r="A2" s="43" t="s">
        <v>470</v>
      </c>
      <c r="F2" s="43" t="s">
        <v>471</v>
      </c>
      <c r="G2" s="44" t="s">
        <v>472</v>
      </c>
      <c r="H2" s="43">
        <v>2017</v>
      </c>
      <c r="I2" s="43">
        <v>79.239999999999995</v>
      </c>
      <c r="K2" s="43" t="s">
        <v>473</v>
      </c>
      <c r="L2" s="43" t="s">
        <v>474</v>
      </c>
      <c r="Q2" s="45"/>
      <c r="T2" s="43">
        <v>0</v>
      </c>
      <c r="U2" s="43" t="s">
        <v>5</v>
      </c>
      <c r="V2" s="43" t="s">
        <v>4</v>
      </c>
    </row>
    <row r="3" spans="1:22" x14ac:dyDescent="0.35">
      <c r="A3" t="s">
        <v>475</v>
      </c>
      <c r="C3" s="46"/>
      <c r="E3" t="s">
        <v>100</v>
      </c>
      <c r="G3" s="47" t="s">
        <v>476</v>
      </c>
      <c r="H3">
        <v>2019</v>
      </c>
      <c r="I3">
        <v>72</v>
      </c>
      <c r="K3" t="s">
        <v>477</v>
      </c>
      <c r="L3" t="s">
        <v>478</v>
      </c>
      <c r="O3" s="14">
        <f>IF(I3="","NA",I3/1000)</f>
        <v>7.1999999999999995E-2</v>
      </c>
      <c r="Q3" s="16">
        <f t="shared" ref="Q3:Q43" si="0">IFERROR((I3/I4)^(1/(H3-H4)), "")</f>
        <v>0.98846927759109204</v>
      </c>
      <c r="T3">
        <v>1</v>
      </c>
      <c r="U3" t="s">
        <v>5</v>
      </c>
      <c r="V3" t="s">
        <v>4</v>
      </c>
    </row>
    <row r="4" spans="1:22" x14ac:dyDescent="0.35">
      <c r="A4" t="s">
        <v>475</v>
      </c>
      <c r="E4" t="s">
        <v>100</v>
      </c>
      <c r="G4" s="47" t="s">
        <v>476</v>
      </c>
      <c r="H4">
        <v>2011</v>
      </c>
      <c r="I4">
        <v>79</v>
      </c>
      <c r="K4" t="s">
        <v>477</v>
      </c>
      <c r="L4" t="s">
        <v>478</v>
      </c>
      <c r="O4" s="14">
        <f>IF(I4="","NA",I4/1000)</f>
        <v>7.9000000000000001E-2</v>
      </c>
      <c r="Q4" s="48"/>
      <c r="T4">
        <v>1</v>
      </c>
      <c r="U4" t="s">
        <v>5</v>
      </c>
      <c r="V4" t="s">
        <v>4</v>
      </c>
    </row>
    <row r="5" spans="1:22" x14ac:dyDescent="0.35">
      <c r="A5" t="s">
        <v>475</v>
      </c>
      <c r="E5" t="s">
        <v>103</v>
      </c>
      <c r="G5" s="47" t="s">
        <v>479</v>
      </c>
      <c r="H5">
        <v>2019</v>
      </c>
      <c r="I5">
        <v>195</v>
      </c>
      <c r="K5" t="s">
        <v>480</v>
      </c>
      <c r="L5" t="s">
        <v>478</v>
      </c>
      <c r="O5" s="14">
        <f t="shared" ref="O5:O68" si="1">IF(I5="","NA",I5/1000)</f>
        <v>0.19500000000000001</v>
      </c>
      <c r="Q5" s="16">
        <f t="shared" si="0"/>
        <v>0.99316389691241536</v>
      </c>
      <c r="T5">
        <v>1</v>
      </c>
      <c r="U5" t="s">
        <v>5</v>
      </c>
      <c r="V5" t="s">
        <v>4</v>
      </c>
    </row>
    <row r="6" spans="1:22" x14ac:dyDescent="0.35">
      <c r="A6" t="s">
        <v>475</v>
      </c>
      <c r="E6" t="s">
        <v>103</v>
      </c>
      <c r="G6" s="47" t="s">
        <v>479</v>
      </c>
      <c r="H6">
        <v>2011</v>
      </c>
      <c r="I6">
        <v>206</v>
      </c>
      <c r="K6" t="s">
        <v>480</v>
      </c>
      <c r="L6" t="s">
        <v>478</v>
      </c>
      <c r="O6" s="14">
        <f t="shared" si="1"/>
        <v>0.20599999999999999</v>
      </c>
      <c r="Q6" s="48"/>
      <c r="T6">
        <v>1</v>
      </c>
      <c r="U6" t="s">
        <v>5</v>
      </c>
      <c r="V6" t="s">
        <v>4</v>
      </c>
    </row>
    <row r="7" spans="1:22" x14ac:dyDescent="0.35">
      <c r="A7" t="s">
        <v>475</v>
      </c>
      <c r="E7" t="s">
        <v>106</v>
      </c>
      <c r="G7" s="47" t="s">
        <v>481</v>
      </c>
      <c r="H7">
        <v>2019</v>
      </c>
      <c r="I7">
        <v>202</v>
      </c>
      <c r="K7" t="s">
        <v>482</v>
      </c>
      <c r="L7" t="s">
        <v>478</v>
      </c>
      <c r="O7" s="14">
        <f t="shared" si="1"/>
        <v>0.20200000000000001</v>
      </c>
      <c r="Q7" s="16">
        <f t="shared" si="0"/>
        <v>0.98022410443373342</v>
      </c>
      <c r="T7">
        <v>1</v>
      </c>
      <c r="U7" t="s">
        <v>5</v>
      </c>
      <c r="V7" t="s">
        <v>4</v>
      </c>
    </row>
    <row r="8" spans="1:22" x14ac:dyDescent="0.35">
      <c r="A8" t="s">
        <v>475</v>
      </c>
      <c r="E8" t="s">
        <v>106</v>
      </c>
      <c r="G8" s="47" t="s">
        <v>481</v>
      </c>
      <c r="H8">
        <v>2011</v>
      </c>
      <c r="I8">
        <v>237</v>
      </c>
      <c r="K8" t="s">
        <v>482</v>
      </c>
      <c r="L8" t="s">
        <v>478</v>
      </c>
      <c r="O8" s="14">
        <f t="shared" si="1"/>
        <v>0.23699999999999999</v>
      </c>
      <c r="Q8" s="48"/>
      <c r="T8">
        <v>1</v>
      </c>
      <c r="U8" t="s">
        <v>5</v>
      </c>
      <c r="V8" t="s">
        <v>4</v>
      </c>
    </row>
    <row r="9" spans="1:22" x14ac:dyDescent="0.35">
      <c r="A9" t="s">
        <v>475</v>
      </c>
      <c r="E9" t="s">
        <v>109</v>
      </c>
      <c r="G9" s="47" t="s">
        <v>483</v>
      </c>
      <c r="H9">
        <v>2019</v>
      </c>
      <c r="I9">
        <v>162</v>
      </c>
      <c r="K9" t="s">
        <v>484</v>
      </c>
      <c r="L9" t="s">
        <v>478</v>
      </c>
      <c r="O9" s="14">
        <f t="shared" si="1"/>
        <v>0.16200000000000001</v>
      </c>
      <c r="Q9" s="16">
        <f t="shared" si="0"/>
        <v>0.97771923789514636</v>
      </c>
      <c r="T9">
        <v>1</v>
      </c>
      <c r="U9" t="s">
        <v>5</v>
      </c>
      <c r="V9" t="s">
        <v>4</v>
      </c>
    </row>
    <row r="10" spans="1:22" x14ac:dyDescent="0.35">
      <c r="A10" t="s">
        <v>475</v>
      </c>
      <c r="E10" t="s">
        <v>109</v>
      </c>
      <c r="G10" s="47" t="s">
        <v>483</v>
      </c>
      <c r="H10">
        <v>2011</v>
      </c>
      <c r="I10">
        <v>194</v>
      </c>
      <c r="K10" t="s">
        <v>484</v>
      </c>
      <c r="L10" t="s">
        <v>478</v>
      </c>
      <c r="O10" s="14">
        <f t="shared" si="1"/>
        <v>0.19400000000000001</v>
      </c>
      <c r="Q10" s="48"/>
      <c r="T10">
        <v>1</v>
      </c>
      <c r="U10" t="s">
        <v>5</v>
      </c>
      <c r="V10" t="s">
        <v>4</v>
      </c>
    </row>
    <row r="11" spans="1:22" x14ac:dyDescent="0.35">
      <c r="A11" t="s">
        <v>475</v>
      </c>
      <c r="E11" t="s">
        <v>112</v>
      </c>
      <c r="G11" s="47" t="s">
        <v>485</v>
      </c>
      <c r="H11">
        <v>2019</v>
      </c>
      <c r="I11">
        <v>119</v>
      </c>
      <c r="K11" t="s">
        <v>486</v>
      </c>
      <c r="L11" t="s">
        <v>478</v>
      </c>
      <c r="O11" s="14">
        <f t="shared" si="1"/>
        <v>0.11899999999999999</v>
      </c>
      <c r="Q11" s="16">
        <f t="shared" si="0"/>
        <v>0.97393215219000295</v>
      </c>
      <c r="T11">
        <v>1</v>
      </c>
      <c r="U11" t="s">
        <v>5</v>
      </c>
      <c r="V11" t="s">
        <v>4</v>
      </c>
    </row>
    <row r="12" spans="1:22" x14ac:dyDescent="0.35">
      <c r="A12" t="s">
        <v>475</v>
      </c>
      <c r="E12" t="s">
        <v>112</v>
      </c>
      <c r="G12" s="47" t="s">
        <v>485</v>
      </c>
      <c r="H12">
        <v>2011</v>
      </c>
      <c r="I12">
        <v>147</v>
      </c>
      <c r="K12" t="s">
        <v>486</v>
      </c>
      <c r="L12" t="s">
        <v>478</v>
      </c>
      <c r="O12" s="14">
        <f t="shared" si="1"/>
        <v>0.14699999999999999</v>
      </c>
      <c r="Q12" s="48"/>
      <c r="T12">
        <v>1</v>
      </c>
      <c r="U12" t="s">
        <v>5</v>
      </c>
      <c r="V12" t="s">
        <v>4</v>
      </c>
    </row>
    <row r="13" spans="1:22" x14ac:dyDescent="0.35">
      <c r="A13" t="s">
        <v>475</v>
      </c>
      <c r="E13" t="s">
        <v>115</v>
      </c>
      <c r="G13" s="47" t="s">
        <v>487</v>
      </c>
      <c r="H13">
        <v>2019</v>
      </c>
      <c r="I13">
        <v>49</v>
      </c>
      <c r="K13" t="s">
        <v>488</v>
      </c>
      <c r="L13" t="s">
        <v>478</v>
      </c>
      <c r="O13" s="14">
        <f t="shared" si="1"/>
        <v>4.9000000000000002E-2</v>
      </c>
      <c r="Q13" s="16">
        <f t="shared" si="0"/>
        <v>0.95811661983967134</v>
      </c>
      <c r="T13">
        <v>1</v>
      </c>
      <c r="U13" t="s">
        <v>5</v>
      </c>
      <c r="V13" t="s">
        <v>4</v>
      </c>
    </row>
    <row r="14" spans="1:22" x14ac:dyDescent="0.35">
      <c r="A14" t="s">
        <v>475</v>
      </c>
      <c r="E14" t="s">
        <v>115</v>
      </c>
      <c r="G14" s="47" t="s">
        <v>487</v>
      </c>
      <c r="H14">
        <v>2011</v>
      </c>
      <c r="I14">
        <v>69</v>
      </c>
      <c r="K14" t="s">
        <v>488</v>
      </c>
      <c r="L14" t="s">
        <v>478</v>
      </c>
      <c r="O14" s="14">
        <f t="shared" si="1"/>
        <v>6.9000000000000006E-2</v>
      </c>
      <c r="Q14" s="48"/>
      <c r="T14">
        <v>1</v>
      </c>
      <c r="U14" t="s">
        <v>5</v>
      </c>
      <c r="V14" t="s">
        <v>4</v>
      </c>
    </row>
    <row r="15" spans="1:22" x14ac:dyDescent="0.35">
      <c r="A15" t="s">
        <v>475</v>
      </c>
      <c r="E15" t="s">
        <v>118</v>
      </c>
      <c r="G15" s="47" t="s">
        <v>489</v>
      </c>
      <c r="H15">
        <v>2019</v>
      </c>
      <c r="I15">
        <v>14</v>
      </c>
      <c r="K15" t="s">
        <v>490</v>
      </c>
      <c r="L15" t="s">
        <v>478</v>
      </c>
      <c r="O15" s="14">
        <f t="shared" si="1"/>
        <v>1.4E-2</v>
      </c>
      <c r="Q15" s="16">
        <f t="shared" si="0"/>
        <v>0.91700404320467122</v>
      </c>
      <c r="T15">
        <v>1</v>
      </c>
      <c r="U15" t="s">
        <v>5</v>
      </c>
      <c r="V15" t="s">
        <v>4</v>
      </c>
    </row>
    <row r="16" spans="1:22" x14ac:dyDescent="0.35">
      <c r="A16" t="s">
        <v>475</v>
      </c>
      <c r="E16" t="s">
        <v>118</v>
      </c>
      <c r="G16" s="47" t="s">
        <v>489</v>
      </c>
      <c r="H16">
        <v>2011</v>
      </c>
      <c r="I16">
        <v>28</v>
      </c>
      <c r="K16" t="s">
        <v>490</v>
      </c>
      <c r="L16" t="s">
        <v>478</v>
      </c>
      <c r="O16" s="14">
        <f t="shared" si="1"/>
        <v>2.8000000000000001E-2</v>
      </c>
      <c r="Q16" s="48"/>
      <c r="T16">
        <v>1</v>
      </c>
      <c r="U16" t="s">
        <v>5</v>
      </c>
      <c r="V16" t="s">
        <v>4</v>
      </c>
    </row>
    <row r="17" spans="1:22" x14ac:dyDescent="0.35">
      <c r="A17" t="s">
        <v>475</v>
      </c>
      <c r="E17" t="s">
        <v>100</v>
      </c>
      <c r="G17" s="47" t="s">
        <v>476</v>
      </c>
      <c r="H17">
        <v>2019</v>
      </c>
      <c r="I17">
        <v>83</v>
      </c>
      <c r="K17" t="s">
        <v>477</v>
      </c>
      <c r="L17" t="s">
        <v>478</v>
      </c>
      <c r="O17" s="14">
        <f t="shared" si="1"/>
        <v>8.3000000000000004E-2</v>
      </c>
      <c r="Q17" s="16">
        <f t="shared" si="0"/>
        <v>0.97697794903196278</v>
      </c>
      <c r="T17">
        <v>0.5</v>
      </c>
      <c r="U17" t="s">
        <v>284</v>
      </c>
      <c r="V17" t="s">
        <v>283</v>
      </c>
    </row>
    <row r="18" spans="1:22" x14ac:dyDescent="0.35">
      <c r="A18" t="s">
        <v>475</v>
      </c>
      <c r="E18" t="s">
        <v>100</v>
      </c>
      <c r="G18" s="47" t="s">
        <v>476</v>
      </c>
      <c r="H18">
        <v>2011</v>
      </c>
      <c r="I18">
        <v>100</v>
      </c>
      <c r="K18" t="s">
        <v>477</v>
      </c>
      <c r="L18" t="s">
        <v>478</v>
      </c>
      <c r="O18" s="14">
        <f t="shared" si="1"/>
        <v>0.1</v>
      </c>
      <c r="Q18" s="48"/>
      <c r="T18">
        <v>0.5</v>
      </c>
      <c r="U18" t="s">
        <v>284</v>
      </c>
      <c r="V18" t="s">
        <v>283</v>
      </c>
    </row>
    <row r="19" spans="1:22" x14ac:dyDescent="0.35">
      <c r="A19" t="s">
        <v>475</v>
      </c>
      <c r="E19" t="s">
        <v>103</v>
      </c>
      <c r="G19" s="47" t="s">
        <v>479</v>
      </c>
      <c r="H19">
        <v>2019</v>
      </c>
      <c r="I19">
        <v>219</v>
      </c>
      <c r="K19" t="s">
        <v>480</v>
      </c>
      <c r="L19" t="s">
        <v>478</v>
      </c>
      <c r="O19" s="14">
        <f t="shared" si="1"/>
        <v>0.219</v>
      </c>
      <c r="Q19" s="16">
        <f t="shared" si="0"/>
        <v>0.991224508343727</v>
      </c>
      <c r="T19">
        <v>0.5</v>
      </c>
      <c r="U19" t="s">
        <v>284</v>
      </c>
      <c r="V19" t="s">
        <v>283</v>
      </c>
    </row>
    <row r="20" spans="1:22" x14ac:dyDescent="0.35">
      <c r="A20" t="s">
        <v>475</v>
      </c>
      <c r="E20" t="s">
        <v>103</v>
      </c>
      <c r="G20" s="47" t="s">
        <v>479</v>
      </c>
      <c r="H20">
        <v>2011</v>
      </c>
      <c r="I20">
        <v>235</v>
      </c>
      <c r="K20" t="s">
        <v>480</v>
      </c>
      <c r="L20" t="s">
        <v>478</v>
      </c>
      <c r="O20" s="14">
        <f t="shared" si="1"/>
        <v>0.23499999999999999</v>
      </c>
      <c r="Q20" s="48"/>
      <c r="T20">
        <v>0.5</v>
      </c>
      <c r="U20" t="s">
        <v>284</v>
      </c>
      <c r="V20" t="s">
        <v>283</v>
      </c>
    </row>
    <row r="21" spans="1:22" x14ac:dyDescent="0.35">
      <c r="A21" t="s">
        <v>475</v>
      </c>
      <c r="E21" t="s">
        <v>106</v>
      </c>
      <c r="G21" s="47" t="s">
        <v>481</v>
      </c>
      <c r="H21">
        <v>2019</v>
      </c>
      <c r="I21">
        <v>225</v>
      </c>
      <c r="K21" t="s">
        <v>482</v>
      </c>
      <c r="L21" t="s">
        <v>478</v>
      </c>
      <c r="O21" s="14">
        <f t="shared" si="1"/>
        <v>0.22500000000000001</v>
      </c>
      <c r="Q21" s="16">
        <f t="shared" si="0"/>
        <v>0.98068232092078877</v>
      </c>
      <c r="T21">
        <v>0.5</v>
      </c>
      <c r="U21" t="s">
        <v>284</v>
      </c>
      <c r="V21" t="s">
        <v>283</v>
      </c>
    </row>
    <row r="22" spans="1:22" x14ac:dyDescent="0.35">
      <c r="A22" t="s">
        <v>475</v>
      </c>
      <c r="E22" t="s">
        <v>106</v>
      </c>
      <c r="G22" s="47" t="s">
        <v>481</v>
      </c>
      <c r="H22">
        <v>2011</v>
      </c>
      <c r="I22">
        <v>263</v>
      </c>
      <c r="K22" t="s">
        <v>482</v>
      </c>
      <c r="L22" t="s">
        <v>478</v>
      </c>
      <c r="O22" s="14">
        <f t="shared" si="1"/>
        <v>0.26300000000000001</v>
      </c>
      <c r="Q22" s="48"/>
      <c r="T22">
        <v>0.5</v>
      </c>
      <c r="U22" t="s">
        <v>284</v>
      </c>
      <c r="V22" t="s">
        <v>283</v>
      </c>
    </row>
    <row r="23" spans="1:22" x14ac:dyDescent="0.35">
      <c r="A23" t="s">
        <v>475</v>
      </c>
      <c r="E23" t="s">
        <v>109</v>
      </c>
      <c r="G23" s="47" t="s">
        <v>483</v>
      </c>
      <c r="H23">
        <v>2019</v>
      </c>
      <c r="I23">
        <v>175</v>
      </c>
      <c r="K23" t="s">
        <v>484</v>
      </c>
      <c r="L23" t="s">
        <v>478</v>
      </c>
      <c r="O23" s="14">
        <f t="shared" si="1"/>
        <v>0.17499999999999999</v>
      </c>
      <c r="Q23" s="16">
        <f t="shared" si="0"/>
        <v>0.97124930686865607</v>
      </c>
      <c r="T23">
        <v>0.5</v>
      </c>
      <c r="U23" t="s">
        <v>284</v>
      </c>
      <c r="V23" t="s">
        <v>283</v>
      </c>
    </row>
    <row r="24" spans="1:22" x14ac:dyDescent="0.35">
      <c r="A24" t="s">
        <v>475</v>
      </c>
      <c r="E24" t="s">
        <v>109</v>
      </c>
      <c r="G24" s="47" t="s">
        <v>483</v>
      </c>
      <c r="H24">
        <v>2011</v>
      </c>
      <c r="I24">
        <v>221</v>
      </c>
      <c r="K24" t="s">
        <v>484</v>
      </c>
      <c r="L24" t="s">
        <v>478</v>
      </c>
      <c r="O24" s="14">
        <f t="shared" si="1"/>
        <v>0.221</v>
      </c>
      <c r="Q24" s="48"/>
      <c r="T24">
        <v>0.5</v>
      </c>
      <c r="U24" t="s">
        <v>284</v>
      </c>
      <c r="V24" t="s">
        <v>283</v>
      </c>
    </row>
    <row r="25" spans="1:22" x14ac:dyDescent="0.35">
      <c r="A25" t="s">
        <v>475</v>
      </c>
      <c r="E25" t="s">
        <v>112</v>
      </c>
      <c r="G25" s="47" t="s">
        <v>485</v>
      </c>
      <c r="H25">
        <v>2019</v>
      </c>
      <c r="I25">
        <v>123</v>
      </c>
      <c r="K25" t="s">
        <v>486</v>
      </c>
      <c r="L25" t="s">
        <v>478</v>
      </c>
      <c r="O25" s="14">
        <f t="shared" si="1"/>
        <v>0.123</v>
      </c>
      <c r="Q25" s="16">
        <f t="shared" si="0"/>
        <v>0.96249521705067753</v>
      </c>
      <c r="T25">
        <v>0.5</v>
      </c>
      <c r="U25" t="s">
        <v>284</v>
      </c>
      <c r="V25" t="s">
        <v>283</v>
      </c>
    </row>
    <row r="26" spans="1:22" x14ac:dyDescent="0.35">
      <c r="A26" t="s">
        <v>475</v>
      </c>
      <c r="E26" t="s">
        <v>112</v>
      </c>
      <c r="G26" s="47" t="s">
        <v>485</v>
      </c>
      <c r="H26">
        <v>2011</v>
      </c>
      <c r="I26">
        <v>167</v>
      </c>
      <c r="K26" t="s">
        <v>486</v>
      </c>
      <c r="L26" t="s">
        <v>478</v>
      </c>
      <c r="O26" s="14">
        <f t="shared" si="1"/>
        <v>0.16700000000000001</v>
      </c>
      <c r="Q26" s="48"/>
      <c r="T26">
        <v>0.5</v>
      </c>
      <c r="U26" t="s">
        <v>284</v>
      </c>
      <c r="V26" t="s">
        <v>283</v>
      </c>
    </row>
    <row r="27" spans="1:22" x14ac:dyDescent="0.35">
      <c r="A27" t="s">
        <v>475</v>
      </c>
      <c r="E27" t="s">
        <v>115</v>
      </c>
      <c r="G27" s="47" t="s">
        <v>487</v>
      </c>
      <c r="H27">
        <v>2019</v>
      </c>
      <c r="I27">
        <v>54</v>
      </c>
      <c r="K27" t="s">
        <v>488</v>
      </c>
      <c r="L27" t="s">
        <v>478</v>
      </c>
      <c r="O27" s="14">
        <f t="shared" si="1"/>
        <v>5.3999999999999999E-2</v>
      </c>
      <c r="Q27" s="16">
        <f t="shared" si="0"/>
        <v>0.95507481857202581</v>
      </c>
      <c r="T27">
        <v>0.5</v>
      </c>
      <c r="U27" t="s">
        <v>284</v>
      </c>
      <c r="V27" t="s">
        <v>283</v>
      </c>
    </row>
    <row r="28" spans="1:22" x14ac:dyDescent="0.35">
      <c r="A28" t="s">
        <v>475</v>
      </c>
      <c r="E28" t="s">
        <v>115</v>
      </c>
      <c r="G28" s="47" t="s">
        <v>487</v>
      </c>
      <c r="H28">
        <v>2011</v>
      </c>
      <c r="I28">
        <v>78</v>
      </c>
      <c r="K28" t="s">
        <v>488</v>
      </c>
      <c r="L28" t="s">
        <v>478</v>
      </c>
      <c r="O28" s="14">
        <f t="shared" si="1"/>
        <v>7.8E-2</v>
      </c>
      <c r="Q28" s="48"/>
      <c r="T28">
        <v>0.5</v>
      </c>
      <c r="U28" t="s">
        <v>284</v>
      </c>
      <c r="V28" t="s">
        <v>283</v>
      </c>
    </row>
    <row r="29" spans="1:22" x14ac:dyDescent="0.35">
      <c r="A29" t="s">
        <v>475</v>
      </c>
      <c r="E29" t="s">
        <v>118</v>
      </c>
      <c r="G29" s="47" t="s">
        <v>489</v>
      </c>
      <c r="H29">
        <v>2019</v>
      </c>
      <c r="I29">
        <v>19</v>
      </c>
      <c r="K29" t="s">
        <v>490</v>
      </c>
      <c r="L29" t="s">
        <v>478</v>
      </c>
      <c r="O29" s="14">
        <f t="shared" si="1"/>
        <v>1.9E-2</v>
      </c>
      <c r="Q29" s="16">
        <f t="shared" si="0"/>
        <v>0.94851553964424851</v>
      </c>
      <c r="T29">
        <v>0.5</v>
      </c>
      <c r="U29" t="s">
        <v>284</v>
      </c>
      <c r="V29" t="s">
        <v>283</v>
      </c>
    </row>
    <row r="30" spans="1:22" x14ac:dyDescent="0.35">
      <c r="A30" t="s">
        <v>475</v>
      </c>
      <c r="E30" t="s">
        <v>118</v>
      </c>
      <c r="G30" s="47" t="s">
        <v>489</v>
      </c>
      <c r="H30">
        <v>2011</v>
      </c>
      <c r="I30">
        <v>29</v>
      </c>
      <c r="K30" t="s">
        <v>490</v>
      </c>
      <c r="L30" t="s">
        <v>478</v>
      </c>
      <c r="O30" s="14">
        <f t="shared" si="1"/>
        <v>2.9000000000000001E-2</v>
      </c>
      <c r="Q30" s="48"/>
      <c r="T30">
        <v>0.5</v>
      </c>
      <c r="U30" t="s">
        <v>284</v>
      </c>
      <c r="V30" t="s">
        <v>283</v>
      </c>
    </row>
    <row r="31" spans="1:22" x14ac:dyDescent="0.35">
      <c r="A31" t="s">
        <v>475</v>
      </c>
      <c r="E31" t="s">
        <v>100</v>
      </c>
      <c r="G31" s="47" t="s">
        <v>476</v>
      </c>
      <c r="H31">
        <v>2019</v>
      </c>
      <c r="I31">
        <v>52</v>
      </c>
      <c r="K31" t="s">
        <v>477</v>
      </c>
      <c r="L31" t="s">
        <v>478</v>
      </c>
      <c r="O31" s="14">
        <f t="shared" si="1"/>
        <v>5.1999999999999998E-2</v>
      </c>
      <c r="Q31" s="16">
        <f t="shared" si="0"/>
        <v>1.0853753333984508</v>
      </c>
      <c r="T31">
        <v>0.5</v>
      </c>
      <c r="U31" t="s">
        <v>270</v>
      </c>
      <c r="V31" t="s">
        <v>269</v>
      </c>
    </row>
    <row r="32" spans="1:22" x14ac:dyDescent="0.35">
      <c r="A32" t="s">
        <v>475</v>
      </c>
      <c r="E32" t="s">
        <v>100</v>
      </c>
      <c r="G32" s="47" t="s">
        <v>476</v>
      </c>
      <c r="H32">
        <v>2011</v>
      </c>
      <c r="I32">
        <v>27</v>
      </c>
      <c r="K32" t="s">
        <v>477</v>
      </c>
      <c r="L32" t="s">
        <v>478</v>
      </c>
      <c r="O32" s="14">
        <f t="shared" si="1"/>
        <v>2.7E-2</v>
      </c>
      <c r="Q32" s="48"/>
      <c r="T32">
        <v>0.5</v>
      </c>
      <c r="U32" t="s">
        <v>270</v>
      </c>
      <c r="V32" t="s">
        <v>269</v>
      </c>
    </row>
    <row r="33" spans="1:22" x14ac:dyDescent="0.35">
      <c r="A33" t="s">
        <v>475</v>
      </c>
      <c r="E33" t="s">
        <v>103</v>
      </c>
      <c r="G33" s="47" t="s">
        <v>479</v>
      </c>
      <c r="H33">
        <v>2019</v>
      </c>
      <c r="I33">
        <v>147</v>
      </c>
      <c r="K33" t="s">
        <v>480</v>
      </c>
      <c r="L33" t="s">
        <v>478</v>
      </c>
      <c r="O33" s="14">
        <f t="shared" si="1"/>
        <v>0.14699999999999999</v>
      </c>
      <c r="Q33" s="16">
        <f t="shared" si="0"/>
        <v>1.0214966723375731</v>
      </c>
      <c r="T33">
        <v>0.5</v>
      </c>
      <c r="U33" t="s">
        <v>270</v>
      </c>
      <c r="V33" t="s">
        <v>269</v>
      </c>
    </row>
    <row r="34" spans="1:22" x14ac:dyDescent="0.35">
      <c r="A34" t="s">
        <v>475</v>
      </c>
      <c r="E34" t="s">
        <v>103</v>
      </c>
      <c r="G34" s="47" t="s">
        <v>479</v>
      </c>
      <c r="H34">
        <v>2011</v>
      </c>
      <c r="I34">
        <v>124</v>
      </c>
      <c r="K34" t="s">
        <v>480</v>
      </c>
      <c r="L34" t="s">
        <v>478</v>
      </c>
      <c r="O34" s="14">
        <f t="shared" si="1"/>
        <v>0.124</v>
      </c>
      <c r="Q34" s="48"/>
      <c r="T34">
        <v>0.5</v>
      </c>
      <c r="U34" t="s">
        <v>270</v>
      </c>
      <c r="V34" t="s">
        <v>269</v>
      </c>
    </row>
    <row r="35" spans="1:22" x14ac:dyDescent="0.35">
      <c r="A35" t="s">
        <v>475</v>
      </c>
      <c r="E35" t="s">
        <v>106</v>
      </c>
      <c r="G35" s="47" t="s">
        <v>481</v>
      </c>
      <c r="H35">
        <v>2019</v>
      </c>
      <c r="I35">
        <v>159</v>
      </c>
      <c r="K35" t="s">
        <v>482</v>
      </c>
      <c r="L35" t="s">
        <v>478</v>
      </c>
      <c r="O35" s="14">
        <f t="shared" si="1"/>
        <v>0.159</v>
      </c>
      <c r="Q35" s="16">
        <f t="shared" si="0"/>
        <v>1.0007889572122999</v>
      </c>
      <c r="T35">
        <v>0.5</v>
      </c>
      <c r="U35" t="s">
        <v>270</v>
      </c>
      <c r="V35" t="s">
        <v>269</v>
      </c>
    </row>
    <row r="36" spans="1:22" x14ac:dyDescent="0.35">
      <c r="A36" t="s">
        <v>475</v>
      </c>
      <c r="E36" t="s">
        <v>106</v>
      </c>
      <c r="G36" s="47" t="s">
        <v>481</v>
      </c>
      <c r="H36">
        <v>2011</v>
      </c>
      <c r="I36">
        <v>158</v>
      </c>
      <c r="K36" t="s">
        <v>482</v>
      </c>
      <c r="L36" t="s">
        <v>478</v>
      </c>
      <c r="O36" s="14">
        <f t="shared" si="1"/>
        <v>0.158</v>
      </c>
      <c r="Q36" s="48"/>
      <c r="T36">
        <v>0.5</v>
      </c>
      <c r="U36" t="s">
        <v>270</v>
      </c>
      <c r="V36" t="s">
        <v>269</v>
      </c>
    </row>
    <row r="37" spans="1:22" x14ac:dyDescent="0.35">
      <c r="A37" t="s">
        <v>475</v>
      </c>
      <c r="E37" t="s">
        <v>109</v>
      </c>
      <c r="G37" s="47" t="s">
        <v>483</v>
      </c>
      <c r="H37">
        <v>2019</v>
      </c>
      <c r="I37">
        <v>128</v>
      </c>
      <c r="K37" t="s">
        <v>484</v>
      </c>
      <c r="L37" t="s">
        <v>478</v>
      </c>
      <c r="O37" s="14">
        <f t="shared" si="1"/>
        <v>0.128</v>
      </c>
      <c r="Q37" s="16">
        <f t="shared" si="0"/>
        <v>1.0313385377212458</v>
      </c>
      <c r="T37">
        <v>0.5</v>
      </c>
      <c r="U37" t="s">
        <v>270</v>
      </c>
      <c r="V37" t="s">
        <v>269</v>
      </c>
    </row>
    <row r="38" spans="1:22" x14ac:dyDescent="0.35">
      <c r="A38" t="s">
        <v>475</v>
      </c>
      <c r="E38" t="s">
        <v>109</v>
      </c>
      <c r="G38" s="47" t="s">
        <v>483</v>
      </c>
      <c r="H38">
        <v>2011</v>
      </c>
      <c r="I38">
        <v>100</v>
      </c>
      <c r="K38" t="s">
        <v>484</v>
      </c>
      <c r="L38" t="s">
        <v>478</v>
      </c>
      <c r="O38" s="14">
        <f t="shared" si="1"/>
        <v>0.1</v>
      </c>
      <c r="Q38" s="48"/>
      <c r="T38">
        <v>0.5</v>
      </c>
      <c r="U38" t="s">
        <v>270</v>
      </c>
      <c r="V38" t="s">
        <v>269</v>
      </c>
    </row>
    <row r="39" spans="1:22" x14ac:dyDescent="0.35">
      <c r="A39" t="s">
        <v>475</v>
      </c>
      <c r="E39" t="s">
        <v>112</v>
      </c>
      <c r="G39" s="47" t="s">
        <v>485</v>
      </c>
      <c r="H39">
        <v>2019</v>
      </c>
      <c r="I39">
        <v>109</v>
      </c>
      <c r="K39" t="s">
        <v>486</v>
      </c>
      <c r="L39" t="s">
        <v>478</v>
      </c>
      <c r="O39" s="14">
        <f t="shared" si="1"/>
        <v>0.109</v>
      </c>
      <c r="Q39" s="16">
        <f t="shared" si="0"/>
        <v>1.047841643642063</v>
      </c>
      <c r="T39">
        <v>0.5</v>
      </c>
      <c r="U39" t="s">
        <v>270</v>
      </c>
      <c r="V39" t="s">
        <v>269</v>
      </c>
    </row>
    <row r="40" spans="1:22" x14ac:dyDescent="0.35">
      <c r="A40" t="s">
        <v>475</v>
      </c>
      <c r="E40" t="s">
        <v>112</v>
      </c>
      <c r="G40" s="47" t="s">
        <v>485</v>
      </c>
      <c r="H40">
        <v>2011</v>
      </c>
      <c r="I40">
        <v>75</v>
      </c>
      <c r="K40" t="s">
        <v>486</v>
      </c>
      <c r="L40" t="s">
        <v>478</v>
      </c>
      <c r="O40" s="14">
        <f t="shared" si="1"/>
        <v>7.4999999999999997E-2</v>
      </c>
      <c r="Q40" s="48"/>
      <c r="T40">
        <v>0.5</v>
      </c>
      <c r="U40" t="s">
        <v>270</v>
      </c>
      <c r="V40" t="s">
        <v>269</v>
      </c>
    </row>
    <row r="41" spans="1:22" x14ac:dyDescent="0.35">
      <c r="A41" t="s">
        <v>475</v>
      </c>
      <c r="E41" t="s">
        <v>115</v>
      </c>
      <c r="G41" s="47" t="s">
        <v>487</v>
      </c>
      <c r="H41">
        <v>2019</v>
      </c>
      <c r="I41">
        <v>37</v>
      </c>
      <c r="K41" t="s">
        <v>488</v>
      </c>
      <c r="L41" t="s">
        <v>478</v>
      </c>
      <c r="O41" s="14">
        <f t="shared" si="1"/>
        <v>3.6999999999999998E-2</v>
      </c>
      <c r="Q41" s="16">
        <f t="shared" si="0"/>
        <v>1.0733659239599782</v>
      </c>
      <c r="T41">
        <v>0.5</v>
      </c>
      <c r="U41" t="s">
        <v>270</v>
      </c>
      <c r="V41" t="s">
        <v>269</v>
      </c>
    </row>
    <row r="42" spans="1:22" x14ac:dyDescent="0.35">
      <c r="A42" t="s">
        <v>475</v>
      </c>
      <c r="E42" t="s">
        <v>115</v>
      </c>
      <c r="G42" s="47" t="s">
        <v>487</v>
      </c>
      <c r="H42">
        <v>2011</v>
      </c>
      <c r="I42">
        <v>21</v>
      </c>
      <c r="K42" t="s">
        <v>488</v>
      </c>
      <c r="L42" t="s">
        <v>478</v>
      </c>
      <c r="O42" s="14">
        <f t="shared" si="1"/>
        <v>2.1000000000000001E-2</v>
      </c>
      <c r="Q42" s="48"/>
      <c r="T42">
        <v>0.5</v>
      </c>
      <c r="U42" t="s">
        <v>270</v>
      </c>
      <c r="V42" t="s">
        <v>269</v>
      </c>
    </row>
    <row r="43" spans="1:22" x14ac:dyDescent="0.35">
      <c r="A43" t="s">
        <v>475</v>
      </c>
      <c r="E43" t="s">
        <v>118</v>
      </c>
      <c r="G43" s="47" t="s">
        <v>489</v>
      </c>
      <c r="H43">
        <v>2019</v>
      </c>
      <c r="I43">
        <v>1</v>
      </c>
      <c r="K43" t="s">
        <v>490</v>
      </c>
      <c r="L43" t="s">
        <v>478</v>
      </c>
      <c r="O43" s="14">
        <f t="shared" si="1"/>
        <v>1E-3</v>
      </c>
      <c r="Q43" s="16">
        <f t="shared" si="0"/>
        <v>0.67951205356792799</v>
      </c>
      <c r="T43">
        <v>0.5</v>
      </c>
      <c r="U43" t="s">
        <v>270</v>
      </c>
      <c r="V43" t="s">
        <v>269</v>
      </c>
    </row>
    <row r="44" spans="1:22" x14ac:dyDescent="0.35">
      <c r="A44" t="s">
        <v>475</v>
      </c>
      <c r="E44" t="s">
        <v>118</v>
      </c>
      <c r="G44" s="47" t="s">
        <v>489</v>
      </c>
      <c r="H44">
        <v>2011</v>
      </c>
      <c r="I44">
        <v>22</v>
      </c>
      <c r="K44" t="s">
        <v>490</v>
      </c>
      <c r="L44" t="s">
        <v>478</v>
      </c>
      <c r="O44" s="14">
        <f t="shared" si="1"/>
        <v>2.1999999999999999E-2</v>
      </c>
      <c r="Q44" s="48"/>
      <c r="T44">
        <v>0.5</v>
      </c>
      <c r="U44" t="s">
        <v>270</v>
      </c>
      <c r="V44" t="s">
        <v>269</v>
      </c>
    </row>
    <row r="45" spans="1:22" x14ac:dyDescent="0.35">
      <c r="A45" t="s">
        <v>475</v>
      </c>
      <c r="E45" t="s">
        <v>100</v>
      </c>
      <c r="G45" s="47" t="s">
        <v>476</v>
      </c>
      <c r="H45">
        <v>2019</v>
      </c>
      <c r="I45">
        <v>71</v>
      </c>
      <c r="K45" t="s">
        <v>477</v>
      </c>
      <c r="L45" t="s">
        <v>478</v>
      </c>
      <c r="O45" s="14">
        <f t="shared" si="1"/>
        <v>7.0999999999999994E-2</v>
      </c>
      <c r="Q45" s="16">
        <f>IFERROR((I45/I46)^(1/(H45-H46)), "")</f>
        <v>0.98519238249426366</v>
      </c>
      <c r="T45">
        <v>1</v>
      </c>
      <c r="U45" t="s">
        <v>7</v>
      </c>
      <c r="V45" t="s">
        <v>6</v>
      </c>
    </row>
    <row r="46" spans="1:22" x14ac:dyDescent="0.35">
      <c r="A46" t="s">
        <v>475</v>
      </c>
      <c r="E46" t="s">
        <v>100</v>
      </c>
      <c r="G46" s="47" t="s">
        <v>476</v>
      </c>
      <c r="H46">
        <v>2011</v>
      </c>
      <c r="I46">
        <v>80</v>
      </c>
      <c r="K46" t="s">
        <v>477</v>
      </c>
      <c r="L46" t="s">
        <v>478</v>
      </c>
      <c r="O46" s="14">
        <f t="shared" si="1"/>
        <v>0.08</v>
      </c>
      <c r="Q46" s="16"/>
      <c r="T46">
        <v>1</v>
      </c>
      <c r="U46" t="s">
        <v>7</v>
      </c>
      <c r="V46" t="s">
        <v>6</v>
      </c>
    </row>
    <row r="47" spans="1:22" x14ac:dyDescent="0.35">
      <c r="A47" t="s">
        <v>475</v>
      </c>
      <c r="E47" t="s">
        <v>103</v>
      </c>
      <c r="G47" s="47" t="s">
        <v>479</v>
      </c>
      <c r="H47">
        <v>2019</v>
      </c>
      <c r="I47">
        <v>166</v>
      </c>
      <c r="K47" t="s">
        <v>480</v>
      </c>
      <c r="L47" t="s">
        <v>478</v>
      </c>
      <c r="O47" s="14">
        <f t="shared" si="1"/>
        <v>0.16600000000000001</v>
      </c>
      <c r="Q47" s="16">
        <f>IFERROR((I47/I48)^(1/(H47-H48)), "")</f>
        <v>0.99557149880084939</v>
      </c>
      <c r="R47" s="16"/>
      <c r="T47">
        <v>1</v>
      </c>
      <c r="U47" t="s">
        <v>7</v>
      </c>
      <c r="V47" t="s">
        <v>6</v>
      </c>
    </row>
    <row r="48" spans="1:22" x14ac:dyDescent="0.35">
      <c r="A48" t="s">
        <v>475</v>
      </c>
      <c r="E48" t="s">
        <v>103</v>
      </c>
      <c r="G48" s="47" t="s">
        <v>479</v>
      </c>
      <c r="H48">
        <v>2011</v>
      </c>
      <c r="I48">
        <v>172</v>
      </c>
      <c r="K48" t="s">
        <v>480</v>
      </c>
      <c r="L48" t="s">
        <v>478</v>
      </c>
      <c r="O48" s="14">
        <f t="shared" si="1"/>
        <v>0.17199999999999999</v>
      </c>
      <c r="Q48" s="16"/>
      <c r="T48">
        <v>1</v>
      </c>
      <c r="U48" t="s">
        <v>7</v>
      </c>
      <c r="V48" t="s">
        <v>6</v>
      </c>
    </row>
    <row r="49" spans="1:22" x14ac:dyDescent="0.35">
      <c r="A49" t="s">
        <v>475</v>
      </c>
      <c r="E49" t="s">
        <v>106</v>
      </c>
      <c r="G49" s="47" t="s">
        <v>481</v>
      </c>
      <c r="H49">
        <v>2019</v>
      </c>
      <c r="I49">
        <v>168</v>
      </c>
      <c r="K49" t="s">
        <v>482</v>
      </c>
      <c r="L49" t="s">
        <v>478</v>
      </c>
      <c r="O49" s="14">
        <f t="shared" si="1"/>
        <v>0.16800000000000001</v>
      </c>
      <c r="Q49" s="16">
        <f>IFERROR((I49/I50)^(1/(H49-H50)), "")</f>
        <v>0.96097516195175681</v>
      </c>
      <c r="T49">
        <v>1</v>
      </c>
      <c r="U49" t="s">
        <v>7</v>
      </c>
      <c r="V49" t="s">
        <v>6</v>
      </c>
    </row>
    <row r="50" spans="1:22" x14ac:dyDescent="0.35">
      <c r="A50" t="s">
        <v>475</v>
      </c>
      <c r="E50" t="s">
        <v>106</v>
      </c>
      <c r="G50" s="47" t="s">
        <v>481</v>
      </c>
      <c r="H50">
        <v>2011</v>
      </c>
      <c r="I50">
        <v>231</v>
      </c>
      <c r="K50" t="s">
        <v>482</v>
      </c>
      <c r="L50" t="s">
        <v>478</v>
      </c>
      <c r="O50" s="14">
        <f t="shared" si="1"/>
        <v>0.23100000000000001</v>
      </c>
      <c r="Q50"/>
      <c r="T50">
        <v>1</v>
      </c>
      <c r="U50" t="s">
        <v>7</v>
      </c>
      <c r="V50" t="s">
        <v>6</v>
      </c>
    </row>
    <row r="51" spans="1:22" x14ac:dyDescent="0.35">
      <c r="A51" t="s">
        <v>475</v>
      </c>
      <c r="E51" t="s">
        <v>109</v>
      </c>
      <c r="G51" s="47" t="s">
        <v>483</v>
      </c>
      <c r="H51">
        <v>2019</v>
      </c>
      <c r="I51">
        <v>184</v>
      </c>
      <c r="K51" t="s">
        <v>484</v>
      </c>
      <c r="L51" t="s">
        <v>478</v>
      </c>
      <c r="O51" s="14">
        <f t="shared" si="1"/>
        <v>0.184</v>
      </c>
      <c r="Q51" s="16">
        <f>IFERROR((I51/I52)^(1/(H51-H52)), "")</f>
        <v>0.97462752637206918</v>
      </c>
      <c r="T51">
        <v>1</v>
      </c>
      <c r="U51" t="s">
        <v>7</v>
      </c>
      <c r="V51" t="s">
        <v>6</v>
      </c>
    </row>
    <row r="52" spans="1:22" x14ac:dyDescent="0.35">
      <c r="A52" t="s">
        <v>475</v>
      </c>
      <c r="E52" t="s">
        <v>109</v>
      </c>
      <c r="G52" s="47" t="s">
        <v>483</v>
      </c>
      <c r="H52">
        <v>2011</v>
      </c>
      <c r="I52">
        <v>226</v>
      </c>
      <c r="K52" t="s">
        <v>484</v>
      </c>
      <c r="L52" t="s">
        <v>478</v>
      </c>
      <c r="O52" s="14">
        <f t="shared" si="1"/>
        <v>0.22600000000000001</v>
      </c>
      <c r="Q52"/>
      <c r="T52">
        <v>1</v>
      </c>
      <c r="U52" t="s">
        <v>7</v>
      </c>
      <c r="V52" t="s">
        <v>6</v>
      </c>
    </row>
    <row r="53" spans="1:22" x14ac:dyDescent="0.35">
      <c r="A53" t="s">
        <v>475</v>
      </c>
      <c r="E53" t="s">
        <v>112</v>
      </c>
      <c r="G53" s="47" t="s">
        <v>485</v>
      </c>
      <c r="H53">
        <v>2019</v>
      </c>
      <c r="I53">
        <v>128</v>
      </c>
      <c r="K53" t="s">
        <v>486</v>
      </c>
      <c r="L53" t="s">
        <v>478</v>
      </c>
      <c r="O53" s="14">
        <f t="shared" si="1"/>
        <v>0.128</v>
      </c>
      <c r="Q53" s="16">
        <f>IFERROR((I53/I54)^(1/(H53-H54)), "")</f>
        <v>0.97794587092241492</v>
      </c>
      <c r="T53">
        <v>1</v>
      </c>
      <c r="U53" t="s">
        <v>7</v>
      </c>
      <c r="V53" t="s">
        <v>6</v>
      </c>
    </row>
    <row r="54" spans="1:22" x14ac:dyDescent="0.35">
      <c r="A54" t="s">
        <v>475</v>
      </c>
      <c r="E54" t="s">
        <v>112</v>
      </c>
      <c r="G54" s="47" t="s">
        <v>485</v>
      </c>
      <c r="H54">
        <v>2011</v>
      </c>
      <c r="I54">
        <v>153</v>
      </c>
      <c r="K54" t="s">
        <v>486</v>
      </c>
      <c r="L54" t="s">
        <v>478</v>
      </c>
      <c r="O54" s="14">
        <f t="shared" si="1"/>
        <v>0.153</v>
      </c>
      <c r="Q54" s="16"/>
      <c r="T54">
        <v>1</v>
      </c>
      <c r="U54" t="s">
        <v>7</v>
      </c>
      <c r="V54" t="s">
        <v>6</v>
      </c>
    </row>
    <row r="55" spans="1:22" x14ac:dyDescent="0.35">
      <c r="A55" t="s">
        <v>475</v>
      </c>
      <c r="E55" t="s">
        <v>115</v>
      </c>
      <c r="G55" s="47" t="s">
        <v>487</v>
      </c>
      <c r="H55">
        <v>2019</v>
      </c>
      <c r="I55">
        <v>70</v>
      </c>
      <c r="K55" t="s">
        <v>488</v>
      </c>
      <c r="L55" t="s">
        <v>478</v>
      </c>
      <c r="O55" s="14">
        <f t="shared" si="1"/>
        <v>7.0000000000000007E-2</v>
      </c>
      <c r="Q55" s="16">
        <f>IFERROR((I55/I56)^(1/(H55-H56)), "")</f>
        <v>1.0628052671339567</v>
      </c>
      <c r="T55">
        <v>1</v>
      </c>
      <c r="U55" t="s">
        <v>7</v>
      </c>
      <c r="V55" t="s">
        <v>6</v>
      </c>
    </row>
    <row r="56" spans="1:22" x14ac:dyDescent="0.35">
      <c r="A56" t="s">
        <v>475</v>
      </c>
      <c r="E56" t="s">
        <v>115</v>
      </c>
      <c r="G56" s="47" t="s">
        <v>487</v>
      </c>
      <c r="H56">
        <v>2011</v>
      </c>
      <c r="I56">
        <v>43</v>
      </c>
      <c r="K56" t="s">
        <v>488</v>
      </c>
      <c r="L56" t="s">
        <v>478</v>
      </c>
      <c r="O56" s="14">
        <f t="shared" si="1"/>
        <v>4.2999999999999997E-2</v>
      </c>
      <c r="Q56" s="16"/>
      <c r="T56">
        <v>1</v>
      </c>
      <c r="U56" t="s">
        <v>7</v>
      </c>
      <c r="V56" t="s">
        <v>6</v>
      </c>
    </row>
    <row r="57" spans="1:22" x14ac:dyDescent="0.35">
      <c r="A57" t="s">
        <v>475</v>
      </c>
      <c r="E57" t="s">
        <v>118</v>
      </c>
      <c r="G57" s="47" t="s">
        <v>489</v>
      </c>
      <c r="H57">
        <v>2016</v>
      </c>
      <c r="I57">
        <v>4</v>
      </c>
      <c r="K57" t="s">
        <v>490</v>
      </c>
      <c r="L57" t="s">
        <v>478</v>
      </c>
      <c r="O57" s="14">
        <f t="shared" si="1"/>
        <v>4.0000000000000001E-3</v>
      </c>
      <c r="Q57" s="16">
        <f>IFERROR((I57/I58)^(1/(H57-H58)), "")</f>
        <v>0.87055056329612412</v>
      </c>
      <c r="T57">
        <v>1</v>
      </c>
      <c r="U57" t="s">
        <v>7</v>
      </c>
      <c r="V57" t="s">
        <v>6</v>
      </c>
    </row>
    <row r="58" spans="1:22" x14ac:dyDescent="0.35">
      <c r="A58" t="s">
        <v>475</v>
      </c>
      <c r="E58" t="s">
        <v>118</v>
      </c>
      <c r="G58" s="47" t="s">
        <v>489</v>
      </c>
      <c r="H58">
        <v>2011</v>
      </c>
      <c r="I58">
        <v>8</v>
      </c>
      <c r="K58" t="s">
        <v>490</v>
      </c>
      <c r="L58" t="s">
        <v>478</v>
      </c>
      <c r="O58" s="14">
        <f t="shared" si="1"/>
        <v>8.0000000000000002E-3</v>
      </c>
      <c r="Q58" s="16"/>
      <c r="T58">
        <v>1</v>
      </c>
      <c r="U58" t="s">
        <v>7</v>
      </c>
      <c r="V58" t="s">
        <v>6</v>
      </c>
    </row>
    <row r="59" spans="1:22" x14ac:dyDescent="0.35">
      <c r="A59" t="s">
        <v>475</v>
      </c>
      <c r="E59" t="s">
        <v>100</v>
      </c>
      <c r="G59" s="47" t="s">
        <v>476</v>
      </c>
      <c r="H59">
        <v>2019</v>
      </c>
      <c r="I59">
        <v>204</v>
      </c>
      <c r="K59" t="s">
        <v>477</v>
      </c>
      <c r="L59" t="s">
        <v>478</v>
      </c>
      <c r="O59" s="14">
        <f t="shared" si="1"/>
        <v>0.20399999999999999</v>
      </c>
      <c r="Q59" s="16">
        <f>IFERROR((I59/I60)^(1/(H59-H60)), "")</f>
        <v>1.0840037852319913</v>
      </c>
      <c r="R59" s="16"/>
      <c r="T59">
        <v>1</v>
      </c>
      <c r="U59" t="s">
        <v>9</v>
      </c>
      <c r="V59" t="s">
        <v>62</v>
      </c>
    </row>
    <row r="60" spans="1:22" x14ac:dyDescent="0.35">
      <c r="A60" t="s">
        <v>475</v>
      </c>
      <c r="E60" t="s">
        <v>100</v>
      </c>
      <c r="G60" s="47" t="s">
        <v>476</v>
      </c>
      <c r="H60">
        <v>2011</v>
      </c>
      <c r="I60">
        <v>107</v>
      </c>
      <c r="K60" t="s">
        <v>477</v>
      </c>
      <c r="L60" t="s">
        <v>478</v>
      </c>
      <c r="O60" s="14">
        <f t="shared" si="1"/>
        <v>0.107</v>
      </c>
      <c r="Q60" s="48"/>
      <c r="T60">
        <v>1</v>
      </c>
      <c r="U60" t="s">
        <v>9</v>
      </c>
      <c r="V60" t="s">
        <v>62</v>
      </c>
    </row>
    <row r="61" spans="1:22" x14ac:dyDescent="0.35">
      <c r="A61" t="s">
        <v>475</v>
      </c>
      <c r="E61" t="s">
        <v>103</v>
      </c>
      <c r="G61" s="47" t="s">
        <v>479</v>
      </c>
      <c r="H61">
        <v>2019</v>
      </c>
      <c r="I61">
        <v>299</v>
      </c>
      <c r="K61" t="s">
        <v>480</v>
      </c>
      <c r="L61" t="s">
        <v>478</v>
      </c>
      <c r="O61" s="14">
        <f t="shared" si="1"/>
        <v>0.29899999999999999</v>
      </c>
      <c r="Q61" s="16">
        <f>IFERROR((I61/I62)^(1/(H61-H62)), "")</f>
        <v>1.0289322483563228</v>
      </c>
      <c r="R61" s="16"/>
      <c r="T61">
        <v>1</v>
      </c>
      <c r="U61" t="s">
        <v>9</v>
      </c>
      <c r="V61" t="s">
        <v>62</v>
      </c>
    </row>
    <row r="62" spans="1:22" x14ac:dyDescent="0.35">
      <c r="A62" t="s">
        <v>475</v>
      </c>
      <c r="E62" t="s">
        <v>103</v>
      </c>
      <c r="G62" s="47" t="s">
        <v>479</v>
      </c>
      <c r="H62">
        <v>2011</v>
      </c>
      <c r="I62">
        <v>238</v>
      </c>
      <c r="K62" t="s">
        <v>480</v>
      </c>
      <c r="L62" t="s">
        <v>478</v>
      </c>
      <c r="O62" s="14">
        <f t="shared" si="1"/>
        <v>0.23799999999999999</v>
      </c>
      <c r="Q62" s="48"/>
      <c r="T62">
        <v>1</v>
      </c>
      <c r="U62" t="s">
        <v>9</v>
      </c>
      <c r="V62" t="s">
        <v>62</v>
      </c>
    </row>
    <row r="63" spans="1:22" x14ac:dyDescent="0.35">
      <c r="A63" t="s">
        <v>475</v>
      </c>
      <c r="E63" t="s">
        <v>106</v>
      </c>
      <c r="G63" s="47" t="s">
        <v>481</v>
      </c>
      <c r="H63">
        <v>2019</v>
      </c>
      <c r="I63">
        <v>278</v>
      </c>
      <c r="K63" t="s">
        <v>482</v>
      </c>
      <c r="L63" t="s">
        <v>478</v>
      </c>
      <c r="O63" s="14">
        <f t="shared" si="1"/>
        <v>0.27800000000000002</v>
      </c>
      <c r="Q63" s="16">
        <f>IFERROR((I63/I64)^(1/(H63-H64)), "")</f>
        <v>1.0180133403632152</v>
      </c>
      <c r="R63" s="16"/>
      <c r="T63">
        <v>1</v>
      </c>
      <c r="U63" t="s">
        <v>9</v>
      </c>
      <c r="V63" t="s">
        <v>62</v>
      </c>
    </row>
    <row r="64" spans="1:22" x14ac:dyDescent="0.35">
      <c r="A64" t="s">
        <v>475</v>
      </c>
      <c r="E64" t="s">
        <v>106</v>
      </c>
      <c r="G64" s="47" t="s">
        <v>481</v>
      </c>
      <c r="H64">
        <v>2011</v>
      </c>
      <c r="I64">
        <v>241</v>
      </c>
      <c r="K64" t="s">
        <v>482</v>
      </c>
      <c r="L64" t="s">
        <v>478</v>
      </c>
      <c r="O64" s="14">
        <f t="shared" si="1"/>
        <v>0.24099999999999999</v>
      </c>
      <c r="Q64" s="48"/>
      <c r="T64">
        <v>1</v>
      </c>
      <c r="U64" t="s">
        <v>9</v>
      </c>
      <c r="V64" t="s">
        <v>62</v>
      </c>
    </row>
    <row r="65" spans="1:22" x14ac:dyDescent="0.35">
      <c r="A65" t="s">
        <v>475</v>
      </c>
      <c r="E65" t="s">
        <v>109</v>
      </c>
      <c r="G65" s="47" t="s">
        <v>483</v>
      </c>
      <c r="H65">
        <v>2019</v>
      </c>
      <c r="I65">
        <v>149</v>
      </c>
      <c r="K65" t="s">
        <v>484</v>
      </c>
      <c r="L65" t="s">
        <v>478</v>
      </c>
      <c r="O65" s="14">
        <f t="shared" si="1"/>
        <v>0.14899999999999999</v>
      </c>
      <c r="Q65" s="16">
        <f>IFERROR((I65/I66)^(1/(H65-H66)), "")</f>
        <v>0.97530255076662631</v>
      </c>
      <c r="R65" s="16"/>
      <c r="T65">
        <v>1</v>
      </c>
      <c r="U65" t="s">
        <v>9</v>
      </c>
      <c r="V65" t="s">
        <v>62</v>
      </c>
    </row>
    <row r="66" spans="1:22" x14ac:dyDescent="0.35">
      <c r="A66" t="s">
        <v>475</v>
      </c>
      <c r="E66" t="s">
        <v>109</v>
      </c>
      <c r="G66" s="47" t="s">
        <v>483</v>
      </c>
      <c r="H66">
        <v>2011</v>
      </c>
      <c r="I66">
        <v>182</v>
      </c>
      <c r="K66" t="s">
        <v>484</v>
      </c>
      <c r="L66" t="s">
        <v>478</v>
      </c>
      <c r="O66" s="14">
        <f t="shared" si="1"/>
        <v>0.182</v>
      </c>
      <c r="Q66" s="48"/>
      <c r="T66">
        <v>1</v>
      </c>
      <c r="U66" t="s">
        <v>9</v>
      </c>
      <c r="V66" t="s">
        <v>62</v>
      </c>
    </row>
    <row r="67" spans="1:22" x14ac:dyDescent="0.35">
      <c r="A67" t="s">
        <v>475</v>
      </c>
      <c r="E67" t="s">
        <v>112</v>
      </c>
      <c r="G67" s="47" t="s">
        <v>485</v>
      </c>
      <c r="H67">
        <v>2019</v>
      </c>
      <c r="I67">
        <v>112</v>
      </c>
      <c r="K67" t="s">
        <v>486</v>
      </c>
      <c r="L67" t="s">
        <v>478</v>
      </c>
      <c r="O67" s="14">
        <f t="shared" si="1"/>
        <v>0.112</v>
      </c>
      <c r="Q67" s="16">
        <f>IFERROR((I67/I68)^(1/(H67-H68)), "")</f>
        <v>0.96907399911139525</v>
      </c>
      <c r="R67" s="16"/>
      <c r="T67">
        <v>1</v>
      </c>
      <c r="U67" t="s">
        <v>9</v>
      </c>
      <c r="V67" t="s">
        <v>62</v>
      </c>
    </row>
    <row r="68" spans="1:22" x14ac:dyDescent="0.35">
      <c r="A68" t="s">
        <v>475</v>
      </c>
      <c r="E68" t="s">
        <v>112</v>
      </c>
      <c r="G68" s="47" t="s">
        <v>485</v>
      </c>
      <c r="H68">
        <v>2011</v>
      </c>
      <c r="I68">
        <v>144</v>
      </c>
      <c r="K68" t="s">
        <v>486</v>
      </c>
      <c r="L68" t="s">
        <v>478</v>
      </c>
      <c r="O68" s="14">
        <f t="shared" si="1"/>
        <v>0.14399999999999999</v>
      </c>
      <c r="Q68" s="48"/>
      <c r="T68">
        <v>1</v>
      </c>
      <c r="U68" t="s">
        <v>9</v>
      </c>
      <c r="V68" t="s">
        <v>62</v>
      </c>
    </row>
    <row r="69" spans="1:22" x14ac:dyDescent="0.35">
      <c r="A69" t="s">
        <v>475</v>
      </c>
      <c r="E69" t="s">
        <v>115</v>
      </c>
      <c r="G69" s="47" t="s">
        <v>487</v>
      </c>
      <c r="H69">
        <v>2016</v>
      </c>
      <c r="I69">
        <v>82</v>
      </c>
      <c r="K69" t="s">
        <v>488</v>
      </c>
      <c r="L69" t="s">
        <v>478</v>
      </c>
      <c r="O69" s="14">
        <f t="shared" ref="O69:O132" si="2">IF(I69="","NA",I69/1000)</f>
        <v>8.2000000000000003E-2</v>
      </c>
      <c r="Q69" s="16">
        <f>IFERROR((I69/I70)^(1/(H69-H70)), "")</f>
        <v>1.1325887283887568</v>
      </c>
      <c r="R69" s="16"/>
      <c r="T69">
        <v>1</v>
      </c>
      <c r="U69" t="s">
        <v>9</v>
      </c>
      <c r="V69" t="s">
        <v>62</v>
      </c>
    </row>
    <row r="70" spans="1:22" x14ac:dyDescent="0.35">
      <c r="A70" t="s">
        <v>475</v>
      </c>
      <c r="E70" t="s">
        <v>115</v>
      </c>
      <c r="G70" s="47" t="s">
        <v>487</v>
      </c>
      <c r="H70">
        <v>2011</v>
      </c>
      <c r="I70">
        <v>44</v>
      </c>
      <c r="K70" t="s">
        <v>488</v>
      </c>
      <c r="L70" t="s">
        <v>478</v>
      </c>
      <c r="O70" s="14">
        <f t="shared" si="2"/>
        <v>4.3999999999999997E-2</v>
      </c>
      <c r="Q70" s="16"/>
      <c r="T70">
        <v>1</v>
      </c>
      <c r="U70" t="s">
        <v>9</v>
      </c>
      <c r="V70" t="s">
        <v>62</v>
      </c>
    </row>
    <row r="71" spans="1:22" x14ac:dyDescent="0.35">
      <c r="A71" t="s">
        <v>475</v>
      </c>
      <c r="E71" t="s">
        <v>118</v>
      </c>
      <c r="G71" s="47" t="s">
        <v>489</v>
      </c>
      <c r="H71">
        <v>2016</v>
      </c>
      <c r="I71">
        <v>20</v>
      </c>
      <c r="K71" t="s">
        <v>490</v>
      </c>
      <c r="L71" t="s">
        <v>478</v>
      </c>
      <c r="O71" s="14">
        <f t="shared" si="2"/>
        <v>0.02</v>
      </c>
      <c r="Q71" s="16">
        <f>IFERROR((I71/I72)^(1/(H71-H72)), "")</f>
        <v>1.0905077326652577</v>
      </c>
      <c r="R71" s="16"/>
      <c r="T71">
        <v>1</v>
      </c>
      <c r="U71" t="s">
        <v>9</v>
      </c>
      <c r="V71" t="s">
        <v>62</v>
      </c>
    </row>
    <row r="72" spans="1:22" x14ac:dyDescent="0.35">
      <c r="A72" t="s">
        <v>475</v>
      </c>
      <c r="E72" t="s">
        <v>118</v>
      </c>
      <c r="G72" s="47" t="s">
        <v>489</v>
      </c>
      <c r="H72">
        <v>2000</v>
      </c>
      <c r="I72" s="49">
        <v>5</v>
      </c>
      <c r="K72" t="s">
        <v>490</v>
      </c>
      <c r="L72" t="s">
        <v>478</v>
      </c>
      <c r="O72" s="14">
        <f t="shared" si="2"/>
        <v>5.0000000000000001E-3</v>
      </c>
      <c r="Q72" s="48"/>
      <c r="T72">
        <v>1</v>
      </c>
      <c r="U72" t="s">
        <v>9</v>
      </c>
      <c r="V72" t="s">
        <v>62</v>
      </c>
    </row>
    <row r="73" spans="1:22" x14ac:dyDescent="0.35">
      <c r="A73" t="s">
        <v>475</v>
      </c>
      <c r="E73" t="s">
        <v>100</v>
      </c>
      <c r="G73" s="47" t="s">
        <v>476</v>
      </c>
      <c r="H73">
        <v>2019</v>
      </c>
      <c r="I73" s="49">
        <v>42</v>
      </c>
      <c r="K73" t="s">
        <v>477</v>
      </c>
      <c r="L73" t="s">
        <v>478</v>
      </c>
      <c r="O73" s="14">
        <f t="shared" si="2"/>
        <v>4.2000000000000003E-2</v>
      </c>
      <c r="Q73" s="16">
        <f>IFERROR((I73/I74)^(1/(H73-H74)), "")</f>
        <v>0.95442088007831283</v>
      </c>
      <c r="R73" s="16"/>
      <c r="T73">
        <v>1</v>
      </c>
      <c r="U73" t="s">
        <v>11</v>
      </c>
      <c r="V73" t="s">
        <v>10</v>
      </c>
    </row>
    <row r="74" spans="1:22" x14ac:dyDescent="0.35">
      <c r="A74" t="s">
        <v>475</v>
      </c>
      <c r="E74" t="s">
        <v>100</v>
      </c>
      <c r="G74" s="47" t="s">
        <v>476</v>
      </c>
      <c r="H74">
        <v>2011</v>
      </c>
      <c r="I74" s="49">
        <v>61</v>
      </c>
      <c r="K74" t="s">
        <v>477</v>
      </c>
      <c r="L74" t="s">
        <v>478</v>
      </c>
      <c r="O74" s="14">
        <f t="shared" si="2"/>
        <v>6.0999999999999999E-2</v>
      </c>
      <c r="Q74" s="48"/>
      <c r="T74">
        <v>1</v>
      </c>
      <c r="U74" t="s">
        <v>11</v>
      </c>
      <c r="V74" t="s">
        <v>10</v>
      </c>
    </row>
    <row r="75" spans="1:22" x14ac:dyDescent="0.35">
      <c r="A75" t="s">
        <v>475</v>
      </c>
      <c r="E75" t="s">
        <v>103</v>
      </c>
      <c r="G75" s="47" t="s">
        <v>479</v>
      </c>
      <c r="H75">
        <v>2019</v>
      </c>
      <c r="I75" s="49">
        <v>157</v>
      </c>
      <c r="K75" t="s">
        <v>480</v>
      </c>
      <c r="L75" t="s">
        <v>478</v>
      </c>
      <c r="O75" s="14">
        <f t="shared" si="2"/>
        <v>0.157</v>
      </c>
      <c r="Q75" s="16">
        <f>IFERROR((I75/I76)^(1/(H75-H76)), "")</f>
        <v>0.96779569432634627</v>
      </c>
      <c r="R75" s="16"/>
      <c r="T75">
        <v>1</v>
      </c>
      <c r="U75" t="s">
        <v>11</v>
      </c>
      <c r="V75" t="s">
        <v>10</v>
      </c>
    </row>
    <row r="76" spans="1:22" x14ac:dyDescent="0.35">
      <c r="A76" t="s">
        <v>475</v>
      </c>
      <c r="E76" t="s">
        <v>103</v>
      </c>
      <c r="G76" s="47" t="s">
        <v>479</v>
      </c>
      <c r="H76">
        <v>2011</v>
      </c>
      <c r="I76" s="49">
        <v>204</v>
      </c>
      <c r="K76" t="s">
        <v>480</v>
      </c>
      <c r="L76" t="s">
        <v>478</v>
      </c>
      <c r="O76" s="14">
        <f t="shared" si="2"/>
        <v>0.20399999999999999</v>
      </c>
      <c r="Q76" s="48"/>
      <c r="T76">
        <v>1</v>
      </c>
      <c r="U76" t="s">
        <v>11</v>
      </c>
      <c r="V76" t="s">
        <v>10</v>
      </c>
    </row>
    <row r="77" spans="1:22" x14ac:dyDescent="0.35">
      <c r="A77" t="s">
        <v>475</v>
      </c>
      <c r="E77" t="s">
        <v>106</v>
      </c>
      <c r="G77" s="47" t="s">
        <v>481</v>
      </c>
      <c r="H77">
        <v>2019</v>
      </c>
      <c r="I77" s="49">
        <v>195</v>
      </c>
      <c r="K77" t="s">
        <v>482</v>
      </c>
      <c r="L77" t="s">
        <v>478</v>
      </c>
      <c r="O77" s="14">
        <f t="shared" si="2"/>
        <v>0.19500000000000001</v>
      </c>
      <c r="Q77" s="16">
        <f>IFERROR((I77/I78)^(1/(H77-H78)), "")</f>
        <v>1.0059240890265411</v>
      </c>
      <c r="R77" s="16"/>
      <c r="T77">
        <v>1</v>
      </c>
      <c r="U77" t="s">
        <v>11</v>
      </c>
      <c r="V77" t="s">
        <v>10</v>
      </c>
    </row>
    <row r="78" spans="1:22" x14ac:dyDescent="0.35">
      <c r="A78" t="s">
        <v>475</v>
      </c>
      <c r="E78" t="s">
        <v>106</v>
      </c>
      <c r="G78" s="47" t="s">
        <v>481</v>
      </c>
      <c r="H78">
        <v>2011</v>
      </c>
      <c r="I78" s="49">
        <v>186</v>
      </c>
      <c r="K78" t="s">
        <v>482</v>
      </c>
      <c r="L78" t="s">
        <v>478</v>
      </c>
      <c r="O78" s="14">
        <f t="shared" si="2"/>
        <v>0.186</v>
      </c>
      <c r="Q78" s="48"/>
      <c r="T78">
        <v>1</v>
      </c>
      <c r="U78" t="s">
        <v>11</v>
      </c>
      <c r="V78" t="s">
        <v>10</v>
      </c>
    </row>
    <row r="79" spans="1:22" x14ac:dyDescent="0.35">
      <c r="A79" t="s">
        <v>475</v>
      </c>
      <c r="E79" t="s">
        <v>109</v>
      </c>
      <c r="G79" s="47" t="s">
        <v>483</v>
      </c>
      <c r="H79">
        <v>2019</v>
      </c>
      <c r="I79" s="49">
        <v>144</v>
      </c>
      <c r="K79" t="s">
        <v>484</v>
      </c>
      <c r="L79" t="s">
        <v>478</v>
      </c>
      <c r="O79" s="14">
        <f t="shared" si="2"/>
        <v>0.14399999999999999</v>
      </c>
      <c r="Q79" s="16">
        <f>IFERROR((I79/I80)^(1/(H79-H80)), "")</f>
        <v>0.99164270513184261</v>
      </c>
      <c r="R79" s="16"/>
      <c r="T79">
        <v>1</v>
      </c>
      <c r="U79" t="s">
        <v>11</v>
      </c>
      <c r="V79" t="s">
        <v>10</v>
      </c>
    </row>
    <row r="80" spans="1:22" x14ac:dyDescent="0.35">
      <c r="A80" t="s">
        <v>475</v>
      </c>
      <c r="E80" t="s">
        <v>109</v>
      </c>
      <c r="G80" s="47" t="s">
        <v>483</v>
      </c>
      <c r="H80">
        <v>2011</v>
      </c>
      <c r="I80" s="49">
        <v>154</v>
      </c>
      <c r="K80" t="s">
        <v>484</v>
      </c>
      <c r="L80" t="s">
        <v>478</v>
      </c>
      <c r="O80" s="14">
        <f t="shared" si="2"/>
        <v>0.154</v>
      </c>
      <c r="Q80" s="48"/>
      <c r="T80">
        <v>1</v>
      </c>
      <c r="U80" t="s">
        <v>11</v>
      </c>
      <c r="V80" t="s">
        <v>10</v>
      </c>
    </row>
    <row r="81" spans="1:22" x14ac:dyDescent="0.35">
      <c r="A81" t="s">
        <v>475</v>
      </c>
      <c r="E81" t="s">
        <v>112</v>
      </c>
      <c r="G81" s="47" t="s">
        <v>485</v>
      </c>
      <c r="H81">
        <v>2019</v>
      </c>
      <c r="I81" s="49">
        <v>118</v>
      </c>
      <c r="K81" t="s">
        <v>486</v>
      </c>
      <c r="L81" t="s">
        <v>478</v>
      </c>
      <c r="O81" s="14">
        <f t="shared" si="2"/>
        <v>0.11799999999999999</v>
      </c>
      <c r="Q81" s="16">
        <f>IFERROR((I81/I82)^(1/(H81-H82)), "")</f>
        <v>0.98151101994666412</v>
      </c>
      <c r="R81" s="16"/>
      <c r="T81">
        <v>1</v>
      </c>
      <c r="U81" t="s">
        <v>11</v>
      </c>
      <c r="V81" t="s">
        <v>10</v>
      </c>
    </row>
    <row r="82" spans="1:22" x14ac:dyDescent="0.35">
      <c r="A82" t="s">
        <v>475</v>
      </c>
      <c r="E82" t="s">
        <v>112</v>
      </c>
      <c r="G82" s="47" t="s">
        <v>485</v>
      </c>
      <c r="H82">
        <v>2011</v>
      </c>
      <c r="I82" s="49">
        <v>137</v>
      </c>
      <c r="K82" t="s">
        <v>486</v>
      </c>
      <c r="L82" t="s">
        <v>478</v>
      </c>
      <c r="O82" s="14">
        <f t="shared" si="2"/>
        <v>0.13700000000000001</v>
      </c>
      <c r="Q82" s="48"/>
      <c r="T82">
        <v>1</v>
      </c>
      <c r="U82" t="s">
        <v>11</v>
      </c>
      <c r="V82" t="s">
        <v>10</v>
      </c>
    </row>
    <row r="83" spans="1:22" x14ac:dyDescent="0.35">
      <c r="A83" t="s">
        <v>475</v>
      </c>
      <c r="E83" t="s">
        <v>115</v>
      </c>
      <c r="G83" s="47" t="s">
        <v>487</v>
      </c>
      <c r="H83">
        <v>2019</v>
      </c>
      <c r="I83" s="49">
        <v>46</v>
      </c>
      <c r="K83" t="s">
        <v>488</v>
      </c>
      <c r="L83" t="s">
        <v>478</v>
      </c>
      <c r="O83" s="14">
        <f t="shared" si="2"/>
        <v>4.5999999999999999E-2</v>
      </c>
      <c r="Q83" s="16">
        <f>IFERROR((I83/I84)^(1/(H83-H84)), "")</f>
        <v>0.95231607419425801</v>
      </c>
      <c r="R83" s="16"/>
      <c r="T83">
        <v>1</v>
      </c>
      <c r="U83" t="s">
        <v>11</v>
      </c>
      <c r="V83" t="s">
        <v>10</v>
      </c>
    </row>
    <row r="84" spans="1:22" x14ac:dyDescent="0.35">
      <c r="A84" t="s">
        <v>475</v>
      </c>
      <c r="E84" t="s">
        <v>115</v>
      </c>
      <c r="G84" s="47" t="s">
        <v>487</v>
      </c>
      <c r="H84">
        <v>2011</v>
      </c>
      <c r="I84" s="49">
        <v>68</v>
      </c>
      <c r="K84" t="s">
        <v>488</v>
      </c>
      <c r="L84" t="s">
        <v>478</v>
      </c>
      <c r="O84" s="14">
        <f t="shared" si="2"/>
        <v>6.8000000000000005E-2</v>
      </c>
      <c r="Q84" s="16"/>
      <c r="T84">
        <v>1</v>
      </c>
      <c r="U84" t="s">
        <v>11</v>
      </c>
      <c r="V84" t="s">
        <v>10</v>
      </c>
    </row>
    <row r="85" spans="1:22" x14ac:dyDescent="0.35">
      <c r="A85" t="s">
        <v>475</v>
      </c>
      <c r="E85" t="s">
        <v>118</v>
      </c>
      <c r="G85" s="47" t="s">
        <v>489</v>
      </c>
      <c r="H85">
        <v>2016</v>
      </c>
      <c r="I85" s="49">
        <v>27</v>
      </c>
      <c r="K85" t="s">
        <v>490</v>
      </c>
      <c r="L85" t="s">
        <v>478</v>
      </c>
      <c r="O85" s="14">
        <f t="shared" si="2"/>
        <v>2.7E-2</v>
      </c>
      <c r="Q85" s="16">
        <f>IFERROR((I85/I86)^(1/(H85-H86)), "")</f>
        <v>1.0618587587949346</v>
      </c>
      <c r="T85">
        <v>1</v>
      </c>
      <c r="U85" t="s">
        <v>11</v>
      </c>
      <c r="V85" t="s">
        <v>10</v>
      </c>
    </row>
    <row r="86" spans="1:22" x14ac:dyDescent="0.35">
      <c r="A86" t="s">
        <v>475</v>
      </c>
      <c r="E86" t="s">
        <v>118</v>
      </c>
      <c r="G86" s="47" t="s">
        <v>489</v>
      </c>
      <c r="H86">
        <v>2011</v>
      </c>
      <c r="I86" s="49">
        <v>20</v>
      </c>
      <c r="K86" t="s">
        <v>490</v>
      </c>
      <c r="L86" t="s">
        <v>478</v>
      </c>
      <c r="O86" s="14">
        <f t="shared" si="2"/>
        <v>0.02</v>
      </c>
      <c r="Q86" s="48"/>
      <c r="T86">
        <v>1</v>
      </c>
      <c r="U86" t="s">
        <v>11</v>
      </c>
      <c r="V86" t="s">
        <v>10</v>
      </c>
    </row>
    <row r="87" spans="1:22" x14ac:dyDescent="0.35">
      <c r="A87" t="s">
        <v>475</v>
      </c>
      <c r="E87" t="s">
        <v>100</v>
      </c>
      <c r="G87" s="47" t="s">
        <v>476</v>
      </c>
      <c r="H87">
        <v>2019</v>
      </c>
      <c r="I87" s="49">
        <v>89</v>
      </c>
      <c r="K87" t="s">
        <v>477</v>
      </c>
      <c r="L87" t="s">
        <v>478</v>
      </c>
      <c r="O87" s="14">
        <f t="shared" si="2"/>
        <v>8.8999999999999996E-2</v>
      </c>
      <c r="Q87" s="16">
        <f>IFERROR((I87/I88)^(1/(H87-H88)), "")</f>
        <v>0.97723897298610929</v>
      </c>
      <c r="R87" s="16"/>
      <c r="T87">
        <v>1</v>
      </c>
      <c r="U87" t="s">
        <v>13</v>
      </c>
      <c r="V87" t="s">
        <v>12</v>
      </c>
    </row>
    <row r="88" spans="1:22" x14ac:dyDescent="0.35">
      <c r="A88" t="s">
        <v>475</v>
      </c>
      <c r="E88" t="s">
        <v>100</v>
      </c>
      <c r="G88" s="47" t="s">
        <v>476</v>
      </c>
      <c r="H88">
        <v>2011</v>
      </c>
      <c r="I88" s="49">
        <v>107</v>
      </c>
      <c r="K88" t="s">
        <v>477</v>
      </c>
      <c r="L88" t="s">
        <v>478</v>
      </c>
      <c r="O88" s="14">
        <f t="shared" si="2"/>
        <v>0.107</v>
      </c>
      <c r="Q88" s="48"/>
      <c r="T88">
        <v>1</v>
      </c>
      <c r="U88" t="s">
        <v>13</v>
      </c>
      <c r="V88" t="s">
        <v>12</v>
      </c>
    </row>
    <row r="89" spans="1:22" x14ac:dyDescent="0.35">
      <c r="A89" t="s">
        <v>475</v>
      </c>
      <c r="E89" t="s">
        <v>103</v>
      </c>
      <c r="G89" s="47" t="s">
        <v>479</v>
      </c>
      <c r="H89">
        <v>2019</v>
      </c>
      <c r="I89" s="49">
        <v>235</v>
      </c>
      <c r="K89" t="s">
        <v>480</v>
      </c>
      <c r="L89" t="s">
        <v>478</v>
      </c>
      <c r="O89" s="14">
        <f t="shared" si="2"/>
        <v>0.23499999999999999</v>
      </c>
      <c r="Q89" s="16">
        <f>IFERROR((I89/I90)^(1/(H89-H90)), "")</f>
        <v>0.99685353311678415</v>
      </c>
      <c r="R89" s="16"/>
      <c r="T89">
        <v>1</v>
      </c>
      <c r="U89" t="s">
        <v>13</v>
      </c>
      <c r="V89" t="s">
        <v>12</v>
      </c>
    </row>
    <row r="90" spans="1:22" x14ac:dyDescent="0.35">
      <c r="A90" t="s">
        <v>475</v>
      </c>
      <c r="E90" t="s">
        <v>103</v>
      </c>
      <c r="G90" s="47" t="s">
        <v>479</v>
      </c>
      <c r="H90">
        <v>2011</v>
      </c>
      <c r="I90" s="49">
        <v>241</v>
      </c>
      <c r="K90" t="s">
        <v>480</v>
      </c>
      <c r="L90" t="s">
        <v>478</v>
      </c>
      <c r="O90" s="14">
        <f t="shared" si="2"/>
        <v>0.24099999999999999</v>
      </c>
      <c r="Q90" s="48"/>
      <c r="T90">
        <v>1</v>
      </c>
      <c r="U90" t="s">
        <v>13</v>
      </c>
      <c r="V90" t="s">
        <v>12</v>
      </c>
    </row>
    <row r="91" spans="1:22" x14ac:dyDescent="0.35">
      <c r="A91" t="s">
        <v>475</v>
      </c>
      <c r="E91" t="s">
        <v>106</v>
      </c>
      <c r="G91" s="47" t="s">
        <v>481</v>
      </c>
      <c r="H91">
        <v>2019</v>
      </c>
      <c r="I91" s="49">
        <v>205</v>
      </c>
      <c r="K91" t="s">
        <v>482</v>
      </c>
      <c r="L91" t="s">
        <v>478</v>
      </c>
      <c r="O91" s="14">
        <f t="shared" si="2"/>
        <v>0.20499999999999999</v>
      </c>
      <c r="Q91" s="16">
        <f>IFERROR((I91/I92)^(1/(H91-H92)), "")</f>
        <v>0.95923160261985096</v>
      </c>
      <c r="R91" s="16"/>
      <c r="T91">
        <v>1</v>
      </c>
      <c r="U91" t="s">
        <v>13</v>
      </c>
      <c r="V91" t="s">
        <v>12</v>
      </c>
    </row>
    <row r="92" spans="1:22" x14ac:dyDescent="0.35">
      <c r="A92" t="s">
        <v>475</v>
      </c>
      <c r="E92" t="s">
        <v>106</v>
      </c>
      <c r="G92" s="47" t="s">
        <v>481</v>
      </c>
      <c r="H92">
        <v>2011</v>
      </c>
      <c r="I92" s="49">
        <v>286</v>
      </c>
      <c r="K92" t="s">
        <v>482</v>
      </c>
      <c r="L92" t="s">
        <v>478</v>
      </c>
      <c r="O92" s="14">
        <f t="shared" si="2"/>
        <v>0.28599999999999998</v>
      </c>
      <c r="Q92" s="48"/>
      <c r="T92">
        <v>1</v>
      </c>
      <c r="U92" t="s">
        <v>13</v>
      </c>
      <c r="V92" t="s">
        <v>12</v>
      </c>
    </row>
    <row r="93" spans="1:22" x14ac:dyDescent="0.35">
      <c r="A93" t="s">
        <v>475</v>
      </c>
      <c r="E93" t="s">
        <v>109</v>
      </c>
      <c r="G93" s="47" t="s">
        <v>483</v>
      </c>
      <c r="H93">
        <v>2019</v>
      </c>
      <c r="I93" s="49">
        <v>163</v>
      </c>
      <c r="K93" t="s">
        <v>484</v>
      </c>
      <c r="L93" t="s">
        <v>478</v>
      </c>
      <c r="O93" s="14">
        <f t="shared" si="2"/>
        <v>0.16300000000000001</v>
      </c>
      <c r="Q93" s="16">
        <f>IFERROR((I93/I94)^(1/(H93-H94)), "")</f>
        <v>0.96266330219938556</v>
      </c>
      <c r="R93" s="16"/>
      <c r="T93">
        <v>1</v>
      </c>
      <c r="U93" t="s">
        <v>13</v>
      </c>
      <c r="V93" t="s">
        <v>12</v>
      </c>
    </row>
    <row r="94" spans="1:22" x14ac:dyDescent="0.35">
      <c r="A94" t="s">
        <v>475</v>
      </c>
      <c r="E94" t="s">
        <v>109</v>
      </c>
      <c r="G94" s="47" t="s">
        <v>483</v>
      </c>
      <c r="H94">
        <v>2011</v>
      </c>
      <c r="I94" s="49">
        <v>221</v>
      </c>
      <c r="K94" t="s">
        <v>484</v>
      </c>
      <c r="L94" t="s">
        <v>478</v>
      </c>
      <c r="O94" s="14">
        <f t="shared" si="2"/>
        <v>0.221</v>
      </c>
      <c r="Q94" s="48"/>
      <c r="T94">
        <v>1</v>
      </c>
      <c r="U94" t="s">
        <v>13</v>
      </c>
      <c r="V94" t="s">
        <v>12</v>
      </c>
    </row>
    <row r="95" spans="1:22" x14ac:dyDescent="0.35">
      <c r="A95" t="s">
        <v>475</v>
      </c>
      <c r="E95" t="s">
        <v>112</v>
      </c>
      <c r="G95" s="47" t="s">
        <v>485</v>
      </c>
      <c r="H95">
        <v>2019</v>
      </c>
      <c r="I95" s="49">
        <v>113</v>
      </c>
      <c r="K95" t="s">
        <v>486</v>
      </c>
      <c r="L95" t="s">
        <v>478</v>
      </c>
      <c r="O95" s="14">
        <f t="shared" si="2"/>
        <v>0.113</v>
      </c>
      <c r="Q95" s="16">
        <f>IFERROR((I95/I96)^(1/(H95-H96)), "")</f>
        <v>0.95745816617065971</v>
      </c>
      <c r="R95" s="16"/>
      <c r="T95">
        <v>1</v>
      </c>
      <c r="U95" t="s">
        <v>13</v>
      </c>
      <c r="V95" t="s">
        <v>12</v>
      </c>
    </row>
    <row r="96" spans="1:22" x14ac:dyDescent="0.35">
      <c r="A96" t="s">
        <v>475</v>
      </c>
      <c r="E96" t="s">
        <v>112</v>
      </c>
      <c r="G96" s="47" t="s">
        <v>485</v>
      </c>
      <c r="H96">
        <v>2011</v>
      </c>
      <c r="I96" s="49">
        <v>160</v>
      </c>
      <c r="K96" t="s">
        <v>486</v>
      </c>
      <c r="L96" t="s">
        <v>478</v>
      </c>
      <c r="O96" s="14">
        <f t="shared" si="2"/>
        <v>0.16</v>
      </c>
      <c r="Q96" s="48"/>
      <c r="T96">
        <v>1</v>
      </c>
      <c r="U96" t="s">
        <v>13</v>
      </c>
      <c r="V96" t="s">
        <v>12</v>
      </c>
    </row>
    <row r="97" spans="1:22" x14ac:dyDescent="0.35">
      <c r="A97" t="s">
        <v>475</v>
      </c>
      <c r="E97" t="s">
        <v>115</v>
      </c>
      <c r="G97" s="47" t="s">
        <v>487</v>
      </c>
      <c r="H97">
        <v>2019</v>
      </c>
      <c r="I97" s="49">
        <v>54</v>
      </c>
      <c r="K97" t="s">
        <v>488</v>
      </c>
      <c r="L97" t="s">
        <v>478</v>
      </c>
      <c r="O97" s="14">
        <f t="shared" si="2"/>
        <v>5.3999999999999999E-2</v>
      </c>
      <c r="Q97" s="16">
        <f>IFERROR((I97/I98)^(1/(H97-H98)), "")</f>
        <v>0.95976865458264549</v>
      </c>
      <c r="R97" s="16"/>
      <c r="T97">
        <v>1</v>
      </c>
      <c r="U97" t="s">
        <v>13</v>
      </c>
      <c r="V97" t="s">
        <v>12</v>
      </c>
    </row>
    <row r="98" spans="1:22" x14ac:dyDescent="0.35">
      <c r="A98" t="s">
        <v>475</v>
      </c>
      <c r="E98" t="s">
        <v>115</v>
      </c>
      <c r="G98" s="47" t="s">
        <v>487</v>
      </c>
      <c r="H98">
        <v>2011</v>
      </c>
      <c r="I98" s="49">
        <v>75</v>
      </c>
      <c r="K98" t="s">
        <v>488</v>
      </c>
      <c r="L98" t="s">
        <v>478</v>
      </c>
      <c r="O98" s="14">
        <f t="shared" si="2"/>
        <v>7.4999999999999997E-2</v>
      </c>
      <c r="Q98" s="16"/>
      <c r="T98">
        <v>1</v>
      </c>
      <c r="U98" t="s">
        <v>13</v>
      </c>
      <c r="V98" t="s">
        <v>12</v>
      </c>
    </row>
    <row r="99" spans="1:22" x14ac:dyDescent="0.35">
      <c r="A99" t="s">
        <v>475</v>
      </c>
      <c r="E99" t="s">
        <v>118</v>
      </c>
      <c r="G99" s="47" t="s">
        <v>489</v>
      </c>
      <c r="H99">
        <v>2016</v>
      </c>
      <c r="I99" s="49">
        <v>25</v>
      </c>
      <c r="K99" t="s">
        <v>490</v>
      </c>
      <c r="L99" t="s">
        <v>478</v>
      </c>
      <c r="O99" s="14">
        <f t="shared" si="2"/>
        <v>2.5000000000000001E-2</v>
      </c>
      <c r="Q99" s="16">
        <f>IFERROR((I99/I100)^(1/(H99-H100)), "")</f>
        <v>0.92458673196759678</v>
      </c>
      <c r="T99">
        <v>1</v>
      </c>
      <c r="U99" t="s">
        <v>13</v>
      </c>
      <c r="V99" t="s">
        <v>12</v>
      </c>
    </row>
    <row r="100" spans="1:22" x14ac:dyDescent="0.35">
      <c r="A100" t="s">
        <v>475</v>
      </c>
      <c r="E100" t="s">
        <v>118</v>
      </c>
      <c r="G100" s="47" t="s">
        <v>489</v>
      </c>
      <c r="H100">
        <v>2011</v>
      </c>
      <c r="I100" s="49">
        <v>37</v>
      </c>
      <c r="K100" t="s">
        <v>490</v>
      </c>
      <c r="L100" t="s">
        <v>478</v>
      </c>
      <c r="O100" s="14">
        <f t="shared" si="2"/>
        <v>3.6999999999999998E-2</v>
      </c>
      <c r="Q100" s="48"/>
      <c r="T100">
        <v>1</v>
      </c>
      <c r="U100" t="s">
        <v>13</v>
      </c>
      <c r="V100" t="s">
        <v>12</v>
      </c>
    </row>
    <row r="101" spans="1:22" x14ac:dyDescent="0.35">
      <c r="A101" t="s">
        <v>475</v>
      </c>
      <c r="E101" t="s">
        <v>100</v>
      </c>
      <c r="G101" s="47" t="s">
        <v>476</v>
      </c>
      <c r="H101">
        <v>2019</v>
      </c>
      <c r="I101" s="49">
        <v>95</v>
      </c>
      <c r="K101" t="s">
        <v>477</v>
      </c>
      <c r="L101" t="s">
        <v>478</v>
      </c>
      <c r="O101" s="14">
        <f t="shared" si="2"/>
        <v>9.5000000000000001E-2</v>
      </c>
      <c r="Q101" s="16">
        <f>IFERROR((I101/I102)^(1/(H101-H102)), "")</f>
        <v>0.97429891282911052</v>
      </c>
      <c r="R101" s="16"/>
      <c r="T101">
        <v>1</v>
      </c>
      <c r="U101" t="s">
        <v>15</v>
      </c>
      <c r="V101" t="s">
        <v>14</v>
      </c>
    </row>
    <row r="102" spans="1:22" x14ac:dyDescent="0.35">
      <c r="A102" t="s">
        <v>475</v>
      </c>
      <c r="E102" t="s">
        <v>100</v>
      </c>
      <c r="G102" s="47" t="s">
        <v>476</v>
      </c>
      <c r="H102">
        <v>2011</v>
      </c>
      <c r="I102" s="49">
        <v>117</v>
      </c>
      <c r="K102" t="s">
        <v>477</v>
      </c>
      <c r="L102" t="s">
        <v>478</v>
      </c>
      <c r="O102" s="14">
        <f t="shared" si="2"/>
        <v>0.11700000000000001</v>
      </c>
      <c r="Q102" s="48"/>
      <c r="T102">
        <v>1</v>
      </c>
      <c r="U102" t="s">
        <v>15</v>
      </c>
      <c r="V102" t="s">
        <v>14</v>
      </c>
    </row>
    <row r="103" spans="1:22" x14ac:dyDescent="0.35">
      <c r="A103" t="s">
        <v>475</v>
      </c>
      <c r="E103" t="s">
        <v>103</v>
      </c>
      <c r="G103" s="47" t="s">
        <v>479</v>
      </c>
      <c r="H103">
        <v>2019</v>
      </c>
      <c r="I103" s="49">
        <v>264</v>
      </c>
      <c r="K103" t="s">
        <v>480</v>
      </c>
      <c r="L103" t="s">
        <v>478</v>
      </c>
      <c r="O103" s="14">
        <f t="shared" si="2"/>
        <v>0.26400000000000001</v>
      </c>
      <c r="Q103" s="16">
        <f>IFERROR((I103/I104)^(1/(H103-H104)), "")</f>
        <v>0.98373852368882952</v>
      </c>
      <c r="R103" s="16"/>
      <c r="T103">
        <v>1</v>
      </c>
      <c r="U103" t="s">
        <v>15</v>
      </c>
      <c r="V103" t="s">
        <v>14</v>
      </c>
    </row>
    <row r="104" spans="1:22" x14ac:dyDescent="0.35">
      <c r="A104" t="s">
        <v>475</v>
      </c>
      <c r="E104" t="s">
        <v>103</v>
      </c>
      <c r="G104" s="47" t="s">
        <v>479</v>
      </c>
      <c r="H104">
        <v>2011</v>
      </c>
      <c r="I104" s="49">
        <v>301</v>
      </c>
      <c r="K104" t="s">
        <v>480</v>
      </c>
      <c r="L104" t="s">
        <v>478</v>
      </c>
      <c r="O104" s="14">
        <f t="shared" si="2"/>
        <v>0.30099999999999999</v>
      </c>
      <c r="Q104" s="48"/>
      <c r="T104">
        <v>1</v>
      </c>
      <c r="U104" t="s">
        <v>15</v>
      </c>
      <c r="V104" t="s">
        <v>14</v>
      </c>
    </row>
    <row r="105" spans="1:22" x14ac:dyDescent="0.35">
      <c r="A105" t="s">
        <v>475</v>
      </c>
      <c r="E105" t="s">
        <v>106</v>
      </c>
      <c r="G105" s="47" t="s">
        <v>481</v>
      </c>
      <c r="H105">
        <v>2019</v>
      </c>
      <c r="I105" s="49">
        <v>274</v>
      </c>
      <c r="K105" t="s">
        <v>482</v>
      </c>
      <c r="L105" t="s">
        <v>478</v>
      </c>
      <c r="O105" s="14">
        <f t="shared" si="2"/>
        <v>0.27400000000000002</v>
      </c>
      <c r="Q105" s="16">
        <f>IFERROR((I105/I106)^(1/(H105-H106)), "")</f>
        <v>0.98078784072945902</v>
      </c>
      <c r="R105" s="16"/>
      <c r="T105">
        <v>1</v>
      </c>
      <c r="U105" t="s">
        <v>15</v>
      </c>
      <c r="V105" t="s">
        <v>14</v>
      </c>
    </row>
    <row r="106" spans="1:22" x14ac:dyDescent="0.35">
      <c r="A106" t="s">
        <v>475</v>
      </c>
      <c r="E106" t="s">
        <v>106</v>
      </c>
      <c r="G106" s="47" t="s">
        <v>481</v>
      </c>
      <c r="H106">
        <v>2011</v>
      </c>
      <c r="I106" s="49">
        <v>320</v>
      </c>
      <c r="K106" t="s">
        <v>482</v>
      </c>
      <c r="L106" t="s">
        <v>478</v>
      </c>
      <c r="O106" s="14">
        <f t="shared" si="2"/>
        <v>0.32</v>
      </c>
      <c r="Q106" s="48"/>
      <c r="T106">
        <v>1</v>
      </c>
      <c r="U106" t="s">
        <v>15</v>
      </c>
      <c r="V106" t="s">
        <v>14</v>
      </c>
    </row>
    <row r="107" spans="1:22" x14ac:dyDescent="0.35">
      <c r="A107" t="s">
        <v>475</v>
      </c>
      <c r="E107" t="s">
        <v>109</v>
      </c>
      <c r="G107" s="47" t="s">
        <v>483</v>
      </c>
      <c r="H107">
        <v>2019</v>
      </c>
      <c r="I107" s="49">
        <v>243</v>
      </c>
      <c r="K107" t="s">
        <v>484</v>
      </c>
      <c r="L107" t="s">
        <v>478</v>
      </c>
      <c r="O107" s="14">
        <f t="shared" si="2"/>
        <v>0.24299999999999999</v>
      </c>
      <c r="Q107" s="16">
        <f>IFERROR((I107/I108)^(1/(H107-H108)), "")</f>
        <v>0.97319510609944904</v>
      </c>
      <c r="R107" s="16"/>
      <c r="T107">
        <v>1</v>
      </c>
      <c r="U107" t="s">
        <v>15</v>
      </c>
      <c r="V107" t="s">
        <v>14</v>
      </c>
    </row>
    <row r="108" spans="1:22" x14ac:dyDescent="0.35">
      <c r="A108" t="s">
        <v>475</v>
      </c>
      <c r="E108" t="s">
        <v>109</v>
      </c>
      <c r="G108" s="47" t="s">
        <v>483</v>
      </c>
      <c r="H108">
        <v>2011</v>
      </c>
      <c r="I108" s="49">
        <v>302</v>
      </c>
      <c r="K108" t="s">
        <v>484</v>
      </c>
      <c r="L108" t="s">
        <v>478</v>
      </c>
      <c r="O108" s="14">
        <f t="shared" si="2"/>
        <v>0.30199999999999999</v>
      </c>
      <c r="Q108" s="48"/>
      <c r="T108">
        <v>1</v>
      </c>
      <c r="U108" t="s">
        <v>15</v>
      </c>
      <c r="V108" t="s">
        <v>14</v>
      </c>
    </row>
    <row r="109" spans="1:22" x14ac:dyDescent="0.35">
      <c r="A109" t="s">
        <v>475</v>
      </c>
      <c r="E109" t="s">
        <v>112</v>
      </c>
      <c r="G109" s="47" t="s">
        <v>485</v>
      </c>
      <c r="H109">
        <v>2019</v>
      </c>
      <c r="I109" s="49">
        <v>194</v>
      </c>
      <c r="K109" t="s">
        <v>486</v>
      </c>
      <c r="L109" t="s">
        <v>478</v>
      </c>
      <c r="O109" s="14">
        <f t="shared" si="2"/>
        <v>0.19400000000000001</v>
      </c>
      <c r="Q109" s="16">
        <f>IFERROR((I109/I110)^(1/(H109-H110)), "")</f>
        <v>1.0012961877055229</v>
      </c>
      <c r="R109" s="16"/>
      <c r="T109">
        <v>1</v>
      </c>
      <c r="U109" t="s">
        <v>15</v>
      </c>
      <c r="V109" t="s">
        <v>14</v>
      </c>
    </row>
    <row r="110" spans="1:22" x14ac:dyDescent="0.35">
      <c r="A110" t="s">
        <v>475</v>
      </c>
      <c r="E110" t="s">
        <v>112</v>
      </c>
      <c r="G110" s="47" t="s">
        <v>485</v>
      </c>
      <c r="H110">
        <v>2011</v>
      </c>
      <c r="I110" s="49">
        <v>192</v>
      </c>
      <c r="K110" t="s">
        <v>486</v>
      </c>
      <c r="L110" t="s">
        <v>478</v>
      </c>
      <c r="O110" s="14">
        <f t="shared" si="2"/>
        <v>0.192</v>
      </c>
      <c r="Q110" s="48"/>
      <c r="T110">
        <v>1</v>
      </c>
      <c r="U110" t="s">
        <v>15</v>
      </c>
      <c r="V110" t="s">
        <v>14</v>
      </c>
    </row>
    <row r="111" spans="1:22" x14ac:dyDescent="0.35">
      <c r="A111" t="s">
        <v>475</v>
      </c>
      <c r="E111" t="s">
        <v>115</v>
      </c>
      <c r="G111" s="47" t="s">
        <v>487</v>
      </c>
      <c r="H111">
        <v>2016</v>
      </c>
      <c r="I111" s="49">
        <v>85</v>
      </c>
      <c r="K111" t="s">
        <v>488</v>
      </c>
      <c r="L111" t="s">
        <v>478</v>
      </c>
      <c r="O111" s="14">
        <f t="shared" si="2"/>
        <v>8.5000000000000006E-2</v>
      </c>
      <c r="Q111" s="16">
        <f>IFERROR((I111/I112)^(1/(H111-H112)), "")</f>
        <v>0.8974561003782201</v>
      </c>
      <c r="T111">
        <v>1</v>
      </c>
      <c r="U111" t="s">
        <v>15</v>
      </c>
      <c r="V111" t="s">
        <v>14</v>
      </c>
    </row>
    <row r="112" spans="1:22" x14ac:dyDescent="0.35">
      <c r="A112" t="s">
        <v>475</v>
      </c>
      <c r="E112" t="s">
        <v>115</v>
      </c>
      <c r="G112" s="47" t="s">
        <v>487</v>
      </c>
      <c r="H112">
        <v>2011</v>
      </c>
      <c r="I112" s="49">
        <v>146</v>
      </c>
      <c r="K112" t="s">
        <v>488</v>
      </c>
      <c r="L112" t="s">
        <v>478</v>
      </c>
      <c r="O112" s="14">
        <f t="shared" si="2"/>
        <v>0.14599999999999999</v>
      </c>
      <c r="Q112" s="48"/>
      <c r="T112">
        <v>1</v>
      </c>
      <c r="U112" t="s">
        <v>15</v>
      </c>
      <c r="V112" t="s">
        <v>14</v>
      </c>
    </row>
    <row r="113" spans="1:22" x14ac:dyDescent="0.35">
      <c r="A113" t="s">
        <v>475</v>
      </c>
      <c r="E113" t="s">
        <v>118</v>
      </c>
      <c r="G113" s="47" t="s">
        <v>489</v>
      </c>
      <c r="H113">
        <v>2016</v>
      </c>
      <c r="I113" s="49">
        <v>0</v>
      </c>
      <c r="K113" t="s">
        <v>491</v>
      </c>
      <c r="L113" t="s">
        <v>478</v>
      </c>
      <c r="O113" s="14">
        <f t="shared" si="2"/>
        <v>0</v>
      </c>
      <c r="Q113" s="48">
        <v>1</v>
      </c>
      <c r="T113">
        <v>1</v>
      </c>
      <c r="U113" t="s">
        <v>15</v>
      </c>
      <c r="V113" t="s">
        <v>14</v>
      </c>
    </row>
    <row r="114" spans="1:22" x14ac:dyDescent="0.35">
      <c r="A114" t="s">
        <v>475</v>
      </c>
      <c r="E114" t="s">
        <v>100</v>
      </c>
      <c r="G114" s="47" t="s">
        <v>476</v>
      </c>
      <c r="H114">
        <v>2019</v>
      </c>
      <c r="I114" s="49">
        <v>73</v>
      </c>
      <c r="K114" t="s">
        <v>477</v>
      </c>
      <c r="L114" t="s">
        <v>478</v>
      </c>
      <c r="O114" s="14">
        <f t="shared" si="2"/>
        <v>7.2999999999999995E-2</v>
      </c>
      <c r="Q114" s="16">
        <f>IFERROR((I114/I115)^(1/(H114-H115)), "")</f>
        <v>0.92100707936104054</v>
      </c>
      <c r="R114" s="16"/>
      <c r="T114">
        <v>1</v>
      </c>
      <c r="U114" t="s">
        <v>17</v>
      </c>
      <c r="V114" t="s">
        <v>16</v>
      </c>
    </row>
    <row r="115" spans="1:22" x14ac:dyDescent="0.35">
      <c r="A115" t="s">
        <v>475</v>
      </c>
      <c r="E115" t="s">
        <v>100</v>
      </c>
      <c r="G115" s="47" t="s">
        <v>476</v>
      </c>
      <c r="H115">
        <v>2011</v>
      </c>
      <c r="I115" s="49">
        <v>141</v>
      </c>
      <c r="K115" t="s">
        <v>477</v>
      </c>
      <c r="L115" t="s">
        <v>478</v>
      </c>
      <c r="O115" s="14">
        <f t="shared" si="2"/>
        <v>0.14099999999999999</v>
      </c>
      <c r="Q115" s="48"/>
      <c r="T115">
        <v>1</v>
      </c>
      <c r="U115" t="s">
        <v>17</v>
      </c>
      <c r="V115" t="s">
        <v>16</v>
      </c>
    </row>
    <row r="116" spans="1:22" x14ac:dyDescent="0.35">
      <c r="A116" t="s">
        <v>475</v>
      </c>
      <c r="E116" t="s">
        <v>103</v>
      </c>
      <c r="G116" s="47" t="s">
        <v>479</v>
      </c>
      <c r="H116">
        <v>2019</v>
      </c>
      <c r="I116" s="49">
        <v>248</v>
      </c>
      <c r="K116" t="s">
        <v>480</v>
      </c>
      <c r="L116" t="s">
        <v>478</v>
      </c>
      <c r="O116" s="14">
        <f t="shared" si="2"/>
        <v>0.248</v>
      </c>
      <c r="Q116" s="16">
        <f>IFERROR((I116/I117)^(1/(H116-H117)), "")</f>
        <v>1.0122403503324773</v>
      </c>
      <c r="R116" s="16"/>
      <c r="T116">
        <v>1</v>
      </c>
      <c r="U116" t="s">
        <v>17</v>
      </c>
      <c r="V116" t="s">
        <v>16</v>
      </c>
    </row>
    <row r="117" spans="1:22" x14ac:dyDescent="0.35">
      <c r="A117" t="s">
        <v>475</v>
      </c>
      <c r="E117" t="s">
        <v>103</v>
      </c>
      <c r="G117" s="47" t="s">
        <v>479</v>
      </c>
      <c r="H117">
        <v>2011</v>
      </c>
      <c r="I117" s="49">
        <v>225</v>
      </c>
      <c r="K117" t="s">
        <v>480</v>
      </c>
      <c r="L117" t="s">
        <v>478</v>
      </c>
      <c r="O117" s="14">
        <f t="shared" si="2"/>
        <v>0.22500000000000001</v>
      </c>
      <c r="Q117" s="48"/>
      <c r="T117">
        <v>1</v>
      </c>
      <c r="U117" t="s">
        <v>17</v>
      </c>
      <c r="V117" t="s">
        <v>16</v>
      </c>
    </row>
    <row r="118" spans="1:22" x14ac:dyDescent="0.35">
      <c r="A118" t="s">
        <v>475</v>
      </c>
      <c r="E118" t="s">
        <v>106</v>
      </c>
      <c r="G118" s="47" t="s">
        <v>481</v>
      </c>
      <c r="H118">
        <v>2019</v>
      </c>
      <c r="I118" s="49">
        <v>214</v>
      </c>
      <c r="K118" t="s">
        <v>482</v>
      </c>
      <c r="L118" t="s">
        <v>478</v>
      </c>
      <c r="O118" s="14">
        <f t="shared" si="2"/>
        <v>0.214</v>
      </c>
      <c r="Q118" s="16">
        <f>IFERROR((I118/I119)^(1/(H118-H119)), "")</f>
        <v>0.99102758280210379</v>
      </c>
      <c r="R118" s="16"/>
      <c r="T118">
        <v>1</v>
      </c>
      <c r="U118" t="s">
        <v>17</v>
      </c>
      <c r="V118" t="s">
        <v>16</v>
      </c>
    </row>
    <row r="119" spans="1:22" x14ac:dyDescent="0.35">
      <c r="A119" t="s">
        <v>475</v>
      </c>
      <c r="E119" t="s">
        <v>106</v>
      </c>
      <c r="G119" s="47" t="s">
        <v>481</v>
      </c>
      <c r="H119">
        <v>2011</v>
      </c>
      <c r="I119" s="49">
        <v>230</v>
      </c>
      <c r="K119" t="s">
        <v>482</v>
      </c>
      <c r="L119" t="s">
        <v>478</v>
      </c>
      <c r="O119" s="14">
        <f t="shared" si="2"/>
        <v>0.23</v>
      </c>
      <c r="Q119" s="48"/>
      <c r="T119">
        <v>1</v>
      </c>
      <c r="U119" t="s">
        <v>17</v>
      </c>
      <c r="V119" t="s">
        <v>16</v>
      </c>
    </row>
    <row r="120" spans="1:22" x14ac:dyDescent="0.35">
      <c r="A120" t="s">
        <v>475</v>
      </c>
      <c r="E120" t="s">
        <v>109</v>
      </c>
      <c r="G120" s="47" t="s">
        <v>483</v>
      </c>
      <c r="H120">
        <v>2019</v>
      </c>
      <c r="I120" s="49">
        <v>169</v>
      </c>
      <c r="K120" t="s">
        <v>484</v>
      </c>
      <c r="L120" t="s">
        <v>478</v>
      </c>
      <c r="O120" s="14">
        <f t="shared" si="2"/>
        <v>0.16900000000000001</v>
      </c>
      <c r="Q120" s="16">
        <f>IFERROR((I120/I121)^(1/(H120-H121)), "")</f>
        <v>0.96812252252223585</v>
      </c>
      <c r="R120" s="16"/>
      <c r="T120">
        <v>1</v>
      </c>
      <c r="U120" t="s">
        <v>17</v>
      </c>
      <c r="V120" t="s">
        <v>16</v>
      </c>
    </row>
    <row r="121" spans="1:22" x14ac:dyDescent="0.35">
      <c r="A121" t="s">
        <v>475</v>
      </c>
      <c r="E121" t="s">
        <v>109</v>
      </c>
      <c r="G121" s="47" t="s">
        <v>483</v>
      </c>
      <c r="H121">
        <v>2011</v>
      </c>
      <c r="I121" s="49">
        <v>219</v>
      </c>
      <c r="K121" t="s">
        <v>484</v>
      </c>
      <c r="L121" t="s">
        <v>478</v>
      </c>
      <c r="O121" s="14">
        <f t="shared" si="2"/>
        <v>0.219</v>
      </c>
      <c r="Q121" s="48"/>
      <c r="T121">
        <v>1</v>
      </c>
      <c r="U121" t="s">
        <v>17</v>
      </c>
      <c r="V121" t="s">
        <v>16</v>
      </c>
    </row>
    <row r="122" spans="1:22" x14ac:dyDescent="0.35">
      <c r="A122" t="s">
        <v>475</v>
      </c>
      <c r="E122" t="s">
        <v>112</v>
      </c>
      <c r="G122" s="47" t="s">
        <v>485</v>
      </c>
      <c r="H122">
        <v>2019</v>
      </c>
      <c r="I122" s="49">
        <v>127</v>
      </c>
      <c r="K122" t="s">
        <v>486</v>
      </c>
      <c r="L122" t="s">
        <v>478</v>
      </c>
      <c r="O122" s="14">
        <f t="shared" si="2"/>
        <v>0.127</v>
      </c>
      <c r="Q122" s="16">
        <f>IFERROR((I122/I123)^(1/(H122-H123)), "")</f>
        <v>0.99902008324967195</v>
      </c>
      <c r="R122" s="16"/>
      <c r="T122">
        <v>1</v>
      </c>
      <c r="U122" t="s">
        <v>17</v>
      </c>
      <c r="V122" t="s">
        <v>16</v>
      </c>
    </row>
    <row r="123" spans="1:22" x14ac:dyDescent="0.35">
      <c r="A123" t="s">
        <v>475</v>
      </c>
      <c r="E123" t="s">
        <v>112</v>
      </c>
      <c r="G123" s="47" t="s">
        <v>485</v>
      </c>
      <c r="H123">
        <v>2011</v>
      </c>
      <c r="I123" s="49">
        <v>128</v>
      </c>
      <c r="K123" t="s">
        <v>486</v>
      </c>
      <c r="L123" t="s">
        <v>478</v>
      </c>
      <c r="O123" s="14">
        <f t="shared" si="2"/>
        <v>0.128</v>
      </c>
      <c r="Q123" s="48"/>
      <c r="T123">
        <v>1</v>
      </c>
      <c r="U123" t="s">
        <v>17</v>
      </c>
      <c r="V123" t="s">
        <v>16</v>
      </c>
    </row>
    <row r="124" spans="1:22" x14ac:dyDescent="0.35">
      <c r="A124" t="s">
        <v>475</v>
      </c>
      <c r="E124" t="s">
        <v>115</v>
      </c>
      <c r="G124" s="47" t="s">
        <v>487</v>
      </c>
      <c r="H124">
        <v>2019</v>
      </c>
      <c r="I124" s="49">
        <v>66</v>
      </c>
      <c r="K124" t="s">
        <v>488</v>
      </c>
      <c r="L124" t="s">
        <v>478</v>
      </c>
      <c r="O124" s="14">
        <f t="shared" si="2"/>
        <v>6.6000000000000003E-2</v>
      </c>
      <c r="Q124" s="16">
        <f>IFERROR((I124/I125)^(1/(H124-H125)), "")</f>
        <v>0.98747846761616642</v>
      </c>
      <c r="R124" s="16"/>
      <c r="T124">
        <v>1</v>
      </c>
      <c r="U124" t="s">
        <v>17</v>
      </c>
      <c r="V124" t="s">
        <v>16</v>
      </c>
    </row>
    <row r="125" spans="1:22" x14ac:dyDescent="0.35">
      <c r="A125" t="s">
        <v>475</v>
      </c>
      <c r="E125" t="s">
        <v>115</v>
      </c>
      <c r="G125" s="47" t="s">
        <v>487</v>
      </c>
      <c r="H125">
        <v>2011</v>
      </c>
      <c r="I125" s="49">
        <v>73</v>
      </c>
      <c r="K125" t="s">
        <v>488</v>
      </c>
      <c r="L125" t="s">
        <v>478</v>
      </c>
      <c r="O125" s="14">
        <f t="shared" si="2"/>
        <v>7.2999999999999995E-2</v>
      </c>
      <c r="Q125" s="48"/>
      <c r="T125">
        <v>1</v>
      </c>
      <c r="U125" t="s">
        <v>17</v>
      </c>
      <c r="V125" t="s">
        <v>16</v>
      </c>
    </row>
    <row r="126" spans="1:22" x14ac:dyDescent="0.35">
      <c r="A126" t="s">
        <v>475</v>
      </c>
      <c r="E126" t="s">
        <v>118</v>
      </c>
      <c r="G126" s="47" t="s">
        <v>489</v>
      </c>
      <c r="H126">
        <v>2011</v>
      </c>
      <c r="I126" s="49">
        <v>22</v>
      </c>
      <c r="K126" t="s">
        <v>490</v>
      </c>
      <c r="L126" t="s">
        <v>478</v>
      </c>
      <c r="O126" s="14">
        <f t="shared" si="2"/>
        <v>2.1999999999999999E-2</v>
      </c>
      <c r="Q126" s="16">
        <v>1</v>
      </c>
      <c r="T126">
        <v>1</v>
      </c>
      <c r="U126" t="s">
        <v>17</v>
      </c>
      <c r="V126" t="s">
        <v>16</v>
      </c>
    </row>
    <row r="127" spans="1:22" x14ac:dyDescent="0.35">
      <c r="A127" t="s">
        <v>475</v>
      </c>
      <c r="E127" t="s">
        <v>100</v>
      </c>
      <c r="G127" s="47" t="s">
        <v>476</v>
      </c>
      <c r="H127">
        <v>2019</v>
      </c>
      <c r="I127" s="49">
        <v>73</v>
      </c>
      <c r="K127" t="s">
        <v>477</v>
      </c>
      <c r="L127" t="s">
        <v>478</v>
      </c>
      <c r="O127" s="14">
        <f t="shared" si="2"/>
        <v>7.2999999999999995E-2</v>
      </c>
      <c r="Q127" s="16">
        <f>IFERROR((I127/I128)^(1/(H127-H128)), "")</f>
        <v>1.0146147881626517</v>
      </c>
      <c r="R127" s="16"/>
      <c r="T127">
        <v>1</v>
      </c>
      <c r="U127" t="s">
        <v>19</v>
      </c>
      <c r="V127" t="s">
        <v>18</v>
      </c>
    </row>
    <row r="128" spans="1:22" x14ac:dyDescent="0.35">
      <c r="A128" t="s">
        <v>475</v>
      </c>
      <c r="E128" t="s">
        <v>100</v>
      </c>
      <c r="G128" s="47" t="s">
        <v>476</v>
      </c>
      <c r="H128">
        <v>2011</v>
      </c>
      <c r="I128" s="49">
        <v>65</v>
      </c>
      <c r="K128" t="s">
        <v>477</v>
      </c>
      <c r="L128" t="s">
        <v>478</v>
      </c>
      <c r="O128" s="14">
        <f t="shared" si="2"/>
        <v>6.5000000000000002E-2</v>
      </c>
      <c r="Q128" s="48"/>
      <c r="T128">
        <v>1</v>
      </c>
      <c r="U128" t="s">
        <v>19</v>
      </c>
      <c r="V128" t="s">
        <v>18</v>
      </c>
    </row>
    <row r="129" spans="1:22" x14ac:dyDescent="0.35">
      <c r="A129" t="s">
        <v>475</v>
      </c>
      <c r="E129" t="s">
        <v>103</v>
      </c>
      <c r="G129" s="47" t="s">
        <v>479</v>
      </c>
      <c r="H129">
        <v>2019</v>
      </c>
      <c r="I129" s="49">
        <v>181</v>
      </c>
      <c r="K129" t="s">
        <v>480</v>
      </c>
      <c r="L129" t="s">
        <v>478</v>
      </c>
      <c r="O129" s="14">
        <f t="shared" si="2"/>
        <v>0.18099999999999999</v>
      </c>
      <c r="Q129" s="16">
        <f>IFERROR((I129/I130)^(1/(H129-H130)), "")</f>
        <v>1.0020913689895239</v>
      </c>
      <c r="R129" s="16"/>
      <c r="T129">
        <v>1</v>
      </c>
      <c r="U129" t="s">
        <v>19</v>
      </c>
      <c r="V129" t="s">
        <v>18</v>
      </c>
    </row>
    <row r="130" spans="1:22" x14ac:dyDescent="0.35">
      <c r="A130" t="s">
        <v>475</v>
      </c>
      <c r="E130" t="s">
        <v>103</v>
      </c>
      <c r="G130" s="47" t="s">
        <v>479</v>
      </c>
      <c r="H130">
        <v>2011</v>
      </c>
      <c r="I130" s="49">
        <v>178</v>
      </c>
      <c r="K130" t="s">
        <v>480</v>
      </c>
      <c r="L130" t="s">
        <v>478</v>
      </c>
      <c r="O130" s="14">
        <f t="shared" si="2"/>
        <v>0.17799999999999999</v>
      </c>
      <c r="Q130" s="48"/>
      <c r="T130">
        <v>1</v>
      </c>
      <c r="U130" t="s">
        <v>19</v>
      </c>
      <c r="V130" t="s">
        <v>18</v>
      </c>
    </row>
    <row r="131" spans="1:22" x14ac:dyDescent="0.35">
      <c r="A131" t="s">
        <v>475</v>
      </c>
      <c r="E131" t="s">
        <v>106</v>
      </c>
      <c r="G131" s="47" t="s">
        <v>481</v>
      </c>
      <c r="H131">
        <v>2019</v>
      </c>
      <c r="I131" s="49">
        <v>214</v>
      </c>
      <c r="K131" t="s">
        <v>482</v>
      </c>
      <c r="L131" t="s">
        <v>478</v>
      </c>
      <c r="O131" s="14">
        <f t="shared" si="2"/>
        <v>0.214</v>
      </c>
      <c r="Q131" s="16">
        <f>IFERROR((I131/I132)^(1/(H131-H132)), "")</f>
        <v>0.98124352348206356</v>
      </c>
      <c r="R131" s="16"/>
      <c r="T131">
        <v>1</v>
      </c>
      <c r="U131" t="s">
        <v>19</v>
      </c>
      <c r="V131" t="s">
        <v>18</v>
      </c>
    </row>
    <row r="132" spans="1:22" x14ac:dyDescent="0.35">
      <c r="A132" t="s">
        <v>475</v>
      </c>
      <c r="E132" t="s">
        <v>106</v>
      </c>
      <c r="G132" s="47" t="s">
        <v>481</v>
      </c>
      <c r="H132">
        <v>2011</v>
      </c>
      <c r="I132" s="49">
        <v>249</v>
      </c>
      <c r="K132" t="s">
        <v>482</v>
      </c>
      <c r="L132" t="s">
        <v>478</v>
      </c>
      <c r="O132" s="14">
        <f t="shared" si="2"/>
        <v>0.249</v>
      </c>
      <c r="Q132" s="48"/>
      <c r="T132">
        <v>1</v>
      </c>
      <c r="U132" t="s">
        <v>19</v>
      </c>
      <c r="V132" t="s">
        <v>18</v>
      </c>
    </row>
    <row r="133" spans="1:22" x14ac:dyDescent="0.35">
      <c r="A133" t="s">
        <v>475</v>
      </c>
      <c r="E133" t="s">
        <v>109</v>
      </c>
      <c r="G133" s="47" t="s">
        <v>483</v>
      </c>
      <c r="H133">
        <v>2019</v>
      </c>
      <c r="I133" s="49">
        <v>161</v>
      </c>
      <c r="K133" t="s">
        <v>484</v>
      </c>
      <c r="L133" t="s">
        <v>478</v>
      </c>
      <c r="O133" s="14">
        <f t="shared" ref="O133:O193" si="3">IF(I133="","NA",I133/1000)</f>
        <v>0.161</v>
      </c>
      <c r="Q133" s="16">
        <f>IFERROR((I133/I134)^(1/(H133-H134)), "")</f>
        <v>0.96733259669911176</v>
      </c>
      <c r="R133" s="16"/>
      <c r="T133">
        <v>1</v>
      </c>
      <c r="U133" t="s">
        <v>19</v>
      </c>
      <c r="V133" t="s">
        <v>18</v>
      </c>
    </row>
    <row r="134" spans="1:22" x14ac:dyDescent="0.35">
      <c r="A134" t="s">
        <v>475</v>
      </c>
      <c r="E134" t="s">
        <v>109</v>
      </c>
      <c r="G134" s="47" t="s">
        <v>483</v>
      </c>
      <c r="H134">
        <v>2011</v>
      </c>
      <c r="I134" s="49">
        <v>210</v>
      </c>
      <c r="K134" t="s">
        <v>484</v>
      </c>
      <c r="L134" t="s">
        <v>478</v>
      </c>
      <c r="O134" s="14">
        <f t="shared" si="3"/>
        <v>0.21</v>
      </c>
      <c r="Q134" s="48"/>
      <c r="T134">
        <v>1</v>
      </c>
      <c r="U134" t="s">
        <v>19</v>
      </c>
      <c r="V134" t="s">
        <v>18</v>
      </c>
    </row>
    <row r="135" spans="1:22" x14ac:dyDescent="0.35">
      <c r="A135" t="s">
        <v>475</v>
      </c>
      <c r="E135" t="s">
        <v>112</v>
      </c>
      <c r="G135" s="47" t="s">
        <v>485</v>
      </c>
      <c r="H135">
        <v>2019</v>
      </c>
      <c r="I135" s="49">
        <v>130</v>
      </c>
      <c r="K135" t="s">
        <v>486</v>
      </c>
      <c r="L135" t="s">
        <v>478</v>
      </c>
      <c r="O135" s="14">
        <f t="shared" si="3"/>
        <v>0.13</v>
      </c>
      <c r="Q135" s="16">
        <f>IFERROR((I135/I136)^(1/(H135-H136)), "")</f>
        <v>0.97437901304265118</v>
      </c>
      <c r="R135" s="16"/>
      <c r="T135">
        <v>1</v>
      </c>
      <c r="U135" t="s">
        <v>19</v>
      </c>
      <c r="V135" t="s">
        <v>18</v>
      </c>
    </row>
    <row r="136" spans="1:22" x14ac:dyDescent="0.35">
      <c r="A136" t="s">
        <v>475</v>
      </c>
      <c r="E136" t="s">
        <v>112</v>
      </c>
      <c r="G136" s="47" t="s">
        <v>485</v>
      </c>
      <c r="H136">
        <v>2011</v>
      </c>
      <c r="I136" s="49">
        <v>160</v>
      </c>
      <c r="K136" t="s">
        <v>486</v>
      </c>
      <c r="L136" t="s">
        <v>478</v>
      </c>
      <c r="O136" s="14">
        <f t="shared" si="3"/>
        <v>0.16</v>
      </c>
      <c r="Q136" s="48"/>
      <c r="T136">
        <v>1</v>
      </c>
      <c r="U136" t="s">
        <v>19</v>
      </c>
      <c r="V136" t="s">
        <v>18</v>
      </c>
    </row>
    <row r="137" spans="1:22" x14ac:dyDescent="0.35">
      <c r="A137" t="s">
        <v>475</v>
      </c>
      <c r="E137" t="s">
        <v>115</v>
      </c>
      <c r="G137" s="47" t="s">
        <v>487</v>
      </c>
      <c r="H137">
        <v>2019</v>
      </c>
      <c r="I137" s="49">
        <v>38</v>
      </c>
      <c r="K137" t="s">
        <v>488</v>
      </c>
      <c r="L137" t="s">
        <v>478</v>
      </c>
      <c r="O137" s="14">
        <f t="shared" si="3"/>
        <v>3.7999999999999999E-2</v>
      </c>
      <c r="Q137" s="16">
        <f>IFERROR((I137/I138)^(1/(H137-H138)), "")</f>
        <v>0.91852354154919258</v>
      </c>
      <c r="R137" s="16"/>
      <c r="T137">
        <v>1</v>
      </c>
      <c r="U137" t="s">
        <v>19</v>
      </c>
      <c r="V137" t="s">
        <v>18</v>
      </c>
    </row>
    <row r="138" spans="1:22" x14ac:dyDescent="0.35">
      <c r="A138" t="s">
        <v>475</v>
      </c>
      <c r="E138" t="s">
        <v>115</v>
      </c>
      <c r="G138" s="47" t="s">
        <v>487</v>
      </c>
      <c r="H138">
        <v>2011</v>
      </c>
      <c r="I138" s="49">
        <v>75</v>
      </c>
      <c r="K138" t="s">
        <v>488</v>
      </c>
      <c r="L138" t="s">
        <v>478</v>
      </c>
      <c r="O138" s="14">
        <f t="shared" si="3"/>
        <v>7.4999999999999997E-2</v>
      </c>
      <c r="Q138" s="16"/>
      <c r="T138">
        <v>1</v>
      </c>
      <c r="U138" t="s">
        <v>19</v>
      </c>
      <c r="V138" t="s">
        <v>18</v>
      </c>
    </row>
    <row r="139" spans="1:22" x14ac:dyDescent="0.35">
      <c r="A139" t="s">
        <v>475</v>
      </c>
      <c r="E139" t="s">
        <v>118</v>
      </c>
      <c r="G139" s="47" t="s">
        <v>489</v>
      </c>
      <c r="H139">
        <v>2016</v>
      </c>
      <c r="I139" s="49">
        <v>27</v>
      </c>
      <c r="K139" t="s">
        <v>490</v>
      </c>
      <c r="L139" t="s">
        <v>478</v>
      </c>
      <c r="O139" s="14">
        <f t="shared" si="3"/>
        <v>2.7E-2</v>
      </c>
      <c r="Q139" s="16">
        <f>IFERROR((I139/I140)^(1/(H139-H140)), "")</f>
        <v>0.92909437646256021</v>
      </c>
      <c r="T139">
        <v>1</v>
      </c>
      <c r="U139" t="s">
        <v>19</v>
      </c>
      <c r="V139" t="s">
        <v>18</v>
      </c>
    </row>
    <row r="140" spans="1:22" x14ac:dyDescent="0.35">
      <c r="A140" t="s">
        <v>475</v>
      </c>
      <c r="E140" t="s">
        <v>118</v>
      </c>
      <c r="G140" s="47" t="s">
        <v>489</v>
      </c>
      <c r="H140">
        <v>2011</v>
      </c>
      <c r="I140" s="49">
        <v>39</v>
      </c>
      <c r="K140" t="s">
        <v>490</v>
      </c>
      <c r="L140" t="s">
        <v>478</v>
      </c>
      <c r="O140" s="14">
        <f t="shared" si="3"/>
        <v>3.9E-2</v>
      </c>
      <c r="Q140" s="16"/>
      <c r="T140">
        <v>1</v>
      </c>
      <c r="U140" t="s">
        <v>19</v>
      </c>
      <c r="V140" t="s">
        <v>18</v>
      </c>
    </row>
    <row r="141" spans="1:22" x14ac:dyDescent="0.35">
      <c r="A141" t="s">
        <v>475</v>
      </c>
      <c r="E141" t="s">
        <v>100</v>
      </c>
      <c r="G141" s="47" t="s">
        <v>476</v>
      </c>
      <c r="H141">
        <v>2019</v>
      </c>
      <c r="I141" s="49">
        <v>124</v>
      </c>
      <c r="K141" t="s">
        <v>477</v>
      </c>
      <c r="L141" t="s">
        <v>478</v>
      </c>
      <c r="O141" s="14">
        <f t="shared" si="3"/>
        <v>0.124</v>
      </c>
      <c r="Q141" s="16">
        <f>IFERROR((I141/I142)^(1/(H141-H142)), "")</f>
        <v>1.0613689296226481</v>
      </c>
      <c r="R141" s="16"/>
      <c r="T141">
        <v>1</v>
      </c>
      <c r="U141" t="s">
        <v>21</v>
      </c>
      <c r="V141" t="s">
        <v>20</v>
      </c>
    </row>
    <row r="142" spans="1:22" x14ac:dyDescent="0.35">
      <c r="A142" t="s">
        <v>475</v>
      </c>
      <c r="E142" t="s">
        <v>100</v>
      </c>
      <c r="G142" s="47" t="s">
        <v>476</v>
      </c>
      <c r="H142">
        <v>2011</v>
      </c>
      <c r="I142" s="49">
        <v>77</v>
      </c>
      <c r="K142" t="s">
        <v>477</v>
      </c>
      <c r="L142" t="s">
        <v>478</v>
      </c>
      <c r="O142" s="14">
        <f t="shared" si="3"/>
        <v>7.6999999999999999E-2</v>
      </c>
      <c r="Q142" s="16"/>
      <c r="T142">
        <v>1</v>
      </c>
      <c r="U142" t="s">
        <v>21</v>
      </c>
      <c r="V142" t="s">
        <v>20</v>
      </c>
    </row>
    <row r="143" spans="1:22" x14ac:dyDescent="0.35">
      <c r="A143" t="s">
        <v>475</v>
      </c>
      <c r="E143" t="s">
        <v>103</v>
      </c>
      <c r="G143" s="47" t="s">
        <v>479</v>
      </c>
      <c r="H143">
        <v>2019</v>
      </c>
      <c r="I143" s="49">
        <v>161</v>
      </c>
      <c r="K143" t="s">
        <v>480</v>
      </c>
      <c r="L143" t="s">
        <v>478</v>
      </c>
      <c r="O143" s="14">
        <f t="shared" si="3"/>
        <v>0.161</v>
      </c>
      <c r="Q143" s="16">
        <f>IFERROR((I143/I144)^(1/(H143-H144)), "")</f>
        <v>1.0185360018582728</v>
      </c>
      <c r="R143" s="16"/>
      <c r="T143">
        <v>1</v>
      </c>
      <c r="U143" t="s">
        <v>21</v>
      </c>
      <c r="V143" t="s">
        <v>20</v>
      </c>
    </row>
    <row r="144" spans="1:22" x14ac:dyDescent="0.35">
      <c r="A144" t="s">
        <v>475</v>
      </c>
      <c r="E144" t="s">
        <v>103</v>
      </c>
      <c r="G144" s="47" t="s">
        <v>479</v>
      </c>
      <c r="H144">
        <v>2011</v>
      </c>
      <c r="I144" s="49">
        <v>139</v>
      </c>
      <c r="K144" t="s">
        <v>480</v>
      </c>
      <c r="L144" t="s">
        <v>478</v>
      </c>
      <c r="O144" s="14">
        <f t="shared" si="3"/>
        <v>0.13900000000000001</v>
      </c>
      <c r="Q144" s="16"/>
      <c r="T144">
        <v>1</v>
      </c>
      <c r="U144" t="s">
        <v>21</v>
      </c>
      <c r="V144" t="s">
        <v>20</v>
      </c>
    </row>
    <row r="145" spans="1:22" x14ac:dyDescent="0.35">
      <c r="A145" t="s">
        <v>475</v>
      </c>
      <c r="E145" t="s">
        <v>106</v>
      </c>
      <c r="G145" s="47" t="s">
        <v>481</v>
      </c>
      <c r="H145">
        <v>2019</v>
      </c>
      <c r="I145" s="49">
        <v>175</v>
      </c>
      <c r="K145" t="s">
        <v>482</v>
      </c>
      <c r="L145" t="s">
        <v>478</v>
      </c>
      <c r="O145" s="14">
        <f t="shared" si="3"/>
        <v>0.17499999999999999</v>
      </c>
      <c r="Q145" s="16">
        <f>IFERROR((I145/I146)^(1/(H145-H146)), "")</f>
        <v>0.99858053855846252</v>
      </c>
      <c r="R145" s="16"/>
      <c r="T145">
        <v>1</v>
      </c>
      <c r="U145" t="s">
        <v>21</v>
      </c>
      <c r="V145" t="s">
        <v>20</v>
      </c>
    </row>
    <row r="146" spans="1:22" x14ac:dyDescent="0.35">
      <c r="A146" t="s">
        <v>475</v>
      </c>
      <c r="E146" t="s">
        <v>106</v>
      </c>
      <c r="G146" s="47" t="s">
        <v>481</v>
      </c>
      <c r="H146">
        <v>2011</v>
      </c>
      <c r="I146" s="49">
        <v>177</v>
      </c>
      <c r="K146" t="s">
        <v>482</v>
      </c>
      <c r="L146" t="s">
        <v>478</v>
      </c>
      <c r="O146" s="14">
        <f t="shared" si="3"/>
        <v>0.17699999999999999</v>
      </c>
      <c r="Q146" s="16"/>
      <c r="R146" s="16"/>
      <c r="T146">
        <v>1</v>
      </c>
      <c r="U146" t="s">
        <v>21</v>
      </c>
      <c r="V146" t="s">
        <v>20</v>
      </c>
    </row>
    <row r="147" spans="1:22" x14ac:dyDescent="0.35">
      <c r="A147" t="s">
        <v>475</v>
      </c>
      <c r="E147" t="s">
        <v>109</v>
      </c>
      <c r="G147" s="47" t="s">
        <v>483</v>
      </c>
      <c r="H147">
        <v>2019</v>
      </c>
      <c r="I147" s="49">
        <v>135</v>
      </c>
      <c r="K147" t="s">
        <v>484</v>
      </c>
      <c r="L147" t="s">
        <v>478</v>
      </c>
      <c r="O147" s="14">
        <f t="shared" si="3"/>
        <v>0.13500000000000001</v>
      </c>
      <c r="Q147" s="16">
        <f>IFERROR((I147/I148)^(1/(H147-H148)), "")</f>
        <v>0.9752281484642602</v>
      </c>
      <c r="R147" s="16"/>
      <c r="T147">
        <v>1</v>
      </c>
      <c r="U147" t="s">
        <v>21</v>
      </c>
      <c r="V147" t="s">
        <v>20</v>
      </c>
    </row>
    <row r="148" spans="1:22" x14ac:dyDescent="0.35">
      <c r="A148" t="s">
        <v>475</v>
      </c>
      <c r="E148" t="s">
        <v>109</v>
      </c>
      <c r="G148" s="47" t="s">
        <v>483</v>
      </c>
      <c r="H148">
        <v>2011</v>
      </c>
      <c r="I148" s="49">
        <v>165</v>
      </c>
      <c r="K148" t="s">
        <v>484</v>
      </c>
      <c r="L148" t="s">
        <v>478</v>
      </c>
      <c r="O148" s="14">
        <f t="shared" si="3"/>
        <v>0.16500000000000001</v>
      </c>
      <c r="Q148" s="16"/>
      <c r="T148">
        <v>1</v>
      </c>
      <c r="U148" t="s">
        <v>21</v>
      </c>
      <c r="V148" t="s">
        <v>20</v>
      </c>
    </row>
    <row r="149" spans="1:22" x14ac:dyDescent="0.35">
      <c r="A149" t="s">
        <v>475</v>
      </c>
      <c r="E149" t="s">
        <v>112</v>
      </c>
      <c r="G149" s="47" t="s">
        <v>485</v>
      </c>
      <c r="H149">
        <v>2019</v>
      </c>
      <c r="I149" s="49">
        <v>64</v>
      </c>
      <c r="K149" t="s">
        <v>486</v>
      </c>
      <c r="L149" t="s">
        <v>478</v>
      </c>
      <c r="O149" s="14">
        <f t="shared" si="3"/>
        <v>6.4000000000000001E-2</v>
      </c>
      <c r="Q149" s="16">
        <f>IFERROR((I149/I150)^(1/(H149-H150)), "")</f>
        <v>0.90360200360984488</v>
      </c>
      <c r="R149" s="16"/>
      <c r="T149">
        <v>1</v>
      </c>
      <c r="U149" t="s">
        <v>21</v>
      </c>
      <c r="V149" t="s">
        <v>20</v>
      </c>
    </row>
    <row r="150" spans="1:22" x14ac:dyDescent="0.35">
      <c r="A150" t="s">
        <v>475</v>
      </c>
      <c r="E150" t="s">
        <v>112</v>
      </c>
      <c r="G150" s="47" t="s">
        <v>485</v>
      </c>
      <c r="H150">
        <v>2011</v>
      </c>
      <c r="I150" s="49">
        <v>144</v>
      </c>
      <c r="K150" t="s">
        <v>486</v>
      </c>
      <c r="L150" t="s">
        <v>478</v>
      </c>
      <c r="O150" s="14">
        <f t="shared" si="3"/>
        <v>0.14399999999999999</v>
      </c>
      <c r="Q150" s="16"/>
      <c r="T150">
        <v>1</v>
      </c>
      <c r="U150" t="s">
        <v>21</v>
      </c>
      <c r="V150" t="s">
        <v>20</v>
      </c>
    </row>
    <row r="151" spans="1:22" x14ac:dyDescent="0.35">
      <c r="A151" t="s">
        <v>475</v>
      </c>
      <c r="E151" t="s">
        <v>115</v>
      </c>
      <c r="G151" s="47" t="s">
        <v>487</v>
      </c>
      <c r="H151">
        <v>2016</v>
      </c>
      <c r="I151" s="49">
        <v>13</v>
      </c>
      <c r="K151" t="s">
        <v>488</v>
      </c>
      <c r="L151" t="s">
        <v>478</v>
      </c>
      <c r="O151" s="14">
        <f t="shared" si="3"/>
        <v>1.2999999999999999E-2</v>
      </c>
      <c r="Q151" s="16">
        <f>IFERROR((I151/I152)^(1/(H151-H152)), "")</f>
        <v>0.77667102633024399</v>
      </c>
      <c r="T151">
        <v>1</v>
      </c>
      <c r="U151" t="s">
        <v>21</v>
      </c>
      <c r="V151" t="s">
        <v>20</v>
      </c>
    </row>
    <row r="152" spans="1:22" x14ac:dyDescent="0.35">
      <c r="A152" t="s">
        <v>475</v>
      </c>
      <c r="E152" t="s">
        <v>115</v>
      </c>
      <c r="G152" s="47" t="s">
        <v>487</v>
      </c>
      <c r="H152">
        <v>2011</v>
      </c>
      <c r="I152" s="49">
        <v>46</v>
      </c>
      <c r="K152" t="s">
        <v>488</v>
      </c>
      <c r="L152" t="s">
        <v>478</v>
      </c>
      <c r="O152" s="14">
        <f t="shared" si="3"/>
        <v>4.5999999999999999E-2</v>
      </c>
      <c r="Q152" s="16"/>
      <c r="T152">
        <v>1</v>
      </c>
      <c r="U152" t="s">
        <v>21</v>
      </c>
      <c r="V152" t="s">
        <v>20</v>
      </c>
    </row>
    <row r="153" spans="1:22" x14ac:dyDescent="0.35">
      <c r="A153" t="s">
        <v>475</v>
      </c>
      <c r="E153" t="s">
        <v>118</v>
      </c>
      <c r="G153" s="47" t="s">
        <v>489</v>
      </c>
      <c r="H153">
        <v>2011</v>
      </c>
      <c r="I153" s="49">
        <v>42</v>
      </c>
      <c r="K153" t="s">
        <v>490</v>
      </c>
      <c r="L153" t="s">
        <v>478</v>
      </c>
      <c r="O153" s="14">
        <f t="shared" si="3"/>
        <v>4.2000000000000003E-2</v>
      </c>
      <c r="Q153" s="16">
        <f>1</f>
        <v>1</v>
      </c>
      <c r="T153">
        <v>1</v>
      </c>
      <c r="U153" t="s">
        <v>21</v>
      </c>
      <c r="V153" t="s">
        <v>20</v>
      </c>
    </row>
    <row r="154" spans="1:22" x14ac:dyDescent="0.35">
      <c r="A154" t="s">
        <v>475</v>
      </c>
      <c r="E154" t="s">
        <v>100</v>
      </c>
      <c r="G154" s="47" t="s">
        <v>476</v>
      </c>
      <c r="H154">
        <v>2019</v>
      </c>
      <c r="I154" s="49">
        <v>78</v>
      </c>
      <c r="K154" t="s">
        <v>477</v>
      </c>
      <c r="L154" t="s">
        <v>478</v>
      </c>
      <c r="O154" s="14">
        <f t="shared" si="3"/>
        <v>7.8E-2</v>
      </c>
      <c r="Q154" s="16">
        <f>IFERROR((I154/I155)^(1/(H154-H155)), "")</f>
        <v>0.95578359599616292</v>
      </c>
      <c r="R154" s="16"/>
      <c r="T154">
        <v>1</v>
      </c>
      <c r="U154" t="s">
        <v>23</v>
      </c>
      <c r="V154" t="s">
        <v>22</v>
      </c>
    </row>
    <row r="155" spans="1:22" x14ac:dyDescent="0.35">
      <c r="A155" t="s">
        <v>475</v>
      </c>
      <c r="E155" t="s">
        <v>100</v>
      </c>
      <c r="G155" s="47" t="s">
        <v>476</v>
      </c>
      <c r="H155">
        <v>2011</v>
      </c>
      <c r="I155" s="49">
        <v>112</v>
      </c>
      <c r="K155" t="s">
        <v>477</v>
      </c>
      <c r="L155" t="s">
        <v>478</v>
      </c>
      <c r="O155" s="14">
        <f t="shared" si="3"/>
        <v>0.112</v>
      </c>
      <c r="Q155" s="16"/>
      <c r="T155">
        <v>1</v>
      </c>
      <c r="U155" t="s">
        <v>23</v>
      </c>
      <c r="V155" t="s">
        <v>22</v>
      </c>
    </row>
    <row r="156" spans="1:22" x14ac:dyDescent="0.35">
      <c r="A156" t="s">
        <v>475</v>
      </c>
      <c r="E156" t="s">
        <v>103</v>
      </c>
      <c r="G156" s="47" t="s">
        <v>479</v>
      </c>
      <c r="H156">
        <v>2019</v>
      </c>
      <c r="I156" s="49">
        <v>164</v>
      </c>
      <c r="K156" t="s">
        <v>480</v>
      </c>
      <c r="L156" t="s">
        <v>478</v>
      </c>
      <c r="O156" s="14">
        <f t="shared" si="3"/>
        <v>0.16400000000000001</v>
      </c>
      <c r="Q156" s="16">
        <f>IFERROR((I156/I157)^(1/(H156-H157)), "")</f>
        <v>0.99406418087663018</v>
      </c>
      <c r="R156" s="16"/>
      <c r="T156">
        <v>1</v>
      </c>
      <c r="U156" t="s">
        <v>23</v>
      </c>
      <c r="V156" t="s">
        <v>22</v>
      </c>
    </row>
    <row r="157" spans="1:22" x14ac:dyDescent="0.35">
      <c r="A157" t="s">
        <v>475</v>
      </c>
      <c r="E157" t="s">
        <v>103</v>
      </c>
      <c r="G157" s="47" t="s">
        <v>479</v>
      </c>
      <c r="H157">
        <v>2011</v>
      </c>
      <c r="I157" s="49">
        <v>172</v>
      </c>
      <c r="K157" t="s">
        <v>480</v>
      </c>
      <c r="L157" t="s">
        <v>478</v>
      </c>
      <c r="O157" s="14">
        <f t="shared" si="3"/>
        <v>0.17199999999999999</v>
      </c>
      <c r="Q157" s="16"/>
      <c r="T157">
        <v>1</v>
      </c>
      <c r="U157" t="s">
        <v>23</v>
      </c>
      <c r="V157" t="s">
        <v>22</v>
      </c>
    </row>
    <row r="158" spans="1:22" x14ac:dyDescent="0.35">
      <c r="A158" t="s">
        <v>475</v>
      </c>
      <c r="E158" t="s">
        <v>106</v>
      </c>
      <c r="G158" s="47" t="s">
        <v>481</v>
      </c>
      <c r="H158">
        <v>2019</v>
      </c>
      <c r="I158" s="49">
        <v>208</v>
      </c>
      <c r="K158" t="s">
        <v>482</v>
      </c>
      <c r="L158" t="s">
        <v>478</v>
      </c>
      <c r="O158" s="14">
        <f t="shared" si="3"/>
        <v>0.20799999999999999</v>
      </c>
      <c r="Q158" s="16">
        <f>IFERROR((I158/I159)^(1/(H158-H159)), "")</f>
        <v>1.0068149104070221</v>
      </c>
      <c r="R158" s="16"/>
      <c r="T158">
        <v>1</v>
      </c>
      <c r="U158" t="s">
        <v>23</v>
      </c>
      <c r="V158" t="s">
        <v>22</v>
      </c>
    </row>
    <row r="159" spans="1:22" x14ac:dyDescent="0.35">
      <c r="A159" t="s">
        <v>475</v>
      </c>
      <c r="E159" t="s">
        <v>106</v>
      </c>
      <c r="G159" s="47" t="s">
        <v>481</v>
      </c>
      <c r="H159">
        <v>2011</v>
      </c>
      <c r="I159" s="49">
        <v>197</v>
      </c>
      <c r="K159" t="s">
        <v>482</v>
      </c>
      <c r="L159" t="s">
        <v>478</v>
      </c>
      <c r="O159" s="14">
        <f t="shared" si="3"/>
        <v>0.19700000000000001</v>
      </c>
      <c r="Q159" s="16"/>
      <c r="T159">
        <v>1</v>
      </c>
      <c r="U159" t="s">
        <v>23</v>
      </c>
      <c r="V159" t="s">
        <v>22</v>
      </c>
    </row>
    <row r="160" spans="1:22" x14ac:dyDescent="0.35">
      <c r="A160" t="s">
        <v>475</v>
      </c>
      <c r="E160" t="s">
        <v>109</v>
      </c>
      <c r="G160" s="47" t="s">
        <v>483</v>
      </c>
      <c r="H160">
        <v>2019</v>
      </c>
      <c r="I160" s="49">
        <v>164</v>
      </c>
      <c r="K160" t="s">
        <v>484</v>
      </c>
      <c r="L160" t="s">
        <v>478</v>
      </c>
      <c r="O160" s="14">
        <f t="shared" si="3"/>
        <v>0.16400000000000001</v>
      </c>
      <c r="Q160" s="16">
        <f>IFERROR((I160/I161)^(1/(H160-H161)), "")</f>
        <v>1.007895232440303</v>
      </c>
      <c r="R160" s="16"/>
      <c r="T160">
        <v>1</v>
      </c>
      <c r="U160" t="s">
        <v>23</v>
      </c>
      <c r="V160" t="s">
        <v>22</v>
      </c>
    </row>
    <row r="161" spans="1:22" x14ac:dyDescent="0.35">
      <c r="A161" t="s">
        <v>475</v>
      </c>
      <c r="E161" t="s">
        <v>109</v>
      </c>
      <c r="G161" s="47" t="s">
        <v>483</v>
      </c>
      <c r="H161">
        <v>2011</v>
      </c>
      <c r="I161" s="49">
        <v>154</v>
      </c>
      <c r="K161" t="s">
        <v>484</v>
      </c>
      <c r="L161" t="s">
        <v>478</v>
      </c>
      <c r="O161" s="14">
        <f t="shared" si="3"/>
        <v>0.154</v>
      </c>
      <c r="Q161" s="16"/>
      <c r="T161">
        <v>1</v>
      </c>
      <c r="U161" t="s">
        <v>23</v>
      </c>
      <c r="V161" t="s">
        <v>22</v>
      </c>
    </row>
    <row r="162" spans="1:22" x14ac:dyDescent="0.35">
      <c r="A162" t="s">
        <v>475</v>
      </c>
      <c r="E162" t="s">
        <v>112</v>
      </c>
      <c r="G162" s="47" t="s">
        <v>485</v>
      </c>
      <c r="H162">
        <v>2019</v>
      </c>
      <c r="I162" s="49">
        <v>72</v>
      </c>
      <c r="K162" t="s">
        <v>486</v>
      </c>
      <c r="L162" t="s">
        <v>478</v>
      </c>
      <c r="O162" s="14">
        <f t="shared" si="3"/>
        <v>7.1999999999999995E-2</v>
      </c>
      <c r="Q162" s="16">
        <f>IFERROR((I162/I163)^(1/(H162-H163)), "")</f>
        <v>1.001749809379741</v>
      </c>
      <c r="R162" s="16"/>
      <c r="T162">
        <v>1</v>
      </c>
      <c r="U162" t="s">
        <v>23</v>
      </c>
      <c r="V162" t="s">
        <v>22</v>
      </c>
    </row>
    <row r="163" spans="1:22" x14ac:dyDescent="0.35">
      <c r="A163" t="s">
        <v>475</v>
      </c>
      <c r="E163" t="s">
        <v>112</v>
      </c>
      <c r="G163" s="47" t="s">
        <v>485</v>
      </c>
      <c r="H163">
        <v>2011</v>
      </c>
      <c r="I163" s="49">
        <v>71</v>
      </c>
      <c r="K163" t="s">
        <v>486</v>
      </c>
      <c r="L163" t="s">
        <v>478</v>
      </c>
      <c r="O163" s="14">
        <f t="shared" si="3"/>
        <v>7.0999999999999994E-2</v>
      </c>
      <c r="Q163" s="16"/>
      <c r="T163">
        <v>1</v>
      </c>
      <c r="U163" t="s">
        <v>23</v>
      </c>
      <c r="V163" t="s">
        <v>22</v>
      </c>
    </row>
    <row r="164" spans="1:22" x14ac:dyDescent="0.35">
      <c r="A164" t="s">
        <v>475</v>
      </c>
      <c r="E164" t="s">
        <v>115</v>
      </c>
      <c r="G164" s="47" t="s">
        <v>487</v>
      </c>
      <c r="H164">
        <v>2016</v>
      </c>
      <c r="I164" s="49">
        <v>41</v>
      </c>
      <c r="K164" t="s">
        <v>488</v>
      </c>
      <c r="L164" t="s">
        <v>478</v>
      </c>
      <c r="O164" s="14">
        <f t="shared" si="3"/>
        <v>4.1000000000000002E-2</v>
      </c>
      <c r="Q164" s="16">
        <f>IFERROR((I164/I165)^(1/(H164-H165)), "")</f>
        <v>0.93622837654917168</v>
      </c>
      <c r="R164" s="16"/>
      <c r="T164">
        <v>1</v>
      </c>
      <c r="U164" t="s">
        <v>23</v>
      </c>
      <c r="V164" t="s">
        <v>22</v>
      </c>
    </row>
    <row r="165" spans="1:22" x14ac:dyDescent="0.35">
      <c r="A165" t="s">
        <v>475</v>
      </c>
      <c r="E165" t="s">
        <v>115</v>
      </c>
      <c r="G165" s="47" t="s">
        <v>487</v>
      </c>
      <c r="H165">
        <v>2011</v>
      </c>
      <c r="I165" s="49">
        <v>57</v>
      </c>
      <c r="K165" t="s">
        <v>488</v>
      </c>
      <c r="L165" t="s">
        <v>478</v>
      </c>
      <c r="O165" s="14">
        <f t="shared" si="3"/>
        <v>5.7000000000000002E-2</v>
      </c>
      <c r="Q165" s="16"/>
      <c r="T165">
        <v>1</v>
      </c>
      <c r="U165" t="s">
        <v>23</v>
      </c>
      <c r="V165" t="s">
        <v>22</v>
      </c>
    </row>
    <row r="166" spans="1:22" x14ac:dyDescent="0.35">
      <c r="A166" t="s">
        <v>475</v>
      </c>
      <c r="E166" t="s">
        <v>118</v>
      </c>
      <c r="G166" s="47" t="s">
        <v>489</v>
      </c>
      <c r="H166">
        <v>2000</v>
      </c>
      <c r="I166" s="49">
        <v>14</v>
      </c>
      <c r="K166" t="s">
        <v>490</v>
      </c>
      <c r="L166" t="s">
        <v>478</v>
      </c>
      <c r="O166" s="14">
        <f t="shared" si="3"/>
        <v>1.4E-2</v>
      </c>
      <c r="Q166" s="16">
        <v>1</v>
      </c>
      <c r="T166">
        <v>1</v>
      </c>
      <c r="U166" t="s">
        <v>23</v>
      </c>
      <c r="V166" t="s">
        <v>22</v>
      </c>
    </row>
    <row r="167" spans="1:22" x14ac:dyDescent="0.35">
      <c r="A167" t="s">
        <v>475</v>
      </c>
      <c r="E167" t="s">
        <v>100</v>
      </c>
      <c r="G167" s="47" t="s">
        <v>476</v>
      </c>
      <c r="H167">
        <v>2019</v>
      </c>
      <c r="I167" s="49">
        <v>14</v>
      </c>
      <c r="K167" t="s">
        <v>477</v>
      </c>
      <c r="L167" t="s">
        <v>478</v>
      </c>
      <c r="O167" s="14">
        <f t="shared" si="3"/>
        <v>1.4E-2</v>
      </c>
      <c r="Q167" s="16">
        <f>IFERROR((I167/I168)^(1/(H167-H168)), "")</f>
        <v>0.99141297201830614</v>
      </c>
      <c r="R167" s="16"/>
      <c r="T167">
        <v>1</v>
      </c>
      <c r="U167" t="s">
        <v>25</v>
      </c>
      <c r="V167" t="s">
        <v>24</v>
      </c>
    </row>
    <row r="168" spans="1:22" x14ac:dyDescent="0.35">
      <c r="A168" t="s">
        <v>475</v>
      </c>
      <c r="E168" t="s">
        <v>100</v>
      </c>
      <c r="G168" s="47" t="s">
        <v>476</v>
      </c>
      <c r="H168">
        <v>2011</v>
      </c>
      <c r="I168" s="49">
        <v>15</v>
      </c>
      <c r="K168" t="s">
        <v>477</v>
      </c>
      <c r="L168" t="s">
        <v>478</v>
      </c>
      <c r="O168" s="14">
        <f t="shared" si="3"/>
        <v>1.4999999999999999E-2</v>
      </c>
      <c r="Q168" s="16"/>
      <c r="T168">
        <v>1</v>
      </c>
      <c r="U168" t="s">
        <v>25</v>
      </c>
      <c r="V168" t="s">
        <v>24</v>
      </c>
    </row>
    <row r="169" spans="1:22" x14ac:dyDescent="0.35">
      <c r="A169" t="s">
        <v>475</v>
      </c>
      <c r="E169" t="s">
        <v>103</v>
      </c>
      <c r="G169" s="47" t="s">
        <v>479</v>
      </c>
      <c r="H169">
        <v>2019</v>
      </c>
      <c r="I169" s="49">
        <v>100</v>
      </c>
      <c r="K169" t="s">
        <v>480</v>
      </c>
      <c r="L169" t="s">
        <v>478</v>
      </c>
      <c r="O169" s="14">
        <f t="shared" si="3"/>
        <v>0.1</v>
      </c>
      <c r="Q169" s="16">
        <f>IFERROR((I169/I170)^(1/(H169-H170)), "")</f>
        <v>1.0161075211279298</v>
      </c>
      <c r="R169" s="16"/>
      <c r="T169">
        <v>1</v>
      </c>
      <c r="U169" t="s">
        <v>25</v>
      </c>
      <c r="V169" t="s">
        <v>24</v>
      </c>
    </row>
    <row r="170" spans="1:22" x14ac:dyDescent="0.35">
      <c r="A170" t="s">
        <v>475</v>
      </c>
      <c r="E170" t="s">
        <v>103</v>
      </c>
      <c r="G170" s="47" t="s">
        <v>479</v>
      </c>
      <c r="H170">
        <v>2011</v>
      </c>
      <c r="I170" s="49">
        <v>88</v>
      </c>
      <c r="K170" t="s">
        <v>480</v>
      </c>
      <c r="L170" t="s">
        <v>478</v>
      </c>
      <c r="O170" s="14">
        <f t="shared" si="3"/>
        <v>8.7999999999999995E-2</v>
      </c>
      <c r="Q170" s="16"/>
      <c r="T170">
        <v>1</v>
      </c>
      <c r="U170" t="s">
        <v>25</v>
      </c>
      <c r="V170" t="s">
        <v>24</v>
      </c>
    </row>
    <row r="171" spans="1:22" x14ac:dyDescent="0.35">
      <c r="A171" t="s">
        <v>475</v>
      </c>
      <c r="E171" t="s">
        <v>106</v>
      </c>
      <c r="G171" s="47" t="s">
        <v>481</v>
      </c>
      <c r="H171">
        <v>2019</v>
      </c>
      <c r="I171" s="49">
        <v>129</v>
      </c>
      <c r="K171" t="s">
        <v>482</v>
      </c>
      <c r="L171" t="s">
        <v>478</v>
      </c>
      <c r="O171" s="14">
        <f t="shared" si="3"/>
        <v>0.129</v>
      </c>
      <c r="Q171" s="16">
        <f>IFERROR((I171/I172)^(1/(H171-H172)), "")</f>
        <v>1.0431583419164847</v>
      </c>
      <c r="R171" s="16"/>
      <c r="T171">
        <v>1</v>
      </c>
      <c r="U171" t="s">
        <v>25</v>
      </c>
      <c r="V171" t="s">
        <v>24</v>
      </c>
    </row>
    <row r="172" spans="1:22" x14ac:dyDescent="0.35">
      <c r="A172" t="s">
        <v>475</v>
      </c>
      <c r="E172" t="s">
        <v>106</v>
      </c>
      <c r="G172" s="47" t="s">
        <v>481</v>
      </c>
      <c r="H172">
        <v>2011</v>
      </c>
      <c r="I172" s="49">
        <v>92</v>
      </c>
      <c r="K172" t="s">
        <v>482</v>
      </c>
      <c r="L172" t="s">
        <v>478</v>
      </c>
      <c r="O172" s="14">
        <f t="shared" si="3"/>
        <v>9.1999999999999998E-2</v>
      </c>
      <c r="Q172" s="16"/>
      <c r="T172">
        <v>1</v>
      </c>
      <c r="U172" t="s">
        <v>25</v>
      </c>
      <c r="V172" t="s">
        <v>24</v>
      </c>
    </row>
    <row r="173" spans="1:22" x14ac:dyDescent="0.35">
      <c r="A173" t="s">
        <v>475</v>
      </c>
      <c r="E173" t="s">
        <v>109</v>
      </c>
      <c r="G173" s="47" t="s">
        <v>483</v>
      </c>
      <c r="H173">
        <v>2019</v>
      </c>
      <c r="I173" s="49">
        <v>113</v>
      </c>
      <c r="K173" t="s">
        <v>484</v>
      </c>
      <c r="L173" t="s">
        <v>478</v>
      </c>
      <c r="O173" s="14">
        <f t="shared" si="3"/>
        <v>0.113</v>
      </c>
      <c r="Q173" s="16">
        <f>IFERROR((I173/I174)^(1/(H173-H174)), "")</f>
        <v>1.0655435176512793</v>
      </c>
      <c r="R173" s="16"/>
      <c r="T173">
        <v>1</v>
      </c>
      <c r="U173" t="s">
        <v>25</v>
      </c>
      <c r="V173" t="s">
        <v>24</v>
      </c>
    </row>
    <row r="174" spans="1:22" x14ac:dyDescent="0.35">
      <c r="A174" t="s">
        <v>475</v>
      </c>
      <c r="E174" t="s">
        <v>109</v>
      </c>
      <c r="G174" s="47" t="s">
        <v>483</v>
      </c>
      <c r="H174">
        <v>2011</v>
      </c>
      <c r="I174" s="49">
        <v>68</v>
      </c>
      <c r="K174" t="s">
        <v>484</v>
      </c>
      <c r="L174" t="s">
        <v>478</v>
      </c>
      <c r="O174" s="14">
        <f t="shared" si="3"/>
        <v>6.8000000000000005E-2</v>
      </c>
      <c r="Q174" s="16"/>
      <c r="T174">
        <v>1</v>
      </c>
      <c r="U174" t="s">
        <v>25</v>
      </c>
      <c r="V174" t="s">
        <v>24</v>
      </c>
    </row>
    <row r="175" spans="1:22" x14ac:dyDescent="0.35">
      <c r="A175" t="s">
        <v>475</v>
      </c>
      <c r="E175" t="s">
        <v>112</v>
      </c>
      <c r="G175" s="47" t="s">
        <v>485</v>
      </c>
      <c r="H175">
        <v>2019</v>
      </c>
      <c r="I175" s="49">
        <v>76</v>
      </c>
      <c r="K175" t="s">
        <v>486</v>
      </c>
      <c r="L175" t="s">
        <v>478</v>
      </c>
      <c r="O175" s="14">
        <f t="shared" si="3"/>
        <v>7.5999999999999998E-2</v>
      </c>
      <c r="Q175" s="16">
        <f>IFERROR((I175/I176)^(1/(H175-H176)), "")</f>
        <v>1.1057751717923328</v>
      </c>
      <c r="R175" s="16"/>
      <c r="T175">
        <v>1</v>
      </c>
      <c r="U175" t="s">
        <v>25</v>
      </c>
      <c r="V175" t="s">
        <v>24</v>
      </c>
    </row>
    <row r="176" spans="1:22" x14ac:dyDescent="0.35">
      <c r="A176" t="s">
        <v>475</v>
      </c>
      <c r="E176" t="s">
        <v>112</v>
      </c>
      <c r="G176" s="47" t="s">
        <v>485</v>
      </c>
      <c r="H176">
        <v>2011</v>
      </c>
      <c r="I176" s="49">
        <v>34</v>
      </c>
      <c r="K176" t="s">
        <v>486</v>
      </c>
      <c r="L176" t="s">
        <v>478</v>
      </c>
      <c r="O176" s="14">
        <f t="shared" si="3"/>
        <v>3.4000000000000002E-2</v>
      </c>
      <c r="Q176" s="16"/>
      <c r="T176">
        <v>1</v>
      </c>
      <c r="U176" t="s">
        <v>25</v>
      </c>
      <c r="V176" t="s">
        <v>24</v>
      </c>
    </row>
    <row r="177" spans="1:22" x14ac:dyDescent="0.35">
      <c r="A177" t="s">
        <v>475</v>
      </c>
      <c r="E177" t="s">
        <v>115</v>
      </c>
      <c r="G177" s="47" t="s">
        <v>487</v>
      </c>
      <c r="H177">
        <v>2016</v>
      </c>
      <c r="I177" s="49">
        <v>13</v>
      </c>
      <c r="K177" t="s">
        <v>488</v>
      </c>
      <c r="L177" t="s">
        <v>478</v>
      </c>
      <c r="O177" s="14">
        <f t="shared" si="3"/>
        <v>1.2999999999999999E-2</v>
      </c>
      <c r="Q177" s="16">
        <f>IFERROR((I177/I178)^(1/(H177-H178)), "")</f>
        <v>1.2658337541579836</v>
      </c>
      <c r="T177">
        <v>1</v>
      </c>
      <c r="U177" t="s">
        <v>25</v>
      </c>
      <c r="V177" t="s">
        <v>24</v>
      </c>
    </row>
    <row r="178" spans="1:22" x14ac:dyDescent="0.35">
      <c r="A178" t="s">
        <v>475</v>
      </c>
      <c r="E178" t="s">
        <v>115</v>
      </c>
      <c r="G178" s="47" t="s">
        <v>487</v>
      </c>
      <c r="H178">
        <v>2011</v>
      </c>
      <c r="I178" s="49">
        <v>4</v>
      </c>
      <c r="K178" t="s">
        <v>488</v>
      </c>
      <c r="L178" t="s">
        <v>478</v>
      </c>
      <c r="O178" s="14">
        <f t="shared" si="3"/>
        <v>4.0000000000000001E-3</v>
      </c>
      <c r="Q178" s="16"/>
      <c r="T178">
        <v>1</v>
      </c>
      <c r="U178" t="s">
        <v>25</v>
      </c>
      <c r="V178" t="s">
        <v>24</v>
      </c>
    </row>
    <row r="179" spans="1:22" x14ac:dyDescent="0.35">
      <c r="A179" t="s">
        <v>475</v>
      </c>
      <c r="E179" t="s">
        <v>118</v>
      </c>
      <c r="G179" s="47" t="s">
        <v>489</v>
      </c>
      <c r="H179">
        <v>2016</v>
      </c>
      <c r="I179" s="49">
        <v>0</v>
      </c>
      <c r="K179" t="s">
        <v>490</v>
      </c>
      <c r="L179" t="s">
        <v>478</v>
      </c>
      <c r="O179" s="14">
        <f t="shared" si="3"/>
        <v>0</v>
      </c>
      <c r="Q179" s="16">
        <v>1</v>
      </c>
      <c r="T179">
        <v>1</v>
      </c>
      <c r="U179" t="s">
        <v>25</v>
      </c>
      <c r="V179" t="s">
        <v>24</v>
      </c>
    </row>
    <row r="180" spans="1:22" x14ac:dyDescent="0.35">
      <c r="A180" t="s">
        <v>475</v>
      </c>
      <c r="E180" t="s">
        <v>118</v>
      </c>
      <c r="G180" s="47" t="s">
        <v>489</v>
      </c>
      <c r="H180">
        <v>2011</v>
      </c>
      <c r="I180" s="49">
        <v>0</v>
      </c>
      <c r="K180" t="s">
        <v>490</v>
      </c>
      <c r="L180" t="s">
        <v>478</v>
      </c>
      <c r="O180" s="14">
        <f t="shared" si="3"/>
        <v>0</v>
      </c>
      <c r="Q180" s="16"/>
      <c r="T180">
        <v>1</v>
      </c>
      <c r="U180" t="s">
        <v>25</v>
      </c>
      <c r="V180" t="s">
        <v>24</v>
      </c>
    </row>
    <row r="181" spans="1:22" x14ac:dyDescent="0.35">
      <c r="A181" t="s">
        <v>475</v>
      </c>
      <c r="E181" t="s">
        <v>100</v>
      </c>
      <c r="G181" s="47" t="s">
        <v>476</v>
      </c>
      <c r="H181">
        <v>2019</v>
      </c>
      <c r="I181" s="49">
        <v>69</v>
      </c>
      <c r="K181" t="s">
        <v>477</v>
      </c>
      <c r="L181" t="s">
        <v>478</v>
      </c>
      <c r="O181" s="14">
        <f t="shared" si="3"/>
        <v>6.9000000000000006E-2</v>
      </c>
      <c r="Q181" s="16">
        <f>IFERROR((I181/I182)^(1/(H181-H182)), "")</f>
        <v>1.0385080428502595</v>
      </c>
      <c r="R181" s="16"/>
      <c r="T181">
        <v>1</v>
      </c>
      <c r="U181" t="s">
        <v>27</v>
      </c>
      <c r="V181" t="s">
        <v>26</v>
      </c>
    </row>
    <row r="182" spans="1:22" x14ac:dyDescent="0.35">
      <c r="A182" t="s">
        <v>475</v>
      </c>
      <c r="E182" t="s">
        <v>100</v>
      </c>
      <c r="G182" s="47" t="s">
        <v>476</v>
      </c>
      <c r="H182">
        <v>2011</v>
      </c>
      <c r="I182" s="49">
        <v>51</v>
      </c>
      <c r="K182" t="s">
        <v>477</v>
      </c>
      <c r="L182" t="s">
        <v>478</v>
      </c>
      <c r="O182" s="14">
        <f t="shared" si="3"/>
        <v>5.0999999999999997E-2</v>
      </c>
      <c r="Q182" s="16"/>
      <c r="T182">
        <v>1</v>
      </c>
      <c r="U182" t="s">
        <v>27</v>
      </c>
      <c r="V182" t="s">
        <v>26</v>
      </c>
    </row>
    <row r="183" spans="1:22" x14ac:dyDescent="0.35">
      <c r="A183" t="s">
        <v>475</v>
      </c>
      <c r="E183" t="s">
        <v>103</v>
      </c>
      <c r="G183" s="47" t="s">
        <v>479</v>
      </c>
      <c r="H183">
        <v>2019</v>
      </c>
      <c r="I183" s="49">
        <v>142</v>
      </c>
      <c r="K183" t="s">
        <v>480</v>
      </c>
      <c r="L183" t="s">
        <v>478</v>
      </c>
      <c r="O183" s="14">
        <f t="shared" si="3"/>
        <v>0.14199999999999999</v>
      </c>
      <c r="Q183" s="16">
        <f>IFERROR((I183/I184)^(1/(H183-H184)), "")</f>
        <v>0.98141016077034371</v>
      </c>
      <c r="R183" s="16"/>
      <c r="T183">
        <v>1</v>
      </c>
      <c r="U183" t="s">
        <v>27</v>
      </c>
      <c r="V183" t="s">
        <v>26</v>
      </c>
    </row>
    <row r="184" spans="1:22" x14ac:dyDescent="0.35">
      <c r="A184" t="s">
        <v>475</v>
      </c>
      <c r="E184" t="s">
        <v>103</v>
      </c>
      <c r="G184" s="47" t="s">
        <v>479</v>
      </c>
      <c r="H184">
        <v>2011</v>
      </c>
      <c r="I184" s="49">
        <v>165</v>
      </c>
      <c r="K184" t="s">
        <v>480</v>
      </c>
      <c r="L184" t="s">
        <v>478</v>
      </c>
      <c r="O184" s="14">
        <f t="shared" si="3"/>
        <v>0.16500000000000001</v>
      </c>
      <c r="Q184" s="16"/>
      <c r="T184">
        <v>1</v>
      </c>
      <c r="U184" t="s">
        <v>27</v>
      </c>
      <c r="V184" t="s">
        <v>26</v>
      </c>
    </row>
    <row r="185" spans="1:22" x14ac:dyDescent="0.35">
      <c r="A185" t="s">
        <v>475</v>
      </c>
      <c r="E185" t="s">
        <v>106</v>
      </c>
      <c r="G185" s="47" t="s">
        <v>481</v>
      </c>
      <c r="H185">
        <v>2019</v>
      </c>
      <c r="I185" s="49">
        <v>170</v>
      </c>
      <c r="K185" t="s">
        <v>482</v>
      </c>
      <c r="L185" t="s">
        <v>478</v>
      </c>
      <c r="O185" s="14">
        <f t="shared" si="3"/>
        <v>0.17</v>
      </c>
      <c r="Q185" s="16">
        <f>IFERROR((I185/I186)^(1/(H185-H186)), "")</f>
        <v>1.0083968366764735</v>
      </c>
      <c r="R185" s="16"/>
      <c r="T185">
        <v>1</v>
      </c>
      <c r="U185" t="s">
        <v>27</v>
      </c>
      <c r="V185" t="s">
        <v>26</v>
      </c>
    </row>
    <row r="186" spans="1:22" x14ac:dyDescent="0.35">
      <c r="A186" t="s">
        <v>475</v>
      </c>
      <c r="E186" t="s">
        <v>106</v>
      </c>
      <c r="G186" s="47" t="s">
        <v>481</v>
      </c>
      <c r="H186">
        <v>2011</v>
      </c>
      <c r="I186" s="49">
        <v>159</v>
      </c>
      <c r="K186" t="s">
        <v>482</v>
      </c>
      <c r="L186" t="s">
        <v>478</v>
      </c>
      <c r="O186" s="14">
        <f t="shared" si="3"/>
        <v>0.159</v>
      </c>
      <c r="Q186" s="16"/>
      <c r="T186">
        <v>1</v>
      </c>
      <c r="U186" t="s">
        <v>27</v>
      </c>
      <c r="V186" t="s">
        <v>26</v>
      </c>
    </row>
    <row r="187" spans="1:22" x14ac:dyDescent="0.35">
      <c r="A187" t="s">
        <v>475</v>
      </c>
      <c r="E187" t="s">
        <v>109</v>
      </c>
      <c r="G187" s="47" t="s">
        <v>483</v>
      </c>
      <c r="H187">
        <v>2019</v>
      </c>
      <c r="I187" s="49">
        <v>151</v>
      </c>
      <c r="K187" t="s">
        <v>484</v>
      </c>
      <c r="L187" t="s">
        <v>478</v>
      </c>
      <c r="O187" s="14">
        <f t="shared" si="3"/>
        <v>0.151</v>
      </c>
      <c r="Q187" s="16">
        <f>IFERROR((I187/I188)^(1/(H187-H188)), "")</f>
        <v>0.97626053215902431</v>
      </c>
      <c r="R187" s="16"/>
      <c r="T187">
        <v>1</v>
      </c>
      <c r="U187" t="s">
        <v>27</v>
      </c>
      <c r="V187" t="s">
        <v>26</v>
      </c>
    </row>
    <row r="188" spans="1:22" x14ac:dyDescent="0.35">
      <c r="A188" t="s">
        <v>475</v>
      </c>
      <c r="E188" t="s">
        <v>109</v>
      </c>
      <c r="G188" s="47" t="s">
        <v>483</v>
      </c>
      <c r="H188">
        <v>2011</v>
      </c>
      <c r="I188" s="49">
        <v>183</v>
      </c>
      <c r="K188" t="s">
        <v>484</v>
      </c>
      <c r="L188" t="s">
        <v>478</v>
      </c>
      <c r="O188" s="14">
        <f t="shared" si="3"/>
        <v>0.183</v>
      </c>
      <c r="Q188" s="16"/>
      <c r="T188">
        <v>1</v>
      </c>
      <c r="U188" t="s">
        <v>27</v>
      </c>
      <c r="V188" t="s">
        <v>26</v>
      </c>
    </row>
    <row r="189" spans="1:22" x14ac:dyDescent="0.35">
      <c r="A189" t="s">
        <v>475</v>
      </c>
      <c r="E189" t="s">
        <v>112</v>
      </c>
      <c r="G189" s="47" t="s">
        <v>485</v>
      </c>
      <c r="H189">
        <v>2019</v>
      </c>
      <c r="I189" s="49">
        <v>64</v>
      </c>
      <c r="K189" t="s">
        <v>486</v>
      </c>
      <c r="L189" t="s">
        <v>478</v>
      </c>
      <c r="O189" s="14">
        <f t="shared" si="3"/>
        <v>6.4000000000000001E-2</v>
      </c>
      <c r="Q189" s="16">
        <f>IFERROR((I189/I190)^(1/(H189-H190)), "")</f>
        <v>0.94456603500022185</v>
      </c>
      <c r="R189" s="16"/>
      <c r="T189">
        <v>1</v>
      </c>
      <c r="U189" t="s">
        <v>27</v>
      </c>
      <c r="V189" t="s">
        <v>26</v>
      </c>
    </row>
    <row r="190" spans="1:22" x14ac:dyDescent="0.35">
      <c r="A190" t="s">
        <v>475</v>
      </c>
      <c r="E190" t="s">
        <v>112</v>
      </c>
      <c r="G190" s="47" t="s">
        <v>485</v>
      </c>
      <c r="H190">
        <v>2011</v>
      </c>
      <c r="I190" s="49">
        <v>101</v>
      </c>
      <c r="K190" t="s">
        <v>486</v>
      </c>
      <c r="L190" t="s">
        <v>478</v>
      </c>
      <c r="O190" s="14">
        <f t="shared" si="3"/>
        <v>0.10100000000000001</v>
      </c>
      <c r="Q190" s="16"/>
      <c r="T190">
        <v>1</v>
      </c>
      <c r="U190" t="s">
        <v>27</v>
      </c>
      <c r="V190" t="s">
        <v>26</v>
      </c>
    </row>
    <row r="191" spans="1:22" x14ac:dyDescent="0.35">
      <c r="A191" t="s">
        <v>475</v>
      </c>
      <c r="E191" t="s">
        <v>115</v>
      </c>
      <c r="G191" s="47" t="s">
        <v>487</v>
      </c>
      <c r="H191">
        <v>2019</v>
      </c>
      <c r="I191" s="49">
        <v>23</v>
      </c>
      <c r="K191" t="s">
        <v>488</v>
      </c>
      <c r="L191" t="s">
        <v>478</v>
      </c>
      <c r="O191" s="14">
        <f t="shared" si="3"/>
        <v>2.3E-2</v>
      </c>
      <c r="Q191" s="16">
        <f>IFERROR((I191/I192)^(1/(H191-H192)), "")</f>
        <v>1.0847216884718311</v>
      </c>
      <c r="R191" s="16"/>
      <c r="T191">
        <v>1</v>
      </c>
      <c r="U191" t="s">
        <v>27</v>
      </c>
      <c r="V191" t="s">
        <v>26</v>
      </c>
    </row>
    <row r="192" spans="1:22" x14ac:dyDescent="0.35">
      <c r="A192" t="s">
        <v>475</v>
      </c>
      <c r="E192" t="s">
        <v>115</v>
      </c>
      <c r="G192" s="47" t="s">
        <v>487</v>
      </c>
      <c r="H192">
        <v>2011</v>
      </c>
      <c r="I192" s="49">
        <v>12</v>
      </c>
      <c r="K192" t="s">
        <v>488</v>
      </c>
      <c r="L192" t="s">
        <v>478</v>
      </c>
      <c r="O192" s="14">
        <f t="shared" si="3"/>
        <v>1.2E-2</v>
      </c>
      <c r="Q192" s="16" t="str">
        <f>IFERROR((I192/#REF!)^(1/(H192-#REF!)), "")</f>
        <v/>
      </c>
      <c r="T192">
        <v>1</v>
      </c>
      <c r="U192" t="s">
        <v>27</v>
      </c>
      <c r="V192" t="s">
        <v>26</v>
      </c>
    </row>
    <row r="193" spans="1:22" x14ac:dyDescent="0.35">
      <c r="A193" t="s">
        <v>475</v>
      </c>
      <c r="E193" t="s">
        <v>118</v>
      </c>
      <c r="G193" s="47" t="s">
        <v>489</v>
      </c>
      <c r="H193">
        <v>2016</v>
      </c>
      <c r="I193" s="49">
        <v>0</v>
      </c>
      <c r="K193" t="s">
        <v>491</v>
      </c>
      <c r="L193" t="s">
        <v>478</v>
      </c>
      <c r="O193" s="14">
        <f t="shared" si="3"/>
        <v>0</v>
      </c>
      <c r="Q193" s="48">
        <v>1</v>
      </c>
      <c r="T193">
        <v>1</v>
      </c>
      <c r="U193" t="s">
        <v>27</v>
      </c>
      <c r="V193" t="s">
        <v>26</v>
      </c>
    </row>
    <row r="194" spans="1:22" x14ac:dyDescent="0.35">
      <c r="A194" t="s">
        <v>492</v>
      </c>
      <c r="B194" t="s">
        <v>493</v>
      </c>
      <c r="C194" t="str">
        <f>_xlfn.CONCAT(B194,U194)</f>
        <v>VC1ET</v>
      </c>
      <c r="D194" t="s">
        <v>199</v>
      </c>
      <c r="E194" t="s">
        <v>200</v>
      </c>
      <c r="F194" t="s">
        <v>494</v>
      </c>
      <c r="G194" s="47" t="s">
        <v>495</v>
      </c>
      <c r="H194">
        <v>2015</v>
      </c>
      <c r="I194" s="50">
        <f>68002-2811-1460</f>
        <v>63731</v>
      </c>
      <c r="J194" s="16"/>
      <c r="K194" t="s">
        <v>496</v>
      </c>
      <c r="L194" t="s">
        <v>497</v>
      </c>
      <c r="O194" s="14">
        <f>I194/I206</f>
        <v>0.1902111301461854</v>
      </c>
      <c r="T194">
        <v>0</v>
      </c>
      <c r="U194" t="s">
        <v>5</v>
      </c>
      <c r="V194" t="s">
        <v>4</v>
      </c>
    </row>
    <row r="195" spans="1:22" x14ac:dyDescent="0.35">
      <c r="A195" t="s">
        <v>492</v>
      </c>
      <c r="B195" t="s">
        <v>493</v>
      </c>
      <c r="C195" t="str">
        <f t="shared" ref="C195:C205" si="4">_xlfn.CONCAT(B195,U195)</f>
        <v>VC1ET14</v>
      </c>
      <c r="E195" t="s">
        <v>200</v>
      </c>
      <c r="F195" t="s">
        <v>494</v>
      </c>
      <c r="G195" s="47" t="s">
        <v>495</v>
      </c>
      <c r="H195">
        <v>2015</v>
      </c>
      <c r="I195" s="50">
        <v>14453</v>
      </c>
      <c r="J195" s="16"/>
      <c r="K195" t="s">
        <v>496</v>
      </c>
      <c r="L195" t="s">
        <v>497</v>
      </c>
      <c r="O195" s="14">
        <f t="shared" ref="O195:O204" si="5">I195/I207</f>
        <v>0.30832408908609948</v>
      </c>
      <c r="T195">
        <v>1</v>
      </c>
      <c r="U195" t="s">
        <v>25</v>
      </c>
      <c r="V195" t="s">
        <v>24</v>
      </c>
    </row>
    <row r="196" spans="1:22" x14ac:dyDescent="0.35">
      <c r="A196" t="s">
        <v>492</v>
      </c>
      <c r="B196" t="s">
        <v>493</v>
      </c>
      <c r="C196" t="str">
        <f t="shared" si="4"/>
        <v>VC1ET02</v>
      </c>
      <c r="E196" t="s">
        <v>200</v>
      </c>
      <c r="F196" t="s">
        <v>494</v>
      </c>
      <c r="G196" s="47" t="s">
        <v>495</v>
      </c>
      <c r="H196">
        <v>2015</v>
      </c>
      <c r="I196" s="50">
        <v>358</v>
      </c>
      <c r="J196" s="16"/>
      <c r="K196" t="s">
        <v>496</v>
      </c>
      <c r="L196" t="s">
        <v>497</v>
      </c>
      <c r="O196" s="14">
        <f t="shared" si="5"/>
        <v>0.21296847114812612</v>
      </c>
      <c r="T196">
        <v>1</v>
      </c>
      <c r="U196" t="s">
        <v>9</v>
      </c>
      <c r="V196" t="s">
        <v>62</v>
      </c>
    </row>
    <row r="197" spans="1:22" x14ac:dyDescent="0.35">
      <c r="A197" t="s">
        <v>492</v>
      </c>
      <c r="B197" t="s">
        <v>493</v>
      </c>
      <c r="C197" t="str">
        <f t="shared" si="4"/>
        <v>VC1ET03</v>
      </c>
      <c r="E197" t="s">
        <v>200</v>
      </c>
      <c r="F197" t="s">
        <v>494</v>
      </c>
      <c r="G197" s="47" t="s">
        <v>495</v>
      </c>
      <c r="H197">
        <v>2015</v>
      </c>
      <c r="I197" s="50">
        <v>11263</v>
      </c>
      <c r="J197" s="16"/>
      <c r="K197" t="s">
        <v>496</v>
      </c>
      <c r="L197" t="s">
        <v>497</v>
      </c>
      <c r="O197" s="14">
        <f t="shared" si="5"/>
        <v>0.24284697815821815</v>
      </c>
      <c r="T197">
        <v>1</v>
      </c>
      <c r="U197" t="s">
        <v>11</v>
      </c>
      <c r="V197" t="s">
        <v>10</v>
      </c>
    </row>
    <row r="198" spans="1:22" x14ac:dyDescent="0.35">
      <c r="A198" t="s">
        <v>492</v>
      </c>
      <c r="B198" t="s">
        <v>493</v>
      </c>
      <c r="C198" t="str">
        <f t="shared" si="4"/>
        <v>VC1ET06</v>
      </c>
      <c r="E198" t="s">
        <v>200</v>
      </c>
      <c r="F198" t="s">
        <v>494</v>
      </c>
      <c r="G198" s="47" t="s">
        <v>495</v>
      </c>
      <c r="H198">
        <v>2015</v>
      </c>
      <c r="I198" s="50">
        <v>1302</v>
      </c>
      <c r="J198" s="16"/>
      <c r="K198" t="s">
        <v>496</v>
      </c>
      <c r="L198" t="s">
        <v>497</v>
      </c>
      <c r="O198" s="14">
        <f t="shared" si="5"/>
        <v>0.39228683338354925</v>
      </c>
      <c r="T198">
        <v>1</v>
      </c>
      <c r="U198" t="s">
        <v>17</v>
      </c>
      <c r="V198" t="s">
        <v>16</v>
      </c>
    </row>
    <row r="199" spans="1:22" x14ac:dyDescent="0.35">
      <c r="A199" t="s">
        <v>492</v>
      </c>
      <c r="B199" t="s">
        <v>493</v>
      </c>
      <c r="C199" t="str">
        <f t="shared" si="4"/>
        <v>VC1ET15</v>
      </c>
      <c r="E199" t="s">
        <v>200</v>
      </c>
      <c r="F199" t="s">
        <v>494</v>
      </c>
      <c r="G199" s="47" t="s">
        <v>495</v>
      </c>
      <c r="H199">
        <v>2015</v>
      </c>
      <c r="I199" s="50">
        <v>1437</v>
      </c>
      <c r="J199" s="16"/>
      <c r="K199" t="s">
        <v>496</v>
      </c>
      <c r="L199" t="s">
        <v>497</v>
      </c>
      <c r="O199" s="14">
        <f t="shared" si="5"/>
        <v>0.26094062102778282</v>
      </c>
      <c r="T199">
        <v>1</v>
      </c>
      <c r="U199" t="s">
        <v>27</v>
      </c>
      <c r="V199" t="s">
        <v>26</v>
      </c>
    </row>
    <row r="200" spans="1:22" x14ac:dyDescent="0.35">
      <c r="A200" t="s">
        <v>492</v>
      </c>
      <c r="B200" t="s">
        <v>493</v>
      </c>
      <c r="C200" t="str">
        <f t="shared" si="4"/>
        <v>VC1ET12</v>
      </c>
      <c r="E200" t="s">
        <v>200</v>
      </c>
      <c r="F200" t="s">
        <v>494</v>
      </c>
      <c r="G200" s="47" t="s">
        <v>495</v>
      </c>
      <c r="H200">
        <v>2015</v>
      </c>
      <c r="I200" s="50">
        <v>157</v>
      </c>
      <c r="J200" s="16"/>
      <c r="K200" t="s">
        <v>496</v>
      </c>
      <c r="L200" t="s">
        <v>497</v>
      </c>
      <c r="O200" s="14">
        <f t="shared" si="5"/>
        <v>9.080393290919607E-2</v>
      </c>
      <c r="T200">
        <v>1</v>
      </c>
      <c r="U200" t="s">
        <v>21</v>
      </c>
      <c r="V200" t="s">
        <v>498</v>
      </c>
    </row>
    <row r="201" spans="1:22" x14ac:dyDescent="0.35">
      <c r="A201" t="s">
        <v>492</v>
      </c>
      <c r="B201" t="s">
        <v>493</v>
      </c>
      <c r="C201" t="str">
        <f t="shared" si="4"/>
        <v>VC1ET13</v>
      </c>
      <c r="E201" t="s">
        <v>200</v>
      </c>
      <c r="F201" t="s">
        <v>494</v>
      </c>
      <c r="G201" s="47" t="s">
        <v>495</v>
      </c>
      <c r="H201">
        <v>2015</v>
      </c>
      <c r="I201" s="50">
        <v>1384</v>
      </c>
      <c r="J201" s="16"/>
      <c r="K201" t="s">
        <v>496</v>
      </c>
      <c r="L201" t="s">
        <v>497</v>
      </c>
      <c r="O201" s="14">
        <f t="shared" si="5"/>
        <v>0.25634376736432674</v>
      </c>
      <c r="T201">
        <v>1</v>
      </c>
      <c r="U201" t="s">
        <v>23</v>
      </c>
      <c r="V201" t="s">
        <v>22</v>
      </c>
    </row>
    <row r="202" spans="1:22" x14ac:dyDescent="0.35">
      <c r="A202" t="s">
        <v>492</v>
      </c>
      <c r="B202" t="s">
        <v>493</v>
      </c>
      <c r="C202" t="str">
        <f t="shared" si="4"/>
        <v>VC1ET04</v>
      </c>
      <c r="E202" t="s">
        <v>200</v>
      </c>
      <c r="F202" t="s">
        <v>494</v>
      </c>
      <c r="G202" s="47" t="s">
        <v>495</v>
      </c>
      <c r="H202">
        <v>2015</v>
      </c>
      <c r="I202" s="50">
        <v>17084</v>
      </c>
      <c r="J202" s="16"/>
      <c r="K202" t="s">
        <v>496</v>
      </c>
      <c r="L202" t="s">
        <v>497</v>
      </c>
      <c r="O202" s="14">
        <f t="shared" si="5"/>
        <v>0.17016275224606067</v>
      </c>
      <c r="T202">
        <v>1</v>
      </c>
      <c r="U202" t="s">
        <v>13</v>
      </c>
      <c r="V202" t="s">
        <v>12</v>
      </c>
    </row>
    <row r="203" spans="1:22" x14ac:dyDescent="0.35">
      <c r="A203" t="s">
        <v>492</v>
      </c>
      <c r="B203" t="s">
        <v>493</v>
      </c>
      <c r="C203" t="str">
        <f t="shared" si="4"/>
        <v>VC1ET07</v>
      </c>
      <c r="E203" t="s">
        <v>200</v>
      </c>
      <c r="F203" t="s">
        <v>494</v>
      </c>
      <c r="G203" s="47" t="s">
        <v>495</v>
      </c>
      <c r="H203">
        <v>2015</v>
      </c>
      <c r="I203" s="50">
        <v>12942</v>
      </c>
      <c r="J203" s="16"/>
      <c r="K203" t="s">
        <v>496</v>
      </c>
      <c r="L203" t="s">
        <v>497</v>
      </c>
      <c r="O203" s="14">
        <f t="shared" si="5"/>
        <v>0.18535174152153988</v>
      </c>
      <c r="T203">
        <v>1</v>
      </c>
      <c r="U203" t="s">
        <v>19</v>
      </c>
      <c r="V203" t="s">
        <v>18</v>
      </c>
    </row>
    <row r="204" spans="1:22" x14ac:dyDescent="0.35">
      <c r="A204" t="s">
        <v>492</v>
      </c>
      <c r="B204" t="s">
        <v>493</v>
      </c>
      <c r="C204" t="str">
        <f t="shared" si="4"/>
        <v>VC1ET05</v>
      </c>
      <c r="E204" t="s">
        <v>200</v>
      </c>
      <c r="F204" t="s">
        <v>494</v>
      </c>
      <c r="G204" s="47" t="s">
        <v>495</v>
      </c>
      <c r="H204">
        <v>2015</v>
      </c>
      <c r="I204" s="50">
        <v>1710</v>
      </c>
      <c r="J204" s="16"/>
      <c r="K204" t="s">
        <v>496</v>
      </c>
      <c r="L204" t="s">
        <v>497</v>
      </c>
      <c r="O204" s="14">
        <f t="shared" si="5"/>
        <v>0.20011702750146285</v>
      </c>
      <c r="T204">
        <v>1</v>
      </c>
      <c r="U204" t="s">
        <v>15</v>
      </c>
      <c r="V204" t="s">
        <v>14</v>
      </c>
    </row>
    <row r="205" spans="1:22" x14ac:dyDescent="0.35">
      <c r="A205" t="s">
        <v>492</v>
      </c>
      <c r="B205" t="s">
        <v>493</v>
      </c>
      <c r="C205" t="str">
        <f t="shared" si="4"/>
        <v>VC1ET01</v>
      </c>
      <c r="E205" t="s">
        <v>200</v>
      </c>
      <c r="F205" t="s">
        <v>494</v>
      </c>
      <c r="G205" s="47" t="s">
        <v>495</v>
      </c>
      <c r="H205">
        <v>2015</v>
      </c>
      <c r="I205" s="50">
        <v>5912</v>
      </c>
      <c r="J205" s="16"/>
      <c r="K205" t="s">
        <v>496</v>
      </c>
      <c r="L205" t="s">
        <v>497</v>
      </c>
      <c r="O205" s="14">
        <f>I205/I217</f>
        <v>0.13022886974910236</v>
      </c>
      <c r="T205">
        <v>1</v>
      </c>
      <c r="U205" t="s">
        <v>7</v>
      </c>
      <c r="V205" t="s">
        <v>6</v>
      </c>
    </row>
    <row r="206" spans="1:22" x14ac:dyDescent="0.35">
      <c r="A206" t="s">
        <v>499</v>
      </c>
      <c r="E206" t="s">
        <v>495</v>
      </c>
      <c r="F206" t="s">
        <v>494</v>
      </c>
      <c r="G206" s="47" t="s">
        <v>495</v>
      </c>
      <c r="H206">
        <v>2015</v>
      </c>
      <c r="I206" s="50">
        <v>335054</v>
      </c>
      <c r="J206" s="16"/>
      <c r="K206" t="s">
        <v>500</v>
      </c>
      <c r="L206" t="s">
        <v>497</v>
      </c>
      <c r="T206">
        <v>0</v>
      </c>
      <c r="U206" t="s">
        <v>5</v>
      </c>
      <c r="V206" t="s">
        <v>4</v>
      </c>
    </row>
    <row r="207" spans="1:22" x14ac:dyDescent="0.35">
      <c r="A207" t="s">
        <v>499</v>
      </c>
      <c r="E207" t="s">
        <v>495</v>
      </c>
      <c r="F207" t="s">
        <v>494</v>
      </c>
      <c r="G207" s="47" t="s">
        <v>495</v>
      </c>
      <c r="H207">
        <v>2015</v>
      </c>
      <c r="I207" s="50">
        <v>46876</v>
      </c>
      <c r="J207" s="16"/>
      <c r="K207" t="s">
        <v>500</v>
      </c>
      <c r="L207" t="s">
        <v>497</v>
      </c>
      <c r="T207">
        <v>1</v>
      </c>
      <c r="U207" t="s">
        <v>25</v>
      </c>
      <c r="V207" t="s">
        <v>24</v>
      </c>
    </row>
    <row r="208" spans="1:22" x14ac:dyDescent="0.35">
      <c r="A208" t="s">
        <v>499</v>
      </c>
      <c r="E208" t="s">
        <v>495</v>
      </c>
      <c r="F208" t="s">
        <v>494</v>
      </c>
      <c r="G208" s="47" t="s">
        <v>495</v>
      </c>
      <c r="H208">
        <v>2015</v>
      </c>
      <c r="I208" s="50">
        <v>1681</v>
      </c>
      <c r="J208" s="16"/>
      <c r="K208" t="s">
        <v>500</v>
      </c>
      <c r="L208" t="s">
        <v>497</v>
      </c>
      <c r="T208">
        <v>1</v>
      </c>
      <c r="U208" t="s">
        <v>9</v>
      </c>
      <c r="V208" t="s">
        <v>62</v>
      </c>
    </row>
    <row r="209" spans="1:22" x14ac:dyDescent="0.35">
      <c r="A209" t="s">
        <v>499</v>
      </c>
      <c r="E209" t="s">
        <v>495</v>
      </c>
      <c r="F209" t="s">
        <v>494</v>
      </c>
      <c r="G209" s="47" t="s">
        <v>495</v>
      </c>
      <c r="H209">
        <v>2015</v>
      </c>
      <c r="I209" s="50">
        <v>46379</v>
      </c>
      <c r="J209" s="16"/>
      <c r="K209" t="s">
        <v>500</v>
      </c>
      <c r="L209" t="s">
        <v>497</v>
      </c>
      <c r="T209">
        <v>1</v>
      </c>
      <c r="U209" t="s">
        <v>11</v>
      </c>
      <c r="V209" t="s">
        <v>10</v>
      </c>
    </row>
    <row r="210" spans="1:22" x14ac:dyDescent="0.35">
      <c r="A210" t="s">
        <v>499</v>
      </c>
      <c r="E210" t="s">
        <v>495</v>
      </c>
      <c r="F210" t="s">
        <v>494</v>
      </c>
      <c r="G210" s="47" t="s">
        <v>495</v>
      </c>
      <c r="H210">
        <v>2015</v>
      </c>
      <c r="I210" s="50">
        <v>3319</v>
      </c>
      <c r="J210" s="16"/>
      <c r="K210" t="s">
        <v>500</v>
      </c>
      <c r="L210" t="s">
        <v>497</v>
      </c>
      <c r="T210">
        <v>1</v>
      </c>
      <c r="U210" t="s">
        <v>17</v>
      </c>
      <c r="V210" t="s">
        <v>16</v>
      </c>
    </row>
    <row r="211" spans="1:22" x14ac:dyDescent="0.35">
      <c r="A211" t="s">
        <v>499</v>
      </c>
      <c r="E211" t="s">
        <v>495</v>
      </c>
      <c r="F211" t="s">
        <v>494</v>
      </c>
      <c r="G211" s="47" t="s">
        <v>495</v>
      </c>
      <c r="H211">
        <v>2015</v>
      </c>
      <c r="I211" s="50">
        <v>5507</v>
      </c>
      <c r="J211" s="16"/>
      <c r="K211" t="s">
        <v>500</v>
      </c>
      <c r="L211" t="s">
        <v>497</v>
      </c>
      <c r="T211">
        <v>1</v>
      </c>
      <c r="U211" t="s">
        <v>27</v>
      </c>
      <c r="V211" t="s">
        <v>26</v>
      </c>
    </row>
    <row r="212" spans="1:22" x14ac:dyDescent="0.35">
      <c r="A212" t="s">
        <v>499</v>
      </c>
      <c r="E212" t="s">
        <v>495</v>
      </c>
      <c r="F212" t="s">
        <v>494</v>
      </c>
      <c r="G212" s="47" t="s">
        <v>495</v>
      </c>
      <c r="H212">
        <v>2015</v>
      </c>
      <c r="I212" s="50">
        <v>1729</v>
      </c>
      <c r="J212" s="16"/>
      <c r="K212" t="s">
        <v>500</v>
      </c>
      <c r="L212" t="s">
        <v>497</v>
      </c>
      <c r="T212">
        <v>1</v>
      </c>
      <c r="U212" t="s">
        <v>21</v>
      </c>
      <c r="V212" t="s">
        <v>498</v>
      </c>
    </row>
    <row r="213" spans="1:22" x14ac:dyDescent="0.35">
      <c r="A213" t="s">
        <v>499</v>
      </c>
      <c r="E213" t="s">
        <v>495</v>
      </c>
      <c r="F213" t="s">
        <v>494</v>
      </c>
      <c r="G213" s="47" t="s">
        <v>495</v>
      </c>
      <c r="H213">
        <v>2015</v>
      </c>
      <c r="I213" s="50">
        <v>5399</v>
      </c>
      <c r="J213" s="16"/>
      <c r="K213" t="s">
        <v>500</v>
      </c>
      <c r="L213" t="s">
        <v>497</v>
      </c>
      <c r="T213">
        <v>1</v>
      </c>
      <c r="U213" t="s">
        <v>23</v>
      </c>
      <c r="V213" t="s">
        <v>22</v>
      </c>
    </row>
    <row r="214" spans="1:22" x14ac:dyDescent="0.35">
      <c r="A214" t="s">
        <v>499</v>
      </c>
      <c r="E214" t="s">
        <v>495</v>
      </c>
      <c r="F214" t="s">
        <v>494</v>
      </c>
      <c r="G214" s="47" t="s">
        <v>495</v>
      </c>
      <c r="H214">
        <v>2015</v>
      </c>
      <c r="I214" s="50">
        <v>100398</v>
      </c>
      <c r="J214" s="16"/>
      <c r="K214" t="s">
        <v>500</v>
      </c>
      <c r="L214" t="s">
        <v>497</v>
      </c>
      <c r="T214">
        <v>1</v>
      </c>
      <c r="U214" t="s">
        <v>13</v>
      </c>
      <c r="V214" t="s">
        <v>12</v>
      </c>
    </row>
    <row r="215" spans="1:22" x14ac:dyDescent="0.35">
      <c r="A215" t="s">
        <v>499</v>
      </c>
      <c r="E215" t="s">
        <v>495</v>
      </c>
      <c r="F215" t="s">
        <v>494</v>
      </c>
      <c r="G215" s="47" t="s">
        <v>495</v>
      </c>
      <c r="H215">
        <v>2015</v>
      </c>
      <c r="I215" s="50">
        <v>69824</v>
      </c>
      <c r="J215" s="16"/>
      <c r="K215" t="s">
        <v>500</v>
      </c>
      <c r="L215" t="s">
        <v>497</v>
      </c>
      <c r="T215">
        <v>1</v>
      </c>
      <c r="U215" t="s">
        <v>19</v>
      </c>
      <c r="V215" t="s">
        <v>18</v>
      </c>
    </row>
    <row r="216" spans="1:22" x14ac:dyDescent="0.35">
      <c r="A216" t="s">
        <v>499</v>
      </c>
      <c r="E216" t="s">
        <v>495</v>
      </c>
      <c r="F216" t="s">
        <v>494</v>
      </c>
      <c r="G216" s="47" t="s">
        <v>495</v>
      </c>
      <c r="H216">
        <v>2015</v>
      </c>
      <c r="I216" s="50">
        <v>8545</v>
      </c>
      <c r="J216" s="16"/>
      <c r="K216" t="s">
        <v>500</v>
      </c>
      <c r="L216" t="s">
        <v>497</v>
      </c>
      <c r="T216">
        <v>1</v>
      </c>
      <c r="U216" t="s">
        <v>15</v>
      </c>
      <c r="V216" t="s">
        <v>14</v>
      </c>
    </row>
    <row r="217" spans="1:22" x14ac:dyDescent="0.35">
      <c r="A217" t="s">
        <v>499</v>
      </c>
      <c r="E217" t="s">
        <v>495</v>
      </c>
      <c r="F217" t="s">
        <v>494</v>
      </c>
      <c r="G217" s="47" t="s">
        <v>495</v>
      </c>
      <c r="H217">
        <v>2015</v>
      </c>
      <c r="I217" s="50">
        <v>45397</v>
      </c>
      <c r="J217" s="16"/>
      <c r="K217" t="s">
        <v>500</v>
      </c>
      <c r="L217" t="s">
        <v>497</v>
      </c>
      <c r="T217">
        <v>1</v>
      </c>
      <c r="U217" t="s">
        <v>7</v>
      </c>
      <c r="V217" t="s">
        <v>6</v>
      </c>
    </row>
    <row r="218" spans="1:22" s="52" customFormat="1" x14ac:dyDescent="0.35">
      <c r="A218" s="52" t="s">
        <v>501</v>
      </c>
      <c r="E218" s="52" t="s">
        <v>502</v>
      </c>
      <c r="F218" s="52" t="s">
        <v>494</v>
      </c>
      <c r="G218" s="53" t="s">
        <v>503</v>
      </c>
      <c r="H218" s="52" t="s">
        <v>504</v>
      </c>
      <c r="I218" s="54">
        <v>12.93</v>
      </c>
      <c r="J218" s="52" t="s">
        <v>505</v>
      </c>
      <c r="K218" s="52" t="s">
        <v>506</v>
      </c>
      <c r="L218" s="52" t="s">
        <v>507</v>
      </c>
      <c r="Q218" s="55"/>
      <c r="T218" s="52">
        <v>0</v>
      </c>
      <c r="U218" s="52" t="s">
        <v>5</v>
      </c>
      <c r="V218" s="52" t="s">
        <v>4</v>
      </c>
    </row>
    <row r="219" spans="1:22" s="52" customFormat="1" x14ac:dyDescent="0.35">
      <c r="A219" s="52" t="s">
        <v>501</v>
      </c>
      <c r="E219" s="52" t="s">
        <v>502</v>
      </c>
      <c r="F219" s="52" t="s">
        <v>494</v>
      </c>
      <c r="G219" s="53" t="s">
        <v>503</v>
      </c>
      <c r="H219" s="52" t="s">
        <v>508</v>
      </c>
      <c r="I219" s="54">
        <v>15.4</v>
      </c>
      <c r="K219" s="52" t="s">
        <v>506</v>
      </c>
      <c r="L219" s="52" t="s">
        <v>507</v>
      </c>
      <c r="Q219" s="55"/>
      <c r="T219" s="52">
        <v>1</v>
      </c>
      <c r="U219" s="52" t="s">
        <v>13</v>
      </c>
      <c r="V219" s="52" t="s">
        <v>12</v>
      </c>
    </row>
    <row r="220" spans="1:22" s="52" customFormat="1" x14ac:dyDescent="0.35">
      <c r="A220" s="52" t="s">
        <v>501</v>
      </c>
      <c r="E220" s="52" t="s">
        <v>502</v>
      </c>
      <c r="F220" s="52" t="s">
        <v>494</v>
      </c>
      <c r="G220" s="53" t="s">
        <v>503</v>
      </c>
      <c r="H220" s="52" t="s">
        <v>509</v>
      </c>
      <c r="I220" s="54">
        <v>8.15</v>
      </c>
      <c r="K220" s="52" t="s">
        <v>506</v>
      </c>
      <c r="L220" s="52" t="s">
        <v>507</v>
      </c>
      <c r="Q220" s="55"/>
      <c r="T220" s="52">
        <v>1</v>
      </c>
      <c r="U220" s="52" t="s">
        <v>19</v>
      </c>
      <c r="V220" s="52" t="s">
        <v>18</v>
      </c>
    </row>
    <row r="221" spans="1:22" s="52" customFormat="1" x14ac:dyDescent="0.35">
      <c r="A221" s="52" t="s">
        <v>501</v>
      </c>
      <c r="E221" s="52" t="s">
        <v>502</v>
      </c>
      <c r="F221" s="52" t="s">
        <v>494</v>
      </c>
      <c r="G221" s="53" t="s">
        <v>503</v>
      </c>
      <c r="H221" s="52" t="s">
        <v>510</v>
      </c>
      <c r="I221" s="54">
        <v>14.48</v>
      </c>
      <c r="K221" s="52" t="s">
        <v>506</v>
      </c>
      <c r="L221" s="52" t="s">
        <v>507</v>
      </c>
      <c r="Q221" s="55"/>
      <c r="T221" s="52">
        <v>1</v>
      </c>
      <c r="U221" s="52" t="s">
        <v>7</v>
      </c>
      <c r="V221" s="52" t="s">
        <v>6</v>
      </c>
    </row>
    <row r="222" spans="1:22" s="52" customFormat="1" x14ac:dyDescent="0.35">
      <c r="A222" s="52" t="s">
        <v>501</v>
      </c>
      <c r="E222" s="52" t="s">
        <v>502</v>
      </c>
      <c r="F222" s="52" t="s">
        <v>494</v>
      </c>
      <c r="G222" s="53" t="s">
        <v>503</v>
      </c>
      <c r="H222" s="52">
        <v>2016</v>
      </c>
      <c r="I222" s="54">
        <v>10.7</v>
      </c>
      <c r="J222" s="52" t="s">
        <v>511</v>
      </c>
      <c r="K222" s="52" t="s">
        <v>506</v>
      </c>
      <c r="L222" s="52" t="s">
        <v>512</v>
      </c>
      <c r="Q222" s="55"/>
      <c r="T222" s="52">
        <v>1</v>
      </c>
      <c r="U222" s="52" t="s">
        <v>11</v>
      </c>
      <c r="V222" s="52" t="s">
        <v>10</v>
      </c>
    </row>
    <row r="223" spans="1:22" x14ac:dyDescent="0.35">
      <c r="A223" t="s">
        <v>513</v>
      </c>
      <c r="B223" t="s">
        <v>514</v>
      </c>
      <c r="C223" t="str">
        <f t="shared" ref="C223:C238" si="6">_xlfn.CONCAT(B223,U223)</f>
        <v>VC2ET</v>
      </c>
      <c r="D223" t="s">
        <v>207</v>
      </c>
      <c r="E223" t="s">
        <v>208</v>
      </c>
      <c r="F223" t="s">
        <v>494</v>
      </c>
      <c r="G223" s="47" t="s">
        <v>503</v>
      </c>
      <c r="H223" t="s">
        <v>510</v>
      </c>
      <c r="I223" s="16">
        <v>14.81</v>
      </c>
      <c r="J223" s="16" t="s">
        <v>515</v>
      </c>
      <c r="K223" t="s">
        <v>516</v>
      </c>
      <c r="L223" t="s">
        <v>517</v>
      </c>
      <c r="O223" s="14">
        <f>I223/100</f>
        <v>0.14810000000000001</v>
      </c>
      <c r="T223">
        <v>0</v>
      </c>
      <c r="U223" t="s">
        <v>5</v>
      </c>
      <c r="V223" t="s">
        <v>4</v>
      </c>
    </row>
    <row r="224" spans="1:22" x14ac:dyDescent="0.35">
      <c r="A224" t="s">
        <v>513</v>
      </c>
      <c r="B224" t="s">
        <v>514</v>
      </c>
      <c r="C224" t="str">
        <f t="shared" si="6"/>
        <v>VC2ET03</v>
      </c>
      <c r="E224" t="s">
        <v>208</v>
      </c>
      <c r="F224" t="s">
        <v>494</v>
      </c>
      <c r="G224" s="47" t="s">
        <v>503</v>
      </c>
      <c r="H224" t="s">
        <v>518</v>
      </c>
      <c r="I224" s="16">
        <v>18.54</v>
      </c>
      <c r="J224" s="16" t="s">
        <v>519</v>
      </c>
      <c r="K224" t="s">
        <v>520</v>
      </c>
      <c r="L224" t="s">
        <v>517</v>
      </c>
      <c r="O224" s="14">
        <f t="shared" ref="O224:O226" si="7">I224/100</f>
        <v>0.18539999999999998</v>
      </c>
      <c r="T224">
        <v>1</v>
      </c>
      <c r="U224" t="s">
        <v>11</v>
      </c>
      <c r="V224" t="s">
        <v>10</v>
      </c>
    </row>
    <row r="225" spans="1:22" x14ac:dyDescent="0.35">
      <c r="A225" t="s">
        <v>513</v>
      </c>
      <c r="B225" t="s">
        <v>514</v>
      </c>
      <c r="C225" t="str">
        <f t="shared" si="6"/>
        <v>VC2ET14</v>
      </c>
      <c r="E225" t="s">
        <v>208</v>
      </c>
      <c r="F225" t="s">
        <v>494</v>
      </c>
      <c r="G225" s="47" t="s">
        <v>503</v>
      </c>
      <c r="H225">
        <v>2014</v>
      </c>
      <c r="I225" s="16">
        <v>8.3800000000000008</v>
      </c>
      <c r="J225" s="16" t="s">
        <v>521</v>
      </c>
      <c r="K225" t="s">
        <v>522</v>
      </c>
      <c r="L225" t="s">
        <v>523</v>
      </c>
      <c r="O225" s="14">
        <f t="shared" si="7"/>
        <v>8.3800000000000013E-2</v>
      </c>
      <c r="T225">
        <v>1</v>
      </c>
      <c r="U225" t="s">
        <v>25</v>
      </c>
      <c r="V225" t="s">
        <v>24</v>
      </c>
    </row>
    <row r="226" spans="1:22" x14ac:dyDescent="0.35">
      <c r="A226" t="s">
        <v>513</v>
      </c>
      <c r="B226" t="s">
        <v>514</v>
      </c>
      <c r="C226" t="str">
        <f t="shared" si="6"/>
        <v>VC2ET15</v>
      </c>
      <c r="E226" t="s">
        <v>208</v>
      </c>
      <c r="F226" t="s">
        <v>494</v>
      </c>
      <c r="G226" s="47" t="s">
        <v>503</v>
      </c>
      <c r="H226">
        <v>2019</v>
      </c>
      <c r="I226" s="49">
        <v>12.93</v>
      </c>
      <c r="J226" s="16" t="s">
        <v>524</v>
      </c>
      <c r="K226" t="s">
        <v>522</v>
      </c>
      <c r="L226" t="s">
        <v>523</v>
      </c>
      <c r="O226" s="14">
        <f t="shared" si="7"/>
        <v>0.1293</v>
      </c>
      <c r="Q226" s="48"/>
      <c r="T226">
        <v>1</v>
      </c>
      <c r="U226" t="s">
        <v>27</v>
      </c>
      <c r="V226" t="s">
        <v>26</v>
      </c>
    </row>
    <row r="227" spans="1:22" x14ac:dyDescent="0.35">
      <c r="A227" t="s">
        <v>525</v>
      </c>
      <c r="B227" t="s">
        <v>526</v>
      </c>
      <c r="C227" t="str">
        <f t="shared" si="6"/>
        <v>VC3ET</v>
      </c>
      <c r="D227" t="s">
        <v>527</v>
      </c>
      <c r="E227" t="s">
        <v>528</v>
      </c>
      <c r="F227" t="s">
        <v>494</v>
      </c>
      <c r="G227" s="47" t="s">
        <v>503</v>
      </c>
      <c r="H227" t="s">
        <v>529</v>
      </c>
      <c r="I227" s="16">
        <v>9.5</v>
      </c>
      <c r="J227" s="16"/>
      <c r="K227" t="s">
        <v>530</v>
      </c>
      <c r="L227" t="s">
        <v>512</v>
      </c>
      <c r="O227" s="14">
        <f>I227/100</f>
        <v>9.5000000000000001E-2</v>
      </c>
      <c r="T227">
        <v>0</v>
      </c>
      <c r="U227" t="s">
        <v>5</v>
      </c>
      <c r="V227" t="s">
        <v>4</v>
      </c>
    </row>
    <row r="228" spans="1:22" x14ac:dyDescent="0.35">
      <c r="A228" t="s">
        <v>531</v>
      </c>
      <c r="B228" t="s">
        <v>532</v>
      </c>
      <c r="C228" t="str">
        <f t="shared" si="6"/>
        <v>VC4ET</v>
      </c>
      <c r="D228" t="s">
        <v>533</v>
      </c>
      <c r="E228" t="s">
        <v>534</v>
      </c>
      <c r="F228" t="s">
        <v>494</v>
      </c>
      <c r="G228" s="47" t="s">
        <v>503</v>
      </c>
      <c r="H228" t="s">
        <v>535</v>
      </c>
      <c r="I228" s="16">
        <v>8.24</v>
      </c>
      <c r="J228" s="16" t="s">
        <v>536</v>
      </c>
      <c r="K228" t="s">
        <v>522</v>
      </c>
      <c r="L228" t="s">
        <v>512</v>
      </c>
      <c r="O228" s="14">
        <f>I228/100</f>
        <v>8.2400000000000001E-2</v>
      </c>
      <c r="T228">
        <v>0</v>
      </c>
      <c r="U228" t="s">
        <v>5</v>
      </c>
      <c r="V228" t="s">
        <v>4</v>
      </c>
    </row>
    <row r="229" spans="1:22" x14ac:dyDescent="0.35">
      <c r="A229" t="s">
        <v>531</v>
      </c>
      <c r="B229" t="s">
        <v>532</v>
      </c>
      <c r="C229" t="str">
        <f t="shared" si="6"/>
        <v>VC4ETR</v>
      </c>
      <c r="E229" t="s">
        <v>534</v>
      </c>
      <c r="F229" t="s">
        <v>494</v>
      </c>
      <c r="G229" s="47" t="s">
        <v>503</v>
      </c>
      <c r="H229" t="s">
        <v>537</v>
      </c>
      <c r="I229" s="16">
        <v>9.98</v>
      </c>
      <c r="J229" s="16" t="s">
        <v>538</v>
      </c>
      <c r="K229" t="s">
        <v>522</v>
      </c>
      <c r="O229" s="14">
        <f t="shared" ref="O229:O237" si="8">I229/100</f>
        <v>9.98E-2</v>
      </c>
      <c r="T229">
        <v>0.5</v>
      </c>
      <c r="U229" t="s">
        <v>284</v>
      </c>
      <c r="V229" t="s">
        <v>283</v>
      </c>
    </row>
    <row r="230" spans="1:22" x14ac:dyDescent="0.35">
      <c r="A230" t="s">
        <v>531</v>
      </c>
      <c r="B230" t="s">
        <v>532</v>
      </c>
      <c r="C230" t="str">
        <f t="shared" si="6"/>
        <v>VC4ETU</v>
      </c>
      <c r="E230" t="s">
        <v>534</v>
      </c>
      <c r="F230" t="s">
        <v>494</v>
      </c>
      <c r="G230" s="47" t="s">
        <v>503</v>
      </c>
      <c r="H230" t="s">
        <v>535</v>
      </c>
      <c r="I230" s="16">
        <v>7.78</v>
      </c>
      <c r="J230" s="16" t="s">
        <v>539</v>
      </c>
      <c r="K230" t="s">
        <v>522</v>
      </c>
      <c r="O230" s="14">
        <f t="shared" si="8"/>
        <v>7.7800000000000008E-2</v>
      </c>
      <c r="T230">
        <v>0.5</v>
      </c>
      <c r="U230" t="s">
        <v>270</v>
      </c>
      <c r="V230" t="s">
        <v>269</v>
      </c>
    </row>
    <row r="231" spans="1:22" x14ac:dyDescent="0.35">
      <c r="A231" t="s">
        <v>531</v>
      </c>
      <c r="B231" t="s">
        <v>532</v>
      </c>
      <c r="C231" t="str">
        <f t="shared" si="6"/>
        <v>VC4ET03</v>
      </c>
      <c r="E231" t="s">
        <v>534</v>
      </c>
      <c r="F231" t="s">
        <v>494</v>
      </c>
      <c r="G231" s="47" t="s">
        <v>503</v>
      </c>
      <c r="H231" t="s">
        <v>535</v>
      </c>
      <c r="I231" s="16">
        <v>10.66</v>
      </c>
      <c r="J231" s="16" t="s">
        <v>540</v>
      </c>
      <c r="K231" t="s">
        <v>522</v>
      </c>
      <c r="O231" s="14">
        <f t="shared" si="8"/>
        <v>0.1066</v>
      </c>
      <c r="T231">
        <v>1</v>
      </c>
      <c r="U231" t="s">
        <v>11</v>
      </c>
      <c r="V231" t="s">
        <v>10</v>
      </c>
    </row>
    <row r="232" spans="1:22" x14ac:dyDescent="0.35">
      <c r="A232" t="s">
        <v>531</v>
      </c>
      <c r="B232" t="s">
        <v>532</v>
      </c>
      <c r="C232" t="str">
        <f t="shared" si="6"/>
        <v>VC4ET07</v>
      </c>
      <c r="E232" t="s">
        <v>534</v>
      </c>
      <c r="F232" t="s">
        <v>494</v>
      </c>
      <c r="G232" s="47" t="s">
        <v>503</v>
      </c>
      <c r="H232" t="s">
        <v>537</v>
      </c>
      <c r="I232" s="16">
        <v>7.63</v>
      </c>
      <c r="J232" s="16" t="s">
        <v>541</v>
      </c>
      <c r="K232" t="s">
        <v>522</v>
      </c>
      <c r="O232" s="14">
        <f t="shared" si="8"/>
        <v>7.6299999999999993E-2</v>
      </c>
      <c r="T232">
        <v>1</v>
      </c>
      <c r="U232" t="s">
        <v>19</v>
      </c>
      <c r="V232" t="s">
        <v>18</v>
      </c>
    </row>
    <row r="233" spans="1:22" x14ac:dyDescent="0.35">
      <c r="A233" t="s">
        <v>531</v>
      </c>
      <c r="B233" t="s">
        <v>532</v>
      </c>
      <c r="C233" t="str">
        <f t="shared" si="6"/>
        <v>VC4ET04</v>
      </c>
      <c r="E233" t="s">
        <v>534</v>
      </c>
      <c r="F233" t="s">
        <v>494</v>
      </c>
      <c r="G233" s="47" t="s">
        <v>503</v>
      </c>
      <c r="H233" t="s">
        <v>542</v>
      </c>
      <c r="I233" s="16">
        <v>7.74</v>
      </c>
      <c r="J233" s="16" t="s">
        <v>543</v>
      </c>
      <c r="K233" t="s">
        <v>522</v>
      </c>
      <c r="O233" s="14">
        <f t="shared" si="8"/>
        <v>7.7399999999999997E-2</v>
      </c>
      <c r="T233">
        <v>1</v>
      </c>
      <c r="U233" t="s">
        <v>13</v>
      </c>
      <c r="V233" t="s">
        <v>12</v>
      </c>
    </row>
    <row r="234" spans="1:22" x14ac:dyDescent="0.35">
      <c r="A234" t="s">
        <v>531</v>
      </c>
      <c r="B234" t="s">
        <v>532</v>
      </c>
      <c r="C234" t="str">
        <f t="shared" si="6"/>
        <v>VC4ET14</v>
      </c>
      <c r="E234" t="s">
        <v>534</v>
      </c>
      <c r="F234" t="s">
        <v>494</v>
      </c>
      <c r="G234" s="47" t="s">
        <v>503</v>
      </c>
      <c r="H234">
        <v>2014</v>
      </c>
      <c r="I234" s="16">
        <v>6.82</v>
      </c>
      <c r="J234" s="16" t="s">
        <v>544</v>
      </c>
      <c r="K234" t="s">
        <v>522</v>
      </c>
      <c r="O234" s="14">
        <f t="shared" si="8"/>
        <v>6.8199999999999997E-2</v>
      </c>
      <c r="T234">
        <v>1</v>
      </c>
      <c r="U234" t="s">
        <v>25</v>
      </c>
      <c r="V234" t="s">
        <v>24</v>
      </c>
    </row>
    <row r="235" spans="1:22" x14ac:dyDescent="0.35">
      <c r="A235" t="s">
        <v>531</v>
      </c>
      <c r="B235" t="s">
        <v>532</v>
      </c>
      <c r="C235" t="str">
        <f t="shared" si="6"/>
        <v>VC4ET15</v>
      </c>
      <c r="E235" t="s">
        <v>534</v>
      </c>
      <c r="F235" t="s">
        <v>494</v>
      </c>
      <c r="G235" s="47" t="s">
        <v>503</v>
      </c>
      <c r="H235">
        <v>2021</v>
      </c>
      <c r="I235" s="16">
        <v>13</v>
      </c>
      <c r="J235" s="16" t="s">
        <v>545</v>
      </c>
      <c r="K235" t="s">
        <v>522</v>
      </c>
      <c r="O235" s="14">
        <f t="shared" si="8"/>
        <v>0.13</v>
      </c>
      <c r="T235">
        <v>1</v>
      </c>
      <c r="U235" t="s">
        <v>27</v>
      </c>
      <c r="V235" t="s">
        <v>26</v>
      </c>
    </row>
    <row r="236" spans="1:22" x14ac:dyDescent="0.35">
      <c r="A236" t="s">
        <v>531</v>
      </c>
      <c r="B236" t="s">
        <v>532</v>
      </c>
      <c r="C236" t="str">
        <f t="shared" si="6"/>
        <v>VC4ET01</v>
      </c>
      <c r="E236" t="s">
        <v>534</v>
      </c>
      <c r="F236" t="s">
        <v>494</v>
      </c>
      <c r="G236" s="47" t="s">
        <v>503</v>
      </c>
      <c r="H236">
        <v>2020</v>
      </c>
      <c r="I236" s="16">
        <v>3.1</v>
      </c>
      <c r="J236" s="16" t="s">
        <v>546</v>
      </c>
      <c r="K236" t="s">
        <v>522</v>
      </c>
      <c r="O236" s="14">
        <f t="shared" si="8"/>
        <v>3.1E-2</v>
      </c>
      <c r="T236">
        <v>1</v>
      </c>
      <c r="U236" t="s">
        <v>7</v>
      </c>
      <c r="V236" t="s">
        <v>6</v>
      </c>
    </row>
    <row r="237" spans="1:22" x14ac:dyDescent="0.35">
      <c r="A237" t="s">
        <v>531</v>
      </c>
      <c r="B237" t="s">
        <v>532</v>
      </c>
      <c r="C237" t="str">
        <f t="shared" si="6"/>
        <v>VC4ET13</v>
      </c>
      <c r="E237" t="s">
        <v>534</v>
      </c>
      <c r="F237" t="s">
        <v>494</v>
      </c>
      <c r="G237" s="47" t="s">
        <v>503</v>
      </c>
      <c r="H237">
        <v>2021</v>
      </c>
      <c r="I237" s="16">
        <v>12.9</v>
      </c>
      <c r="J237" s="16" t="s">
        <v>547</v>
      </c>
      <c r="K237" t="s">
        <v>522</v>
      </c>
      <c r="O237" s="14">
        <f t="shared" si="8"/>
        <v>0.129</v>
      </c>
      <c r="T237">
        <v>1</v>
      </c>
      <c r="U237" t="s">
        <v>23</v>
      </c>
      <c r="V237" t="s">
        <v>22</v>
      </c>
    </row>
    <row r="238" spans="1:22" x14ac:dyDescent="0.35">
      <c r="A238" t="s">
        <v>548</v>
      </c>
      <c r="B238" t="s">
        <v>549</v>
      </c>
      <c r="C238" t="str">
        <f t="shared" si="6"/>
        <v>VC5ET</v>
      </c>
      <c r="D238" t="s">
        <v>550</v>
      </c>
      <c r="E238" t="s">
        <v>551</v>
      </c>
      <c r="F238" t="s">
        <v>552</v>
      </c>
      <c r="G238" s="47" t="s">
        <v>553</v>
      </c>
      <c r="H238" t="s">
        <v>554</v>
      </c>
      <c r="I238" s="16">
        <v>46.09</v>
      </c>
      <c r="J238" s="16"/>
      <c r="K238" t="s">
        <v>555</v>
      </c>
      <c r="L238" t="s">
        <v>517</v>
      </c>
      <c r="O238" s="14">
        <f>I238/100</f>
        <v>0.46090000000000003</v>
      </c>
      <c r="T238">
        <v>0</v>
      </c>
      <c r="U238" t="s">
        <v>5</v>
      </c>
      <c r="V238" t="s">
        <v>4</v>
      </c>
    </row>
    <row r="239" spans="1:22" x14ac:dyDescent="0.35">
      <c r="A239" t="s">
        <v>556</v>
      </c>
      <c r="D239" t="s">
        <v>220</v>
      </c>
      <c r="E239" t="s">
        <v>221</v>
      </c>
      <c r="F239" t="s">
        <v>557</v>
      </c>
      <c r="G239" s="47" t="s">
        <v>558</v>
      </c>
      <c r="H239">
        <v>2014</v>
      </c>
      <c r="I239" s="16">
        <v>48.5</v>
      </c>
      <c r="J239" s="16"/>
      <c r="K239" t="s">
        <v>559</v>
      </c>
      <c r="L239" t="s">
        <v>523</v>
      </c>
      <c r="T239">
        <v>0</v>
      </c>
      <c r="U239" t="s">
        <v>5</v>
      </c>
      <c r="V239" t="s">
        <v>4</v>
      </c>
    </row>
    <row r="240" spans="1:22" x14ac:dyDescent="0.35">
      <c r="A240" t="s">
        <v>560</v>
      </c>
      <c r="E240" t="s">
        <v>561</v>
      </c>
      <c r="F240" t="s">
        <v>557</v>
      </c>
      <c r="G240" s="47" t="s">
        <v>558</v>
      </c>
      <c r="H240">
        <v>2016</v>
      </c>
      <c r="I240" s="16">
        <v>46.2</v>
      </c>
      <c r="J240" s="16"/>
      <c r="K240" t="s">
        <v>559</v>
      </c>
      <c r="L240" t="s">
        <v>523</v>
      </c>
      <c r="Q240" s="16">
        <f>(I240/I241)^(1/(H240-H241))</f>
        <v>0.98042496169476234</v>
      </c>
      <c r="T240">
        <v>0</v>
      </c>
      <c r="U240" t="s">
        <v>5</v>
      </c>
      <c r="V240" t="s">
        <v>4</v>
      </c>
    </row>
    <row r="241" spans="1:22" x14ac:dyDescent="0.35">
      <c r="A241" t="s">
        <v>560</v>
      </c>
      <c r="E241" t="s">
        <v>561</v>
      </c>
      <c r="F241" t="s">
        <v>557</v>
      </c>
      <c r="G241" s="47" t="s">
        <v>558</v>
      </c>
      <c r="H241">
        <v>2011</v>
      </c>
      <c r="I241" s="16">
        <v>51</v>
      </c>
      <c r="J241" s="16"/>
      <c r="K241" t="s">
        <v>559</v>
      </c>
      <c r="L241" t="s">
        <v>523</v>
      </c>
      <c r="T241">
        <v>0</v>
      </c>
      <c r="U241" t="s">
        <v>5</v>
      </c>
      <c r="V241" t="s">
        <v>4</v>
      </c>
    </row>
    <row r="242" spans="1:22" x14ac:dyDescent="0.35">
      <c r="A242" t="s">
        <v>560</v>
      </c>
      <c r="E242" t="s">
        <v>561</v>
      </c>
      <c r="F242" t="s">
        <v>557</v>
      </c>
      <c r="G242" s="47" t="s">
        <v>558</v>
      </c>
      <c r="H242">
        <v>2016</v>
      </c>
      <c r="I242" s="16">
        <v>56.4</v>
      </c>
      <c r="J242" s="16"/>
      <c r="K242" t="s">
        <v>559</v>
      </c>
      <c r="L242" t="s">
        <v>523</v>
      </c>
      <c r="Q242" s="16">
        <f>(I242/I243)^(1/(H242-H243))</f>
        <v>0.97291514661444567</v>
      </c>
      <c r="T242">
        <v>1</v>
      </c>
      <c r="U242" t="s">
        <v>9</v>
      </c>
      <c r="V242" t="s">
        <v>62</v>
      </c>
    </row>
    <row r="243" spans="1:22" x14ac:dyDescent="0.35">
      <c r="A243" t="s">
        <v>560</v>
      </c>
      <c r="E243" t="s">
        <v>561</v>
      </c>
      <c r="F243" t="s">
        <v>557</v>
      </c>
      <c r="G243" s="47" t="s">
        <v>558</v>
      </c>
      <c r="H243">
        <v>2011</v>
      </c>
      <c r="I243" s="16">
        <v>64.7</v>
      </c>
      <c r="J243" s="16"/>
      <c r="K243" t="s">
        <v>559</v>
      </c>
      <c r="L243" t="s">
        <v>523</v>
      </c>
      <c r="Q243" s="16"/>
      <c r="T243">
        <v>1</v>
      </c>
      <c r="U243" t="s">
        <v>9</v>
      </c>
      <c r="V243" t="s">
        <v>62</v>
      </c>
    </row>
    <row r="244" spans="1:22" x14ac:dyDescent="0.35">
      <c r="A244" t="s">
        <v>560</v>
      </c>
      <c r="E244" t="s">
        <v>561</v>
      </c>
      <c r="F244" t="s">
        <v>557</v>
      </c>
      <c r="G244" s="47" t="s">
        <v>558</v>
      </c>
      <c r="H244">
        <v>2016</v>
      </c>
      <c r="I244" s="16">
        <v>44.2</v>
      </c>
      <c r="J244" s="16"/>
      <c r="K244" t="s">
        <v>559</v>
      </c>
      <c r="L244" t="s">
        <v>523</v>
      </c>
      <c r="Q244" s="16">
        <f>(I244/I245)^(1/(H244-H245))</f>
        <v>0.98737078402617451</v>
      </c>
      <c r="T244">
        <v>1</v>
      </c>
      <c r="U244" t="s">
        <v>15</v>
      </c>
      <c r="V244" t="s">
        <v>14</v>
      </c>
    </row>
    <row r="245" spans="1:22" x14ac:dyDescent="0.35">
      <c r="A245" t="s">
        <v>560</v>
      </c>
      <c r="E245" t="s">
        <v>561</v>
      </c>
      <c r="F245" t="s">
        <v>557</v>
      </c>
      <c r="G245" s="47" t="s">
        <v>558</v>
      </c>
      <c r="H245">
        <v>2011</v>
      </c>
      <c r="I245" s="16">
        <v>47.1</v>
      </c>
      <c r="J245" s="16"/>
      <c r="K245" t="s">
        <v>559</v>
      </c>
      <c r="L245" t="s">
        <v>523</v>
      </c>
      <c r="Q245" s="16"/>
      <c r="T245">
        <v>1</v>
      </c>
      <c r="U245" t="s">
        <v>15</v>
      </c>
      <c r="V245" t="s">
        <v>14</v>
      </c>
    </row>
    <row r="246" spans="1:22" x14ac:dyDescent="0.35">
      <c r="A246" t="s">
        <v>560</v>
      </c>
      <c r="E246" t="s">
        <v>561</v>
      </c>
      <c r="F246" t="s">
        <v>557</v>
      </c>
      <c r="G246" s="47" t="s">
        <v>558</v>
      </c>
      <c r="H246">
        <v>2016</v>
      </c>
      <c r="I246" s="16">
        <v>54</v>
      </c>
      <c r="J246" s="16"/>
      <c r="K246" t="s">
        <v>559</v>
      </c>
      <c r="L246" t="s">
        <v>523</v>
      </c>
      <c r="Q246" s="16">
        <f>(I246/I247)^(1/(H246-H247))</f>
        <v>0.98411891413352426</v>
      </c>
      <c r="T246">
        <v>1</v>
      </c>
      <c r="U246" t="s">
        <v>11</v>
      </c>
      <c r="V246" t="s">
        <v>10</v>
      </c>
    </row>
    <row r="247" spans="1:22" x14ac:dyDescent="0.35">
      <c r="A247" t="s">
        <v>560</v>
      </c>
      <c r="E247" t="s">
        <v>561</v>
      </c>
      <c r="F247" t="s">
        <v>557</v>
      </c>
      <c r="G247" s="47" t="s">
        <v>558</v>
      </c>
      <c r="H247">
        <v>2011</v>
      </c>
      <c r="I247" s="16">
        <v>58.5</v>
      </c>
      <c r="J247" s="16"/>
      <c r="K247" t="s">
        <v>559</v>
      </c>
      <c r="L247" t="s">
        <v>523</v>
      </c>
      <c r="Q247" s="16"/>
      <c r="T247">
        <v>1</v>
      </c>
      <c r="U247" t="s">
        <v>11</v>
      </c>
      <c r="V247" t="s">
        <v>10</v>
      </c>
    </row>
    <row r="248" spans="1:22" x14ac:dyDescent="0.35">
      <c r="A248" t="s">
        <v>560</v>
      </c>
      <c r="E248" t="s">
        <v>561</v>
      </c>
      <c r="F248" t="s">
        <v>557</v>
      </c>
      <c r="G248" s="47" t="s">
        <v>558</v>
      </c>
      <c r="H248">
        <v>2016</v>
      </c>
      <c r="I248" s="16">
        <v>48.7</v>
      </c>
      <c r="J248" s="16"/>
      <c r="K248" t="s">
        <v>559</v>
      </c>
      <c r="L248" t="s">
        <v>523</v>
      </c>
      <c r="Q248" s="16">
        <f>(I248/I249)^(1/(H248-H249))</f>
        <v>0.96565099768301244</v>
      </c>
      <c r="T248">
        <v>1</v>
      </c>
      <c r="U248" t="s">
        <v>7</v>
      </c>
      <c r="V248" t="s">
        <v>6</v>
      </c>
    </row>
    <row r="249" spans="1:22" x14ac:dyDescent="0.35">
      <c r="A249" t="s">
        <v>560</v>
      </c>
      <c r="E249" t="s">
        <v>561</v>
      </c>
      <c r="F249" t="s">
        <v>557</v>
      </c>
      <c r="G249" s="47" t="s">
        <v>558</v>
      </c>
      <c r="H249">
        <v>2011</v>
      </c>
      <c r="I249" s="16">
        <v>58</v>
      </c>
      <c r="J249" s="16"/>
      <c r="K249" t="s">
        <v>559</v>
      </c>
      <c r="L249" t="s">
        <v>523</v>
      </c>
      <c r="Q249" s="16"/>
      <c r="T249">
        <v>1</v>
      </c>
      <c r="U249" t="s">
        <v>7</v>
      </c>
      <c r="V249" t="s">
        <v>6</v>
      </c>
    </row>
    <row r="250" spans="1:22" x14ac:dyDescent="0.35">
      <c r="A250" t="s">
        <v>560</v>
      </c>
      <c r="E250" t="s">
        <v>561</v>
      </c>
      <c r="F250" t="s">
        <v>557</v>
      </c>
      <c r="G250" s="47" t="s">
        <v>558</v>
      </c>
      <c r="H250">
        <v>2016</v>
      </c>
      <c r="I250" s="16">
        <v>50.6</v>
      </c>
      <c r="J250" s="16"/>
      <c r="K250" t="s">
        <v>559</v>
      </c>
      <c r="L250" t="s">
        <v>523</v>
      </c>
      <c r="Q250" s="16">
        <f>(I250/I251)^(1/(H250-H251))</f>
        <v>0.9792257837553473</v>
      </c>
      <c r="T250">
        <v>1</v>
      </c>
      <c r="U250" t="s">
        <v>17</v>
      </c>
      <c r="V250" t="s">
        <v>16</v>
      </c>
    </row>
    <row r="251" spans="1:22" x14ac:dyDescent="0.35">
      <c r="A251" t="s">
        <v>560</v>
      </c>
      <c r="E251" t="s">
        <v>561</v>
      </c>
      <c r="F251" t="s">
        <v>557</v>
      </c>
      <c r="G251" s="47" t="s">
        <v>558</v>
      </c>
      <c r="H251">
        <v>2011</v>
      </c>
      <c r="I251" s="16">
        <v>56.2</v>
      </c>
      <c r="J251" s="16"/>
      <c r="K251" t="s">
        <v>559</v>
      </c>
      <c r="L251" t="s">
        <v>523</v>
      </c>
      <c r="Q251" s="16"/>
      <c r="T251">
        <v>1</v>
      </c>
      <c r="U251" t="s">
        <v>17</v>
      </c>
      <c r="V251" t="s">
        <v>16</v>
      </c>
    </row>
    <row r="252" spans="1:22" x14ac:dyDescent="0.35">
      <c r="A252" t="s">
        <v>560</v>
      </c>
      <c r="E252" t="s">
        <v>561</v>
      </c>
      <c r="F252" t="s">
        <v>557</v>
      </c>
      <c r="G252" s="47" t="s">
        <v>558</v>
      </c>
      <c r="H252">
        <v>2016</v>
      </c>
      <c r="I252" s="16">
        <v>44.5</v>
      </c>
      <c r="J252" s="16"/>
      <c r="K252" t="s">
        <v>559</v>
      </c>
      <c r="L252" t="s">
        <v>523</v>
      </c>
      <c r="Q252" s="16">
        <f>(I252/I253)^(1/(H252-H253))</f>
        <v>0.98212374219614784</v>
      </c>
      <c r="T252">
        <v>1</v>
      </c>
      <c r="U252" t="s">
        <v>13</v>
      </c>
      <c r="V252" t="s">
        <v>12</v>
      </c>
    </row>
    <row r="253" spans="1:22" x14ac:dyDescent="0.35">
      <c r="A253" t="s">
        <v>560</v>
      </c>
      <c r="E253" t="s">
        <v>561</v>
      </c>
      <c r="F253" t="s">
        <v>557</v>
      </c>
      <c r="G253" s="47" t="s">
        <v>558</v>
      </c>
      <c r="H253">
        <v>2011</v>
      </c>
      <c r="I253" s="16">
        <v>48.7</v>
      </c>
      <c r="J253" s="16"/>
      <c r="K253" t="s">
        <v>559</v>
      </c>
      <c r="L253" t="s">
        <v>523</v>
      </c>
      <c r="Q253" s="16"/>
      <c r="T253">
        <v>1</v>
      </c>
      <c r="U253" t="s">
        <v>13</v>
      </c>
      <c r="V253" t="s">
        <v>12</v>
      </c>
    </row>
    <row r="254" spans="1:22" x14ac:dyDescent="0.35">
      <c r="A254" t="s">
        <v>560</v>
      </c>
      <c r="E254" t="s">
        <v>561</v>
      </c>
      <c r="F254" t="s">
        <v>557</v>
      </c>
      <c r="G254" s="47" t="s">
        <v>558</v>
      </c>
      <c r="H254">
        <v>2016</v>
      </c>
      <c r="I254" s="16">
        <v>42.6</v>
      </c>
      <c r="J254" s="16"/>
      <c r="K254" t="s">
        <v>559</v>
      </c>
      <c r="L254" t="s">
        <v>523</v>
      </c>
      <c r="Q254" s="16">
        <f>(I254/I255)^(1/(H254-H255))</f>
        <v>0.97359005175362268</v>
      </c>
      <c r="T254">
        <v>1</v>
      </c>
      <c r="U254" t="s">
        <v>19</v>
      </c>
      <c r="V254" t="s">
        <v>18</v>
      </c>
    </row>
    <row r="255" spans="1:22" x14ac:dyDescent="0.35">
      <c r="A255" t="s">
        <v>560</v>
      </c>
      <c r="E255" t="s">
        <v>561</v>
      </c>
      <c r="F255" t="s">
        <v>557</v>
      </c>
      <c r="G255" s="47" t="s">
        <v>558</v>
      </c>
      <c r="H255">
        <v>2011</v>
      </c>
      <c r="I255" s="16">
        <v>48.7</v>
      </c>
      <c r="J255" s="16"/>
      <c r="K255" t="s">
        <v>559</v>
      </c>
      <c r="L255" t="s">
        <v>523</v>
      </c>
      <c r="T255">
        <v>1</v>
      </c>
      <c r="U255" t="s">
        <v>19</v>
      </c>
      <c r="V255" t="s">
        <v>18</v>
      </c>
    </row>
    <row r="256" spans="1:22" x14ac:dyDescent="0.35">
      <c r="A256" t="s">
        <v>560</v>
      </c>
      <c r="E256" t="s">
        <v>561</v>
      </c>
      <c r="F256" t="s">
        <v>557</v>
      </c>
      <c r="G256" s="47" t="s">
        <v>558</v>
      </c>
      <c r="H256">
        <v>2016</v>
      </c>
      <c r="I256" s="16">
        <v>47.9</v>
      </c>
      <c r="J256" s="16"/>
      <c r="K256" t="s">
        <v>559</v>
      </c>
      <c r="L256" t="s">
        <v>523</v>
      </c>
      <c r="Q256" s="16">
        <f>(I256/I257)^(1/(H256-H257))</f>
        <v>1.0185229407265959</v>
      </c>
      <c r="T256">
        <v>1</v>
      </c>
      <c r="U256" t="s">
        <v>27</v>
      </c>
      <c r="V256" t="s">
        <v>26</v>
      </c>
    </row>
    <row r="257" spans="1:22" x14ac:dyDescent="0.35">
      <c r="A257" t="s">
        <v>560</v>
      </c>
      <c r="E257" t="s">
        <v>561</v>
      </c>
      <c r="F257" t="s">
        <v>557</v>
      </c>
      <c r="G257" s="47" t="s">
        <v>558</v>
      </c>
      <c r="H257">
        <v>2011</v>
      </c>
      <c r="I257" s="16">
        <v>43.7</v>
      </c>
      <c r="J257" s="16"/>
      <c r="K257" t="s">
        <v>559</v>
      </c>
      <c r="L257" t="s">
        <v>523</v>
      </c>
      <c r="T257">
        <v>1</v>
      </c>
      <c r="U257" t="s">
        <v>27</v>
      </c>
      <c r="V257" t="s">
        <v>26</v>
      </c>
    </row>
    <row r="258" spans="1:22" x14ac:dyDescent="0.35">
      <c r="A258" t="s">
        <v>560</v>
      </c>
      <c r="E258" t="s">
        <v>561</v>
      </c>
      <c r="F258" t="s">
        <v>557</v>
      </c>
      <c r="G258" s="47" t="s">
        <v>558</v>
      </c>
      <c r="H258">
        <v>2016</v>
      </c>
      <c r="I258" s="16">
        <v>37</v>
      </c>
      <c r="J258" s="16"/>
      <c r="K258" t="s">
        <v>559</v>
      </c>
      <c r="L258" t="s">
        <v>523</v>
      </c>
      <c r="Q258" s="16">
        <f>(I258/I259)^(1/(H258-H259))</f>
        <v>0.99311739764002371</v>
      </c>
      <c r="T258">
        <v>1</v>
      </c>
      <c r="U258" t="s">
        <v>21</v>
      </c>
      <c r="V258" t="s">
        <v>498</v>
      </c>
    </row>
    <row r="259" spans="1:22" x14ac:dyDescent="0.35">
      <c r="A259" t="s">
        <v>560</v>
      </c>
      <c r="E259" t="s">
        <v>561</v>
      </c>
      <c r="F259" t="s">
        <v>557</v>
      </c>
      <c r="G259" s="47" t="s">
        <v>558</v>
      </c>
      <c r="H259">
        <v>2011</v>
      </c>
      <c r="I259" s="16">
        <v>38.299999999999997</v>
      </c>
      <c r="J259" s="16"/>
      <c r="K259" t="s">
        <v>559</v>
      </c>
      <c r="L259" t="s">
        <v>523</v>
      </c>
      <c r="T259">
        <v>1</v>
      </c>
      <c r="U259" t="s">
        <v>21</v>
      </c>
      <c r="V259" t="s">
        <v>498</v>
      </c>
    </row>
    <row r="260" spans="1:22" x14ac:dyDescent="0.35">
      <c r="A260" t="s">
        <v>560</v>
      </c>
      <c r="E260" t="s">
        <v>561</v>
      </c>
      <c r="F260" t="s">
        <v>557</v>
      </c>
      <c r="G260" s="47" t="s">
        <v>558</v>
      </c>
      <c r="H260">
        <v>2016</v>
      </c>
      <c r="I260" s="16">
        <v>41</v>
      </c>
      <c r="J260" s="16"/>
      <c r="K260" t="s">
        <v>559</v>
      </c>
      <c r="L260" t="s">
        <v>523</v>
      </c>
      <c r="Q260" s="16">
        <f>(I260/I261)^(1/(H260-H261))</f>
        <v>1.0224063978798441</v>
      </c>
      <c r="T260">
        <v>1</v>
      </c>
      <c r="U260" t="s">
        <v>23</v>
      </c>
      <c r="V260" t="s">
        <v>22</v>
      </c>
    </row>
    <row r="261" spans="1:22" x14ac:dyDescent="0.35">
      <c r="A261" t="s">
        <v>560</v>
      </c>
      <c r="E261" t="s">
        <v>561</v>
      </c>
      <c r="F261" t="s">
        <v>557</v>
      </c>
      <c r="G261" s="47" t="s">
        <v>558</v>
      </c>
      <c r="H261">
        <v>2011</v>
      </c>
      <c r="I261" s="16">
        <v>36.700000000000003</v>
      </c>
      <c r="J261" s="16"/>
      <c r="K261" t="s">
        <v>559</v>
      </c>
      <c r="L261" t="s">
        <v>523</v>
      </c>
      <c r="T261">
        <v>1</v>
      </c>
      <c r="U261" t="s">
        <v>23</v>
      </c>
      <c r="V261" t="s">
        <v>22</v>
      </c>
    </row>
    <row r="262" spans="1:22" x14ac:dyDescent="0.35">
      <c r="A262" t="s">
        <v>560</v>
      </c>
      <c r="E262" t="s">
        <v>561</v>
      </c>
      <c r="F262" t="s">
        <v>557</v>
      </c>
      <c r="G262" s="47" t="s">
        <v>558</v>
      </c>
      <c r="H262">
        <v>2016</v>
      </c>
      <c r="I262" s="16">
        <v>17.8</v>
      </c>
      <c r="J262" s="16"/>
      <c r="K262" t="s">
        <v>559</v>
      </c>
      <c r="L262" t="s">
        <v>523</v>
      </c>
      <c r="Q262" s="16">
        <f>(I262/I263)^(1/(H262-H263))</f>
        <v>0.94435292812383376</v>
      </c>
      <c r="T262">
        <v>1</v>
      </c>
      <c r="U262" t="s">
        <v>25</v>
      </c>
      <c r="V262" t="s">
        <v>24</v>
      </c>
    </row>
    <row r="263" spans="1:22" x14ac:dyDescent="0.35">
      <c r="A263" t="s">
        <v>560</v>
      </c>
      <c r="E263" t="s">
        <v>561</v>
      </c>
      <c r="F263" t="s">
        <v>557</v>
      </c>
      <c r="G263" s="47" t="s">
        <v>558</v>
      </c>
      <c r="H263">
        <v>2011</v>
      </c>
      <c r="I263" s="16">
        <v>23.7</v>
      </c>
      <c r="J263" s="16"/>
      <c r="K263" t="s">
        <v>559</v>
      </c>
      <c r="L263" t="s">
        <v>523</v>
      </c>
      <c r="T263">
        <v>1</v>
      </c>
      <c r="U263" t="s">
        <v>25</v>
      </c>
      <c r="V263" t="s">
        <v>24</v>
      </c>
    </row>
    <row r="264" spans="1:22" x14ac:dyDescent="0.35">
      <c r="A264" t="s">
        <v>475</v>
      </c>
      <c r="B264" t="s">
        <v>562</v>
      </c>
      <c r="C264" t="str">
        <f t="shared" ref="C264:C318" si="9">_xlfn.CONCAT(B264,U264)</f>
        <v>VC6ET</v>
      </c>
      <c r="D264" t="s">
        <v>218</v>
      </c>
      <c r="E264" t="s">
        <v>219</v>
      </c>
      <c r="F264" t="s">
        <v>557</v>
      </c>
      <c r="G264" s="47" t="s">
        <v>558</v>
      </c>
      <c r="H264">
        <v>2019</v>
      </c>
      <c r="I264" s="16">
        <v>12.4</v>
      </c>
      <c r="J264" s="16"/>
      <c r="K264" t="s">
        <v>559</v>
      </c>
      <c r="L264" t="s">
        <v>523</v>
      </c>
      <c r="O264" s="14">
        <f>I264/100</f>
        <v>0.124</v>
      </c>
      <c r="Q264" s="16">
        <f>(I264/I265)^(1/(H264-H265))</f>
        <v>0.93852167730806435</v>
      </c>
      <c r="T264">
        <v>0</v>
      </c>
      <c r="U264" t="s">
        <v>5</v>
      </c>
      <c r="V264" t="s">
        <v>4</v>
      </c>
    </row>
    <row r="265" spans="1:22" x14ac:dyDescent="0.35">
      <c r="A265" t="s">
        <v>475</v>
      </c>
      <c r="B265" t="s">
        <v>562</v>
      </c>
      <c r="D265" t="s">
        <v>218</v>
      </c>
      <c r="E265" t="s">
        <v>219</v>
      </c>
      <c r="F265" t="s">
        <v>557</v>
      </c>
      <c r="G265" s="47" t="s">
        <v>558</v>
      </c>
      <c r="H265">
        <v>2011</v>
      </c>
      <c r="I265" s="16">
        <v>20.6</v>
      </c>
      <c r="J265" s="16"/>
      <c r="K265" t="s">
        <v>559</v>
      </c>
      <c r="L265" t="s">
        <v>523</v>
      </c>
      <c r="O265" s="14">
        <f t="shared" ref="O265:O319" si="10">I265/100</f>
        <v>0.20600000000000002</v>
      </c>
      <c r="T265">
        <v>0</v>
      </c>
      <c r="U265" t="s">
        <v>5</v>
      </c>
      <c r="V265" t="s">
        <v>4</v>
      </c>
    </row>
    <row r="266" spans="1:22" x14ac:dyDescent="0.35">
      <c r="A266" t="s">
        <v>475</v>
      </c>
      <c r="B266" t="s">
        <v>562</v>
      </c>
      <c r="C266" t="str">
        <f t="shared" si="9"/>
        <v>VC6ETR</v>
      </c>
      <c r="D266" t="s">
        <v>218</v>
      </c>
      <c r="E266" t="s">
        <v>219</v>
      </c>
      <c r="F266" t="s">
        <v>557</v>
      </c>
      <c r="G266" s="47" t="s">
        <v>558</v>
      </c>
      <c r="H266">
        <v>2019</v>
      </c>
      <c r="I266" s="16">
        <v>14.5</v>
      </c>
      <c r="J266" s="16"/>
      <c r="K266" t="s">
        <v>559</v>
      </c>
      <c r="L266" t="s">
        <v>523</v>
      </c>
      <c r="O266" s="14">
        <f t="shared" si="10"/>
        <v>0.14499999999999999</v>
      </c>
      <c r="Q266" s="16">
        <f>(I266/I267)^(1/(H266-H267))</f>
        <v>0.95085333387028237</v>
      </c>
      <c r="T266">
        <v>0.5</v>
      </c>
      <c r="U266" t="s">
        <v>284</v>
      </c>
      <c r="V266" t="s">
        <v>283</v>
      </c>
    </row>
    <row r="267" spans="1:22" x14ac:dyDescent="0.35">
      <c r="A267" t="s">
        <v>475</v>
      </c>
      <c r="B267" t="s">
        <v>562</v>
      </c>
      <c r="D267" t="s">
        <v>218</v>
      </c>
      <c r="E267" t="s">
        <v>219</v>
      </c>
      <c r="F267" t="s">
        <v>557</v>
      </c>
      <c r="G267" s="47" t="s">
        <v>558</v>
      </c>
      <c r="H267">
        <v>2011</v>
      </c>
      <c r="I267" s="16">
        <v>21.7</v>
      </c>
      <c r="J267" s="16"/>
      <c r="K267" t="s">
        <v>559</v>
      </c>
      <c r="L267" t="s">
        <v>523</v>
      </c>
      <c r="O267" s="14">
        <f t="shared" si="10"/>
        <v>0.217</v>
      </c>
      <c r="T267">
        <v>0.5</v>
      </c>
      <c r="U267" t="s">
        <v>284</v>
      </c>
      <c r="V267" t="s">
        <v>283</v>
      </c>
    </row>
    <row r="268" spans="1:22" x14ac:dyDescent="0.35">
      <c r="A268" t="s">
        <v>475</v>
      </c>
      <c r="B268" t="s">
        <v>562</v>
      </c>
      <c r="C268" t="str">
        <f t="shared" si="9"/>
        <v>VC6ETU</v>
      </c>
      <c r="D268" t="s">
        <v>218</v>
      </c>
      <c r="E268" t="s">
        <v>219</v>
      </c>
      <c r="F268" t="s">
        <v>557</v>
      </c>
      <c r="G268" s="47" t="s">
        <v>558</v>
      </c>
      <c r="H268">
        <v>2019</v>
      </c>
      <c r="I268" s="16">
        <v>6.3</v>
      </c>
      <c r="J268" s="16"/>
      <c r="K268" t="s">
        <v>559</v>
      </c>
      <c r="L268" t="s">
        <v>523</v>
      </c>
      <c r="O268" s="14">
        <f t="shared" si="10"/>
        <v>6.3E-2</v>
      </c>
      <c r="Q268" s="16">
        <f>(I268/I269)^(1/(H268-H269))</f>
        <v>0.91883992572779216</v>
      </c>
      <c r="T268">
        <v>0.5</v>
      </c>
      <c r="U268" t="s">
        <v>270</v>
      </c>
      <c r="V268" t="s">
        <v>269</v>
      </c>
    </row>
    <row r="269" spans="1:22" x14ac:dyDescent="0.35">
      <c r="A269" t="s">
        <v>475</v>
      </c>
      <c r="B269" t="s">
        <v>562</v>
      </c>
      <c r="D269" t="s">
        <v>218</v>
      </c>
      <c r="E269" t="s">
        <v>219</v>
      </c>
      <c r="F269" t="s">
        <v>557</v>
      </c>
      <c r="G269" s="47" t="s">
        <v>558</v>
      </c>
      <c r="H269">
        <v>2011</v>
      </c>
      <c r="I269" s="16">
        <v>12.4</v>
      </c>
      <c r="J269" s="16"/>
      <c r="K269" t="s">
        <v>559</v>
      </c>
      <c r="L269" t="s">
        <v>523</v>
      </c>
      <c r="O269" s="14">
        <f t="shared" si="10"/>
        <v>0.124</v>
      </c>
      <c r="T269">
        <v>0.5</v>
      </c>
      <c r="U269" t="s">
        <v>270</v>
      </c>
      <c r="V269" t="s">
        <v>269</v>
      </c>
    </row>
    <row r="270" spans="1:22" x14ac:dyDescent="0.35">
      <c r="A270" t="s">
        <v>475</v>
      </c>
      <c r="B270" t="s">
        <v>562</v>
      </c>
      <c r="C270" t="str">
        <f t="shared" si="9"/>
        <v>VC6ET01</v>
      </c>
      <c r="D270" t="s">
        <v>218</v>
      </c>
      <c r="E270" t="s">
        <v>219</v>
      </c>
      <c r="F270" t="s">
        <v>557</v>
      </c>
      <c r="G270" s="47" t="s">
        <v>558</v>
      </c>
      <c r="H270">
        <v>2019</v>
      </c>
      <c r="I270" s="16">
        <v>15.1</v>
      </c>
      <c r="J270" s="16"/>
      <c r="K270" t="s">
        <v>559</v>
      </c>
      <c r="L270" t="s">
        <v>523</v>
      </c>
      <c r="O270" s="14">
        <f t="shared" si="10"/>
        <v>0.151</v>
      </c>
      <c r="Q270" s="16">
        <f>(I270/I271)^(1/(H270-H271))</f>
        <v>0.9518995381809372</v>
      </c>
      <c r="T270">
        <v>1</v>
      </c>
      <c r="U270" t="s">
        <v>7</v>
      </c>
      <c r="V270" t="s">
        <v>6</v>
      </c>
    </row>
    <row r="271" spans="1:22" x14ac:dyDescent="0.35">
      <c r="A271" t="s">
        <v>475</v>
      </c>
      <c r="B271" t="s">
        <v>562</v>
      </c>
      <c r="D271" t="s">
        <v>218</v>
      </c>
      <c r="E271" t="s">
        <v>219</v>
      </c>
      <c r="F271" t="s">
        <v>557</v>
      </c>
      <c r="G271" s="47" t="s">
        <v>558</v>
      </c>
      <c r="H271">
        <v>2011</v>
      </c>
      <c r="I271" s="16">
        <v>22.4</v>
      </c>
      <c r="J271" s="16"/>
      <c r="K271" t="s">
        <v>559</v>
      </c>
      <c r="L271" t="s">
        <v>523</v>
      </c>
      <c r="O271" s="14">
        <f t="shared" si="10"/>
        <v>0.22399999999999998</v>
      </c>
      <c r="T271">
        <v>1</v>
      </c>
      <c r="U271" t="s">
        <v>7</v>
      </c>
      <c r="V271" t="s">
        <v>6</v>
      </c>
    </row>
    <row r="272" spans="1:22" x14ac:dyDescent="0.35">
      <c r="A272" t="s">
        <v>475</v>
      </c>
      <c r="B272" t="s">
        <v>562</v>
      </c>
      <c r="C272" t="str">
        <f t="shared" si="9"/>
        <v>VC6ET02</v>
      </c>
      <c r="D272" t="s">
        <v>218</v>
      </c>
      <c r="E272" t="s">
        <v>219</v>
      </c>
      <c r="F272" t="s">
        <v>557</v>
      </c>
      <c r="G272" s="47" t="s">
        <v>558</v>
      </c>
      <c r="H272">
        <v>2019</v>
      </c>
      <c r="I272" s="16">
        <v>20.6</v>
      </c>
      <c r="J272" s="16"/>
      <c r="K272" t="s">
        <v>559</v>
      </c>
      <c r="L272" t="s">
        <v>523</v>
      </c>
      <c r="O272" s="14">
        <f t="shared" si="10"/>
        <v>0.20600000000000002</v>
      </c>
      <c r="Q272" s="16">
        <f>(I272/I273)^(1/(H272-H273))</f>
        <v>0.95773813173479627</v>
      </c>
      <c r="T272">
        <v>1</v>
      </c>
      <c r="U272" t="s">
        <v>9</v>
      </c>
      <c r="V272" t="s">
        <v>8</v>
      </c>
    </row>
    <row r="273" spans="1:22" x14ac:dyDescent="0.35">
      <c r="A273" t="s">
        <v>475</v>
      </c>
      <c r="B273" t="s">
        <v>562</v>
      </c>
      <c r="D273" t="s">
        <v>218</v>
      </c>
      <c r="E273" t="s">
        <v>219</v>
      </c>
      <c r="F273" t="s">
        <v>557</v>
      </c>
      <c r="G273" s="47" t="s">
        <v>558</v>
      </c>
      <c r="H273">
        <v>2011</v>
      </c>
      <c r="I273" s="16">
        <v>29.1</v>
      </c>
      <c r="J273" s="16"/>
      <c r="K273" t="s">
        <v>559</v>
      </c>
      <c r="L273" t="s">
        <v>523</v>
      </c>
      <c r="O273" s="14">
        <f t="shared" si="10"/>
        <v>0.29100000000000004</v>
      </c>
      <c r="T273">
        <v>1</v>
      </c>
      <c r="U273" t="s">
        <v>9</v>
      </c>
      <c r="V273" t="s">
        <v>8</v>
      </c>
    </row>
    <row r="274" spans="1:22" x14ac:dyDescent="0.35">
      <c r="A274" t="s">
        <v>475</v>
      </c>
      <c r="B274" t="s">
        <v>562</v>
      </c>
      <c r="C274" t="str">
        <f t="shared" si="9"/>
        <v>VC6ET03</v>
      </c>
      <c r="D274" t="s">
        <v>218</v>
      </c>
      <c r="E274" t="s">
        <v>219</v>
      </c>
      <c r="F274" t="s">
        <v>557</v>
      </c>
      <c r="G274" s="47" t="s">
        <v>558</v>
      </c>
      <c r="H274">
        <v>2019</v>
      </c>
      <c r="I274" s="16">
        <v>13.4</v>
      </c>
      <c r="J274" s="16"/>
      <c r="K274" t="s">
        <v>559</v>
      </c>
      <c r="L274" t="s">
        <v>523</v>
      </c>
      <c r="O274" s="14">
        <f t="shared" si="10"/>
        <v>0.13400000000000001</v>
      </c>
      <c r="Q274" s="16">
        <f>(I274/I275)^(1/(H274-H275))</f>
        <v>0.92877641604518002</v>
      </c>
      <c r="T274">
        <v>1</v>
      </c>
      <c r="U274" t="s">
        <v>11</v>
      </c>
      <c r="V274" t="s">
        <v>10</v>
      </c>
    </row>
    <row r="275" spans="1:22" x14ac:dyDescent="0.35">
      <c r="A275" t="s">
        <v>475</v>
      </c>
      <c r="B275" t="s">
        <v>562</v>
      </c>
      <c r="D275" t="s">
        <v>218</v>
      </c>
      <c r="E275" t="s">
        <v>219</v>
      </c>
      <c r="F275" t="s">
        <v>557</v>
      </c>
      <c r="G275" s="47" t="s">
        <v>558</v>
      </c>
      <c r="H275">
        <v>2011</v>
      </c>
      <c r="I275" s="16">
        <v>24.2</v>
      </c>
      <c r="J275" s="16"/>
      <c r="K275" t="s">
        <v>559</v>
      </c>
      <c r="L275" t="s">
        <v>523</v>
      </c>
      <c r="O275" s="14">
        <f t="shared" si="10"/>
        <v>0.24199999999999999</v>
      </c>
      <c r="T275">
        <v>1</v>
      </c>
      <c r="U275" t="s">
        <v>11</v>
      </c>
      <c r="V275" t="s">
        <v>10</v>
      </c>
    </row>
    <row r="276" spans="1:22" x14ac:dyDescent="0.35">
      <c r="A276" t="s">
        <v>475</v>
      </c>
      <c r="B276" t="s">
        <v>562</v>
      </c>
      <c r="C276" t="str">
        <f t="shared" si="9"/>
        <v>VC6ET04</v>
      </c>
      <c r="D276" t="s">
        <v>218</v>
      </c>
      <c r="E276" t="s">
        <v>219</v>
      </c>
      <c r="F276" t="s">
        <v>557</v>
      </c>
      <c r="G276" s="47" t="s">
        <v>558</v>
      </c>
      <c r="H276">
        <v>2019</v>
      </c>
      <c r="I276" s="16">
        <v>11.9</v>
      </c>
      <c r="J276" s="16"/>
      <c r="K276" t="s">
        <v>559</v>
      </c>
      <c r="L276" t="s">
        <v>523</v>
      </c>
      <c r="O276" s="14">
        <f t="shared" si="10"/>
        <v>0.11900000000000001</v>
      </c>
      <c r="Q276" s="16">
        <f>(I276/I277)^(1/(H276-H277))</f>
        <v>0.94892862659377142</v>
      </c>
      <c r="T276">
        <v>1</v>
      </c>
      <c r="U276" t="s">
        <v>13</v>
      </c>
      <c r="V276" t="s">
        <v>12</v>
      </c>
    </row>
    <row r="277" spans="1:22" x14ac:dyDescent="0.35">
      <c r="A277" t="s">
        <v>475</v>
      </c>
      <c r="B277" t="s">
        <v>562</v>
      </c>
      <c r="D277" t="s">
        <v>218</v>
      </c>
      <c r="E277" t="s">
        <v>219</v>
      </c>
      <c r="F277" t="s">
        <v>557</v>
      </c>
      <c r="G277" s="47" t="s">
        <v>558</v>
      </c>
      <c r="H277">
        <v>2011</v>
      </c>
      <c r="I277" s="16">
        <v>18.100000000000001</v>
      </c>
      <c r="J277" s="16"/>
      <c r="K277" t="s">
        <v>559</v>
      </c>
      <c r="L277" t="s">
        <v>523</v>
      </c>
      <c r="O277" s="14">
        <f t="shared" si="10"/>
        <v>0.18100000000000002</v>
      </c>
      <c r="T277">
        <v>1</v>
      </c>
      <c r="U277" t="s">
        <v>13</v>
      </c>
      <c r="V277" t="s">
        <v>12</v>
      </c>
    </row>
    <row r="278" spans="1:22" x14ac:dyDescent="0.35">
      <c r="A278" t="s">
        <v>475</v>
      </c>
      <c r="B278" t="s">
        <v>562</v>
      </c>
      <c r="C278" t="str">
        <f t="shared" si="9"/>
        <v>VC6ET05</v>
      </c>
      <c r="D278" t="s">
        <v>218</v>
      </c>
      <c r="E278" t="s">
        <v>219</v>
      </c>
      <c r="F278" t="s">
        <v>557</v>
      </c>
      <c r="G278" s="47" t="s">
        <v>558</v>
      </c>
      <c r="H278">
        <v>2019</v>
      </c>
      <c r="I278" s="16">
        <v>11.5</v>
      </c>
      <c r="J278" s="16"/>
      <c r="K278" t="s">
        <v>559</v>
      </c>
      <c r="L278" t="s">
        <v>523</v>
      </c>
      <c r="O278" s="14">
        <f t="shared" si="10"/>
        <v>0.115</v>
      </c>
      <c r="Q278" s="16">
        <f>(I278/I279)^(1/(H278-H279))</f>
        <v>0.95881318056486819</v>
      </c>
      <c r="T278">
        <v>1</v>
      </c>
      <c r="U278" t="s">
        <v>15</v>
      </c>
      <c r="V278" t="s">
        <v>14</v>
      </c>
    </row>
    <row r="279" spans="1:22" x14ac:dyDescent="0.35">
      <c r="A279" t="s">
        <v>475</v>
      </c>
      <c r="B279" t="s">
        <v>562</v>
      </c>
      <c r="D279" t="s">
        <v>218</v>
      </c>
      <c r="E279" t="s">
        <v>219</v>
      </c>
      <c r="F279" t="s">
        <v>557</v>
      </c>
      <c r="G279" s="47" t="s">
        <v>558</v>
      </c>
      <c r="H279">
        <v>2011</v>
      </c>
      <c r="I279" s="16">
        <v>16.100000000000001</v>
      </c>
      <c r="J279" s="16"/>
      <c r="K279" t="s">
        <v>559</v>
      </c>
      <c r="L279" t="s">
        <v>523</v>
      </c>
      <c r="O279" s="14">
        <f t="shared" si="10"/>
        <v>0.161</v>
      </c>
      <c r="T279">
        <v>1</v>
      </c>
      <c r="U279" t="s">
        <v>15</v>
      </c>
      <c r="V279" t="s">
        <v>14</v>
      </c>
    </row>
    <row r="280" spans="1:22" x14ac:dyDescent="0.35">
      <c r="A280" t="s">
        <v>475</v>
      </c>
      <c r="B280" t="s">
        <v>562</v>
      </c>
      <c r="C280" t="str">
        <f t="shared" si="9"/>
        <v>VC6ET06</v>
      </c>
      <c r="D280" t="s">
        <v>218</v>
      </c>
      <c r="E280" t="s">
        <v>219</v>
      </c>
      <c r="F280" t="s">
        <v>557</v>
      </c>
      <c r="G280" s="47" t="s">
        <v>558</v>
      </c>
      <c r="H280">
        <v>2019</v>
      </c>
      <c r="I280" s="16">
        <v>19.2</v>
      </c>
      <c r="J280" s="16"/>
      <c r="K280" t="s">
        <v>559</v>
      </c>
      <c r="L280" t="s">
        <v>523</v>
      </c>
      <c r="O280" s="14">
        <f t="shared" si="10"/>
        <v>0.192</v>
      </c>
      <c r="Q280" s="16">
        <f>(I280/I281)^(1/(H280-H281))</f>
        <v>0.9582794679343668</v>
      </c>
      <c r="T280">
        <v>1</v>
      </c>
      <c r="U280" t="s">
        <v>17</v>
      </c>
      <c r="V280" t="s">
        <v>16</v>
      </c>
    </row>
    <row r="281" spans="1:22" x14ac:dyDescent="0.35">
      <c r="A281" t="s">
        <v>475</v>
      </c>
      <c r="B281" t="s">
        <v>562</v>
      </c>
      <c r="D281" t="s">
        <v>218</v>
      </c>
      <c r="E281" t="s">
        <v>219</v>
      </c>
      <c r="F281" t="s">
        <v>557</v>
      </c>
      <c r="G281" s="47" t="s">
        <v>558</v>
      </c>
      <c r="H281">
        <v>2011</v>
      </c>
      <c r="I281" s="16">
        <v>27</v>
      </c>
      <c r="J281" s="16"/>
      <c r="K281" t="s">
        <v>559</v>
      </c>
      <c r="L281" t="s">
        <v>523</v>
      </c>
      <c r="O281" s="14">
        <f t="shared" si="10"/>
        <v>0.27</v>
      </c>
      <c r="T281">
        <v>1</v>
      </c>
      <c r="U281" t="s">
        <v>17</v>
      </c>
      <c r="V281" t="s">
        <v>16</v>
      </c>
    </row>
    <row r="282" spans="1:22" x14ac:dyDescent="0.35">
      <c r="A282" t="s">
        <v>475</v>
      </c>
      <c r="B282" t="s">
        <v>562</v>
      </c>
      <c r="C282" t="str">
        <f t="shared" si="9"/>
        <v>VC6ET07</v>
      </c>
      <c r="D282" t="s">
        <v>218</v>
      </c>
      <c r="E282" t="s">
        <v>219</v>
      </c>
      <c r="F282" t="s">
        <v>557</v>
      </c>
      <c r="G282" s="47" t="s">
        <v>558</v>
      </c>
      <c r="H282">
        <v>2019</v>
      </c>
      <c r="I282" s="16">
        <v>12.3</v>
      </c>
      <c r="J282" s="16"/>
      <c r="K282" t="s">
        <v>559</v>
      </c>
      <c r="L282" t="s">
        <v>523</v>
      </c>
      <c r="O282" s="14">
        <f t="shared" si="10"/>
        <v>0.12300000000000001</v>
      </c>
      <c r="Q282" s="16">
        <f>(I282/I283)^(1/(H282-H283))</f>
        <v>0.92524916884195474</v>
      </c>
      <c r="T282">
        <v>1</v>
      </c>
      <c r="U282" t="s">
        <v>19</v>
      </c>
      <c r="V282" t="s">
        <v>18</v>
      </c>
    </row>
    <row r="283" spans="1:22" x14ac:dyDescent="0.35">
      <c r="A283" t="s">
        <v>475</v>
      </c>
      <c r="B283" t="s">
        <v>562</v>
      </c>
      <c r="D283" t="s">
        <v>218</v>
      </c>
      <c r="E283" t="s">
        <v>219</v>
      </c>
      <c r="F283" t="s">
        <v>557</v>
      </c>
      <c r="G283" s="47" t="s">
        <v>558</v>
      </c>
      <c r="H283">
        <v>2011</v>
      </c>
      <c r="I283" s="16">
        <v>22.9</v>
      </c>
      <c r="J283" s="16"/>
      <c r="K283" t="s">
        <v>559</v>
      </c>
      <c r="L283" t="s">
        <v>523</v>
      </c>
      <c r="O283" s="14">
        <f t="shared" si="10"/>
        <v>0.22899999999999998</v>
      </c>
      <c r="T283">
        <v>1</v>
      </c>
      <c r="U283" t="s">
        <v>19</v>
      </c>
      <c r="V283" t="s">
        <v>18</v>
      </c>
    </row>
    <row r="284" spans="1:22" x14ac:dyDescent="0.35">
      <c r="A284" t="s">
        <v>475</v>
      </c>
      <c r="B284" t="s">
        <v>562</v>
      </c>
      <c r="C284" t="str">
        <f t="shared" si="9"/>
        <v>VC6ET12</v>
      </c>
      <c r="D284" t="s">
        <v>218</v>
      </c>
      <c r="E284" t="s">
        <v>219</v>
      </c>
      <c r="F284" t="s">
        <v>557</v>
      </c>
      <c r="G284" s="47" t="s">
        <v>558</v>
      </c>
      <c r="H284">
        <v>2019</v>
      </c>
      <c r="I284" s="16">
        <v>4.0999999999999996</v>
      </c>
      <c r="J284" s="16"/>
      <c r="K284" t="s">
        <v>559</v>
      </c>
      <c r="L284" t="s">
        <v>523</v>
      </c>
      <c r="O284" s="14">
        <f t="shared" si="10"/>
        <v>4.0999999999999995E-2</v>
      </c>
      <c r="Q284" s="16">
        <f>(I284/I285)^(1/(H284-H285))</f>
        <v>0.88700283902797827</v>
      </c>
      <c r="T284">
        <v>1</v>
      </c>
      <c r="U284" t="s">
        <v>21</v>
      </c>
      <c r="V284" t="s">
        <v>20</v>
      </c>
    </row>
    <row r="285" spans="1:22" x14ac:dyDescent="0.35">
      <c r="A285" t="s">
        <v>475</v>
      </c>
      <c r="B285" t="s">
        <v>562</v>
      </c>
      <c r="D285" t="s">
        <v>218</v>
      </c>
      <c r="E285" t="s">
        <v>219</v>
      </c>
      <c r="F285" t="s">
        <v>557</v>
      </c>
      <c r="G285" s="47" t="s">
        <v>558</v>
      </c>
      <c r="H285">
        <v>2011</v>
      </c>
      <c r="I285" s="16">
        <v>10.7</v>
      </c>
      <c r="J285" s="16"/>
      <c r="K285" t="s">
        <v>559</v>
      </c>
      <c r="L285" t="s">
        <v>523</v>
      </c>
      <c r="O285" s="14">
        <f t="shared" si="10"/>
        <v>0.107</v>
      </c>
      <c r="T285">
        <v>1</v>
      </c>
      <c r="U285" t="s">
        <v>21</v>
      </c>
      <c r="V285" t="s">
        <v>20</v>
      </c>
    </row>
    <row r="286" spans="1:22" x14ac:dyDescent="0.35">
      <c r="A286" t="s">
        <v>475</v>
      </c>
      <c r="B286" t="s">
        <v>562</v>
      </c>
      <c r="C286" t="str">
        <f t="shared" si="9"/>
        <v>VC6ET13</v>
      </c>
      <c r="D286" t="s">
        <v>218</v>
      </c>
      <c r="E286" t="s">
        <v>219</v>
      </c>
      <c r="F286" t="s">
        <v>557</v>
      </c>
      <c r="G286" s="47" t="s">
        <v>558</v>
      </c>
      <c r="H286">
        <v>2019</v>
      </c>
      <c r="I286" s="16">
        <v>13.8</v>
      </c>
      <c r="J286" s="16"/>
      <c r="K286" t="s">
        <v>559</v>
      </c>
      <c r="L286" t="s">
        <v>523</v>
      </c>
      <c r="O286" s="14">
        <f t="shared" si="10"/>
        <v>0.13800000000000001</v>
      </c>
      <c r="Q286" s="16">
        <f>(I286/I287)^(1/(H286-H287))</f>
        <v>1.0114363732397811</v>
      </c>
      <c r="T286">
        <v>1</v>
      </c>
      <c r="U286" t="s">
        <v>23</v>
      </c>
      <c r="V286" t="s">
        <v>22</v>
      </c>
    </row>
    <row r="287" spans="1:22" x14ac:dyDescent="0.35">
      <c r="A287" t="s">
        <v>475</v>
      </c>
      <c r="B287" t="s">
        <v>562</v>
      </c>
      <c r="D287" t="s">
        <v>218</v>
      </c>
      <c r="E287" t="s">
        <v>219</v>
      </c>
      <c r="F287" t="s">
        <v>557</v>
      </c>
      <c r="G287" s="47" t="s">
        <v>558</v>
      </c>
      <c r="H287">
        <v>2011</v>
      </c>
      <c r="I287" s="16">
        <v>12.6</v>
      </c>
      <c r="J287" s="16"/>
      <c r="K287" t="s">
        <v>559</v>
      </c>
      <c r="L287" t="s">
        <v>523</v>
      </c>
      <c r="O287" s="14">
        <f t="shared" si="10"/>
        <v>0.126</v>
      </c>
      <c r="T287">
        <v>1</v>
      </c>
      <c r="U287" t="s">
        <v>23</v>
      </c>
      <c r="V287" t="s">
        <v>22</v>
      </c>
    </row>
    <row r="288" spans="1:22" x14ac:dyDescent="0.35">
      <c r="A288" t="s">
        <v>475</v>
      </c>
      <c r="B288" t="s">
        <v>562</v>
      </c>
      <c r="C288" t="str">
        <f t="shared" si="9"/>
        <v>VC6ET14</v>
      </c>
      <c r="D288" t="s">
        <v>218</v>
      </c>
      <c r="E288" t="s">
        <v>219</v>
      </c>
      <c r="F288" t="s">
        <v>557</v>
      </c>
      <c r="G288" s="47" t="s">
        <v>558</v>
      </c>
      <c r="H288">
        <v>2019</v>
      </c>
      <c r="I288" s="16">
        <v>4</v>
      </c>
      <c r="J288" s="16"/>
      <c r="K288" t="s">
        <v>559</v>
      </c>
      <c r="L288" t="s">
        <v>523</v>
      </c>
      <c r="O288" s="14">
        <f t="shared" si="10"/>
        <v>0.04</v>
      </c>
      <c r="Q288" s="16">
        <f>(I288/I289)^(1/(H288-H289))</f>
        <v>0.95257898767749849</v>
      </c>
      <c r="T288">
        <v>1</v>
      </c>
      <c r="U288" t="s">
        <v>25</v>
      </c>
      <c r="V288" t="s">
        <v>24</v>
      </c>
    </row>
    <row r="289" spans="1:22" x14ac:dyDescent="0.35">
      <c r="A289" t="s">
        <v>475</v>
      </c>
      <c r="B289" t="s">
        <v>562</v>
      </c>
      <c r="D289" t="s">
        <v>218</v>
      </c>
      <c r="E289" t="s">
        <v>219</v>
      </c>
      <c r="F289" t="s">
        <v>557</v>
      </c>
      <c r="G289" s="47" t="s">
        <v>558</v>
      </c>
      <c r="H289">
        <v>2011</v>
      </c>
      <c r="I289" s="16">
        <v>5.9</v>
      </c>
      <c r="J289" s="16"/>
      <c r="K289" t="s">
        <v>559</v>
      </c>
      <c r="L289" t="s">
        <v>523</v>
      </c>
      <c r="O289" s="14">
        <f t="shared" si="10"/>
        <v>5.9000000000000004E-2</v>
      </c>
      <c r="T289">
        <v>1</v>
      </c>
      <c r="U289" t="s">
        <v>25</v>
      </c>
      <c r="V289" t="s">
        <v>24</v>
      </c>
    </row>
    <row r="290" spans="1:22" x14ac:dyDescent="0.35">
      <c r="A290" t="s">
        <v>475</v>
      </c>
      <c r="B290" t="s">
        <v>562</v>
      </c>
      <c r="C290" t="str">
        <f t="shared" si="9"/>
        <v>VC6ET15</v>
      </c>
      <c r="D290" t="s">
        <v>218</v>
      </c>
      <c r="E290" t="s">
        <v>219</v>
      </c>
      <c r="F290" t="s">
        <v>557</v>
      </c>
      <c r="G290" s="47" t="s">
        <v>558</v>
      </c>
      <c r="H290">
        <v>2019</v>
      </c>
      <c r="I290" s="16">
        <v>5.4</v>
      </c>
      <c r="J290" s="16"/>
      <c r="K290" t="s">
        <v>559</v>
      </c>
      <c r="L290" t="s">
        <v>523</v>
      </c>
      <c r="O290" s="14">
        <f t="shared" si="10"/>
        <v>5.4000000000000006E-2</v>
      </c>
      <c r="Q290" s="16">
        <f>(I290/I291)^(1/(H290-H291))</f>
        <v>0.85850500967114529</v>
      </c>
      <c r="T290">
        <v>1</v>
      </c>
      <c r="U290" t="s">
        <v>27</v>
      </c>
      <c r="V290" t="s">
        <v>26</v>
      </c>
    </row>
    <row r="291" spans="1:22" x14ac:dyDescent="0.35">
      <c r="A291" t="s">
        <v>475</v>
      </c>
      <c r="B291" t="s">
        <v>562</v>
      </c>
      <c r="D291" t="s">
        <v>218</v>
      </c>
      <c r="E291" t="s">
        <v>219</v>
      </c>
      <c r="F291" t="s">
        <v>557</v>
      </c>
      <c r="G291" s="47" t="s">
        <v>558</v>
      </c>
      <c r="H291">
        <v>2011</v>
      </c>
      <c r="I291" s="16">
        <v>18.3</v>
      </c>
      <c r="J291" s="16"/>
      <c r="K291" t="s">
        <v>559</v>
      </c>
      <c r="L291" t="s">
        <v>523</v>
      </c>
      <c r="O291" s="14">
        <f t="shared" si="10"/>
        <v>0.183</v>
      </c>
      <c r="T291">
        <v>1</v>
      </c>
      <c r="U291" t="s">
        <v>27</v>
      </c>
      <c r="V291" t="s">
        <v>26</v>
      </c>
    </row>
    <row r="292" spans="1:22" x14ac:dyDescent="0.35">
      <c r="A292" t="s">
        <v>475</v>
      </c>
      <c r="B292" t="s">
        <v>563</v>
      </c>
      <c r="C292" t="str">
        <f t="shared" si="9"/>
        <v>VC7ET</v>
      </c>
      <c r="D292" t="s">
        <v>220</v>
      </c>
      <c r="E292" t="s">
        <v>221</v>
      </c>
      <c r="F292" t="s">
        <v>557</v>
      </c>
      <c r="G292" s="47" t="s">
        <v>558</v>
      </c>
      <c r="H292">
        <v>2019</v>
      </c>
      <c r="I292" s="16">
        <v>36.799999999999997</v>
      </c>
      <c r="J292" s="16"/>
      <c r="K292" t="s">
        <v>559</v>
      </c>
      <c r="L292" t="s">
        <v>523</v>
      </c>
      <c r="O292" s="14">
        <f t="shared" si="10"/>
        <v>0.36799999999999999</v>
      </c>
      <c r="Q292" s="16">
        <f>(I292/I293)^(1/(H292-H293))</f>
        <v>0.97680552201519544</v>
      </c>
      <c r="T292">
        <v>0</v>
      </c>
      <c r="U292" t="s">
        <v>5</v>
      </c>
      <c r="V292" t="s">
        <v>4</v>
      </c>
    </row>
    <row r="293" spans="1:22" x14ac:dyDescent="0.35">
      <c r="A293" t="s">
        <v>475</v>
      </c>
      <c r="B293" t="s">
        <v>563</v>
      </c>
      <c r="D293" t="s">
        <v>220</v>
      </c>
      <c r="E293" t="s">
        <v>221</v>
      </c>
      <c r="F293" t="s">
        <v>557</v>
      </c>
      <c r="G293" s="47" t="s">
        <v>558</v>
      </c>
      <c r="H293">
        <v>2011</v>
      </c>
      <c r="I293" s="16">
        <v>44.4</v>
      </c>
      <c r="J293" s="16"/>
      <c r="K293" t="s">
        <v>559</v>
      </c>
      <c r="L293" t="s">
        <v>523</v>
      </c>
      <c r="O293" s="14">
        <f t="shared" si="10"/>
        <v>0.44400000000000001</v>
      </c>
      <c r="T293">
        <v>0</v>
      </c>
      <c r="U293" t="s">
        <v>5</v>
      </c>
      <c r="V293" t="s">
        <v>4</v>
      </c>
    </row>
    <row r="294" spans="1:22" x14ac:dyDescent="0.35">
      <c r="A294" t="s">
        <v>475</v>
      </c>
      <c r="B294" t="s">
        <v>563</v>
      </c>
      <c r="C294" t="str">
        <f t="shared" si="9"/>
        <v>VC7ETR</v>
      </c>
      <c r="D294" t="s">
        <v>220</v>
      </c>
      <c r="E294" t="s">
        <v>221</v>
      </c>
      <c r="F294" t="s">
        <v>557</v>
      </c>
      <c r="G294" s="47" t="s">
        <v>558</v>
      </c>
      <c r="H294">
        <v>2019</v>
      </c>
      <c r="I294" s="16">
        <v>40.4</v>
      </c>
      <c r="J294" s="16"/>
      <c r="K294" t="s">
        <v>559</v>
      </c>
      <c r="L294" t="s">
        <v>523</v>
      </c>
      <c r="O294" s="14">
        <f t="shared" si="10"/>
        <v>0.40399999999999997</v>
      </c>
      <c r="Q294" s="16">
        <f>(I294/I295)^(1/(H294-H295))</f>
        <v>0.98337106128877938</v>
      </c>
      <c r="T294">
        <v>0.5</v>
      </c>
      <c r="U294" t="s">
        <v>284</v>
      </c>
      <c r="V294" t="s">
        <v>283</v>
      </c>
    </row>
    <row r="295" spans="1:22" x14ac:dyDescent="0.35">
      <c r="A295" t="s">
        <v>475</v>
      </c>
      <c r="B295" t="s">
        <v>563</v>
      </c>
      <c r="D295" t="s">
        <v>220</v>
      </c>
      <c r="E295" t="s">
        <v>221</v>
      </c>
      <c r="F295" t="s">
        <v>557</v>
      </c>
      <c r="G295" s="47" t="s">
        <v>558</v>
      </c>
      <c r="H295">
        <v>2011</v>
      </c>
      <c r="I295" s="16">
        <v>46.2</v>
      </c>
      <c r="J295" s="16"/>
      <c r="K295" t="s">
        <v>559</v>
      </c>
      <c r="L295" t="s">
        <v>523</v>
      </c>
      <c r="O295" s="14">
        <f t="shared" si="10"/>
        <v>0.46200000000000002</v>
      </c>
      <c r="T295">
        <v>0.5</v>
      </c>
      <c r="U295" t="s">
        <v>284</v>
      </c>
      <c r="V295" t="s">
        <v>283</v>
      </c>
    </row>
    <row r="296" spans="1:22" x14ac:dyDescent="0.35">
      <c r="A296" t="s">
        <v>475</v>
      </c>
      <c r="B296" t="s">
        <v>563</v>
      </c>
      <c r="C296" t="str">
        <f t="shared" si="9"/>
        <v>VC7ETU</v>
      </c>
      <c r="D296" t="s">
        <v>220</v>
      </c>
      <c r="E296" t="s">
        <v>221</v>
      </c>
      <c r="F296" t="s">
        <v>557</v>
      </c>
      <c r="G296" s="47" t="s">
        <v>558</v>
      </c>
      <c r="H296">
        <v>2019</v>
      </c>
      <c r="I296" s="16">
        <v>26.2</v>
      </c>
      <c r="J296" s="16"/>
      <c r="K296" t="s">
        <v>559</v>
      </c>
      <c r="L296" t="s">
        <v>523</v>
      </c>
      <c r="O296" s="14">
        <f t="shared" si="10"/>
        <v>0.26200000000000001</v>
      </c>
      <c r="Q296" s="16">
        <f>(I296/I297)^(1/(H296-H297))</f>
        <v>0.97723461569065884</v>
      </c>
      <c r="T296">
        <v>0.5</v>
      </c>
      <c r="U296" t="s">
        <v>270</v>
      </c>
      <c r="V296" t="s">
        <v>269</v>
      </c>
    </row>
    <row r="297" spans="1:22" x14ac:dyDescent="0.35">
      <c r="A297" t="s">
        <v>475</v>
      </c>
      <c r="B297" t="s">
        <v>563</v>
      </c>
      <c r="D297" t="s">
        <v>220</v>
      </c>
      <c r="E297" t="s">
        <v>221</v>
      </c>
      <c r="F297" t="s">
        <v>557</v>
      </c>
      <c r="G297" s="47" t="s">
        <v>558</v>
      </c>
      <c r="H297">
        <v>2011</v>
      </c>
      <c r="I297" s="16">
        <v>31.5</v>
      </c>
      <c r="J297" s="16"/>
      <c r="K297" t="s">
        <v>559</v>
      </c>
      <c r="L297" t="s">
        <v>523</v>
      </c>
      <c r="O297" s="14">
        <f t="shared" si="10"/>
        <v>0.315</v>
      </c>
      <c r="T297">
        <v>0.5</v>
      </c>
      <c r="U297" t="s">
        <v>270</v>
      </c>
      <c r="V297" t="s">
        <v>269</v>
      </c>
    </row>
    <row r="298" spans="1:22" x14ac:dyDescent="0.35">
      <c r="A298" t="s">
        <v>475</v>
      </c>
      <c r="B298" t="s">
        <v>563</v>
      </c>
      <c r="C298" t="str">
        <f t="shared" si="9"/>
        <v>VC7ET01</v>
      </c>
      <c r="D298" t="s">
        <v>220</v>
      </c>
      <c r="E298" t="s">
        <v>221</v>
      </c>
      <c r="F298" t="s">
        <v>557</v>
      </c>
      <c r="G298" s="47" t="s">
        <v>558</v>
      </c>
      <c r="H298">
        <v>2019</v>
      </c>
      <c r="I298" s="16">
        <v>48.4</v>
      </c>
      <c r="J298" s="16"/>
      <c r="K298" t="s">
        <v>559</v>
      </c>
      <c r="L298" t="s">
        <v>523</v>
      </c>
      <c r="O298" s="14">
        <f t="shared" si="10"/>
        <v>0.48399999999999999</v>
      </c>
      <c r="Q298" s="16">
        <f>(I298/I299)^(1/(H298-H299))</f>
        <v>0.99251088935137288</v>
      </c>
      <c r="T298">
        <v>1</v>
      </c>
      <c r="U298" t="s">
        <v>7</v>
      </c>
      <c r="V298" t="s">
        <v>6</v>
      </c>
    </row>
    <row r="299" spans="1:22" x14ac:dyDescent="0.35">
      <c r="A299" t="s">
        <v>475</v>
      </c>
      <c r="B299" t="s">
        <v>563</v>
      </c>
      <c r="D299" t="s">
        <v>220</v>
      </c>
      <c r="E299" t="s">
        <v>221</v>
      </c>
      <c r="F299" t="s">
        <v>557</v>
      </c>
      <c r="G299" s="47" t="s">
        <v>558</v>
      </c>
      <c r="H299">
        <v>2011</v>
      </c>
      <c r="I299" s="16">
        <v>51.4</v>
      </c>
      <c r="J299" s="16"/>
      <c r="K299" t="s">
        <v>559</v>
      </c>
      <c r="L299" t="s">
        <v>523</v>
      </c>
      <c r="O299" s="14">
        <f>I299/100</f>
        <v>0.51400000000000001</v>
      </c>
      <c r="T299">
        <v>1</v>
      </c>
      <c r="U299" t="s">
        <v>7</v>
      </c>
      <c r="V299" t="s">
        <v>6</v>
      </c>
    </row>
    <row r="300" spans="1:22" x14ac:dyDescent="0.35">
      <c r="A300" t="s">
        <v>475</v>
      </c>
      <c r="B300" t="s">
        <v>563</v>
      </c>
      <c r="C300" t="str">
        <f t="shared" si="9"/>
        <v>VC7ET02</v>
      </c>
      <c r="D300" t="s">
        <v>220</v>
      </c>
      <c r="E300" t="s">
        <v>221</v>
      </c>
      <c r="F300" t="s">
        <v>557</v>
      </c>
      <c r="G300" s="47" t="s">
        <v>558</v>
      </c>
      <c r="H300">
        <v>2019</v>
      </c>
      <c r="I300" s="16">
        <v>42.2</v>
      </c>
      <c r="J300" s="16"/>
      <c r="K300" t="s">
        <v>559</v>
      </c>
      <c r="L300" t="s">
        <v>523</v>
      </c>
      <c r="O300" s="14">
        <f t="shared" si="10"/>
        <v>0.42200000000000004</v>
      </c>
      <c r="Q300" s="16">
        <f>(I300/I301)^(1/(H300-H301))</f>
        <v>0.97853438650229407</v>
      </c>
      <c r="T300">
        <v>1</v>
      </c>
      <c r="U300" t="s">
        <v>9</v>
      </c>
      <c r="V300" t="s">
        <v>8</v>
      </c>
    </row>
    <row r="301" spans="1:22" x14ac:dyDescent="0.35">
      <c r="A301" t="s">
        <v>475</v>
      </c>
      <c r="B301" t="s">
        <v>563</v>
      </c>
      <c r="D301" t="s">
        <v>220</v>
      </c>
      <c r="E301" t="s">
        <v>221</v>
      </c>
      <c r="F301" t="s">
        <v>557</v>
      </c>
      <c r="G301" s="47" t="s">
        <v>558</v>
      </c>
      <c r="H301">
        <v>2011</v>
      </c>
      <c r="I301" s="16">
        <v>50.2</v>
      </c>
      <c r="J301" s="16"/>
      <c r="K301" t="s">
        <v>559</v>
      </c>
      <c r="L301" t="s">
        <v>523</v>
      </c>
      <c r="O301" s="14">
        <f t="shared" si="10"/>
        <v>0.502</v>
      </c>
      <c r="T301">
        <v>1</v>
      </c>
      <c r="U301" t="s">
        <v>9</v>
      </c>
      <c r="V301" t="s">
        <v>8</v>
      </c>
    </row>
    <row r="302" spans="1:22" x14ac:dyDescent="0.35">
      <c r="A302" t="s">
        <v>475</v>
      </c>
      <c r="B302" t="s">
        <v>563</v>
      </c>
      <c r="C302" t="str">
        <f t="shared" si="9"/>
        <v>VC7ET03</v>
      </c>
      <c r="D302" t="s">
        <v>220</v>
      </c>
      <c r="E302" t="s">
        <v>221</v>
      </c>
      <c r="F302" t="s">
        <v>557</v>
      </c>
      <c r="G302" s="47" t="s">
        <v>558</v>
      </c>
      <c r="H302">
        <v>2019</v>
      </c>
      <c r="I302" s="16">
        <v>41.5</v>
      </c>
      <c r="J302" s="16"/>
      <c r="K302" t="s">
        <v>559</v>
      </c>
      <c r="L302" t="s">
        <v>523</v>
      </c>
      <c r="O302" s="14">
        <f t="shared" si="10"/>
        <v>0.41499999999999998</v>
      </c>
      <c r="Q302" s="16">
        <f>(I302/I303)^(1/(H302-H303))</f>
        <v>0.97219994939960175</v>
      </c>
      <c r="T302">
        <v>1</v>
      </c>
      <c r="U302" t="s">
        <v>11</v>
      </c>
      <c r="V302" t="s">
        <v>10</v>
      </c>
    </row>
    <row r="303" spans="1:22" x14ac:dyDescent="0.35">
      <c r="A303" t="s">
        <v>475</v>
      </c>
      <c r="B303" t="s">
        <v>563</v>
      </c>
      <c r="D303" t="s">
        <v>220</v>
      </c>
      <c r="E303" t="s">
        <v>221</v>
      </c>
      <c r="F303" t="s">
        <v>557</v>
      </c>
      <c r="G303" s="47" t="s">
        <v>558</v>
      </c>
      <c r="H303">
        <v>2011</v>
      </c>
      <c r="I303" s="16">
        <v>52</v>
      </c>
      <c r="J303" s="16"/>
      <c r="K303" t="s">
        <v>559</v>
      </c>
      <c r="L303" t="s">
        <v>523</v>
      </c>
      <c r="O303" s="14">
        <f t="shared" si="10"/>
        <v>0.52</v>
      </c>
      <c r="T303">
        <v>1</v>
      </c>
      <c r="U303" t="s">
        <v>11</v>
      </c>
      <c r="V303" t="s">
        <v>10</v>
      </c>
    </row>
    <row r="304" spans="1:22" x14ac:dyDescent="0.35">
      <c r="A304" t="s">
        <v>475</v>
      </c>
      <c r="B304" t="s">
        <v>563</v>
      </c>
      <c r="C304" t="str">
        <f t="shared" si="9"/>
        <v>VC7ET04</v>
      </c>
      <c r="D304" t="s">
        <v>220</v>
      </c>
      <c r="E304" t="s">
        <v>221</v>
      </c>
      <c r="F304" t="s">
        <v>557</v>
      </c>
      <c r="G304" s="47" t="s">
        <v>558</v>
      </c>
      <c r="H304">
        <v>2019</v>
      </c>
      <c r="I304" s="16">
        <v>35.299999999999997</v>
      </c>
      <c r="J304" s="16"/>
      <c r="K304" t="s">
        <v>559</v>
      </c>
      <c r="L304" t="s">
        <v>523</v>
      </c>
      <c r="O304" s="14">
        <f t="shared" si="10"/>
        <v>0.35299999999999998</v>
      </c>
      <c r="Q304" s="16">
        <f>(I304/I305)^(1/(H304-H305))</f>
        <v>0.98027244621576748</v>
      </c>
      <c r="T304">
        <v>1</v>
      </c>
      <c r="U304" t="s">
        <v>13</v>
      </c>
      <c r="V304" t="s">
        <v>12</v>
      </c>
    </row>
    <row r="305" spans="1:22" x14ac:dyDescent="0.35">
      <c r="A305" t="s">
        <v>475</v>
      </c>
      <c r="B305" t="s">
        <v>563</v>
      </c>
      <c r="D305" t="s">
        <v>220</v>
      </c>
      <c r="E305" t="s">
        <v>221</v>
      </c>
      <c r="F305" t="s">
        <v>557</v>
      </c>
      <c r="G305" s="47" t="s">
        <v>558</v>
      </c>
      <c r="H305">
        <v>2011</v>
      </c>
      <c r="I305" s="16">
        <v>41.4</v>
      </c>
      <c r="J305" s="16"/>
      <c r="K305" t="s">
        <v>559</v>
      </c>
      <c r="L305" t="s">
        <v>523</v>
      </c>
      <c r="O305" s="14">
        <f t="shared" si="10"/>
        <v>0.41399999999999998</v>
      </c>
      <c r="T305">
        <v>1</v>
      </c>
      <c r="U305" t="s">
        <v>13</v>
      </c>
      <c r="V305" t="s">
        <v>12</v>
      </c>
    </row>
    <row r="306" spans="1:22" x14ac:dyDescent="0.35">
      <c r="A306" t="s">
        <v>475</v>
      </c>
      <c r="B306" t="s">
        <v>563</v>
      </c>
      <c r="C306" t="str">
        <f t="shared" si="9"/>
        <v>VC7ET05</v>
      </c>
      <c r="D306" t="s">
        <v>220</v>
      </c>
      <c r="E306" t="s">
        <v>221</v>
      </c>
      <c r="F306" t="s">
        <v>557</v>
      </c>
      <c r="G306" s="47" t="s">
        <v>558</v>
      </c>
      <c r="H306">
        <v>2019</v>
      </c>
      <c r="I306" s="16">
        <v>30.6</v>
      </c>
      <c r="J306" s="16"/>
      <c r="K306" t="s">
        <v>559</v>
      </c>
      <c r="L306" t="s">
        <v>523</v>
      </c>
      <c r="O306" s="14">
        <f t="shared" si="10"/>
        <v>0.30599999999999999</v>
      </c>
      <c r="Q306" s="16">
        <f>(I306/I307)^(1/(H306-H307))</f>
        <v>0.99060595824361419</v>
      </c>
      <c r="T306">
        <v>1</v>
      </c>
      <c r="U306" t="s">
        <v>15</v>
      </c>
      <c r="V306" t="s">
        <v>14</v>
      </c>
    </row>
    <row r="307" spans="1:22" x14ac:dyDescent="0.35">
      <c r="A307" t="s">
        <v>475</v>
      </c>
      <c r="B307" t="s">
        <v>563</v>
      </c>
      <c r="D307" t="s">
        <v>220</v>
      </c>
      <c r="E307" t="s">
        <v>221</v>
      </c>
      <c r="F307" t="s">
        <v>557</v>
      </c>
      <c r="G307" s="47" t="s">
        <v>558</v>
      </c>
      <c r="H307">
        <v>2011</v>
      </c>
      <c r="I307" s="16">
        <v>33</v>
      </c>
      <c r="J307" s="16"/>
      <c r="K307" t="s">
        <v>559</v>
      </c>
      <c r="L307" t="s">
        <v>523</v>
      </c>
      <c r="O307" s="14">
        <f t="shared" si="10"/>
        <v>0.33</v>
      </c>
      <c r="T307">
        <v>1</v>
      </c>
      <c r="U307" t="s">
        <v>15</v>
      </c>
      <c r="V307" t="s">
        <v>14</v>
      </c>
    </row>
    <row r="308" spans="1:22" x14ac:dyDescent="0.35">
      <c r="A308" t="s">
        <v>475</v>
      </c>
      <c r="B308" t="s">
        <v>563</v>
      </c>
      <c r="C308" t="str">
        <f t="shared" si="9"/>
        <v>VC7ET06</v>
      </c>
      <c r="D308" t="s">
        <v>220</v>
      </c>
      <c r="E308" t="s">
        <v>221</v>
      </c>
      <c r="F308" t="s">
        <v>557</v>
      </c>
      <c r="G308" s="47" t="s">
        <v>558</v>
      </c>
      <c r="H308">
        <v>2019</v>
      </c>
      <c r="I308" s="16">
        <v>40.700000000000003</v>
      </c>
      <c r="J308" s="16"/>
      <c r="K308" t="s">
        <v>559</v>
      </c>
      <c r="L308" t="s">
        <v>523</v>
      </c>
      <c r="O308" s="14">
        <f t="shared" si="10"/>
        <v>0.40700000000000003</v>
      </c>
      <c r="Q308" s="16">
        <f>(I308/I309)^(1/(H308-H309))</f>
        <v>0.97806961567656314</v>
      </c>
      <c r="T308">
        <v>1</v>
      </c>
      <c r="U308" t="s">
        <v>17</v>
      </c>
      <c r="V308" t="s">
        <v>16</v>
      </c>
    </row>
    <row r="309" spans="1:22" x14ac:dyDescent="0.35">
      <c r="A309" t="s">
        <v>475</v>
      </c>
      <c r="B309" t="s">
        <v>563</v>
      </c>
      <c r="D309" t="s">
        <v>220</v>
      </c>
      <c r="E309" t="s">
        <v>221</v>
      </c>
      <c r="F309" t="s">
        <v>557</v>
      </c>
      <c r="G309" s="47" t="s">
        <v>558</v>
      </c>
      <c r="H309">
        <v>2011</v>
      </c>
      <c r="I309" s="16">
        <v>48.6</v>
      </c>
      <c r="J309" s="16"/>
      <c r="K309" t="s">
        <v>559</v>
      </c>
      <c r="L309" t="s">
        <v>523</v>
      </c>
      <c r="O309" s="14">
        <f t="shared" si="10"/>
        <v>0.48599999999999999</v>
      </c>
      <c r="T309">
        <v>1</v>
      </c>
      <c r="U309" t="s">
        <v>17</v>
      </c>
      <c r="V309" t="s">
        <v>16</v>
      </c>
    </row>
    <row r="310" spans="1:22" x14ac:dyDescent="0.35">
      <c r="A310" t="s">
        <v>475</v>
      </c>
      <c r="B310" t="s">
        <v>563</v>
      </c>
      <c r="C310" t="str">
        <f t="shared" si="9"/>
        <v>VC7ET07</v>
      </c>
      <c r="D310" t="s">
        <v>220</v>
      </c>
      <c r="E310" t="s">
        <v>221</v>
      </c>
      <c r="F310" t="s">
        <v>557</v>
      </c>
      <c r="G310" s="47" t="s">
        <v>558</v>
      </c>
      <c r="H310">
        <v>2019</v>
      </c>
      <c r="I310" s="16">
        <v>36.4</v>
      </c>
      <c r="J310" s="16"/>
      <c r="K310" t="s">
        <v>559</v>
      </c>
      <c r="L310" t="s">
        <v>523</v>
      </c>
      <c r="O310" s="14">
        <f t="shared" si="10"/>
        <v>0.36399999999999999</v>
      </c>
      <c r="Q310" s="16">
        <f>(I310/I311)^(1/(H310-H311))</f>
        <v>0.97629901078819958</v>
      </c>
      <c r="T310">
        <v>1</v>
      </c>
      <c r="U310" t="s">
        <v>19</v>
      </c>
      <c r="V310" t="s">
        <v>18</v>
      </c>
    </row>
    <row r="311" spans="1:22" x14ac:dyDescent="0.35">
      <c r="A311" t="s">
        <v>475</v>
      </c>
      <c r="B311" t="s">
        <v>563</v>
      </c>
      <c r="D311" t="s">
        <v>220</v>
      </c>
      <c r="E311" t="s">
        <v>221</v>
      </c>
      <c r="F311" t="s">
        <v>557</v>
      </c>
      <c r="G311" s="47" t="s">
        <v>558</v>
      </c>
      <c r="H311">
        <v>2011</v>
      </c>
      <c r="I311" s="16">
        <v>44.1</v>
      </c>
      <c r="J311" s="16"/>
      <c r="K311" t="s">
        <v>559</v>
      </c>
      <c r="L311" t="s">
        <v>523</v>
      </c>
      <c r="O311" s="14">
        <f t="shared" si="10"/>
        <v>0.441</v>
      </c>
      <c r="T311">
        <v>1</v>
      </c>
      <c r="U311" t="s">
        <v>19</v>
      </c>
      <c r="V311" t="s">
        <v>18</v>
      </c>
    </row>
    <row r="312" spans="1:22" x14ac:dyDescent="0.35">
      <c r="A312" t="s">
        <v>475</v>
      </c>
      <c r="B312" t="s">
        <v>563</v>
      </c>
      <c r="C312" t="str">
        <f t="shared" si="9"/>
        <v>VC7ET12</v>
      </c>
      <c r="D312" t="s">
        <v>220</v>
      </c>
      <c r="E312" t="s">
        <v>221</v>
      </c>
      <c r="F312" t="s">
        <v>557</v>
      </c>
      <c r="G312" s="47" t="s">
        <v>558</v>
      </c>
      <c r="H312">
        <v>2019</v>
      </c>
      <c r="I312" s="16">
        <v>17.3</v>
      </c>
      <c r="J312" s="16"/>
      <c r="K312" t="s">
        <v>559</v>
      </c>
      <c r="L312" t="s">
        <v>523</v>
      </c>
      <c r="O312" s="14">
        <f t="shared" si="10"/>
        <v>0.17300000000000001</v>
      </c>
      <c r="Q312" s="16">
        <f>(I312/I313)^(1/(H312-H313))</f>
        <v>0.94457279254360449</v>
      </c>
      <c r="T312">
        <v>1</v>
      </c>
      <c r="U312" t="s">
        <v>21</v>
      </c>
      <c r="V312" t="s">
        <v>20</v>
      </c>
    </row>
    <row r="313" spans="1:22" x14ac:dyDescent="0.35">
      <c r="A313" t="s">
        <v>475</v>
      </c>
      <c r="B313" t="s">
        <v>563</v>
      </c>
      <c r="D313" t="s">
        <v>220</v>
      </c>
      <c r="E313" t="s">
        <v>221</v>
      </c>
      <c r="F313" t="s">
        <v>557</v>
      </c>
      <c r="G313" s="47" t="s">
        <v>558</v>
      </c>
      <c r="H313">
        <v>2011</v>
      </c>
      <c r="I313" s="16">
        <v>27.3</v>
      </c>
      <c r="J313" s="16"/>
      <c r="K313" t="s">
        <v>559</v>
      </c>
      <c r="L313" t="s">
        <v>523</v>
      </c>
      <c r="O313" s="14">
        <f t="shared" si="10"/>
        <v>0.27300000000000002</v>
      </c>
      <c r="T313">
        <v>1</v>
      </c>
      <c r="U313" t="s">
        <v>21</v>
      </c>
      <c r="V313" t="s">
        <v>20</v>
      </c>
    </row>
    <row r="314" spans="1:22" x14ac:dyDescent="0.35">
      <c r="A314" t="s">
        <v>475</v>
      </c>
      <c r="B314" t="s">
        <v>563</v>
      </c>
      <c r="C314" t="str">
        <f t="shared" si="9"/>
        <v>VC7ET13</v>
      </c>
      <c r="D314" t="s">
        <v>220</v>
      </c>
      <c r="E314" t="s">
        <v>221</v>
      </c>
      <c r="F314" t="s">
        <v>557</v>
      </c>
      <c r="G314" s="47" t="s">
        <v>558</v>
      </c>
      <c r="H314">
        <v>2019</v>
      </c>
      <c r="I314" s="16">
        <v>36.4</v>
      </c>
      <c r="J314" s="16"/>
      <c r="K314" t="s">
        <v>559</v>
      </c>
      <c r="L314" t="s">
        <v>523</v>
      </c>
      <c r="O314" s="14">
        <f t="shared" si="10"/>
        <v>0.36399999999999999</v>
      </c>
      <c r="Q314" s="16">
        <f>(I314/I315)^(1/(H314-H315))</f>
        <v>1.0253228592645025</v>
      </c>
      <c r="T314">
        <v>1</v>
      </c>
      <c r="U314" t="s">
        <v>23</v>
      </c>
      <c r="V314" t="s">
        <v>22</v>
      </c>
    </row>
    <row r="315" spans="1:22" x14ac:dyDescent="0.35">
      <c r="A315" t="s">
        <v>475</v>
      </c>
      <c r="B315" t="s">
        <v>563</v>
      </c>
      <c r="D315" t="s">
        <v>220</v>
      </c>
      <c r="E315" t="s">
        <v>221</v>
      </c>
      <c r="F315" t="s">
        <v>557</v>
      </c>
      <c r="G315" s="47" t="s">
        <v>558</v>
      </c>
      <c r="H315">
        <v>2011</v>
      </c>
      <c r="I315" s="16">
        <v>29.8</v>
      </c>
      <c r="J315" s="16"/>
      <c r="K315" t="s">
        <v>559</v>
      </c>
      <c r="L315" t="s">
        <v>523</v>
      </c>
      <c r="O315" s="14">
        <f t="shared" si="10"/>
        <v>0.29799999999999999</v>
      </c>
      <c r="T315">
        <v>1</v>
      </c>
      <c r="U315" t="s">
        <v>23</v>
      </c>
      <c r="V315" t="s">
        <v>22</v>
      </c>
    </row>
    <row r="316" spans="1:22" x14ac:dyDescent="0.35">
      <c r="A316" t="s">
        <v>475</v>
      </c>
      <c r="B316" t="s">
        <v>563</v>
      </c>
      <c r="C316" t="str">
        <f t="shared" si="9"/>
        <v>VC7ET14</v>
      </c>
      <c r="D316" t="s">
        <v>220</v>
      </c>
      <c r="E316" t="s">
        <v>221</v>
      </c>
      <c r="F316" t="s">
        <v>557</v>
      </c>
      <c r="G316" s="47" t="s">
        <v>558</v>
      </c>
      <c r="H316">
        <v>2019</v>
      </c>
      <c r="I316" s="16">
        <v>15</v>
      </c>
      <c r="J316" s="16"/>
      <c r="K316" t="s">
        <v>559</v>
      </c>
      <c r="L316" t="s">
        <v>523</v>
      </c>
      <c r="O316" s="14">
        <f t="shared" si="10"/>
        <v>0.15</v>
      </c>
      <c r="Q316" s="16">
        <f>(I316/I317)^(1/(H316-H317))</f>
        <v>0.95325385944295649</v>
      </c>
      <c r="T316">
        <v>1</v>
      </c>
      <c r="U316" t="s">
        <v>25</v>
      </c>
      <c r="V316" t="s">
        <v>24</v>
      </c>
    </row>
    <row r="317" spans="1:22" x14ac:dyDescent="0.35">
      <c r="A317" t="s">
        <v>475</v>
      </c>
      <c r="B317" t="s">
        <v>563</v>
      </c>
      <c r="D317" t="s">
        <v>220</v>
      </c>
      <c r="E317" t="s">
        <v>221</v>
      </c>
      <c r="F317" t="s">
        <v>557</v>
      </c>
      <c r="G317" s="47" t="s">
        <v>558</v>
      </c>
      <c r="H317">
        <v>2011</v>
      </c>
      <c r="I317" s="16">
        <v>22</v>
      </c>
      <c r="J317" s="16"/>
      <c r="K317" t="s">
        <v>559</v>
      </c>
      <c r="L317" t="s">
        <v>523</v>
      </c>
      <c r="O317" s="14">
        <f t="shared" si="10"/>
        <v>0.22</v>
      </c>
      <c r="T317">
        <v>1</v>
      </c>
      <c r="U317" t="s">
        <v>25</v>
      </c>
      <c r="V317" t="s">
        <v>24</v>
      </c>
    </row>
    <row r="318" spans="1:22" x14ac:dyDescent="0.35">
      <c r="A318" t="s">
        <v>475</v>
      </c>
      <c r="B318" t="s">
        <v>563</v>
      </c>
      <c r="C318" t="str">
        <f t="shared" si="9"/>
        <v>VC7ET15</v>
      </c>
      <c r="D318" t="s">
        <v>220</v>
      </c>
      <c r="E318" t="s">
        <v>221</v>
      </c>
      <c r="F318" t="s">
        <v>557</v>
      </c>
      <c r="G318" s="47" t="s">
        <v>558</v>
      </c>
      <c r="H318">
        <v>2019</v>
      </c>
      <c r="I318" s="16">
        <v>25.4</v>
      </c>
      <c r="J318" s="16"/>
      <c r="K318" t="s">
        <v>559</v>
      </c>
      <c r="L318" t="s">
        <v>523</v>
      </c>
      <c r="O318" s="14">
        <f t="shared" si="10"/>
        <v>0.254</v>
      </c>
      <c r="Q318" s="16">
        <f>(I318/I319)^(1/(H318-H319))</f>
        <v>0.95634785131330102</v>
      </c>
      <c r="T318">
        <v>1</v>
      </c>
      <c r="U318" t="s">
        <v>27</v>
      </c>
      <c r="V318" t="s">
        <v>26</v>
      </c>
    </row>
    <row r="319" spans="1:22" x14ac:dyDescent="0.35">
      <c r="A319" t="s">
        <v>475</v>
      </c>
      <c r="B319" t="s">
        <v>563</v>
      </c>
      <c r="D319" t="s">
        <v>220</v>
      </c>
      <c r="E319" t="s">
        <v>221</v>
      </c>
      <c r="F319" t="s">
        <v>557</v>
      </c>
      <c r="G319" s="47" t="s">
        <v>558</v>
      </c>
      <c r="H319">
        <v>2011</v>
      </c>
      <c r="I319" s="16">
        <v>36.299999999999997</v>
      </c>
      <c r="J319" s="16"/>
      <c r="K319" t="s">
        <v>559</v>
      </c>
      <c r="L319" t="s">
        <v>523</v>
      </c>
      <c r="O319" s="14">
        <f t="shared" si="10"/>
        <v>0.36299999999999999</v>
      </c>
      <c r="T319">
        <v>1</v>
      </c>
      <c r="U319" t="s">
        <v>27</v>
      </c>
      <c r="V319" t="s">
        <v>26</v>
      </c>
    </row>
    <row r="320" spans="1:22" x14ac:dyDescent="0.35">
      <c r="A320" t="s">
        <v>475</v>
      </c>
      <c r="E320" t="s">
        <v>564</v>
      </c>
      <c r="F320" t="s">
        <v>125</v>
      </c>
      <c r="G320" s="47" t="s">
        <v>503</v>
      </c>
      <c r="H320">
        <v>2019</v>
      </c>
      <c r="I320" s="16">
        <v>54</v>
      </c>
      <c r="J320" s="16" t="s">
        <v>565</v>
      </c>
      <c r="K320" t="s">
        <v>566</v>
      </c>
      <c r="O320" s="14">
        <f>I320/1000</f>
        <v>5.3999999999999999E-2</v>
      </c>
      <c r="Q320" s="16">
        <f>(I320/I321)^(1/(H320-H321))</f>
        <v>0.96018439081060414</v>
      </c>
      <c r="T320">
        <v>0</v>
      </c>
      <c r="U320" t="s">
        <v>5</v>
      </c>
      <c r="V320" t="s">
        <v>4</v>
      </c>
    </row>
    <row r="321" spans="1:22" x14ac:dyDescent="0.35">
      <c r="A321" t="s">
        <v>475</v>
      </c>
      <c r="E321" t="s">
        <v>564</v>
      </c>
      <c r="F321" t="s">
        <v>125</v>
      </c>
      <c r="G321" s="47" t="s">
        <v>503</v>
      </c>
      <c r="H321">
        <v>2016</v>
      </c>
      <c r="I321" s="16">
        <v>61</v>
      </c>
      <c r="J321" s="16" t="s">
        <v>567</v>
      </c>
      <c r="K321" t="s">
        <v>566</v>
      </c>
      <c r="O321" s="14">
        <f t="shared" ref="O321:O347" si="11">I321/1000</f>
        <v>6.0999999999999999E-2</v>
      </c>
      <c r="T321">
        <v>0</v>
      </c>
      <c r="U321" t="s">
        <v>5</v>
      </c>
      <c r="V321" t="s">
        <v>4</v>
      </c>
    </row>
    <row r="322" spans="1:22" x14ac:dyDescent="0.35">
      <c r="A322" t="s">
        <v>475</v>
      </c>
      <c r="E322" t="s">
        <v>564</v>
      </c>
      <c r="F322" t="s">
        <v>125</v>
      </c>
      <c r="G322" s="47" t="s">
        <v>503</v>
      </c>
      <c r="H322">
        <v>2019</v>
      </c>
      <c r="I322" s="16">
        <v>35</v>
      </c>
      <c r="J322" s="16" t="s">
        <v>568</v>
      </c>
      <c r="K322" t="s">
        <v>566</v>
      </c>
      <c r="O322" s="14">
        <f t="shared" si="11"/>
        <v>3.5000000000000003E-2</v>
      </c>
      <c r="Q322" s="16">
        <f>(I322/I323)^(1/(H322-H323))</f>
        <v>0.93681104858747943</v>
      </c>
      <c r="T322">
        <v>0.5</v>
      </c>
      <c r="U322" t="s">
        <v>270</v>
      </c>
      <c r="V322" t="s">
        <v>269</v>
      </c>
    </row>
    <row r="323" spans="1:22" x14ac:dyDescent="0.35">
      <c r="A323" t="s">
        <v>475</v>
      </c>
      <c r="E323" t="s">
        <v>564</v>
      </c>
      <c r="F323" t="s">
        <v>125</v>
      </c>
      <c r="G323" s="47" t="s">
        <v>503</v>
      </c>
      <c r="H323">
        <v>2011</v>
      </c>
      <c r="I323" s="16">
        <v>59</v>
      </c>
      <c r="J323" s="16" t="s">
        <v>569</v>
      </c>
      <c r="K323" t="s">
        <v>566</v>
      </c>
      <c r="O323" s="14">
        <f t="shared" si="11"/>
        <v>5.8999999999999997E-2</v>
      </c>
      <c r="T323">
        <v>0.5</v>
      </c>
      <c r="U323" t="s">
        <v>270</v>
      </c>
      <c r="V323" t="s">
        <v>269</v>
      </c>
    </row>
    <row r="324" spans="1:22" x14ac:dyDescent="0.35">
      <c r="A324" t="s">
        <v>475</v>
      </c>
      <c r="E324" t="s">
        <v>564</v>
      </c>
      <c r="F324" t="s">
        <v>125</v>
      </c>
      <c r="G324" s="47" t="s">
        <v>503</v>
      </c>
      <c r="H324">
        <v>2019</v>
      </c>
      <c r="I324" s="16">
        <v>60</v>
      </c>
      <c r="J324" s="16" t="s">
        <v>570</v>
      </c>
      <c r="K324" t="s">
        <v>566</v>
      </c>
      <c r="O324" s="14">
        <f t="shared" si="11"/>
        <v>0.06</v>
      </c>
      <c r="Q324" s="16">
        <f>(I324/I325)^(1/(H324-H325))</f>
        <v>0.97088369420930742</v>
      </c>
      <c r="T324">
        <v>0.5</v>
      </c>
      <c r="U324" t="s">
        <v>284</v>
      </c>
      <c r="V324" t="s">
        <v>283</v>
      </c>
    </row>
    <row r="325" spans="1:22" x14ac:dyDescent="0.35">
      <c r="A325" t="s">
        <v>475</v>
      </c>
      <c r="E325" t="s">
        <v>564</v>
      </c>
      <c r="F325" t="s">
        <v>125</v>
      </c>
      <c r="G325" s="47" t="s">
        <v>503</v>
      </c>
      <c r="H325">
        <v>2011</v>
      </c>
      <c r="I325" s="16">
        <v>76</v>
      </c>
      <c r="J325" s="16" t="s">
        <v>571</v>
      </c>
      <c r="K325" t="s">
        <v>566</v>
      </c>
      <c r="O325" s="14">
        <f t="shared" si="11"/>
        <v>7.5999999999999998E-2</v>
      </c>
      <c r="T325">
        <v>0.5</v>
      </c>
      <c r="U325" t="s">
        <v>284</v>
      </c>
      <c r="V325" t="s">
        <v>283</v>
      </c>
    </row>
    <row r="326" spans="1:22" x14ac:dyDescent="0.35">
      <c r="A326" t="s">
        <v>475</v>
      </c>
      <c r="E326" t="s">
        <v>564</v>
      </c>
      <c r="F326" t="s">
        <v>125</v>
      </c>
      <c r="G326" s="47" t="s">
        <v>503</v>
      </c>
      <c r="H326">
        <v>2019</v>
      </c>
      <c r="I326" s="16">
        <v>38</v>
      </c>
      <c r="J326" s="16" t="s">
        <v>572</v>
      </c>
      <c r="K326" t="s">
        <v>566</v>
      </c>
      <c r="O326" s="14">
        <f t="shared" si="11"/>
        <v>3.7999999999999999E-2</v>
      </c>
      <c r="Q326" s="16">
        <f>(I326/I327)^(1/(H326-H327))</f>
        <v>0.95963271910581871</v>
      </c>
      <c r="T326">
        <v>1</v>
      </c>
      <c r="U326" t="s">
        <v>7</v>
      </c>
      <c r="V326" t="s">
        <v>6</v>
      </c>
    </row>
    <row r="327" spans="1:22" x14ac:dyDescent="0.35">
      <c r="A327" t="s">
        <v>475</v>
      </c>
      <c r="E327" t="s">
        <v>564</v>
      </c>
      <c r="F327" t="s">
        <v>125</v>
      </c>
      <c r="G327" s="47" t="s">
        <v>503</v>
      </c>
      <c r="H327">
        <v>2016</v>
      </c>
      <c r="I327" s="16">
        <v>43</v>
      </c>
      <c r="J327" s="16" t="s">
        <v>573</v>
      </c>
      <c r="K327" t="s">
        <v>566</v>
      </c>
      <c r="O327" s="14">
        <f t="shared" si="11"/>
        <v>4.2999999999999997E-2</v>
      </c>
      <c r="T327">
        <v>1</v>
      </c>
      <c r="U327" t="s">
        <v>7</v>
      </c>
      <c r="V327" t="s">
        <v>6</v>
      </c>
    </row>
    <row r="328" spans="1:22" x14ac:dyDescent="0.35">
      <c r="A328" t="s">
        <v>475</v>
      </c>
      <c r="E328" t="s">
        <v>564</v>
      </c>
      <c r="F328" t="s">
        <v>125</v>
      </c>
      <c r="G328" s="47" t="s">
        <v>503</v>
      </c>
      <c r="H328">
        <v>2019</v>
      </c>
      <c r="I328" s="16">
        <v>46</v>
      </c>
      <c r="J328" s="16" t="s">
        <v>574</v>
      </c>
      <c r="K328" t="s">
        <v>566</v>
      </c>
      <c r="O328" s="14">
        <f t="shared" si="11"/>
        <v>4.5999999999999999E-2</v>
      </c>
      <c r="Q328" s="16">
        <f>(I328/I329)^(1/(H328-H329))</f>
        <v>0.95956021308144634</v>
      </c>
      <c r="T328">
        <v>1</v>
      </c>
      <c r="U328" t="s">
        <v>9</v>
      </c>
      <c r="V328" t="s">
        <v>8</v>
      </c>
    </row>
    <row r="329" spans="1:22" x14ac:dyDescent="0.35">
      <c r="A329" t="s">
        <v>475</v>
      </c>
      <c r="E329" t="s">
        <v>564</v>
      </c>
      <c r="F329" t="s">
        <v>125</v>
      </c>
      <c r="G329" s="47" t="s">
        <v>503</v>
      </c>
      <c r="H329">
        <v>2011</v>
      </c>
      <c r="I329" s="16">
        <v>64</v>
      </c>
      <c r="J329" s="16" t="s">
        <v>575</v>
      </c>
      <c r="K329" t="s">
        <v>566</v>
      </c>
      <c r="O329" s="14">
        <f t="shared" si="11"/>
        <v>6.4000000000000001E-2</v>
      </c>
      <c r="T329">
        <v>1</v>
      </c>
      <c r="U329" t="s">
        <v>9</v>
      </c>
      <c r="V329" t="s">
        <v>8</v>
      </c>
    </row>
    <row r="330" spans="1:22" x14ac:dyDescent="0.35">
      <c r="A330" t="s">
        <v>475</v>
      </c>
      <c r="E330" t="s">
        <v>564</v>
      </c>
      <c r="F330" t="s">
        <v>125</v>
      </c>
      <c r="G330" s="47" t="s">
        <v>503</v>
      </c>
      <c r="H330">
        <v>2019</v>
      </c>
      <c r="I330" s="16">
        <v>58</v>
      </c>
      <c r="J330" s="16" t="s">
        <v>576</v>
      </c>
      <c r="K330" t="s">
        <v>566</v>
      </c>
      <c r="O330" s="14">
        <f t="shared" si="11"/>
        <v>5.8000000000000003E-2</v>
      </c>
      <c r="Q330" s="16">
        <f>(I330/I331)^(1/(H330-H331))</f>
        <v>0.95305448683546046</v>
      </c>
      <c r="T330">
        <v>1</v>
      </c>
      <c r="U330" t="s">
        <v>11</v>
      </c>
      <c r="V330" t="s">
        <v>10</v>
      </c>
    </row>
    <row r="331" spans="1:22" x14ac:dyDescent="0.35">
      <c r="A331" t="s">
        <v>475</v>
      </c>
      <c r="E331" t="s">
        <v>564</v>
      </c>
      <c r="F331" t="s">
        <v>125</v>
      </c>
      <c r="G331" s="47" t="s">
        <v>503</v>
      </c>
      <c r="H331">
        <v>2016</v>
      </c>
      <c r="I331" s="16">
        <v>67</v>
      </c>
      <c r="J331" s="16" t="s">
        <v>577</v>
      </c>
      <c r="K331" t="s">
        <v>566</v>
      </c>
      <c r="O331" s="14">
        <f t="shared" si="11"/>
        <v>6.7000000000000004E-2</v>
      </c>
      <c r="T331">
        <v>1</v>
      </c>
      <c r="U331" t="s">
        <v>11</v>
      </c>
      <c r="V331" t="s">
        <v>10</v>
      </c>
    </row>
    <row r="332" spans="1:22" x14ac:dyDescent="0.35">
      <c r="A332" t="s">
        <v>475</v>
      </c>
      <c r="E332" t="s">
        <v>564</v>
      </c>
      <c r="F332" t="s">
        <v>125</v>
      </c>
      <c r="G332" s="47" t="s">
        <v>503</v>
      </c>
      <c r="H332">
        <v>2019</v>
      </c>
      <c r="I332" s="16">
        <v>62</v>
      </c>
      <c r="J332" s="16" t="s">
        <v>578</v>
      </c>
      <c r="K332" t="s">
        <v>566</v>
      </c>
      <c r="O332" s="14">
        <f t="shared" si="11"/>
        <v>6.2E-2</v>
      </c>
      <c r="Q332" s="16">
        <f>(I332/I333)^(1/(H332-H333))</f>
        <v>0.97979135601203193</v>
      </c>
      <c r="T332">
        <v>1</v>
      </c>
      <c r="U332" t="s">
        <v>13</v>
      </c>
      <c r="V332" t="s">
        <v>12</v>
      </c>
    </row>
    <row r="333" spans="1:22" x14ac:dyDescent="0.35">
      <c r="A333" t="s">
        <v>475</v>
      </c>
      <c r="E333" t="s">
        <v>564</v>
      </c>
      <c r="F333" t="s">
        <v>125</v>
      </c>
      <c r="G333" s="47" t="s">
        <v>503</v>
      </c>
      <c r="H333">
        <v>2011</v>
      </c>
      <c r="I333" s="16">
        <v>73</v>
      </c>
      <c r="J333" s="16" t="s">
        <v>579</v>
      </c>
      <c r="K333" t="s">
        <v>566</v>
      </c>
      <c r="O333" s="14">
        <f t="shared" si="11"/>
        <v>7.2999999999999995E-2</v>
      </c>
      <c r="T333">
        <v>1</v>
      </c>
      <c r="U333" t="s">
        <v>13</v>
      </c>
      <c r="V333" t="s">
        <v>12</v>
      </c>
    </row>
    <row r="334" spans="1:22" x14ac:dyDescent="0.35">
      <c r="A334" t="s">
        <v>475</v>
      </c>
      <c r="E334" t="s">
        <v>564</v>
      </c>
      <c r="F334" t="s">
        <v>125</v>
      </c>
      <c r="G334" s="47" t="s">
        <v>503</v>
      </c>
      <c r="H334">
        <v>2019</v>
      </c>
      <c r="I334" s="16">
        <v>71</v>
      </c>
      <c r="J334" s="16" t="s">
        <v>580</v>
      </c>
      <c r="K334" t="s">
        <v>566</v>
      </c>
      <c r="O334" s="14">
        <f t="shared" si="11"/>
        <v>7.0999999999999994E-2</v>
      </c>
      <c r="Q334" s="16">
        <f>(I334/I335)^(1/(H334-H335))</f>
        <v>1.0195171021041152</v>
      </c>
      <c r="T334">
        <v>1</v>
      </c>
      <c r="U334" t="s">
        <v>15</v>
      </c>
      <c r="V334" t="s">
        <v>14</v>
      </c>
    </row>
    <row r="335" spans="1:22" x14ac:dyDescent="0.35">
      <c r="A335" t="s">
        <v>475</v>
      </c>
      <c r="E335" t="s">
        <v>564</v>
      </c>
      <c r="F335" t="s">
        <v>125</v>
      </c>
      <c r="G335" s="47" t="s">
        <v>503</v>
      </c>
      <c r="H335">
        <v>2016</v>
      </c>
      <c r="I335" s="16">
        <v>67</v>
      </c>
      <c r="J335" s="16" t="s">
        <v>581</v>
      </c>
      <c r="K335" t="s">
        <v>566</v>
      </c>
      <c r="O335" s="14">
        <f t="shared" si="11"/>
        <v>6.7000000000000004E-2</v>
      </c>
      <c r="T335">
        <v>1</v>
      </c>
      <c r="U335" t="s">
        <v>15</v>
      </c>
      <c r="V335" t="s">
        <v>14</v>
      </c>
    </row>
    <row r="336" spans="1:22" x14ac:dyDescent="0.35">
      <c r="A336" t="s">
        <v>475</v>
      </c>
      <c r="E336" t="s">
        <v>564</v>
      </c>
      <c r="F336" t="s">
        <v>125</v>
      </c>
      <c r="G336" s="47" t="s">
        <v>503</v>
      </c>
      <c r="H336">
        <v>2019</v>
      </c>
      <c r="I336" s="16">
        <v>74</v>
      </c>
      <c r="J336" s="16" t="s">
        <v>582</v>
      </c>
      <c r="K336" t="s">
        <v>566</v>
      </c>
      <c r="O336" s="14">
        <f t="shared" si="11"/>
        <v>7.3999999999999996E-2</v>
      </c>
      <c r="Q336" s="16">
        <f>(I336/I337)^(1/(H336-H337))</f>
        <v>0.99098716801275866</v>
      </c>
      <c r="T336">
        <v>1</v>
      </c>
      <c r="U336" t="s">
        <v>17</v>
      </c>
      <c r="V336" t="s">
        <v>16</v>
      </c>
    </row>
    <row r="337" spans="1:22" x14ac:dyDescent="0.35">
      <c r="A337" t="s">
        <v>475</v>
      </c>
      <c r="E337" t="s">
        <v>564</v>
      </c>
      <c r="F337" t="s">
        <v>125</v>
      </c>
      <c r="G337" s="47" t="s">
        <v>503</v>
      </c>
      <c r="H337">
        <v>2005</v>
      </c>
      <c r="I337" s="16">
        <v>84</v>
      </c>
      <c r="J337" s="16" t="s">
        <v>583</v>
      </c>
      <c r="K337" t="s">
        <v>566</v>
      </c>
      <c r="O337" s="14">
        <f t="shared" si="11"/>
        <v>8.4000000000000005E-2</v>
      </c>
      <c r="T337">
        <v>1</v>
      </c>
      <c r="U337" t="s">
        <v>17</v>
      </c>
      <c r="V337" t="s">
        <v>16</v>
      </c>
    </row>
    <row r="338" spans="1:22" x14ac:dyDescent="0.35">
      <c r="A338" t="s">
        <v>475</v>
      </c>
      <c r="E338" t="s">
        <v>564</v>
      </c>
      <c r="F338" t="s">
        <v>125</v>
      </c>
      <c r="G338" s="47" t="s">
        <v>503</v>
      </c>
      <c r="H338">
        <v>2019</v>
      </c>
      <c r="I338" s="16">
        <v>37</v>
      </c>
      <c r="J338" s="16" t="s">
        <v>584</v>
      </c>
      <c r="K338" t="s">
        <v>566</v>
      </c>
      <c r="O338" s="14">
        <f t="shared" si="11"/>
        <v>3.6999999999999998E-2</v>
      </c>
      <c r="Q338" s="16">
        <f>(I338/I339)^(1/(H338-H339))</f>
        <v>0.91098953947204542</v>
      </c>
      <c r="T338">
        <v>1</v>
      </c>
      <c r="U338" t="s">
        <v>19</v>
      </c>
      <c r="V338" t="s">
        <v>18</v>
      </c>
    </row>
    <row r="339" spans="1:22" x14ac:dyDescent="0.35">
      <c r="A339" t="s">
        <v>475</v>
      </c>
      <c r="E339" t="s">
        <v>564</v>
      </c>
      <c r="F339" t="s">
        <v>125</v>
      </c>
      <c r="G339" s="47" t="s">
        <v>503</v>
      </c>
      <c r="H339">
        <v>2011</v>
      </c>
      <c r="I339" s="16">
        <v>78</v>
      </c>
      <c r="J339" s="16" t="s">
        <v>585</v>
      </c>
      <c r="K339" t="s">
        <v>566</v>
      </c>
      <c r="O339" s="14">
        <f t="shared" si="11"/>
        <v>7.8E-2</v>
      </c>
      <c r="T339">
        <v>1</v>
      </c>
      <c r="U339" t="s">
        <v>19</v>
      </c>
      <c r="V339" t="s">
        <v>18</v>
      </c>
    </row>
    <row r="340" spans="1:22" x14ac:dyDescent="0.35">
      <c r="A340" t="s">
        <v>475</v>
      </c>
      <c r="E340" t="s">
        <v>564</v>
      </c>
      <c r="F340" t="s">
        <v>125</v>
      </c>
      <c r="G340" s="47" t="s">
        <v>503</v>
      </c>
      <c r="H340">
        <v>2019</v>
      </c>
      <c r="I340" s="16">
        <v>50</v>
      </c>
      <c r="J340" s="16" t="s">
        <v>586</v>
      </c>
      <c r="K340" t="s">
        <v>566</v>
      </c>
      <c r="O340" s="14">
        <f t="shared" si="11"/>
        <v>0.05</v>
      </c>
      <c r="Q340" s="16">
        <f>(I340/I341)^(1/(H340-H341))</f>
        <v>0.96292839277708941</v>
      </c>
      <c r="T340">
        <v>1</v>
      </c>
      <c r="U340" t="s">
        <v>21</v>
      </c>
      <c r="V340" t="s">
        <v>20</v>
      </c>
    </row>
    <row r="341" spans="1:22" x14ac:dyDescent="0.35">
      <c r="A341" t="s">
        <v>475</v>
      </c>
      <c r="E341" t="s">
        <v>564</v>
      </c>
      <c r="F341" t="s">
        <v>125</v>
      </c>
      <c r="G341" s="47" t="s">
        <v>503</v>
      </c>
      <c r="H341">
        <v>2016</v>
      </c>
      <c r="I341" s="16">
        <v>56</v>
      </c>
      <c r="J341" s="16" t="s">
        <v>587</v>
      </c>
      <c r="K341" t="s">
        <v>566</v>
      </c>
      <c r="O341" s="14">
        <f t="shared" si="11"/>
        <v>5.6000000000000001E-2</v>
      </c>
      <c r="T341">
        <v>1</v>
      </c>
      <c r="U341" t="s">
        <v>21</v>
      </c>
      <c r="V341" t="s">
        <v>20</v>
      </c>
    </row>
    <row r="342" spans="1:22" x14ac:dyDescent="0.35">
      <c r="A342" t="s">
        <v>475</v>
      </c>
      <c r="E342" t="s">
        <v>564</v>
      </c>
      <c r="F342" t="s">
        <v>125</v>
      </c>
      <c r="G342" s="47" t="s">
        <v>503</v>
      </c>
      <c r="H342">
        <v>2019</v>
      </c>
      <c r="I342" s="16">
        <v>49</v>
      </c>
      <c r="J342" s="16" t="s">
        <v>588</v>
      </c>
      <c r="K342" t="s">
        <v>566</v>
      </c>
      <c r="O342" s="14">
        <f t="shared" si="11"/>
        <v>4.9000000000000002E-2</v>
      </c>
      <c r="Q342" s="16">
        <f>(I342/I343)^(1/(H342-H343))</f>
        <v>0.95083919302602238</v>
      </c>
      <c r="T342">
        <v>1</v>
      </c>
      <c r="U342" t="s">
        <v>23</v>
      </c>
      <c r="V342" t="s">
        <v>22</v>
      </c>
    </row>
    <row r="343" spans="1:22" x14ac:dyDescent="0.35">
      <c r="A343" t="s">
        <v>475</v>
      </c>
      <c r="E343" t="s">
        <v>564</v>
      </c>
      <c r="F343" t="s">
        <v>125</v>
      </c>
      <c r="G343" s="47" t="s">
        <v>503</v>
      </c>
      <c r="H343">
        <v>2016</v>
      </c>
      <c r="I343" s="16">
        <v>57</v>
      </c>
      <c r="J343" s="16" t="s">
        <v>589</v>
      </c>
      <c r="K343" t="s">
        <v>566</v>
      </c>
      <c r="O343" s="14">
        <f t="shared" si="11"/>
        <v>5.7000000000000002E-2</v>
      </c>
      <c r="T343">
        <v>1</v>
      </c>
      <c r="U343" t="s">
        <v>23</v>
      </c>
      <c r="V343" t="s">
        <v>22</v>
      </c>
    </row>
    <row r="344" spans="1:22" x14ac:dyDescent="0.35">
      <c r="A344" t="s">
        <v>475</v>
      </c>
      <c r="E344" t="s">
        <v>564</v>
      </c>
      <c r="F344" t="s">
        <v>125</v>
      </c>
      <c r="G344" s="47" t="s">
        <v>503</v>
      </c>
      <c r="H344">
        <v>2019</v>
      </c>
      <c r="I344" s="16">
        <v>21</v>
      </c>
      <c r="J344" s="16" t="s">
        <v>590</v>
      </c>
      <c r="K344" t="s">
        <v>566</v>
      </c>
      <c r="O344" s="14">
        <f t="shared" si="11"/>
        <v>2.1000000000000001E-2</v>
      </c>
      <c r="Q344" s="16">
        <f>(I344/I345)^(1/(H344-H345))</f>
        <v>0.90856029641606983</v>
      </c>
      <c r="T344">
        <v>1</v>
      </c>
      <c r="U344" t="s">
        <v>25</v>
      </c>
      <c r="V344" t="s">
        <v>24</v>
      </c>
    </row>
    <row r="345" spans="1:22" x14ac:dyDescent="0.35">
      <c r="A345" t="s">
        <v>475</v>
      </c>
      <c r="E345" t="s">
        <v>564</v>
      </c>
      <c r="F345" t="s">
        <v>125</v>
      </c>
      <c r="G345" s="47" t="s">
        <v>503</v>
      </c>
      <c r="H345">
        <v>2016</v>
      </c>
      <c r="I345" s="16">
        <v>28</v>
      </c>
      <c r="J345" s="16" t="s">
        <v>591</v>
      </c>
      <c r="K345" t="s">
        <v>566</v>
      </c>
      <c r="O345" s="14">
        <f t="shared" si="11"/>
        <v>2.8000000000000001E-2</v>
      </c>
      <c r="T345">
        <v>1</v>
      </c>
      <c r="U345" t="s">
        <v>25</v>
      </c>
      <c r="V345" t="s">
        <v>24</v>
      </c>
    </row>
    <row r="346" spans="1:22" x14ac:dyDescent="0.35">
      <c r="A346" t="s">
        <v>475</v>
      </c>
      <c r="E346" t="s">
        <v>564</v>
      </c>
      <c r="F346" t="s">
        <v>125</v>
      </c>
      <c r="G346" s="47" t="s">
        <v>503</v>
      </c>
      <c r="H346">
        <v>2019</v>
      </c>
      <c r="I346" s="16">
        <v>61</v>
      </c>
      <c r="J346" s="16" t="s">
        <v>592</v>
      </c>
      <c r="K346" t="s">
        <v>566</v>
      </c>
      <c r="O346" s="14">
        <f t="shared" si="11"/>
        <v>6.0999999999999999E-2</v>
      </c>
      <c r="Q346" s="16">
        <f>(I346/I347)^(1/(H346-H347))</f>
        <v>0.96921102145022375</v>
      </c>
      <c r="T346">
        <v>1</v>
      </c>
      <c r="U346" t="s">
        <v>27</v>
      </c>
      <c r="V346" t="s">
        <v>26</v>
      </c>
    </row>
    <row r="347" spans="1:22" x14ac:dyDescent="0.35">
      <c r="A347" t="s">
        <v>475</v>
      </c>
      <c r="E347" t="s">
        <v>564</v>
      </c>
      <c r="F347" t="s">
        <v>125</v>
      </c>
      <c r="G347" s="47" t="s">
        <v>503</v>
      </c>
      <c r="H347">
        <v>2016</v>
      </c>
      <c r="I347" s="16">
        <v>67</v>
      </c>
      <c r="J347" s="16" t="s">
        <v>593</v>
      </c>
      <c r="K347" t="s">
        <v>566</v>
      </c>
      <c r="O347" s="14">
        <f t="shared" si="11"/>
        <v>6.7000000000000004E-2</v>
      </c>
      <c r="T347">
        <v>1</v>
      </c>
      <c r="U347" t="s">
        <v>27</v>
      </c>
      <c r="V347" t="s">
        <v>26</v>
      </c>
    </row>
    <row r="348" spans="1:22" x14ac:dyDescent="0.35">
      <c r="A348" t="s">
        <v>475</v>
      </c>
      <c r="B348" t="s">
        <v>594</v>
      </c>
      <c r="C348" t="str">
        <f t="shared" ref="C348:C374" si="12">_xlfn.CONCAT(B348,U348)</f>
        <v>VC8ET</v>
      </c>
      <c r="D348" t="s">
        <v>595</v>
      </c>
      <c r="E348" t="s">
        <v>596</v>
      </c>
      <c r="F348" t="s">
        <v>552</v>
      </c>
      <c r="G348" s="47" t="s">
        <v>597</v>
      </c>
      <c r="H348">
        <v>2019</v>
      </c>
      <c r="I348" s="16">
        <v>14</v>
      </c>
      <c r="J348" s="16" t="s">
        <v>598</v>
      </c>
      <c r="K348" t="s">
        <v>599</v>
      </c>
      <c r="L348" t="s">
        <v>600</v>
      </c>
      <c r="O348" s="14">
        <f>(I348/4)/1000</f>
        <v>3.5000000000000001E-3</v>
      </c>
      <c r="Q348" s="16">
        <f>(I348/I349)^(1/(H348-H349))</f>
        <v>0.86013862753721815</v>
      </c>
      <c r="T348">
        <v>0</v>
      </c>
      <c r="U348" t="s">
        <v>5</v>
      </c>
      <c r="V348" t="s">
        <v>4</v>
      </c>
    </row>
    <row r="349" spans="1:22" x14ac:dyDescent="0.35">
      <c r="A349" t="s">
        <v>475</v>
      </c>
      <c r="E349" t="s">
        <v>596</v>
      </c>
      <c r="F349" t="s">
        <v>552</v>
      </c>
      <c r="G349" s="47" t="s">
        <v>597</v>
      </c>
      <c r="H349">
        <v>2016</v>
      </c>
      <c r="I349" s="16">
        <v>22</v>
      </c>
      <c r="J349" s="16" t="s">
        <v>601</v>
      </c>
      <c r="K349" t="s">
        <v>599</v>
      </c>
      <c r="O349" s="14">
        <f>(I349/4)/1000</f>
        <v>5.4999999999999997E-3</v>
      </c>
      <c r="T349">
        <v>0</v>
      </c>
      <c r="U349" t="s">
        <v>5</v>
      </c>
      <c r="V349" t="s">
        <v>4</v>
      </c>
    </row>
    <row r="350" spans="1:22" x14ac:dyDescent="0.35">
      <c r="A350" t="s">
        <v>475</v>
      </c>
      <c r="B350" t="s">
        <v>594</v>
      </c>
      <c r="C350" t="str">
        <f t="shared" si="12"/>
        <v>VC8ETU</v>
      </c>
      <c r="E350" t="s">
        <v>596</v>
      </c>
      <c r="F350" t="s">
        <v>552</v>
      </c>
      <c r="G350" s="47" t="s">
        <v>597</v>
      </c>
      <c r="H350">
        <v>2019</v>
      </c>
      <c r="I350" s="16">
        <v>13</v>
      </c>
      <c r="J350" s="16" t="s">
        <v>602</v>
      </c>
      <c r="K350" t="s">
        <v>599</v>
      </c>
      <c r="L350" t="s">
        <v>600</v>
      </c>
      <c r="O350" s="14">
        <f t="shared" ref="O350:O375" si="13">(I350/4)/1000</f>
        <v>3.2499999999999999E-3</v>
      </c>
      <c r="Q350" s="16">
        <f>(I350/I351)^(1/(H350-H351))</f>
        <v>0.92151077557388328</v>
      </c>
      <c r="T350">
        <v>0.5</v>
      </c>
      <c r="U350" t="s">
        <v>270</v>
      </c>
      <c r="V350" t="s">
        <v>269</v>
      </c>
    </row>
    <row r="351" spans="1:22" x14ac:dyDescent="0.35">
      <c r="A351" t="s">
        <v>475</v>
      </c>
      <c r="E351" t="s">
        <v>596</v>
      </c>
      <c r="F351" t="s">
        <v>552</v>
      </c>
      <c r="G351" s="47" t="s">
        <v>597</v>
      </c>
      <c r="H351">
        <v>2011</v>
      </c>
      <c r="I351" s="16">
        <v>25</v>
      </c>
      <c r="J351" s="16" t="s">
        <v>603</v>
      </c>
      <c r="K351" t="s">
        <v>599</v>
      </c>
      <c r="O351" s="14">
        <f t="shared" si="13"/>
        <v>6.2500000000000003E-3</v>
      </c>
      <c r="T351">
        <v>0.5</v>
      </c>
      <c r="U351" t="s">
        <v>270</v>
      </c>
      <c r="V351" t="s">
        <v>269</v>
      </c>
    </row>
    <row r="352" spans="1:22" x14ac:dyDescent="0.35">
      <c r="A352" t="s">
        <v>475</v>
      </c>
      <c r="B352" t="s">
        <v>594</v>
      </c>
      <c r="C352" t="str">
        <f t="shared" si="12"/>
        <v>VC8ETR</v>
      </c>
      <c r="E352" t="s">
        <v>596</v>
      </c>
      <c r="F352" t="s">
        <v>552</v>
      </c>
      <c r="G352" s="47" t="s">
        <v>597</v>
      </c>
      <c r="H352">
        <v>2019</v>
      </c>
      <c r="I352" s="16">
        <v>15</v>
      </c>
      <c r="J352" s="16" t="s">
        <v>604</v>
      </c>
      <c r="K352" t="s">
        <v>599</v>
      </c>
      <c r="L352" t="s">
        <v>600</v>
      </c>
      <c r="O352" s="14">
        <f t="shared" si="13"/>
        <v>3.7499999999999999E-3</v>
      </c>
      <c r="Q352" s="16">
        <f>(I352/I353)^(1/(H352-H353))</f>
        <v>0.86720373765836023</v>
      </c>
      <c r="T352">
        <v>0.5</v>
      </c>
      <c r="U352" t="s">
        <v>284</v>
      </c>
      <c r="V352" t="s">
        <v>283</v>
      </c>
    </row>
    <row r="353" spans="1:22" x14ac:dyDescent="0.35">
      <c r="A353" t="s">
        <v>475</v>
      </c>
      <c r="E353" t="s">
        <v>596</v>
      </c>
      <c r="F353" t="s">
        <v>552</v>
      </c>
      <c r="G353" s="47" t="s">
        <v>597</v>
      </c>
      <c r="H353">
        <v>2016</v>
      </c>
      <c r="I353" s="16">
        <v>23</v>
      </c>
      <c r="J353" s="16" t="s">
        <v>605</v>
      </c>
      <c r="K353" t="s">
        <v>599</v>
      </c>
      <c r="O353" s="14">
        <f t="shared" si="13"/>
        <v>5.7499999999999999E-3</v>
      </c>
      <c r="T353">
        <v>0.5</v>
      </c>
      <c r="U353" t="s">
        <v>284</v>
      </c>
      <c r="V353" t="s">
        <v>283</v>
      </c>
    </row>
    <row r="354" spans="1:22" x14ac:dyDescent="0.35">
      <c r="A354" t="s">
        <v>475</v>
      </c>
      <c r="B354" t="s">
        <v>594</v>
      </c>
      <c r="C354" t="str">
        <f t="shared" si="12"/>
        <v>VC8ET01</v>
      </c>
      <c r="E354" t="s">
        <v>596</v>
      </c>
      <c r="F354" t="s">
        <v>552</v>
      </c>
      <c r="G354" s="47" t="s">
        <v>597</v>
      </c>
      <c r="H354">
        <v>2019</v>
      </c>
      <c r="I354" s="16">
        <v>6</v>
      </c>
      <c r="J354" s="16" t="s">
        <v>606</v>
      </c>
      <c r="K354" t="s">
        <v>599</v>
      </c>
      <c r="L354" t="s">
        <v>600</v>
      </c>
      <c r="O354" s="14">
        <f t="shared" si="13"/>
        <v>1.5E-3</v>
      </c>
      <c r="Q354" s="16">
        <f>(I354/I355)^(1/(H354-H355))</f>
        <v>0.8453818642610138</v>
      </c>
      <c r="T354">
        <v>1</v>
      </c>
      <c r="U354" t="s">
        <v>7</v>
      </c>
      <c r="V354" t="s">
        <v>6</v>
      </c>
    </row>
    <row r="355" spans="1:22" x14ac:dyDescent="0.35">
      <c r="A355" t="s">
        <v>475</v>
      </c>
      <c r="E355" t="s">
        <v>596</v>
      </c>
      <c r="F355" t="s">
        <v>552</v>
      </c>
      <c r="G355" s="47" t="s">
        <v>597</v>
      </c>
      <c r="H355">
        <v>2011</v>
      </c>
      <c r="I355" s="16">
        <v>23</v>
      </c>
      <c r="J355" s="16" t="s">
        <v>607</v>
      </c>
      <c r="K355" t="s">
        <v>599</v>
      </c>
      <c r="O355" s="14">
        <f t="shared" si="13"/>
        <v>5.7499999999999999E-3</v>
      </c>
      <c r="T355">
        <v>1</v>
      </c>
      <c r="U355" t="s">
        <v>7</v>
      </c>
      <c r="V355" t="s">
        <v>6</v>
      </c>
    </row>
    <row r="356" spans="1:22" x14ac:dyDescent="0.35">
      <c r="A356" t="s">
        <v>475</v>
      </c>
      <c r="B356" t="s">
        <v>594</v>
      </c>
      <c r="C356" t="str">
        <f t="shared" si="12"/>
        <v>VC8ET02</v>
      </c>
      <c r="E356" t="s">
        <v>596</v>
      </c>
      <c r="F356" t="s">
        <v>552</v>
      </c>
      <c r="G356" s="47" t="s">
        <v>597</v>
      </c>
      <c r="H356">
        <v>2019</v>
      </c>
      <c r="I356" s="16">
        <v>13</v>
      </c>
      <c r="J356" s="16" t="s">
        <v>608</v>
      </c>
      <c r="K356" t="s">
        <v>599</v>
      </c>
      <c r="L356" t="s">
        <v>600</v>
      </c>
      <c r="O356" s="14">
        <f t="shared" si="13"/>
        <v>3.2499999999999999E-3</v>
      </c>
      <c r="Q356" s="16">
        <f>(I356/I357)^(1/(H356-H357))</f>
        <v>0.89043035817931426</v>
      </c>
      <c r="T356">
        <v>1</v>
      </c>
      <c r="U356" t="s">
        <v>9</v>
      </c>
      <c r="V356" t="s">
        <v>8</v>
      </c>
    </row>
    <row r="357" spans="1:22" x14ac:dyDescent="0.35">
      <c r="A357" t="s">
        <v>475</v>
      </c>
      <c r="E357" t="s">
        <v>596</v>
      </c>
      <c r="F357" t="s">
        <v>552</v>
      </c>
      <c r="G357" s="47" t="s">
        <v>597</v>
      </c>
      <c r="H357">
        <v>2005</v>
      </c>
      <c r="I357" s="16">
        <v>66</v>
      </c>
      <c r="J357" s="16" t="s">
        <v>609</v>
      </c>
      <c r="K357" t="s">
        <v>599</v>
      </c>
      <c r="O357" s="14">
        <f t="shared" si="13"/>
        <v>1.6500000000000001E-2</v>
      </c>
      <c r="T357">
        <v>1</v>
      </c>
      <c r="U357" t="s">
        <v>9</v>
      </c>
      <c r="V357" t="s">
        <v>8</v>
      </c>
    </row>
    <row r="358" spans="1:22" x14ac:dyDescent="0.35">
      <c r="A358" t="s">
        <v>475</v>
      </c>
      <c r="B358" t="s">
        <v>594</v>
      </c>
      <c r="C358" t="str">
        <f t="shared" si="12"/>
        <v>VC8ET03</v>
      </c>
      <c r="E358" t="s">
        <v>596</v>
      </c>
      <c r="F358" t="s">
        <v>552</v>
      </c>
      <c r="G358" s="47" t="s">
        <v>597</v>
      </c>
      <c r="H358">
        <v>2019</v>
      </c>
      <c r="I358" s="16">
        <v>11</v>
      </c>
      <c r="J358" s="16" t="s">
        <v>610</v>
      </c>
      <c r="K358" t="s">
        <v>599</v>
      </c>
      <c r="L358" t="s">
        <v>600</v>
      </c>
      <c r="O358" s="14">
        <f t="shared" si="13"/>
        <v>2.7499999999999998E-3</v>
      </c>
      <c r="Q358" s="16">
        <f>(I358/I359)^(1/(H358-H359))</f>
        <v>0.83345027598619226</v>
      </c>
      <c r="T358">
        <v>1</v>
      </c>
      <c r="U358" t="s">
        <v>11</v>
      </c>
      <c r="V358" t="s">
        <v>10</v>
      </c>
    </row>
    <row r="359" spans="1:22" x14ac:dyDescent="0.35">
      <c r="A359" t="s">
        <v>475</v>
      </c>
      <c r="E359" t="s">
        <v>596</v>
      </c>
      <c r="F359" t="s">
        <v>552</v>
      </c>
      <c r="G359" s="47" t="s">
        <v>597</v>
      </c>
      <c r="H359">
        <v>2016</v>
      </c>
      <c r="I359" s="16">
        <v>19</v>
      </c>
      <c r="J359" s="16" t="s">
        <v>611</v>
      </c>
      <c r="K359" t="s">
        <v>599</v>
      </c>
      <c r="O359" s="14">
        <f t="shared" si="13"/>
        <v>4.7499999999999999E-3</v>
      </c>
      <c r="T359">
        <v>1</v>
      </c>
      <c r="U359" t="s">
        <v>11</v>
      </c>
      <c r="V359" t="s">
        <v>10</v>
      </c>
    </row>
    <row r="360" spans="1:22" x14ac:dyDescent="0.35">
      <c r="A360" t="s">
        <v>475</v>
      </c>
      <c r="B360" t="s">
        <v>594</v>
      </c>
      <c r="C360" t="str">
        <f t="shared" si="12"/>
        <v>VC8ET04</v>
      </c>
      <c r="E360" t="s">
        <v>596</v>
      </c>
      <c r="F360" t="s">
        <v>552</v>
      </c>
      <c r="G360" s="47" t="s">
        <v>597</v>
      </c>
      <c r="H360">
        <v>2019</v>
      </c>
      <c r="I360" s="16">
        <v>11</v>
      </c>
      <c r="J360" s="16" t="s">
        <v>612</v>
      </c>
      <c r="K360" t="s">
        <v>599</v>
      </c>
      <c r="L360" t="s">
        <v>600</v>
      </c>
      <c r="O360" s="14">
        <f t="shared" si="13"/>
        <v>2.7499999999999998E-3</v>
      </c>
      <c r="Q360" s="16">
        <f>(I360/I361)^(1/(H360-H361))</f>
        <v>0.81932127060064586</v>
      </c>
      <c r="T360">
        <v>1</v>
      </c>
      <c r="U360" t="s">
        <v>13</v>
      </c>
      <c r="V360" t="s">
        <v>12</v>
      </c>
    </row>
    <row r="361" spans="1:22" x14ac:dyDescent="0.35">
      <c r="A361" t="s">
        <v>475</v>
      </c>
      <c r="E361" t="s">
        <v>596</v>
      </c>
      <c r="F361" t="s">
        <v>552</v>
      </c>
      <c r="G361" s="47" t="s">
        <v>597</v>
      </c>
      <c r="H361">
        <v>2016</v>
      </c>
      <c r="I361" s="16">
        <v>20</v>
      </c>
      <c r="J361" s="16" t="s">
        <v>613</v>
      </c>
      <c r="K361" t="s">
        <v>599</v>
      </c>
      <c r="O361" s="14">
        <f t="shared" si="13"/>
        <v>5.0000000000000001E-3</v>
      </c>
      <c r="T361">
        <v>1</v>
      </c>
      <c r="U361" t="s">
        <v>13</v>
      </c>
      <c r="V361" t="s">
        <v>12</v>
      </c>
    </row>
    <row r="362" spans="1:22" x14ac:dyDescent="0.35">
      <c r="A362" t="s">
        <v>475</v>
      </c>
      <c r="B362" t="s">
        <v>594</v>
      </c>
      <c r="C362" t="str">
        <f t="shared" si="12"/>
        <v>VC8ET05</v>
      </c>
      <c r="E362" t="s">
        <v>596</v>
      </c>
      <c r="F362" t="s">
        <v>552</v>
      </c>
      <c r="G362" s="47" t="s">
        <v>597</v>
      </c>
      <c r="H362">
        <v>2019</v>
      </c>
      <c r="I362" s="16">
        <v>32</v>
      </c>
      <c r="J362" s="16" t="s">
        <v>614</v>
      </c>
      <c r="K362" t="s">
        <v>599</v>
      </c>
      <c r="L362" t="s">
        <v>600</v>
      </c>
      <c r="O362" s="14">
        <f t="shared" si="13"/>
        <v>8.0000000000000002E-3</v>
      </c>
      <c r="Q362" s="16">
        <f>(I362/I363)^(1/(H362-H363))</f>
        <v>0.98596895543240215</v>
      </c>
      <c r="T362">
        <v>1</v>
      </c>
      <c r="U362" t="s">
        <v>15</v>
      </c>
      <c r="V362" t="s">
        <v>14</v>
      </c>
    </row>
    <row r="363" spans="1:22" x14ac:dyDescent="0.35">
      <c r="A363" t="s">
        <v>475</v>
      </c>
      <c r="E363" t="s">
        <v>596</v>
      </c>
      <c r="F363" t="s">
        <v>552</v>
      </c>
      <c r="G363" s="47" t="s">
        <v>597</v>
      </c>
      <c r="H363">
        <v>2005</v>
      </c>
      <c r="I363" s="16">
        <v>39</v>
      </c>
      <c r="J363" s="16" t="s">
        <v>615</v>
      </c>
      <c r="K363" t="s">
        <v>599</v>
      </c>
      <c r="O363" s="14">
        <f t="shared" si="13"/>
        <v>9.75E-3</v>
      </c>
      <c r="T363">
        <v>1</v>
      </c>
      <c r="U363" t="s">
        <v>15</v>
      </c>
      <c r="V363" t="s">
        <v>14</v>
      </c>
    </row>
    <row r="364" spans="1:22" x14ac:dyDescent="0.35">
      <c r="A364" t="s">
        <v>475</v>
      </c>
      <c r="B364" t="s">
        <v>594</v>
      </c>
      <c r="C364" t="str">
        <f t="shared" si="12"/>
        <v>VC8ET06</v>
      </c>
      <c r="E364" t="s">
        <v>596</v>
      </c>
      <c r="F364" t="s">
        <v>552</v>
      </c>
      <c r="G364" s="47" t="s">
        <v>597</v>
      </c>
      <c r="H364">
        <v>2019</v>
      </c>
      <c r="I364" s="16">
        <v>17</v>
      </c>
      <c r="J364" s="16" t="s">
        <v>616</v>
      </c>
      <c r="K364" t="s">
        <v>599</v>
      </c>
      <c r="L364" t="s">
        <v>600</v>
      </c>
      <c r="O364" s="14">
        <f t="shared" si="13"/>
        <v>4.2500000000000003E-3</v>
      </c>
      <c r="Q364" s="16">
        <f>(I364/I365)^(1/(H364-H365))</f>
        <v>0.8952703665829439</v>
      </c>
      <c r="T364">
        <v>1</v>
      </c>
      <c r="U364" t="s">
        <v>17</v>
      </c>
      <c r="V364" t="s">
        <v>16</v>
      </c>
    </row>
    <row r="365" spans="1:22" x14ac:dyDescent="0.35">
      <c r="A365" t="s">
        <v>475</v>
      </c>
      <c r="E365" t="s">
        <v>596</v>
      </c>
      <c r="F365" t="s">
        <v>552</v>
      </c>
      <c r="G365" s="47" t="s">
        <v>597</v>
      </c>
      <c r="H365">
        <v>2005</v>
      </c>
      <c r="I365" s="16">
        <v>80</v>
      </c>
      <c r="J365" s="16" t="s">
        <v>617</v>
      </c>
      <c r="K365" t="s">
        <v>599</v>
      </c>
      <c r="O365" s="14">
        <f t="shared" si="13"/>
        <v>0.02</v>
      </c>
      <c r="T365">
        <v>1</v>
      </c>
      <c r="U365" t="s">
        <v>17</v>
      </c>
      <c r="V365" t="s">
        <v>16</v>
      </c>
    </row>
    <row r="366" spans="1:22" x14ac:dyDescent="0.35">
      <c r="A366" t="s">
        <v>475</v>
      </c>
      <c r="B366" t="s">
        <v>594</v>
      </c>
      <c r="C366" t="str">
        <f t="shared" si="12"/>
        <v>VC8ET07</v>
      </c>
      <c r="E366" t="s">
        <v>596</v>
      </c>
      <c r="F366" t="s">
        <v>552</v>
      </c>
      <c r="G366" s="47" t="s">
        <v>597</v>
      </c>
      <c r="H366">
        <v>2019</v>
      </c>
      <c r="I366" s="16">
        <v>20</v>
      </c>
      <c r="J366" s="16" t="s">
        <v>618</v>
      </c>
      <c r="K366" t="s">
        <v>599</v>
      </c>
      <c r="L366" t="s">
        <v>600</v>
      </c>
      <c r="O366" s="14">
        <f t="shared" si="13"/>
        <v>5.0000000000000001E-3</v>
      </c>
      <c r="Q366" s="16">
        <f>(I366/I367)^(1/(H366-H367))</f>
        <v>0.92831776672255584</v>
      </c>
      <c r="T366">
        <v>1</v>
      </c>
      <c r="U366" t="s">
        <v>19</v>
      </c>
      <c r="V366" t="s">
        <v>18</v>
      </c>
    </row>
    <row r="367" spans="1:22" x14ac:dyDescent="0.35">
      <c r="A367" t="s">
        <v>475</v>
      </c>
      <c r="E367" t="s">
        <v>596</v>
      </c>
      <c r="F367" t="s">
        <v>552</v>
      </c>
      <c r="G367" s="47" t="s">
        <v>597</v>
      </c>
      <c r="H367">
        <v>2016</v>
      </c>
      <c r="I367" s="16">
        <v>25</v>
      </c>
      <c r="J367" s="16" t="s">
        <v>619</v>
      </c>
      <c r="K367" t="s">
        <v>599</v>
      </c>
      <c r="O367" s="14">
        <f t="shared" si="13"/>
        <v>6.2500000000000003E-3</v>
      </c>
      <c r="T367">
        <v>1</v>
      </c>
      <c r="U367" t="s">
        <v>19</v>
      </c>
      <c r="V367" t="s">
        <v>18</v>
      </c>
    </row>
    <row r="368" spans="1:22" x14ac:dyDescent="0.35">
      <c r="A368" t="s">
        <v>475</v>
      </c>
      <c r="B368" t="s">
        <v>594</v>
      </c>
      <c r="C368" t="str">
        <f t="shared" si="12"/>
        <v>VC8ET12</v>
      </c>
      <c r="E368" t="s">
        <v>596</v>
      </c>
      <c r="F368" t="s">
        <v>552</v>
      </c>
      <c r="G368" s="47" t="s">
        <v>597</v>
      </c>
      <c r="H368">
        <v>2019</v>
      </c>
      <c r="I368" s="16">
        <v>38</v>
      </c>
      <c r="J368" s="16" t="s">
        <v>620</v>
      </c>
      <c r="K368" t="s">
        <v>599</v>
      </c>
      <c r="L368" t="s">
        <v>600</v>
      </c>
      <c r="O368" s="14">
        <f t="shared" si="13"/>
        <v>9.4999999999999998E-3</v>
      </c>
      <c r="Q368" s="16">
        <f>(I368/I369)^(1/(H368-H369))</f>
        <v>0.96388823091788634</v>
      </c>
      <c r="T368">
        <v>1</v>
      </c>
      <c r="U368" t="s">
        <v>21</v>
      </c>
      <c r="V368" t="s">
        <v>20</v>
      </c>
    </row>
    <row r="369" spans="1:22" x14ac:dyDescent="0.35">
      <c r="A369" t="s">
        <v>475</v>
      </c>
      <c r="E369" t="s">
        <v>596</v>
      </c>
      <c r="F369" t="s">
        <v>552</v>
      </c>
      <c r="G369" s="47" t="s">
        <v>597</v>
      </c>
      <c r="H369">
        <v>2011</v>
      </c>
      <c r="I369" s="16">
        <v>51</v>
      </c>
      <c r="J369" s="16" t="s">
        <v>621</v>
      </c>
      <c r="K369" t="s">
        <v>599</v>
      </c>
      <c r="O369" s="14">
        <f t="shared" si="13"/>
        <v>1.2749999999999999E-2</v>
      </c>
      <c r="T369">
        <v>1</v>
      </c>
      <c r="U369" t="s">
        <v>21</v>
      </c>
      <c r="V369" t="s">
        <v>20</v>
      </c>
    </row>
    <row r="370" spans="1:22" x14ac:dyDescent="0.35">
      <c r="A370" t="s">
        <v>475</v>
      </c>
      <c r="B370" t="s">
        <v>594</v>
      </c>
      <c r="C370" t="str">
        <f t="shared" si="12"/>
        <v>VC8ET13</v>
      </c>
      <c r="E370" t="s">
        <v>596</v>
      </c>
      <c r="F370" t="s">
        <v>552</v>
      </c>
      <c r="G370" s="47" t="s">
        <v>597</v>
      </c>
      <c r="H370">
        <v>2019</v>
      </c>
      <c r="I370" s="16">
        <v>16</v>
      </c>
      <c r="J370" s="16" t="s">
        <v>622</v>
      </c>
      <c r="K370" t="s">
        <v>599</v>
      </c>
      <c r="L370" t="s">
        <v>600</v>
      </c>
      <c r="O370" s="14">
        <f t="shared" si="13"/>
        <v>4.0000000000000001E-3</v>
      </c>
      <c r="Q370" s="16">
        <f>(I370/I371)^(1/(H370-H371))</f>
        <v>0.93664649795093002</v>
      </c>
      <c r="T370">
        <v>1</v>
      </c>
      <c r="U370" t="s">
        <v>23</v>
      </c>
      <c r="V370" t="s">
        <v>22</v>
      </c>
    </row>
    <row r="371" spans="1:22" x14ac:dyDescent="0.35">
      <c r="A371" t="s">
        <v>475</v>
      </c>
      <c r="E371" t="s">
        <v>596</v>
      </c>
      <c r="F371" t="s">
        <v>552</v>
      </c>
      <c r="G371" s="47" t="s">
        <v>597</v>
      </c>
      <c r="H371">
        <v>2005</v>
      </c>
      <c r="I371" s="16">
        <v>40</v>
      </c>
      <c r="J371" s="16" t="s">
        <v>623</v>
      </c>
      <c r="K371" t="s">
        <v>599</v>
      </c>
      <c r="O371" s="14">
        <f t="shared" si="13"/>
        <v>0.01</v>
      </c>
      <c r="T371">
        <v>1</v>
      </c>
      <c r="U371" t="s">
        <v>23</v>
      </c>
      <c r="V371" t="s">
        <v>22</v>
      </c>
    </row>
    <row r="372" spans="1:22" x14ac:dyDescent="0.35">
      <c r="A372" t="s">
        <v>475</v>
      </c>
      <c r="B372" t="s">
        <v>594</v>
      </c>
      <c r="C372" t="str">
        <f t="shared" si="12"/>
        <v>VC8ET14</v>
      </c>
      <c r="E372" t="s">
        <v>596</v>
      </c>
      <c r="F372" t="s">
        <v>552</v>
      </c>
      <c r="G372" s="47" t="s">
        <v>597</v>
      </c>
      <c r="H372">
        <v>2019</v>
      </c>
      <c r="I372" s="16">
        <v>5</v>
      </c>
      <c r="J372" s="16" t="s">
        <v>624</v>
      </c>
      <c r="K372" t="s">
        <v>599</v>
      </c>
      <c r="L372" t="s">
        <v>600</v>
      </c>
      <c r="O372" s="14">
        <f t="shared" si="13"/>
        <v>1.25E-3</v>
      </c>
      <c r="Q372" s="16">
        <f>(I372/I373)^(1/(H372-H373))</f>
        <v>0.87923556325591468</v>
      </c>
      <c r="T372">
        <v>1</v>
      </c>
      <c r="U372" t="s">
        <v>25</v>
      </c>
      <c r="V372" t="s">
        <v>24</v>
      </c>
    </row>
    <row r="373" spans="1:22" x14ac:dyDescent="0.35">
      <c r="A373" t="s">
        <v>475</v>
      </c>
      <c r="E373" t="s">
        <v>596</v>
      </c>
      <c r="F373" t="s">
        <v>552</v>
      </c>
      <c r="G373" s="47" t="s">
        <v>597</v>
      </c>
      <c r="H373">
        <v>2011</v>
      </c>
      <c r="I373" s="16">
        <v>14</v>
      </c>
      <c r="J373" s="16" t="s">
        <v>625</v>
      </c>
      <c r="K373" t="s">
        <v>599</v>
      </c>
      <c r="O373" s="14">
        <f t="shared" si="13"/>
        <v>3.5000000000000001E-3</v>
      </c>
      <c r="T373">
        <v>1</v>
      </c>
      <c r="U373" t="s">
        <v>25</v>
      </c>
      <c r="V373" t="s">
        <v>24</v>
      </c>
    </row>
    <row r="374" spans="1:22" x14ac:dyDescent="0.35">
      <c r="A374" t="s">
        <v>475</v>
      </c>
      <c r="B374" t="s">
        <v>594</v>
      </c>
      <c r="C374" t="str">
        <f t="shared" si="12"/>
        <v>VC8ET15</v>
      </c>
      <c r="E374" t="s">
        <v>596</v>
      </c>
      <c r="F374" t="s">
        <v>552</v>
      </c>
      <c r="G374" s="47" t="s">
        <v>597</v>
      </c>
      <c r="H374">
        <v>2019</v>
      </c>
      <c r="I374" s="16">
        <v>20</v>
      </c>
      <c r="J374" s="16" t="s">
        <v>626</v>
      </c>
      <c r="K374" t="s">
        <v>599</v>
      </c>
      <c r="L374" t="s">
        <v>600</v>
      </c>
      <c r="O374" s="14">
        <f t="shared" si="13"/>
        <v>5.0000000000000001E-3</v>
      </c>
      <c r="Q374" s="16">
        <f>(I374/I375)^(1/(H374-H375))</f>
        <v>0.89390353509656773</v>
      </c>
      <c r="T374">
        <v>1</v>
      </c>
      <c r="U374" t="s">
        <v>27</v>
      </c>
      <c r="V374" t="s">
        <v>26</v>
      </c>
    </row>
    <row r="375" spans="1:22" x14ac:dyDescent="0.35">
      <c r="A375" t="s">
        <v>475</v>
      </c>
      <c r="E375" t="s">
        <v>596</v>
      </c>
      <c r="F375" t="s">
        <v>552</v>
      </c>
      <c r="G375" s="47" t="s">
        <v>597</v>
      </c>
      <c r="H375">
        <v>2016</v>
      </c>
      <c r="I375" s="16">
        <v>28</v>
      </c>
      <c r="J375" s="16" t="s">
        <v>627</v>
      </c>
      <c r="K375" t="s">
        <v>599</v>
      </c>
      <c r="O375" s="14">
        <f t="shared" si="13"/>
        <v>7.0000000000000001E-3</v>
      </c>
      <c r="T375">
        <v>1</v>
      </c>
      <c r="U375" t="s">
        <v>27</v>
      </c>
      <c r="V375" t="s">
        <v>26</v>
      </c>
    </row>
    <row r="376" spans="1:22" s="52" customFormat="1" x14ac:dyDescent="0.35">
      <c r="A376" s="52" t="s">
        <v>628</v>
      </c>
      <c r="D376" s="52" t="s">
        <v>629</v>
      </c>
      <c r="E376" s="52" t="s">
        <v>630</v>
      </c>
      <c r="F376" s="52" t="s">
        <v>552</v>
      </c>
      <c r="G376" s="53" t="s">
        <v>472</v>
      </c>
      <c r="H376" s="52" t="s">
        <v>631</v>
      </c>
      <c r="I376" s="56">
        <v>14.5</v>
      </c>
      <c r="J376" s="56"/>
      <c r="K376" s="52" t="s">
        <v>473</v>
      </c>
      <c r="L376" s="52" t="s">
        <v>517</v>
      </c>
      <c r="Q376" s="57"/>
      <c r="T376" s="52">
        <v>0</v>
      </c>
      <c r="U376" s="52" t="s">
        <v>5</v>
      </c>
      <c r="V376" s="52" t="s">
        <v>4</v>
      </c>
    </row>
    <row r="377" spans="1:22" x14ac:dyDescent="0.35">
      <c r="A377" t="s">
        <v>632</v>
      </c>
      <c r="B377" t="s">
        <v>633</v>
      </c>
      <c r="C377" t="str">
        <f t="shared" ref="C377:C440" si="14">_xlfn.CONCAT(B377,U377)</f>
        <v>VC9ET</v>
      </c>
      <c r="D377" t="s">
        <v>634</v>
      </c>
      <c r="E377" t="s">
        <v>635</v>
      </c>
      <c r="F377" t="s">
        <v>636</v>
      </c>
      <c r="G377" s="47" t="s">
        <v>472</v>
      </c>
      <c r="H377" t="s">
        <v>631</v>
      </c>
      <c r="I377" s="16">
        <v>3.36</v>
      </c>
      <c r="J377" s="16"/>
      <c r="K377" t="s">
        <v>473</v>
      </c>
      <c r="L377" t="s">
        <v>637</v>
      </c>
      <c r="O377" s="51">
        <f>I377/100</f>
        <v>3.3599999999999998E-2</v>
      </c>
      <c r="P377" t="s">
        <v>512</v>
      </c>
      <c r="Q377" s="58">
        <v>1</v>
      </c>
      <c r="R377" t="s">
        <v>638</v>
      </c>
      <c r="T377">
        <v>0</v>
      </c>
      <c r="U377" t="s">
        <v>5</v>
      </c>
      <c r="V377" t="s">
        <v>4</v>
      </c>
    </row>
    <row r="378" spans="1:22" x14ac:dyDescent="0.35">
      <c r="A378" t="s">
        <v>632</v>
      </c>
      <c r="B378" t="s">
        <v>633</v>
      </c>
      <c r="C378" t="str">
        <f t="shared" si="14"/>
        <v>VC9ET01</v>
      </c>
      <c r="E378" t="s">
        <v>635</v>
      </c>
      <c r="F378" t="s">
        <v>636</v>
      </c>
      <c r="G378" s="47" t="s">
        <v>472</v>
      </c>
      <c r="H378">
        <v>2020</v>
      </c>
      <c r="I378">
        <v>3.36</v>
      </c>
      <c r="K378" t="s">
        <v>473</v>
      </c>
      <c r="L378" t="s">
        <v>637</v>
      </c>
      <c r="O378" s="51">
        <f>I378/100</f>
        <v>3.3599999999999998E-2</v>
      </c>
      <c r="P378" t="s">
        <v>512</v>
      </c>
      <c r="Q378" s="58">
        <v>1</v>
      </c>
      <c r="R378" t="s">
        <v>638</v>
      </c>
      <c r="T378">
        <v>1</v>
      </c>
      <c r="U378" t="s">
        <v>7</v>
      </c>
      <c r="V378" t="s">
        <v>6</v>
      </c>
    </row>
    <row r="379" spans="1:22" x14ac:dyDescent="0.35">
      <c r="A379" t="s">
        <v>632</v>
      </c>
      <c r="B379" t="s">
        <v>633</v>
      </c>
      <c r="C379" t="str">
        <f t="shared" si="14"/>
        <v>VC9ET02</v>
      </c>
      <c r="E379" t="s">
        <v>635</v>
      </c>
      <c r="F379" t="s">
        <v>636</v>
      </c>
      <c r="G379" s="47" t="s">
        <v>472</v>
      </c>
      <c r="H379">
        <v>2020</v>
      </c>
      <c r="I379">
        <v>0</v>
      </c>
      <c r="K379" t="s">
        <v>473</v>
      </c>
      <c r="L379" t="s">
        <v>637</v>
      </c>
      <c r="O379" s="51">
        <f t="shared" ref="O379:O388" si="15">I379/100</f>
        <v>0</v>
      </c>
      <c r="P379" t="s">
        <v>512</v>
      </c>
      <c r="Q379" s="58">
        <v>1</v>
      </c>
      <c r="R379" t="s">
        <v>638</v>
      </c>
      <c r="T379">
        <v>1</v>
      </c>
      <c r="U379" t="s">
        <v>9</v>
      </c>
      <c r="V379" t="s">
        <v>8</v>
      </c>
    </row>
    <row r="380" spans="1:22" x14ac:dyDescent="0.35">
      <c r="A380" t="s">
        <v>632</v>
      </c>
      <c r="B380" t="s">
        <v>633</v>
      </c>
      <c r="C380" t="str">
        <f t="shared" si="14"/>
        <v>VC9ET03</v>
      </c>
      <c r="E380" t="s">
        <v>635</v>
      </c>
      <c r="F380" t="s">
        <v>636</v>
      </c>
      <c r="G380" s="47" t="s">
        <v>472</v>
      </c>
      <c r="H380">
        <v>2020</v>
      </c>
      <c r="I380">
        <v>9.6999999999999993</v>
      </c>
      <c r="K380" t="s">
        <v>473</v>
      </c>
      <c r="L380" t="s">
        <v>512</v>
      </c>
      <c r="O380" s="51">
        <f t="shared" si="15"/>
        <v>9.6999999999999989E-2</v>
      </c>
      <c r="P380" t="s">
        <v>512</v>
      </c>
      <c r="Q380" s="58">
        <v>1</v>
      </c>
      <c r="R380" t="s">
        <v>638</v>
      </c>
      <c r="T380">
        <v>1</v>
      </c>
      <c r="U380" t="s">
        <v>11</v>
      </c>
      <c r="V380" t="s">
        <v>10</v>
      </c>
    </row>
    <row r="381" spans="1:22" x14ac:dyDescent="0.35">
      <c r="A381" t="s">
        <v>632</v>
      </c>
      <c r="B381" t="s">
        <v>633</v>
      </c>
      <c r="C381" t="str">
        <f t="shared" si="14"/>
        <v>VC9ET04</v>
      </c>
      <c r="E381" t="s">
        <v>635</v>
      </c>
      <c r="F381" t="s">
        <v>636</v>
      </c>
      <c r="G381" s="47" t="s">
        <v>472</v>
      </c>
      <c r="H381">
        <v>2020</v>
      </c>
      <c r="I381">
        <v>3.36</v>
      </c>
      <c r="K381" t="s">
        <v>473</v>
      </c>
      <c r="L381" t="s">
        <v>637</v>
      </c>
      <c r="O381" s="51">
        <f t="shared" si="15"/>
        <v>3.3599999999999998E-2</v>
      </c>
      <c r="P381" t="s">
        <v>512</v>
      </c>
      <c r="Q381" s="58">
        <v>1</v>
      </c>
      <c r="R381" t="s">
        <v>638</v>
      </c>
      <c r="T381">
        <v>1</v>
      </c>
      <c r="U381" t="s">
        <v>13</v>
      </c>
      <c r="V381" t="s">
        <v>12</v>
      </c>
    </row>
    <row r="382" spans="1:22" x14ac:dyDescent="0.35">
      <c r="A382" t="s">
        <v>632</v>
      </c>
      <c r="B382" t="s">
        <v>633</v>
      </c>
      <c r="C382" t="str">
        <f t="shared" si="14"/>
        <v>VC9ET05</v>
      </c>
      <c r="E382" t="s">
        <v>635</v>
      </c>
      <c r="F382" t="s">
        <v>636</v>
      </c>
      <c r="G382" s="47" t="s">
        <v>472</v>
      </c>
      <c r="H382">
        <v>2020</v>
      </c>
      <c r="I382">
        <v>0</v>
      </c>
      <c r="K382" t="s">
        <v>473</v>
      </c>
      <c r="L382" t="s">
        <v>637</v>
      </c>
      <c r="O382" s="51">
        <f t="shared" si="15"/>
        <v>0</v>
      </c>
      <c r="P382" t="s">
        <v>512</v>
      </c>
      <c r="Q382" s="58">
        <v>1</v>
      </c>
      <c r="R382" t="s">
        <v>638</v>
      </c>
      <c r="T382">
        <v>1</v>
      </c>
      <c r="U382" t="s">
        <v>15</v>
      </c>
      <c r="V382" t="s">
        <v>14</v>
      </c>
    </row>
    <row r="383" spans="1:22" x14ac:dyDescent="0.35">
      <c r="A383" t="s">
        <v>632</v>
      </c>
      <c r="B383" t="s">
        <v>633</v>
      </c>
      <c r="C383" t="str">
        <f t="shared" si="14"/>
        <v>VC9ET06</v>
      </c>
      <c r="E383" t="s">
        <v>635</v>
      </c>
      <c r="F383" t="s">
        <v>636</v>
      </c>
      <c r="G383" s="47" t="s">
        <v>472</v>
      </c>
      <c r="H383">
        <v>2020</v>
      </c>
      <c r="I383">
        <v>0</v>
      </c>
      <c r="K383" t="s">
        <v>473</v>
      </c>
      <c r="L383" t="s">
        <v>637</v>
      </c>
      <c r="O383" s="51">
        <f t="shared" si="15"/>
        <v>0</v>
      </c>
      <c r="P383" t="s">
        <v>512</v>
      </c>
      <c r="Q383" s="58">
        <v>1</v>
      </c>
      <c r="R383" t="s">
        <v>638</v>
      </c>
      <c r="T383">
        <v>1</v>
      </c>
      <c r="U383" t="s">
        <v>17</v>
      </c>
      <c r="V383" t="s">
        <v>16</v>
      </c>
    </row>
    <row r="384" spans="1:22" x14ac:dyDescent="0.35">
      <c r="A384" t="s">
        <v>632</v>
      </c>
      <c r="B384" t="s">
        <v>633</v>
      </c>
      <c r="C384" t="str">
        <f t="shared" si="14"/>
        <v>VC9ET07</v>
      </c>
      <c r="E384" t="s">
        <v>635</v>
      </c>
      <c r="F384" t="s">
        <v>636</v>
      </c>
      <c r="G384" s="47" t="s">
        <v>472</v>
      </c>
      <c r="H384">
        <v>2020</v>
      </c>
      <c r="I384">
        <v>3.36</v>
      </c>
      <c r="K384" t="s">
        <v>473</v>
      </c>
      <c r="L384" t="s">
        <v>637</v>
      </c>
      <c r="O384" s="51">
        <f t="shared" si="15"/>
        <v>3.3599999999999998E-2</v>
      </c>
      <c r="P384" t="s">
        <v>512</v>
      </c>
      <c r="Q384" s="58">
        <v>1</v>
      </c>
      <c r="R384" t="s">
        <v>638</v>
      </c>
      <c r="T384">
        <v>1</v>
      </c>
      <c r="U384" t="s">
        <v>19</v>
      </c>
      <c r="V384" t="s">
        <v>18</v>
      </c>
    </row>
    <row r="385" spans="1:22" x14ac:dyDescent="0.35">
      <c r="A385" t="s">
        <v>632</v>
      </c>
      <c r="B385" t="s">
        <v>633</v>
      </c>
      <c r="C385" t="str">
        <f t="shared" si="14"/>
        <v>VC9ET12</v>
      </c>
      <c r="E385" t="s">
        <v>635</v>
      </c>
      <c r="F385" t="s">
        <v>636</v>
      </c>
      <c r="G385" s="47" t="s">
        <v>472</v>
      </c>
      <c r="H385">
        <v>2020</v>
      </c>
      <c r="I385">
        <v>0</v>
      </c>
      <c r="K385" t="s">
        <v>473</v>
      </c>
      <c r="L385" t="s">
        <v>637</v>
      </c>
      <c r="O385" s="51">
        <f t="shared" si="15"/>
        <v>0</v>
      </c>
      <c r="P385" t="s">
        <v>512</v>
      </c>
      <c r="Q385" s="58">
        <v>1</v>
      </c>
      <c r="R385" t="s">
        <v>638</v>
      </c>
      <c r="T385">
        <v>1</v>
      </c>
      <c r="U385" t="s">
        <v>21</v>
      </c>
      <c r="V385" t="s">
        <v>20</v>
      </c>
    </row>
    <row r="386" spans="1:22" x14ac:dyDescent="0.35">
      <c r="A386" t="s">
        <v>632</v>
      </c>
      <c r="B386" t="s">
        <v>633</v>
      </c>
      <c r="C386" t="str">
        <f t="shared" si="14"/>
        <v>VC9ET13</v>
      </c>
      <c r="E386" t="s">
        <v>635</v>
      </c>
      <c r="F386" t="s">
        <v>636</v>
      </c>
      <c r="G386" s="47" t="s">
        <v>472</v>
      </c>
      <c r="H386">
        <v>2020</v>
      </c>
      <c r="I386">
        <v>0</v>
      </c>
      <c r="K386" t="s">
        <v>473</v>
      </c>
      <c r="L386" t="s">
        <v>637</v>
      </c>
      <c r="O386" s="51">
        <f t="shared" si="15"/>
        <v>0</v>
      </c>
      <c r="P386" t="s">
        <v>512</v>
      </c>
      <c r="Q386" s="58">
        <v>1</v>
      </c>
      <c r="R386" t="s">
        <v>638</v>
      </c>
      <c r="T386">
        <v>1</v>
      </c>
      <c r="U386" t="s">
        <v>23</v>
      </c>
      <c r="V386" t="s">
        <v>22</v>
      </c>
    </row>
    <row r="387" spans="1:22" x14ac:dyDescent="0.35">
      <c r="A387" t="s">
        <v>632</v>
      </c>
      <c r="B387" t="s">
        <v>633</v>
      </c>
      <c r="C387" t="str">
        <f t="shared" si="14"/>
        <v>VC9ET14</v>
      </c>
      <c r="E387" t="s">
        <v>635</v>
      </c>
      <c r="F387" t="s">
        <v>636</v>
      </c>
      <c r="G387" s="47" t="s">
        <v>472</v>
      </c>
      <c r="H387">
        <v>2020</v>
      </c>
      <c r="I387">
        <v>0</v>
      </c>
      <c r="K387" t="s">
        <v>473</v>
      </c>
      <c r="L387" t="s">
        <v>637</v>
      </c>
      <c r="O387" s="51">
        <f t="shared" si="15"/>
        <v>0</v>
      </c>
      <c r="P387" t="s">
        <v>512</v>
      </c>
      <c r="Q387" s="58">
        <v>1</v>
      </c>
      <c r="R387" t="s">
        <v>638</v>
      </c>
      <c r="T387">
        <v>1</v>
      </c>
      <c r="U387" t="s">
        <v>25</v>
      </c>
      <c r="V387" t="s">
        <v>24</v>
      </c>
    </row>
    <row r="388" spans="1:22" x14ac:dyDescent="0.35">
      <c r="A388" t="s">
        <v>632</v>
      </c>
      <c r="B388" t="s">
        <v>633</v>
      </c>
      <c r="C388" t="str">
        <f t="shared" si="14"/>
        <v>VC9ET15</v>
      </c>
      <c r="E388" t="s">
        <v>635</v>
      </c>
      <c r="F388" t="s">
        <v>636</v>
      </c>
      <c r="G388" s="47" t="s">
        <v>472</v>
      </c>
      <c r="H388">
        <v>2020</v>
      </c>
      <c r="I388">
        <v>0</v>
      </c>
      <c r="K388" t="s">
        <v>473</v>
      </c>
      <c r="L388" t="s">
        <v>637</v>
      </c>
      <c r="O388" s="51">
        <f t="shared" si="15"/>
        <v>0</v>
      </c>
      <c r="P388" t="s">
        <v>512</v>
      </c>
      <c r="Q388" s="58">
        <v>1</v>
      </c>
      <c r="R388" t="s">
        <v>638</v>
      </c>
      <c r="T388">
        <v>1</v>
      </c>
      <c r="U388" t="s">
        <v>27</v>
      </c>
      <c r="V388" t="s">
        <v>26</v>
      </c>
    </row>
    <row r="389" spans="1:22" x14ac:dyDescent="0.35">
      <c r="A389" t="s">
        <v>639</v>
      </c>
      <c r="B389" t="s">
        <v>640</v>
      </c>
      <c r="C389" t="str">
        <f t="shared" si="14"/>
        <v>VC10ET</v>
      </c>
      <c r="D389" t="s">
        <v>641</v>
      </c>
      <c r="E389" t="s">
        <v>642</v>
      </c>
      <c r="F389" t="s">
        <v>643</v>
      </c>
      <c r="G389" s="47" t="s">
        <v>553</v>
      </c>
      <c r="H389">
        <v>2016</v>
      </c>
      <c r="I389" s="59">
        <f>0.25*0.25*1.6</f>
        <v>0.1</v>
      </c>
      <c r="J389" s="59"/>
      <c r="K389" t="s">
        <v>644</v>
      </c>
      <c r="L389" t="s">
        <v>523</v>
      </c>
      <c r="O389" s="60">
        <f>I389</f>
        <v>0.1</v>
      </c>
      <c r="T389">
        <v>0</v>
      </c>
      <c r="U389" t="s">
        <v>5</v>
      </c>
      <c r="V389" t="s">
        <v>4</v>
      </c>
    </row>
    <row r="390" spans="1:22" x14ac:dyDescent="0.35">
      <c r="A390" t="s">
        <v>645</v>
      </c>
      <c r="B390" t="s">
        <v>646</v>
      </c>
      <c r="C390" t="str">
        <f t="shared" si="14"/>
        <v>VC11ET</v>
      </c>
      <c r="D390" t="s">
        <v>647</v>
      </c>
      <c r="E390" t="s">
        <v>648</v>
      </c>
      <c r="F390" t="s">
        <v>649</v>
      </c>
      <c r="G390" s="47" t="s">
        <v>553</v>
      </c>
      <c r="H390">
        <v>2020</v>
      </c>
      <c r="I390" s="16">
        <v>1.5</v>
      </c>
      <c r="J390" s="16"/>
      <c r="K390" t="s">
        <v>650</v>
      </c>
      <c r="L390" t="s">
        <v>651</v>
      </c>
      <c r="O390" s="51">
        <f>I390/100</f>
        <v>1.4999999999999999E-2</v>
      </c>
      <c r="T390">
        <v>0</v>
      </c>
      <c r="U390" t="s">
        <v>5</v>
      </c>
      <c r="V390" t="s">
        <v>4</v>
      </c>
    </row>
    <row r="391" spans="1:22" x14ac:dyDescent="0.35">
      <c r="A391" t="s">
        <v>475</v>
      </c>
      <c r="B391" t="s">
        <v>652</v>
      </c>
      <c r="C391" t="str">
        <f t="shared" si="14"/>
        <v>VC12ET</v>
      </c>
      <c r="D391" t="s">
        <v>653</v>
      </c>
      <c r="E391" t="s">
        <v>654</v>
      </c>
      <c r="F391" t="s">
        <v>655</v>
      </c>
      <c r="G391" s="47" t="s">
        <v>656</v>
      </c>
      <c r="H391">
        <v>2016</v>
      </c>
      <c r="I391" s="16">
        <v>40.5</v>
      </c>
      <c r="J391" s="16"/>
      <c r="K391" t="s">
        <v>657</v>
      </c>
      <c r="L391" t="s">
        <v>523</v>
      </c>
      <c r="O391" s="51">
        <f>I391/100</f>
        <v>0.40500000000000003</v>
      </c>
      <c r="Q391" s="16">
        <f>(I391/I392)^(1/(H391-H392))</f>
        <v>1.0193455724899141</v>
      </c>
      <c r="T391">
        <v>0</v>
      </c>
      <c r="U391" t="s">
        <v>5</v>
      </c>
      <c r="V391" t="s">
        <v>4</v>
      </c>
    </row>
    <row r="392" spans="1:22" x14ac:dyDescent="0.35">
      <c r="A392" t="s">
        <v>475</v>
      </c>
      <c r="B392" t="s">
        <v>652</v>
      </c>
      <c r="E392" t="s">
        <v>654</v>
      </c>
      <c r="F392" t="s">
        <v>655</v>
      </c>
      <c r="G392" s="47" t="s">
        <v>656</v>
      </c>
      <c r="H392">
        <v>2011</v>
      </c>
      <c r="I392" s="16">
        <v>36.799999999999997</v>
      </c>
      <c r="J392" s="16"/>
      <c r="K392" t="s">
        <v>657</v>
      </c>
      <c r="L392" t="s">
        <v>523</v>
      </c>
      <c r="O392" s="51">
        <f t="shared" ref="O392:O418" si="16">I392/100</f>
        <v>0.36799999999999999</v>
      </c>
      <c r="T392">
        <v>0</v>
      </c>
      <c r="U392" t="s">
        <v>5</v>
      </c>
      <c r="V392" t="s">
        <v>4</v>
      </c>
    </row>
    <row r="393" spans="1:22" x14ac:dyDescent="0.35">
      <c r="A393" t="s">
        <v>475</v>
      </c>
      <c r="B393" t="s">
        <v>652</v>
      </c>
      <c r="C393" t="str">
        <f t="shared" si="14"/>
        <v>VC12ETR</v>
      </c>
      <c r="E393" t="s">
        <v>654</v>
      </c>
      <c r="F393" t="s">
        <v>655</v>
      </c>
      <c r="G393" s="47" t="s">
        <v>656</v>
      </c>
      <c r="H393">
        <v>2016</v>
      </c>
      <c r="I393" s="16">
        <v>42.2</v>
      </c>
      <c r="J393" s="16"/>
      <c r="K393" t="s">
        <v>657</v>
      </c>
      <c r="L393" t="s">
        <v>523</v>
      </c>
      <c r="O393" s="51">
        <f t="shared" si="16"/>
        <v>0.42200000000000004</v>
      </c>
      <c r="Q393" s="16">
        <f>(I393/I394)^(1/(H393-H394))</f>
        <v>1.0244438739233099</v>
      </c>
      <c r="T393">
        <v>0.5</v>
      </c>
      <c r="U393" t="s">
        <v>284</v>
      </c>
      <c r="V393" t="s">
        <v>283</v>
      </c>
    </row>
    <row r="394" spans="1:22" x14ac:dyDescent="0.35">
      <c r="A394" t="s">
        <v>475</v>
      </c>
      <c r="B394" t="s">
        <v>652</v>
      </c>
      <c r="E394" t="s">
        <v>654</v>
      </c>
      <c r="F394" t="s">
        <v>655</v>
      </c>
      <c r="G394" s="47" t="s">
        <v>656</v>
      </c>
      <c r="H394">
        <v>2011</v>
      </c>
      <c r="I394" s="16">
        <v>37.4</v>
      </c>
      <c r="J394" s="16"/>
      <c r="K394" t="s">
        <v>657</v>
      </c>
      <c r="L394" t="s">
        <v>523</v>
      </c>
      <c r="O394" s="51">
        <f t="shared" si="16"/>
        <v>0.374</v>
      </c>
      <c r="T394">
        <v>0.5</v>
      </c>
      <c r="U394" t="s">
        <v>284</v>
      </c>
      <c r="V394" t="s">
        <v>283</v>
      </c>
    </row>
    <row r="395" spans="1:22" x14ac:dyDescent="0.35">
      <c r="A395" t="s">
        <v>475</v>
      </c>
      <c r="B395" t="s">
        <v>652</v>
      </c>
      <c r="C395" t="str">
        <f t="shared" si="14"/>
        <v>VC12ETU</v>
      </c>
      <c r="E395" t="s">
        <v>654</v>
      </c>
      <c r="F395" t="s">
        <v>655</v>
      </c>
      <c r="G395" s="47" t="s">
        <v>656</v>
      </c>
      <c r="H395">
        <v>2016</v>
      </c>
      <c r="I395" s="16">
        <v>34.799999999999997</v>
      </c>
      <c r="J395" s="16"/>
      <c r="K395" t="s">
        <v>657</v>
      </c>
      <c r="L395" t="s">
        <v>523</v>
      </c>
      <c r="O395" s="51">
        <f t="shared" si="16"/>
        <v>0.34799999999999998</v>
      </c>
      <c r="Q395" s="16">
        <f>(I395/I396)^(1/(H395-H396))</f>
        <v>0.99828472403192414</v>
      </c>
      <c r="T395">
        <v>0.5</v>
      </c>
      <c r="U395" t="s">
        <v>270</v>
      </c>
      <c r="V395" t="s">
        <v>269</v>
      </c>
    </row>
    <row r="396" spans="1:22" x14ac:dyDescent="0.35">
      <c r="A396" t="s">
        <v>475</v>
      </c>
      <c r="B396" t="s">
        <v>652</v>
      </c>
      <c r="E396" t="s">
        <v>654</v>
      </c>
      <c r="F396" t="s">
        <v>655</v>
      </c>
      <c r="G396" s="47" t="s">
        <v>656</v>
      </c>
      <c r="H396">
        <v>2011</v>
      </c>
      <c r="I396" s="16">
        <v>35.1</v>
      </c>
      <c r="J396" s="16"/>
      <c r="K396" t="s">
        <v>657</v>
      </c>
      <c r="L396" t="s">
        <v>523</v>
      </c>
      <c r="O396" s="51">
        <f t="shared" si="16"/>
        <v>0.35100000000000003</v>
      </c>
      <c r="T396">
        <v>0.5</v>
      </c>
      <c r="U396" t="s">
        <v>270</v>
      </c>
      <c r="V396" t="s">
        <v>269</v>
      </c>
    </row>
    <row r="397" spans="1:22" x14ac:dyDescent="0.35">
      <c r="A397" t="s">
        <v>475</v>
      </c>
      <c r="B397" t="s">
        <v>652</v>
      </c>
      <c r="C397" t="str">
        <f t="shared" si="14"/>
        <v>VC12ET01</v>
      </c>
      <c r="E397" t="s">
        <v>654</v>
      </c>
      <c r="F397" t="s">
        <v>655</v>
      </c>
      <c r="G397" s="47" t="s">
        <v>656</v>
      </c>
      <c r="H397">
        <v>2016</v>
      </c>
      <c r="I397" s="16">
        <v>36.200000000000003</v>
      </c>
      <c r="J397" s="16"/>
      <c r="K397" t="s">
        <v>657</v>
      </c>
      <c r="L397" t="s">
        <v>523</v>
      </c>
      <c r="O397" s="51">
        <f t="shared" si="16"/>
        <v>0.36200000000000004</v>
      </c>
      <c r="Q397" s="16">
        <f>(I397/I398)^(1/(H397-H398))</f>
        <v>1.0341830816550965</v>
      </c>
      <c r="T397">
        <v>1</v>
      </c>
      <c r="U397" t="s">
        <v>7</v>
      </c>
      <c r="V397" t="s">
        <v>6</v>
      </c>
    </row>
    <row r="398" spans="1:22" x14ac:dyDescent="0.35">
      <c r="A398" t="s">
        <v>475</v>
      </c>
      <c r="B398" t="s">
        <v>652</v>
      </c>
      <c r="E398" t="s">
        <v>654</v>
      </c>
      <c r="F398" t="s">
        <v>655</v>
      </c>
      <c r="G398" s="47" t="s">
        <v>656</v>
      </c>
      <c r="H398">
        <v>2011</v>
      </c>
      <c r="I398" s="16">
        <v>30.6</v>
      </c>
      <c r="J398" s="16"/>
      <c r="K398" t="s">
        <v>657</v>
      </c>
      <c r="L398" t="s">
        <v>523</v>
      </c>
      <c r="O398" s="51">
        <f t="shared" si="16"/>
        <v>0.30599999999999999</v>
      </c>
      <c r="T398">
        <v>1</v>
      </c>
      <c r="U398" t="s">
        <v>7</v>
      </c>
      <c r="V398" t="s">
        <v>6</v>
      </c>
    </row>
    <row r="399" spans="1:22" x14ac:dyDescent="0.35">
      <c r="A399" t="s">
        <v>475</v>
      </c>
      <c r="B399" t="s">
        <v>652</v>
      </c>
      <c r="C399" t="str">
        <f t="shared" si="14"/>
        <v>VC12ET02</v>
      </c>
      <c r="E399" t="s">
        <v>654</v>
      </c>
      <c r="F399" t="s">
        <v>655</v>
      </c>
      <c r="G399" s="47" t="s">
        <v>656</v>
      </c>
      <c r="H399">
        <v>2016</v>
      </c>
      <c r="I399" s="16">
        <v>23</v>
      </c>
      <c r="J399" s="16"/>
      <c r="K399" t="s">
        <v>657</v>
      </c>
      <c r="L399" t="s">
        <v>523</v>
      </c>
      <c r="O399" s="51">
        <f t="shared" si="16"/>
        <v>0.23</v>
      </c>
      <c r="Q399" s="16">
        <f>(I399/I400)^(1/(H399-H400))</f>
        <v>1.0232807282153804</v>
      </c>
      <c r="T399">
        <v>1</v>
      </c>
      <c r="U399" t="s">
        <v>9</v>
      </c>
      <c r="V399" t="s">
        <v>8</v>
      </c>
    </row>
    <row r="400" spans="1:22" x14ac:dyDescent="0.35">
      <c r="A400" t="s">
        <v>475</v>
      </c>
      <c r="B400" t="s">
        <v>652</v>
      </c>
      <c r="E400" t="s">
        <v>654</v>
      </c>
      <c r="F400" t="s">
        <v>655</v>
      </c>
      <c r="G400" s="47" t="s">
        <v>656</v>
      </c>
      <c r="H400">
        <v>2011</v>
      </c>
      <c r="I400" s="16">
        <v>20.5</v>
      </c>
      <c r="J400" s="16"/>
      <c r="K400" t="s">
        <v>657</v>
      </c>
      <c r="L400" t="s">
        <v>523</v>
      </c>
      <c r="O400" s="51">
        <f t="shared" si="16"/>
        <v>0.20499999999999999</v>
      </c>
      <c r="T400">
        <v>1</v>
      </c>
      <c r="U400" t="s">
        <v>9</v>
      </c>
      <c r="V400" t="s">
        <v>8</v>
      </c>
    </row>
    <row r="401" spans="1:22" x14ac:dyDescent="0.35">
      <c r="A401" t="s">
        <v>475</v>
      </c>
      <c r="B401" t="s">
        <v>652</v>
      </c>
      <c r="C401" t="str">
        <f t="shared" si="14"/>
        <v>VC12ET03</v>
      </c>
      <c r="E401" t="s">
        <v>654</v>
      </c>
      <c r="F401" t="s">
        <v>655</v>
      </c>
      <c r="G401" s="47" t="s">
        <v>656</v>
      </c>
      <c r="H401">
        <v>2016</v>
      </c>
      <c r="I401" s="16">
        <v>45.9</v>
      </c>
      <c r="J401" s="16"/>
      <c r="K401" t="s">
        <v>657</v>
      </c>
      <c r="L401" t="s">
        <v>523</v>
      </c>
      <c r="O401" s="51">
        <f t="shared" si="16"/>
        <v>0.45899999999999996</v>
      </c>
      <c r="Q401" s="16">
        <f>(I401/I402)^(1/(H401-H402))</f>
        <v>1.0336478766775552</v>
      </c>
      <c r="T401">
        <v>1</v>
      </c>
      <c r="U401" t="s">
        <v>11</v>
      </c>
      <c r="V401" t="s">
        <v>10</v>
      </c>
    </row>
    <row r="402" spans="1:22" x14ac:dyDescent="0.35">
      <c r="A402" t="s">
        <v>475</v>
      </c>
      <c r="B402" t="s">
        <v>652</v>
      </c>
      <c r="E402" t="s">
        <v>654</v>
      </c>
      <c r="F402" t="s">
        <v>655</v>
      </c>
      <c r="G402" s="47" t="s">
        <v>656</v>
      </c>
      <c r="H402">
        <v>2011</v>
      </c>
      <c r="I402" s="16">
        <v>38.9</v>
      </c>
      <c r="J402" s="16"/>
      <c r="K402" t="s">
        <v>657</v>
      </c>
      <c r="L402" t="s">
        <v>523</v>
      </c>
      <c r="O402" s="51">
        <f t="shared" si="16"/>
        <v>0.38900000000000001</v>
      </c>
      <c r="T402">
        <v>1</v>
      </c>
      <c r="U402" t="s">
        <v>11</v>
      </c>
      <c r="V402" t="s">
        <v>10</v>
      </c>
    </row>
    <row r="403" spans="1:22" x14ac:dyDescent="0.35">
      <c r="A403" t="s">
        <v>475</v>
      </c>
      <c r="B403" t="s">
        <v>652</v>
      </c>
      <c r="C403" t="str">
        <f t="shared" si="14"/>
        <v>VC12ET04</v>
      </c>
      <c r="E403" t="s">
        <v>654</v>
      </c>
      <c r="F403" t="s">
        <v>655</v>
      </c>
      <c r="G403" s="47" t="s">
        <v>656</v>
      </c>
      <c r="H403">
        <v>2016</v>
      </c>
      <c r="I403" s="16">
        <v>42.4</v>
      </c>
      <c r="J403" s="16"/>
      <c r="K403" t="s">
        <v>657</v>
      </c>
      <c r="L403" t="s">
        <v>523</v>
      </c>
      <c r="O403" s="51">
        <f t="shared" si="16"/>
        <v>0.42399999999999999</v>
      </c>
      <c r="Q403" s="16">
        <f>(I403/I404)^(1/(H403-H404))</f>
        <v>1.0137576258089769</v>
      </c>
      <c r="T403">
        <v>1</v>
      </c>
      <c r="U403" t="s">
        <v>13</v>
      </c>
      <c r="V403" t="s">
        <v>12</v>
      </c>
    </row>
    <row r="404" spans="1:22" x14ac:dyDescent="0.35">
      <c r="A404" t="s">
        <v>475</v>
      </c>
      <c r="B404" t="s">
        <v>652</v>
      </c>
      <c r="E404" t="s">
        <v>654</v>
      </c>
      <c r="F404" t="s">
        <v>655</v>
      </c>
      <c r="G404" s="47" t="s">
        <v>656</v>
      </c>
      <c r="H404">
        <v>2011</v>
      </c>
      <c r="I404" s="16">
        <v>39.6</v>
      </c>
      <c r="J404" s="16"/>
      <c r="K404" t="s">
        <v>657</v>
      </c>
      <c r="L404" t="s">
        <v>523</v>
      </c>
      <c r="O404" s="51">
        <f t="shared" si="16"/>
        <v>0.39600000000000002</v>
      </c>
      <c r="T404">
        <v>1</v>
      </c>
      <c r="U404" t="s">
        <v>13</v>
      </c>
      <c r="V404" t="s">
        <v>12</v>
      </c>
    </row>
    <row r="405" spans="1:22" x14ac:dyDescent="0.35">
      <c r="A405" t="s">
        <v>475</v>
      </c>
      <c r="B405" t="s">
        <v>652</v>
      </c>
      <c r="C405" t="str">
        <f t="shared" si="14"/>
        <v>VC12ET05</v>
      </c>
      <c r="E405" t="s">
        <v>654</v>
      </c>
      <c r="F405" t="s">
        <v>655</v>
      </c>
      <c r="G405" s="47" t="s">
        <v>656</v>
      </c>
      <c r="H405">
        <v>2016</v>
      </c>
      <c r="I405" s="16">
        <v>10</v>
      </c>
      <c r="J405" s="16"/>
      <c r="K405" t="s">
        <v>657</v>
      </c>
      <c r="L405" t="s">
        <v>523</v>
      </c>
      <c r="O405" s="51">
        <f t="shared" si="16"/>
        <v>0.1</v>
      </c>
      <c r="Q405" s="16">
        <f>(I405/I406)^(1/(H405-H406))</f>
        <v>0.86292041323901691</v>
      </c>
      <c r="T405">
        <v>1</v>
      </c>
      <c r="U405" t="s">
        <v>15</v>
      </c>
      <c r="V405" t="s">
        <v>14</v>
      </c>
    </row>
    <row r="406" spans="1:22" x14ac:dyDescent="0.35">
      <c r="A406" t="s">
        <v>475</v>
      </c>
      <c r="B406" t="s">
        <v>652</v>
      </c>
      <c r="E406" t="s">
        <v>654</v>
      </c>
      <c r="F406" t="s">
        <v>655</v>
      </c>
      <c r="G406" s="47" t="s">
        <v>656</v>
      </c>
      <c r="H406">
        <v>2011</v>
      </c>
      <c r="I406" s="16">
        <v>20.9</v>
      </c>
      <c r="J406" s="16"/>
      <c r="K406" t="s">
        <v>657</v>
      </c>
      <c r="L406" t="s">
        <v>523</v>
      </c>
      <c r="O406" s="51">
        <f t="shared" si="16"/>
        <v>0.20899999999999999</v>
      </c>
      <c r="T406">
        <v>1</v>
      </c>
      <c r="U406" t="s">
        <v>15</v>
      </c>
      <c r="V406" t="s">
        <v>14</v>
      </c>
    </row>
    <row r="407" spans="1:22" x14ac:dyDescent="0.35">
      <c r="A407" t="s">
        <v>475</v>
      </c>
      <c r="B407" t="s">
        <v>652</v>
      </c>
      <c r="C407" t="str">
        <f t="shared" si="14"/>
        <v>VC12ET06</v>
      </c>
      <c r="E407" t="s">
        <v>654</v>
      </c>
      <c r="F407" t="s">
        <v>655</v>
      </c>
      <c r="G407" s="47" t="s">
        <v>656</v>
      </c>
      <c r="H407">
        <v>2016</v>
      </c>
      <c r="I407" s="16">
        <v>37.5</v>
      </c>
      <c r="J407" s="16"/>
      <c r="K407" t="s">
        <v>657</v>
      </c>
      <c r="L407" t="s">
        <v>523</v>
      </c>
      <c r="O407" s="51">
        <f t="shared" si="16"/>
        <v>0.375</v>
      </c>
      <c r="Q407" s="16">
        <f>(I407/I408)^(1/(H407-H408))</f>
        <v>0.99269614024780239</v>
      </c>
      <c r="T407">
        <v>1</v>
      </c>
      <c r="U407" t="s">
        <v>17</v>
      </c>
      <c r="V407" t="s">
        <v>16</v>
      </c>
    </row>
    <row r="408" spans="1:22" x14ac:dyDescent="0.35">
      <c r="A408" t="s">
        <v>475</v>
      </c>
      <c r="B408" t="s">
        <v>652</v>
      </c>
      <c r="E408" t="s">
        <v>654</v>
      </c>
      <c r="F408" t="s">
        <v>655</v>
      </c>
      <c r="G408" s="47" t="s">
        <v>656</v>
      </c>
      <c r="H408">
        <v>2011</v>
      </c>
      <c r="I408" s="16">
        <v>38.9</v>
      </c>
      <c r="J408" s="16"/>
      <c r="K408" t="s">
        <v>657</v>
      </c>
      <c r="L408" t="s">
        <v>523</v>
      </c>
      <c r="O408" s="51">
        <f t="shared" si="16"/>
        <v>0.38900000000000001</v>
      </c>
      <c r="T408">
        <v>1</v>
      </c>
      <c r="U408" t="s">
        <v>17</v>
      </c>
      <c r="V408" t="s">
        <v>16</v>
      </c>
    </row>
    <row r="409" spans="1:22" x14ac:dyDescent="0.35">
      <c r="A409" t="s">
        <v>475</v>
      </c>
      <c r="B409" t="s">
        <v>652</v>
      </c>
      <c r="C409" t="str">
        <f t="shared" si="14"/>
        <v>VC12ET07</v>
      </c>
      <c r="E409" t="s">
        <v>654</v>
      </c>
      <c r="F409" t="s">
        <v>655</v>
      </c>
      <c r="G409" s="47" t="s">
        <v>656</v>
      </c>
      <c r="H409">
        <v>2016</v>
      </c>
      <c r="I409" s="16">
        <v>40.700000000000003</v>
      </c>
      <c r="J409" s="16"/>
      <c r="K409" t="s">
        <v>657</v>
      </c>
      <c r="L409" t="s">
        <v>523</v>
      </c>
      <c r="O409" s="51">
        <f t="shared" si="16"/>
        <v>0.40700000000000003</v>
      </c>
      <c r="Q409" s="16">
        <f>(I409/I410)^(1/(H409-H410))</f>
        <v>1.0354131125857018</v>
      </c>
      <c r="T409">
        <v>1</v>
      </c>
      <c r="U409" t="s">
        <v>19</v>
      </c>
      <c r="V409" t="s">
        <v>18</v>
      </c>
    </row>
    <row r="410" spans="1:22" x14ac:dyDescent="0.35">
      <c r="A410" t="s">
        <v>475</v>
      </c>
      <c r="B410" t="s">
        <v>652</v>
      </c>
      <c r="E410" t="s">
        <v>654</v>
      </c>
      <c r="F410" t="s">
        <v>655</v>
      </c>
      <c r="G410" s="47" t="s">
        <v>656</v>
      </c>
      <c r="H410">
        <v>2011</v>
      </c>
      <c r="I410" s="16">
        <v>34.200000000000003</v>
      </c>
      <c r="J410" s="16"/>
      <c r="K410" t="s">
        <v>657</v>
      </c>
      <c r="L410" t="s">
        <v>523</v>
      </c>
      <c r="O410" s="51">
        <f t="shared" si="16"/>
        <v>0.34200000000000003</v>
      </c>
      <c r="T410">
        <v>1</v>
      </c>
      <c r="U410" t="s">
        <v>19</v>
      </c>
      <c r="V410" t="s">
        <v>18</v>
      </c>
    </row>
    <row r="411" spans="1:22" x14ac:dyDescent="0.35">
      <c r="A411" t="s">
        <v>475</v>
      </c>
      <c r="B411" t="s">
        <v>652</v>
      </c>
      <c r="C411" t="str">
        <f t="shared" si="14"/>
        <v>VC12ET12</v>
      </c>
      <c r="E411" t="s">
        <v>654</v>
      </c>
      <c r="F411" t="s">
        <v>655</v>
      </c>
      <c r="G411" s="47" t="s">
        <v>656</v>
      </c>
      <c r="H411">
        <v>2016</v>
      </c>
      <c r="I411" s="16">
        <v>43</v>
      </c>
      <c r="J411" s="16"/>
      <c r="K411" t="s">
        <v>657</v>
      </c>
      <c r="L411" t="s">
        <v>523</v>
      </c>
      <c r="O411" s="51">
        <f t="shared" si="16"/>
        <v>0.43</v>
      </c>
      <c r="Q411" s="16">
        <f>(I411/I412)^(1/(H411-H412))</f>
        <v>0.98362671380155908</v>
      </c>
      <c r="T411">
        <v>1</v>
      </c>
      <c r="U411" t="s">
        <v>21</v>
      </c>
      <c r="V411" t="s">
        <v>20</v>
      </c>
    </row>
    <row r="412" spans="1:22" x14ac:dyDescent="0.35">
      <c r="A412" t="s">
        <v>475</v>
      </c>
      <c r="B412" t="s">
        <v>652</v>
      </c>
      <c r="E412" t="s">
        <v>654</v>
      </c>
      <c r="F412" t="s">
        <v>655</v>
      </c>
      <c r="G412" s="47" t="s">
        <v>656</v>
      </c>
      <c r="H412">
        <v>2011</v>
      </c>
      <c r="I412" s="16">
        <v>46.7</v>
      </c>
      <c r="J412" s="16"/>
      <c r="K412" t="s">
        <v>657</v>
      </c>
      <c r="L412" t="s">
        <v>523</v>
      </c>
      <c r="O412" s="51">
        <f t="shared" si="16"/>
        <v>0.46700000000000003</v>
      </c>
      <c r="T412">
        <v>1</v>
      </c>
      <c r="U412" t="s">
        <v>21</v>
      </c>
      <c r="V412" t="s">
        <v>20</v>
      </c>
    </row>
    <row r="413" spans="1:22" x14ac:dyDescent="0.35">
      <c r="A413" t="s">
        <v>475</v>
      </c>
      <c r="B413" t="s">
        <v>652</v>
      </c>
      <c r="C413" t="str">
        <f t="shared" si="14"/>
        <v>VC12ET13</v>
      </c>
      <c r="E413" t="s">
        <v>654</v>
      </c>
      <c r="F413" t="s">
        <v>655</v>
      </c>
      <c r="G413" s="47" t="s">
        <v>656</v>
      </c>
      <c r="H413">
        <v>2016</v>
      </c>
      <c r="I413" s="16">
        <v>34.200000000000003</v>
      </c>
      <c r="J413" s="16"/>
      <c r="K413" t="s">
        <v>657</v>
      </c>
      <c r="L413" t="s">
        <v>523</v>
      </c>
      <c r="O413" s="51">
        <f t="shared" si="16"/>
        <v>0.34200000000000003</v>
      </c>
      <c r="Q413" s="16">
        <f>(I413/I414)^(1/(H413-H414))</f>
        <v>0.98438474856294911</v>
      </c>
      <c r="T413">
        <v>1</v>
      </c>
      <c r="U413" t="s">
        <v>23</v>
      </c>
      <c r="V413" t="s">
        <v>22</v>
      </c>
    </row>
    <row r="414" spans="1:22" x14ac:dyDescent="0.35">
      <c r="A414" t="s">
        <v>475</v>
      </c>
      <c r="B414" t="s">
        <v>652</v>
      </c>
      <c r="E414" t="s">
        <v>654</v>
      </c>
      <c r="F414" t="s">
        <v>655</v>
      </c>
      <c r="G414" s="47" t="s">
        <v>656</v>
      </c>
      <c r="H414">
        <v>2011</v>
      </c>
      <c r="I414" s="16">
        <v>37</v>
      </c>
      <c r="J414" s="16"/>
      <c r="K414" t="s">
        <v>657</v>
      </c>
      <c r="L414" t="s">
        <v>523</v>
      </c>
      <c r="O414" s="51">
        <f t="shared" si="16"/>
        <v>0.37</v>
      </c>
      <c r="T414">
        <v>1</v>
      </c>
      <c r="U414" t="s">
        <v>23</v>
      </c>
      <c r="V414" t="s">
        <v>22</v>
      </c>
    </row>
    <row r="415" spans="1:22" x14ac:dyDescent="0.35">
      <c r="A415" t="s">
        <v>475</v>
      </c>
      <c r="B415" t="s">
        <v>652</v>
      </c>
      <c r="C415" t="str">
        <f t="shared" si="14"/>
        <v>VC12ET14</v>
      </c>
      <c r="E415" t="s">
        <v>654</v>
      </c>
      <c r="F415" t="s">
        <v>655</v>
      </c>
      <c r="G415" s="47" t="s">
        <v>656</v>
      </c>
      <c r="H415">
        <v>2016</v>
      </c>
      <c r="I415" s="16">
        <v>30.9</v>
      </c>
      <c r="J415" s="16"/>
      <c r="K415" t="s">
        <v>657</v>
      </c>
      <c r="L415" t="s">
        <v>523</v>
      </c>
      <c r="O415" s="51">
        <f t="shared" si="16"/>
        <v>0.309</v>
      </c>
      <c r="Q415" s="16">
        <f>(I415/I416)^(1/(H415-H416))</f>
        <v>0.98934593996316489</v>
      </c>
      <c r="T415">
        <v>1</v>
      </c>
      <c r="U415" t="s">
        <v>25</v>
      </c>
      <c r="V415" t="s">
        <v>24</v>
      </c>
    </row>
    <row r="416" spans="1:22" x14ac:dyDescent="0.35">
      <c r="A416" t="s">
        <v>475</v>
      </c>
      <c r="B416" t="s">
        <v>652</v>
      </c>
      <c r="E416" t="s">
        <v>654</v>
      </c>
      <c r="F416" t="s">
        <v>655</v>
      </c>
      <c r="G416" s="47" t="s">
        <v>656</v>
      </c>
      <c r="H416">
        <v>2011</v>
      </c>
      <c r="I416" s="16">
        <v>32.6</v>
      </c>
      <c r="J416" s="16"/>
      <c r="K416" t="s">
        <v>657</v>
      </c>
      <c r="L416" t="s">
        <v>523</v>
      </c>
      <c r="O416" s="51">
        <f t="shared" si="16"/>
        <v>0.32600000000000001</v>
      </c>
      <c r="T416">
        <v>1</v>
      </c>
      <c r="U416" t="s">
        <v>25</v>
      </c>
      <c r="V416" t="s">
        <v>24</v>
      </c>
    </row>
    <row r="417" spans="1:22" x14ac:dyDescent="0.35">
      <c r="A417" t="s">
        <v>475</v>
      </c>
      <c r="B417" t="s">
        <v>652</v>
      </c>
      <c r="C417" t="str">
        <f t="shared" si="14"/>
        <v>VC12ET15</v>
      </c>
      <c r="E417" t="s">
        <v>654</v>
      </c>
      <c r="F417" t="s">
        <v>655</v>
      </c>
      <c r="G417" s="47" t="s">
        <v>656</v>
      </c>
      <c r="H417">
        <v>2016</v>
      </c>
      <c r="I417" s="16">
        <v>31.3</v>
      </c>
      <c r="J417" s="16"/>
      <c r="K417" t="s">
        <v>657</v>
      </c>
      <c r="L417" t="s">
        <v>523</v>
      </c>
      <c r="O417" s="51">
        <f t="shared" si="16"/>
        <v>0.313</v>
      </c>
      <c r="Q417" s="16">
        <f>(I417/I418)^(1/(H417-H418))</f>
        <v>0.98301012641318919</v>
      </c>
      <c r="T417">
        <v>1</v>
      </c>
      <c r="U417" t="s">
        <v>27</v>
      </c>
      <c r="V417" t="s">
        <v>26</v>
      </c>
    </row>
    <row r="418" spans="1:22" x14ac:dyDescent="0.35">
      <c r="A418" t="s">
        <v>475</v>
      </c>
      <c r="B418" t="s">
        <v>652</v>
      </c>
      <c r="E418" t="s">
        <v>654</v>
      </c>
      <c r="F418" t="s">
        <v>655</v>
      </c>
      <c r="G418" s="47" t="s">
        <v>656</v>
      </c>
      <c r="H418">
        <v>2011</v>
      </c>
      <c r="I418" s="16">
        <v>34.1</v>
      </c>
      <c r="J418" s="16"/>
      <c r="K418" t="s">
        <v>657</v>
      </c>
      <c r="L418" t="s">
        <v>523</v>
      </c>
      <c r="O418" s="51">
        <f t="shared" si="16"/>
        <v>0.34100000000000003</v>
      </c>
      <c r="Q418" s="58"/>
      <c r="T418">
        <v>1</v>
      </c>
      <c r="U418" t="s">
        <v>27</v>
      </c>
      <c r="V418" t="s">
        <v>26</v>
      </c>
    </row>
    <row r="419" spans="1:22" x14ac:dyDescent="0.35">
      <c r="A419" t="s">
        <v>475</v>
      </c>
      <c r="B419" t="s">
        <v>658</v>
      </c>
      <c r="C419" t="str">
        <f t="shared" si="14"/>
        <v>VC13ET</v>
      </c>
      <c r="D419" t="s">
        <v>659</v>
      </c>
      <c r="E419" t="s">
        <v>660</v>
      </c>
      <c r="F419" t="s">
        <v>655</v>
      </c>
      <c r="G419" s="47" t="s">
        <v>656</v>
      </c>
      <c r="H419">
        <v>2016</v>
      </c>
      <c r="I419" s="16">
        <v>1.9911686746987955</v>
      </c>
      <c r="K419" t="s">
        <v>661</v>
      </c>
      <c r="O419" s="14">
        <f>I419/100</f>
        <v>1.9911686746987955E-2</v>
      </c>
      <c r="P419" t="s">
        <v>662</v>
      </c>
      <c r="Q419" s="58">
        <v>1</v>
      </c>
      <c r="T419">
        <v>0</v>
      </c>
      <c r="U419" t="s">
        <v>5</v>
      </c>
      <c r="V419" t="s">
        <v>4</v>
      </c>
    </row>
    <row r="420" spans="1:22" x14ac:dyDescent="0.35">
      <c r="A420" t="s">
        <v>475</v>
      </c>
      <c r="B420" t="s">
        <v>658</v>
      </c>
      <c r="C420" t="str">
        <f t="shared" si="14"/>
        <v>VC13ETU</v>
      </c>
      <c r="E420" t="s">
        <v>660</v>
      </c>
      <c r="F420" t="s">
        <v>655</v>
      </c>
      <c r="G420" s="47" t="s">
        <v>656</v>
      </c>
      <c r="H420">
        <v>2016</v>
      </c>
      <c r="I420" s="16">
        <v>2.2873323529411764</v>
      </c>
      <c r="K420" t="s">
        <v>661</v>
      </c>
      <c r="O420" s="14">
        <f t="shared" ref="O420:O432" si="17">I420/100</f>
        <v>2.2873323529411765E-2</v>
      </c>
      <c r="P420" t="s">
        <v>662</v>
      </c>
      <c r="Q420" s="58">
        <v>1</v>
      </c>
      <c r="T420">
        <v>0.5</v>
      </c>
      <c r="U420" t="s">
        <v>270</v>
      </c>
      <c r="V420" t="s">
        <v>269</v>
      </c>
    </row>
    <row r="421" spans="1:22" x14ac:dyDescent="0.35">
      <c r="A421" t="s">
        <v>475</v>
      </c>
      <c r="B421" t="s">
        <v>658</v>
      </c>
      <c r="C421" t="str">
        <f t="shared" si="14"/>
        <v>VC13ETR</v>
      </c>
      <c r="E421" t="s">
        <v>660</v>
      </c>
      <c r="F421" t="s">
        <v>655</v>
      </c>
      <c r="G421" s="47" t="s">
        <v>656</v>
      </c>
      <c r="H421">
        <v>2016</v>
      </c>
      <c r="I421" s="16">
        <v>1.8690066115702482</v>
      </c>
      <c r="K421" t="s">
        <v>661</v>
      </c>
      <c r="O421" s="14">
        <f t="shared" si="17"/>
        <v>1.8690066115702481E-2</v>
      </c>
      <c r="P421" t="s">
        <v>662</v>
      </c>
      <c r="Q421" s="58">
        <v>1</v>
      </c>
      <c r="T421">
        <v>0.5</v>
      </c>
      <c r="U421" t="s">
        <v>284</v>
      </c>
      <c r="V421" t="s">
        <v>283</v>
      </c>
    </row>
    <row r="422" spans="1:22" x14ac:dyDescent="0.35">
      <c r="A422" t="s">
        <v>475</v>
      </c>
      <c r="B422" t="s">
        <v>658</v>
      </c>
      <c r="C422" t="str">
        <f t="shared" si="14"/>
        <v>VC13ET01</v>
      </c>
      <c r="E422" t="s">
        <v>660</v>
      </c>
      <c r="F422" t="s">
        <v>655</v>
      </c>
      <c r="G422" s="47" t="s">
        <v>656</v>
      </c>
      <c r="H422">
        <v>2016</v>
      </c>
      <c r="I422" s="16">
        <v>1.9988310204081636</v>
      </c>
      <c r="K422" t="s">
        <v>661</v>
      </c>
      <c r="O422" s="14">
        <f t="shared" si="17"/>
        <v>1.9988310204081636E-2</v>
      </c>
      <c r="P422" t="s">
        <v>662</v>
      </c>
      <c r="Q422" s="58">
        <v>1</v>
      </c>
      <c r="T422">
        <v>1</v>
      </c>
      <c r="U422" t="s">
        <v>7</v>
      </c>
      <c r="V422" t="s">
        <v>6</v>
      </c>
    </row>
    <row r="423" spans="1:22" x14ac:dyDescent="0.35">
      <c r="A423" t="s">
        <v>475</v>
      </c>
      <c r="B423" t="s">
        <v>658</v>
      </c>
      <c r="C423" t="str">
        <f t="shared" si="14"/>
        <v>VC13ET02</v>
      </c>
      <c r="E423" t="s">
        <v>660</v>
      </c>
      <c r="F423" t="s">
        <v>655</v>
      </c>
      <c r="G423" s="47" t="s">
        <v>656</v>
      </c>
      <c r="H423">
        <v>2016</v>
      </c>
      <c r="I423" s="16">
        <v>1.1421800000000002</v>
      </c>
      <c r="K423" t="s">
        <v>661</v>
      </c>
      <c r="O423" s="14">
        <f t="shared" si="17"/>
        <v>1.1421800000000003E-2</v>
      </c>
      <c r="P423" t="s">
        <v>662</v>
      </c>
      <c r="Q423" s="58">
        <v>1</v>
      </c>
      <c r="T423">
        <v>1</v>
      </c>
      <c r="U423" t="s">
        <v>9</v>
      </c>
      <c r="V423" t="s">
        <v>8</v>
      </c>
    </row>
    <row r="424" spans="1:22" x14ac:dyDescent="0.35">
      <c r="A424" t="s">
        <v>475</v>
      </c>
      <c r="B424" t="s">
        <v>658</v>
      </c>
      <c r="C424" t="str">
        <f t="shared" si="14"/>
        <v>VC13ET03</v>
      </c>
      <c r="E424" t="s">
        <v>660</v>
      </c>
      <c r="F424" t="s">
        <v>655</v>
      </c>
      <c r="G424" s="47" t="s">
        <v>656</v>
      </c>
      <c r="H424">
        <v>2016</v>
      </c>
      <c r="I424" s="16">
        <v>2.1103103857566761</v>
      </c>
      <c r="K424" t="s">
        <v>661</v>
      </c>
      <c r="O424" s="14">
        <f t="shared" si="17"/>
        <v>2.1103103857566762E-2</v>
      </c>
      <c r="P424" t="s">
        <v>662</v>
      </c>
      <c r="Q424" s="58">
        <v>1</v>
      </c>
      <c r="T424">
        <v>1</v>
      </c>
      <c r="U424" t="s">
        <v>11</v>
      </c>
      <c r="V424" t="s">
        <v>10</v>
      </c>
    </row>
    <row r="425" spans="1:22" x14ac:dyDescent="0.35">
      <c r="A425" t="s">
        <v>475</v>
      </c>
      <c r="B425" t="s">
        <v>658</v>
      </c>
      <c r="C425" t="str">
        <f t="shared" si="14"/>
        <v>VC13ET04</v>
      </c>
      <c r="E425" t="s">
        <v>660</v>
      </c>
      <c r="F425" t="s">
        <v>655</v>
      </c>
      <c r="G425" s="47" t="s">
        <v>656</v>
      </c>
      <c r="H425">
        <v>2016</v>
      </c>
      <c r="I425" s="16">
        <v>2.0915980861244021</v>
      </c>
      <c r="K425" t="s">
        <v>661</v>
      </c>
      <c r="O425" s="14">
        <f t="shared" si="17"/>
        <v>2.0915980861244021E-2</v>
      </c>
      <c r="P425" t="s">
        <v>662</v>
      </c>
      <c r="Q425" s="58">
        <v>1</v>
      </c>
      <c r="T425">
        <v>1</v>
      </c>
      <c r="U425" t="s">
        <v>13</v>
      </c>
      <c r="V425" t="s">
        <v>12</v>
      </c>
    </row>
    <row r="426" spans="1:22" x14ac:dyDescent="0.35">
      <c r="A426" t="s">
        <v>475</v>
      </c>
      <c r="B426" t="s">
        <v>658</v>
      </c>
      <c r="C426" t="str">
        <f t="shared" si="14"/>
        <v>VC13ET05</v>
      </c>
      <c r="E426" t="s">
        <v>660</v>
      </c>
      <c r="F426" t="s">
        <v>655</v>
      </c>
      <c r="G426" s="47" t="s">
        <v>656</v>
      </c>
      <c r="H426">
        <v>2016</v>
      </c>
      <c r="I426" s="16">
        <v>1.06</v>
      </c>
      <c r="K426" t="s">
        <v>661</v>
      </c>
      <c r="O426" s="14">
        <f t="shared" si="17"/>
        <v>1.06E-2</v>
      </c>
      <c r="P426" t="s">
        <v>662</v>
      </c>
      <c r="Q426" s="58">
        <v>1</v>
      </c>
      <c r="T426">
        <v>1</v>
      </c>
      <c r="U426" t="s">
        <v>15</v>
      </c>
      <c r="V426" t="s">
        <v>14</v>
      </c>
    </row>
    <row r="427" spans="1:22" x14ac:dyDescent="0.35">
      <c r="A427" t="s">
        <v>475</v>
      </c>
      <c r="B427" t="s">
        <v>658</v>
      </c>
      <c r="C427" t="str">
        <f t="shared" si="14"/>
        <v>VC13ET06</v>
      </c>
      <c r="E427" t="s">
        <v>660</v>
      </c>
      <c r="F427" t="s">
        <v>655</v>
      </c>
      <c r="G427" s="47" t="s">
        <v>656</v>
      </c>
      <c r="H427">
        <v>2016</v>
      </c>
      <c r="I427" s="16">
        <v>1.6917808219178085</v>
      </c>
      <c r="K427" t="s">
        <v>661</v>
      </c>
      <c r="O427" s="14">
        <f t="shared" si="17"/>
        <v>1.6917808219178085E-2</v>
      </c>
      <c r="P427" t="s">
        <v>662</v>
      </c>
      <c r="Q427" s="58">
        <v>1</v>
      </c>
      <c r="T427">
        <v>1</v>
      </c>
      <c r="U427" t="s">
        <v>17</v>
      </c>
      <c r="V427" t="s">
        <v>16</v>
      </c>
    </row>
    <row r="428" spans="1:22" x14ac:dyDescent="0.35">
      <c r="A428" t="s">
        <v>475</v>
      </c>
      <c r="B428" t="s">
        <v>658</v>
      </c>
      <c r="C428" t="str">
        <f t="shared" si="14"/>
        <v>VC13ET07</v>
      </c>
      <c r="E428" t="s">
        <v>660</v>
      </c>
      <c r="F428" t="s">
        <v>655</v>
      </c>
      <c r="G428" s="47" t="s">
        <v>656</v>
      </c>
      <c r="H428">
        <v>2016</v>
      </c>
      <c r="I428" s="16">
        <v>1.8903230188679245</v>
      </c>
      <c r="K428" t="s">
        <v>661</v>
      </c>
      <c r="O428" s="14">
        <f t="shared" si="17"/>
        <v>1.8903230188679246E-2</v>
      </c>
      <c r="P428" t="s">
        <v>662</v>
      </c>
      <c r="Q428" s="58">
        <v>1</v>
      </c>
      <c r="T428">
        <v>1</v>
      </c>
      <c r="U428" t="s">
        <v>19</v>
      </c>
      <c r="V428" t="s">
        <v>18</v>
      </c>
    </row>
    <row r="429" spans="1:22" x14ac:dyDescent="0.35">
      <c r="A429" t="s">
        <v>475</v>
      </c>
      <c r="B429" t="s">
        <v>658</v>
      </c>
      <c r="C429" t="str">
        <f t="shared" si="14"/>
        <v>VC13ET12</v>
      </c>
      <c r="E429" t="s">
        <v>660</v>
      </c>
      <c r="F429" t="s">
        <v>655</v>
      </c>
      <c r="G429" s="47" t="s">
        <v>656</v>
      </c>
      <c r="H429">
        <v>2016</v>
      </c>
      <c r="I429" s="16">
        <v>2.8431924528301886</v>
      </c>
      <c r="K429" t="s">
        <v>661</v>
      </c>
      <c r="O429" s="14">
        <f t="shared" si="17"/>
        <v>2.8431924528301886E-2</v>
      </c>
      <c r="P429" t="s">
        <v>662</v>
      </c>
      <c r="Q429" s="58">
        <v>1</v>
      </c>
      <c r="T429">
        <v>1</v>
      </c>
      <c r="U429" t="s">
        <v>21</v>
      </c>
      <c r="V429" t="s">
        <v>20</v>
      </c>
    </row>
    <row r="430" spans="1:22" x14ac:dyDescent="0.35">
      <c r="A430" t="s">
        <v>475</v>
      </c>
      <c r="B430" t="s">
        <v>658</v>
      </c>
      <c r="C430" t="str">
        <f t="shared" si="14"/>
        <v>VC13ET13</v>
      </c>
      <c r="E430" t="s">
        <v>660</v>
      </c>
      <c r="F430" t="s">
        <v>655</v>
      </c>
      <c r="G430" s="47" t="s">
        <v>656</v>
      </c>
      <c r="H430">
        <v>2016</v>
      </c>
      <c r="I430" s="16">
        <v>2.5399880597014923</v>
      </c>
      <c r="K430" t="s">
        <v>661</v>
      </c>
      <c r="O430" s="14">
        <f t="shared" si="17"/>
        <v>2.5399880597014923E-2</v>
      </c>
      <c r="P430" t="s">
        <v>662</v>
      </c>
      <c r="Q430" s="58">
        <v>1</v>
      </c>
      <c r="T430">
        <v>1</v>
      </c>
      <c r="U430" t="s">
        <v>23</v>
      </c>
      <c r="V430" t="s">
        <v>22</v>
      </c>
    </row>
    <row r="431" spans="1:22" x14ac:dyDescent="0.35">
      <c r="A431" t="s">
        <v>475</v>
      </c>
      <c r="B431" t="s">
        <v>658</v>
      </c>
      <c r="C431" t="str">
        <f t="shared" si="14"/>
        <v>VC13ET14</v>
      </c>
      <c r="E431" t="s">
        <v>660</v>
      </c>
      <c r="F431" t="s">
        <v>655</v>
      </c>
      <c r="G431" s="47" t="s">
        <v>656</v>
      </c>
      <c r="H431">
        <v>2016</v>
      </c>
      <c r="I431" s="16">
        <v>2.115318103448276</v>
      </c>
      <c r="K431" t="s">
        <v>661</v>
      </c>
      <c r="O431" s="14">
        <f t="shared" si="17"/>
        <v>2.115318103448276E-2</v>
      </c>
      <c r="P431" t="s">
        <v>662</v>
      </c>
      <c r="Q431" s="58">
        <v>1</v>
      </c>
      <c r="T431">
        <v>1</v>
      </c>
      <c r="U431" t="s">
        <v>25</v>
      </c>
      <c r="V431" t="s">
        <v>24</v>
      </c>
    </row>
    <row r="432" spans="1:22" x14ac:dyDescent="0.35">
      <c r="A432" t="s">
        <v>475</v>
      </c>
      <c r="B432" t="s">
        <v>658</v>
      </c>
      <c r="C432" t="str">
        <f t="shared" si="14"/>
        <v>VC13ET15</v>
      </c>
      <c r="E432" t="s">
        <v>660</v>
      </c>
      <c r="F432" t="s">
        <v>655</v>
      </c>
      <c r="G432" s="47" t="s">
        <v>656</v>
      </c>
      <c r="H432">
        <v>2016</v>
      </c>
      <c r="I432" s="16">
        <v>1.8543585106382978</v>
      </c>
      <c r="K432" t="s">
        <v>661</v>
      </c>
      <c r="O432" s="14">
        <f t="shared" si="17"/>
        <v>1.8543585106382977E-2</v>
      </c>
      <c r="P432" t="s">
        <v>662</v>
      </c>
      <c r="Q432" s="58">
        <v>1</v>
      </c>
      <c r="T432">
        <v>1</v>
      </c>
      <c r="U432" t="s">
        <v>27</v>
      </c>
      <c r="V432" t="s">
        <v>26</v>
      </c>
    </row>
    <row r="433" spans="1:22" x14ac:dyDescent="0.35">
      <c r="A433" t="s">
        <v>475</v>
      </c>
      <c r="B433" t="s">
        <v>663</v>
      </c>
      <c r="C433" t="str">
        <f t="shared" si="14"/>
        <v>VC14ET</v>
      </c>
      <c r="D433" t="s">
        <v>664</v>
      </c>
      <c r="E433" t="s">
        <v>665</v>
      </c>
      <c r="F433" t="s">
        <v>655</v>
      </c>
      <c r="G433" s="47" t="s">
        <v>656</v>
      </c>
      <c r="H433">
        <v>2016</v>
      </c>
      <c r="I433" s="16">
        <v>27.813253012048197</v>
      </c>
      <c r="K433" t="s">
        <v>657</v>
      </c>
      <c r="O433" s="14">
        <f>I433/100</f>
        <v>0.27813253012048195</v>
      </c>
      <c r="P433" t="s">
        <v>523</v>
      </c>
      <c r="T433">
        <v>0</v>
      </c>
      <c r="U433" t="s">
        <v>5</v>
      </c>
      <c r="V433" t="s">
        <v>4</v>
      </c>
    </row>
    <row r="434" spans="1:22" x14ac:dyDescent="0.35">
      <c r="A434" t="s">
        <v>475</v>
      </c>
      <c r="B434" t="s">
        <v>663</v>
      </c>
      <c r="C434" t="str">
        <f t="shared" si="14"/>
        <v>VC14ETU</v>
      </c>
      <c r="E434" t="s">
        <v>665</v>
      </c>
      <c r="F434" t="s">
        <v>655</v>
      </c>
      <c r="G434" s="47" t="s">
        <v>656</v>
      </c>
      <c r="H434">
        <v>2016</v>
      </c>
      <c r="I434" s="16">
        <v>22.517647058823528</v>
      </c>
      <c r="K434" t="s">
        <v>657</v>
      </c>
      <c r="O434" s="14">
        <f t="shared" ref="O434:O446" si="18">I434/100</f>
        <v>0.22517647058823528</v>
      </c>
      <c r="P434" t="s">
        <v>523</v>
      </c>
      <c r="T434">
        <v>0.5</v>
      </c>
      <c r="U434" t="s">
        <v>270</v>
      </c>
      <c r="V434" t="s">
        <v>269</v>
      </c>
    </row>
    <row r="435" spans="1:22" x14ac:dyDescent="0.35">
      <c r="A435" t="s">
        <v>475</v>
      </c>
      <c r="B435" t="s">
        <v>663</v>
      </c>
      <c r="C435" t="str">
        <f t="shared" si="14"/>
        <v>VC14ETR</v>
      </c>
      <c r="E435" t="s">
        <v>665</v>
      </c>
      <c r="F435" t="s">
        <v>655</v>
      </c>
      <c r="G435" s="47" t="s">
        <v>656</v>
      </c>
      <c r="H435">
        <v>2016</v>
      </c>
      <c r="I435" s="16">
        <v>29.644628099173559</v>
      </c>
      <c r="K435" t="s">
        <v>657</v>
      </c>
      <c r="O435" s="14">
        <f t="shared" si="18"/>
        <v>0.29644628099173559</v>
      </c>
      <c r="P435" t="s">
        <v>523</v>
      </c>
      <c r="T435">
        <v>0.5</v>
      </c>
      <c r="U435" t="s">
        <v>284</v>
      </c>
      <c r="V435" t="s">
        <v>283</v>
      </c>
    </row>
    <row r="436" spans="1:22" x14ac:dyDescent="0.35">
      <c r="A436" t="s">
        <v>475</v>
      </c>
      <c r="B436" t="s">
        <v>663</v>
      </c>
      <c r="C436" t="str">
        <f t="shared" si="14"/>
        <v>VC14ET01</v>
      </c>
      <c r="E436" t="s">
        <v>665</v>
      </c>
      <c r="F436" t="s">
        <v>655</v>
      </c>
      <c r="G436" s="47" t="s">
        <v>656</v>
      </c>
      <c r="H436">
        <v>2016</v>
      </c>
      <c r="I436" s="16">
        <v>23.197551020408167</v>
      </c>
      <c r="K436" t="s">
        <v>657</v>
      </c>
      <c r="O436" s="14">
        <f t="shared" si="18"/>
        <v>0.23197551020408166</v>
      </c>
      <c r="P436" t="s">
        <v>523</v>
      </c>
      <c r="T436">
        <v>1</v>
      </c>
      <c r="U436" t="s">
        <v>7</v>
      </c>
      <c r="V436" t="s">
        <v>6</v>
      </c>
    </row>
    <row r="437" spans="1:22" x14ac:dyDescent="0.35">
      <c r="A437" t="s">
        <v>475</v>
      </c>
      <c r="B437" t="s">
        <v>663</v>
      </c>
      <c r="C437" t="str">
        <f t="shared" si="14"/>
        <v>VC14ET02</v>
      </c>
      <c r="E437" t="s">
        <v>665</v>
      </c>
      <c r="F437" t="s">
        <v>655</v>
      </c>
      <c r="G437" s="47" t="s">
        <v>656</v>
      </c>
      <c r="H437">
        <v>2016</v>
      </c>
      <c r="I437" s="16">
        <v>19.090000000000003</v>
      </c>
      <c r="K437" t="s">
        <v>657</v>
      </c>
      <c r="O437" s="14">
        <f t="shared" si="18"/>
        <v>0.19090000000000004</v>
      </c>
      <c r="P437" t="s">
        <v>523</v>
      </c>
      <c r="T437">
        <v>1</v>
      </c>
      <c r="U437" t="s">
        <v>9</v>
      </c>
      <c r="V437" t="s">
        <v>8</v>
      </c>
    </row>
    <row r="438" spans="1:22" x14ac:dyDescent="0.35">
      <c r="A438" t="s">
        <v>475</v>
      </c>
      <c r="B438" t="s">
        <v>663</v>
      </c>
      <c r="C438" t="str">
        <f t="shared" si="14"/>
        <v>VC14ET03</v>
      </c>
      <c r="E438" t="s">
        <v>665</v>
      </c>
      <c r="F438" t="s">
        <v>655</v>
      </c>
      <c r="G438" s="47" t="s">
        <v>656</v>
      </c>
      <c r="H438">
        <v>2016</v>
      </c>
      <c r="I438" s="16">
        <v>30.100593471810082</v>
      </c>
      <c r="K438" t="s">
        <v>657</v>
      </c>
      <c r="O438" s="14">
        <f t="shared" si="18"/>
        <v>0.30100593471810083</v>
      </c>
      <c r="P438" t="s">
        <v>523</v>
      </c>
      <c r="T438">
        <v>1</v>
      </c>
      <c r="U438" t="s">
        <v>11</v>
      </c>
      <c r="V438" t="s">
        <v>10</v>
      </c>
    </row>
    <row r="439" spans="1:22" x14ac:dyDescent="0.35">
      <c r="A439" t="s">
        <v>475</v>
      </c>
      <c r="B439" t="s">
        <v>663</v>
      </c>
      <c r="C439" t="str">
        <f t="shared" si="14"/>
        <v>VC14ET04</v>
      </c>
      <c r="E439" t="s">
        <v>665</v>
      </c>
      <c r="F439" t="s">
        <v>655</v>
      </c>
      <c r="G439" s="47" t="s">
        <v>656</v>
      </c>
      <c r="H439">
        <v>2016</v>
      </c>
      <c r="I439" s="16">
        <v>31.242105263157896</v>
      </c>
      <c r="K439" t="s">
        <v>657</v>
      </c>
      <c r="O439" s="14">
        <f t="shared" si="18"/>
        <v>0.31242105263157893</v>
      </c>
      <c r="P439" t="s">
        <v>523</v>
      </c>
      <c r="T439">
        <v>1</v>
      </c>
      <c r="U439" t="s">
        <v>13</v>
      </c>
      <c r="V439" t="s">
        <v>12</v>
      </c>
    </row>
    <row r="440" spans="1:22" x14ac:dyDescent="0.35">
      <c r="A440" t="s">
        <v>475</v>
      </c>
      <c r="B440" t="s">
        <v>663</v>
      </c>
      <c r="C440" t="str">
        <f t="shared" si="14"/>
        <v>VC14ET05</v>
      </c>
      <c r="E440" t="s">
        <v>665</v>
      </c>
      <c r="F440" t="s">
        <v>655</v>
      </c>
      <c r="G440" s="47" t="s">
        <v>656</v>
      </c>
      <c r="H440">
        <v>2016</v>
      </c>
      <c r="I440" s="16">
        <v>7</v>
      </c>
      <c r="K440" t="s">
        <v>657</v>
      </c>
      <c r="O440" s="14">
        <f t="shared" si="18"/>
        <v>7.0000000000000007E-2</v>
      </c>
      <c r="P440" t="s">
        <v>523</v>
      </c>
      <c r="T440">
        <v>1</v>
      </c>
      <c r="U440" t="s">
        <v>15</v>
      </c>
      <c r="V440" t="s">
        <v>14</v>
      </c>
    </row>
    <row r="441" spans="1:22" x14ac:dyDescent="0.35">
      <c r="A441" t="s">
        <v>475</v>
      </c>
      <c r="B441" t="s">
        <v>663</v>
      </c>
      <c r="C441" t="str">
        <f t="shared" ref="C441:C503" si="19">_xlfn.CONCAT(B441,U441)</f>
        <v>VC14ET06</v>
      </c>
      <c r="E441" t="s">
        <v>665</v>
      </c>
      <c r="F441" t="s">
        <v>655</v>
      </c>
      <c r="G441" s="47" t="s">
        <v>656</v>
      </c>
      <c r="H441">
        <v>2016</v>
      </c>
      <c r="I441" s="16">
        <v>26.369863013698634</v>
      </c>
      <c r="K441" t="s">
        <v>657</v>
      </c>
      <c r="O441" s="14">
        <f t="shared" si="18"/>
        <v>0.26369863013698636</v>
      </c>
      <c r="P441" t="s">
        <v>523</v>
      </c>
      <c r="T441">
        <v>1</v>
      </c>
      <c r="U441" t="s">
        <v>17</v>
      </c>
      <c r="V441" t="s">
        <v>16</v>
      </c>
    </row>
    <row r="442" spans="1:22" x14ac:dyDescent="0.35">
      <c r="A442" t="s">
        <v>475</v>
      </c>
      <c r="B442" t="s">
        <v>663</v>
      </c>
      <c r="C442" t="str">
        <f t="shared" si="19"/>
        <v>VC14ET07</v>
      </c>
      <c r="E442" t="s">
        <v>665</v>
      </c>
      <c r="F442" t="s">
        <v>655</v>
      </c>
      <c r="G442" s="47" t="s">
        <v>656</v>
      </c>
      <c r="H442">
        <v>2016</v>
      </c>
      <c r="I442" s="16">
        <v>29.795471698113207</v>
      </c>
      <c r="K442" t="s">
        <v>657</v>
      </c>
      <c r="O442" s="14">
        <f t="shared" si="18"/>
        <v>0.29795471698113207</v>
      </c>
      <c r="P442" t="s">
        <v>523</v>
      </c>
      <c r="T442">
        <v>1</v>
      </c>
      <c r="U442" t="s">
        <v>19</v>
      </c>
      <c r="V442" t="s">
        <v>18</v>
      </c>
    </row>
    <row r="443" spans="1:22" x14ac:dyDescent="0.35">
      <c r="A443" t="s">
        <v>475</v>
      </c>
      <c r="B443" t="s">
        <v>663</v>
      </c>
      <c r="C443" t="str">
        <f t="shared" si="19"/>
        <v>VC14ET12</v>
      </c>
      <c r="E443" t="s">
        <v>665</v>
      </c>
      <c r="F443" t="s">
        <v>655</v>
      </c>
      <c r="G443" s="47" t="s">
        <v>656</v>
      </c>
      <c r="H443">
        <v>2016</v>
      </c>
      <c r="I443" s="16">
        <v>38.618867924528303</v>
      </c>
      <c r="K443" t="s">
        <v>657</v>
      </c>
      <c r="O443" s="14">
        <f t="shared" si="18"/>
        <v>0.38618867924528305</v>
      </c>
      <c r="P443" t="s">
        <v>523</v>
      </c>
      <c r="T443">
        <v>1</v>
      </c>
      <c r="U443" t="s">
        <v>21</v>
      </c>
      <c r="V443" t="s">
        <v>20</v>
      </c>
    </row>
    <row r="444" spans="1:22" x14ac:dyDescent="0.35">
      <c r="A444" t="s">
        <v>475</v>
      </c>
      <c r="B444" t="s">
        <v>663</v>
      </c>
      <c r="C444" t="str">
        <f t="shared" si="19"/>
        <v>VC14ET13</v>
      </c>
      <c r="E444" t="s">
        <v>665</v>
      </c>
      <c r="F444" t="s">
        <v>655</v>
      </c>
      <c r="G444" s="47" t="s">
        <v>656</v>
      </c>
      <c r="H444">
        <v>2016</v>
      </c>
      <c r="I444" s="16">
        <v>19.567164179104477</v>
      </c>
      <c r="K444" t="s">
        <v>657</v>
      </c>
      <c r="O444" s="14">
        <f t="shared" si="18"/>
        <v>0.19567164179104476</v>
      </c>
      <c r="P444" t="s">
        <v>523</v>
      </c>
      <c r="T444">
        <v>1</v>
      </c>
      <c r="U444" t="s">
        <v>23</v>
      </c>
      <c r="V444" t="s">
        <v>22</v>
      </c>
    </row>
    <row r="445" spans="1:22" x14ac:dyDescent="0.35">
      <c r="A445" t="s">
        <v>475</v>
      </c>
      <c r="B445" t="s">
        <v>663</v>
      </c>
      <c r="C445" t="str">
        <f t="shared" si="19"/>
        <v>VC14ET14</v>
      </c>
      <c r="E445" t="s">
        <v>665</v>
      </c>
      <c r="F445" t="s">
        <v>655</v>
      </c>
      <c r="G445" s="47" t="s">
        <v>656</v>
      </c>
      <c r="H445">
        <v>2016</v>
      </c>
      <c r="I445" s="16">
        <v>14.517672413793104</v>
      </c>
      <c r="K445" t="s">
        <v>657</v>
      </c>
      <c r="O445" s="14">
        <f t="shared" si="18"/>
        <v>0.14517672413793103</v>
      </c>
      <c r="P445" t="s">
        <v>523</v>
      </c>
      <c r="T445">
        <v>1</v>
      </c>
      <c r="U445" t="s">
        <v>25</v>
      </c>
      <c r="V445" t="s">
        <v>24</v>
      </c>
    </row>
    <row r="446" spans="1:22" x14ac:dyDescent="0.35">
      <c r="A446" t="s">
        <v>475</v>
      </c>
      <c r="B446" t="s">
        <v>663</v>
      </c>
      <c r="C446" t="str">
        <f t="shared" si="19"/>
        <v>VC14ET15</v>
      </c>
      <c r="E446" t="s">
        <v>665</v>
      </c>
      <c r="F446" t="s">
        <v>655</v>
      </c>
      <c r="G446" s="47" t="s">
        <v>656</v>
      </c>
      <c r="H446">
        <v>2016</v>
      </c>
      <c r="I446" s="16">
        <v>14.484574468085105</v>
      </c>
      <c r="K446" t="s">
        <v>657</v>
      </c>
      <c r="O446" s="14">
        <f t="shared" si="18"/>
        <v>0.14484574468085104</v>
      </c>
      <c r="P446" t="s">
        <v>523</v>
      </c>
      <c r="T446">
        <v>1</v>
      </c>
      <c r="U446" t="s">
        <v>27</v>
      </c>
      <c r="V446" t="s">
        <v>26</v>
      </c>
    </row>
    <row r="447" spans="1:22" x14ac:dyDescent="0.35">
      <c r="A447" t="s">
        <v>475</v>
      </c>
      <c r="B447" t="s">
        <v>666</v>
      </c>
      <c r="C447" t="str">
        <f t="shared" si="19"/>
        <v>VC15ET</v>
      </c>
      <c r="D447" t="s">
        <v>667</v>
      </c>
      <c r="E447" t="s">
        <v>668</v>
      </c>
      <c r="F447" t="s">
        <v>655</v>
      </c>
      <c r="G447" s="47" t="s">
        <v>656</v>
      </c>
      <c r="H447">
        <v>2016</v>
      </c>
      <c r="I447" s="16">
        <v>11.548192771084338</v>
      </c>
      <c r="K447" t="s">
        <v>657</v>
      </c>
      <c r="O447" s="14">
        <f>I447/100</f>
        <v>0.11548192771084338</v>
      </c>
      <c r="P447" t="s">
        <v>523</v>
      </c>
      <c r="T447">
        <v>0</v>
      </c>
      <c r="U447" t="s">
        <v>5</v>
      </c>
      <c r="V447" t="s">
        <v>4</v>
      </c>
    </row>
    <row r="448" spans="1:22" x14ac:dyDescent="0.35">
      <c r="A448" t="s">
        <v>475</v>
      </c>
      <c r="B448" t="s">
        <v>666</v>
      </c>
      <c r="C448" t="str">
        <f t="shared" si="19"/>
        <v>VC15ETU</v>
      </c>
      <c r="E448" t="s">
        <v>668</v>
      </c>
      <c r="F448" t="s">
        <v>655</v>
      </c>
      <c r="G448" s="47" t="s">
        <v>656</v>
      </c>
      <c r="H448">
        <v>2016</v>
      </c>
      <c r="I448" s="16">
        <v>11.002941176470589</v>
      </c>
      <c r="K448" t="s">
        <v>657</v>
      </c>
      <c r="O448" s="14">
        <f t="shared" ref="O448:O460" si="20">I448/100</f>
        <v>0.11002941176470589</v>
      </c>
      <c r="P448" t="s">
        <v>523</v>
      </c>
      <c r="T448">
        <v>0.5</v>
      </c>
      <c r="U448" t="s">
        <v>270</v>
      </c>
      <c r="V448" t="s">
        <v>269</v>
      </c>
    </row>
    <row r="449" spans="1:22" x14ac:dyDescent="0.35">
      <c r="A449" t="s">
        <v>475</v>
      </c>
      <c r="B449" t="s">
        <v>666</v>
      </c>
      <c r="C449" t="str">
        <f t="shared" si="19"/>
        <v>VC15ETR</v>
      </c>
      <c r="E449" t="s">
        <v>668</v>
      </c>
      <c r="F449" t="s">
        <v>655</v>
      </c>
      <c r="G449" s="47" t="s">
        <v>656</v>
      </c>
      <c r="H449">
        <v>2016</v>
      </c>
      <c r="I449" s="16">
        <v>11.85785123966942</v>
      </c>
      <c r="K449" t="s">
        <v>657</v>
      </c>
      <c r="O449" s="14">
        <f t="shared" si="20"/>
        <v>0.1185785123966942</v>
      </c>
      <c r="P449" t="s">
        <v>523</v>
      </c>
      <c r="T449">
        <v>0.5</v>
      </c>
      <c r="U449" t="s">
        <v>284</v>
      </c>
      <c r="V449" t="s">
        <v>283</v>
      </c>
    </row>
    <row r="450" spans="1:22" x14ac:dyDescent="0.35">
      <c r="A450" t="s">
        <v>475</v>
      </c>
      <c r="B450" t="s">
        <v>666</v>
      </c>
      <c r="C450" t="str">
        <f t="shared" si="19"/>
        <v>VC15ET01</v>
      </c>
      <c r="E450" t="s">
        <v>668</v>
      </c>
      <c r="F450" t="s">
        <v>655</v>
      </c>
      <c r="G450" s="47" t="s">
        <v>656</v>
      </c>
      <c r="H450">
        <v>2016</v>
      </c>
      <c r="I450" s="16">
        <v>12.263673469387756</v>
      </c>
      <c r="K450" t="s">
        <v>657</v>
      </c>
      <c r="O450" s="14">
        <f t="shared" si="20"/>
        <v>0.12263673469387756</v>
      </c>
      <c r="P450" t="s">
        <v>523</v>
      </c>
      <c r="T450">
        <v>1</v>
      </c>
      <c r="U450" t="s">
        <v>7</v>
      </c>
      <c r="V450" t="s">
        <v>6</v>
      </c>
    </row>
    <row r="451" spans="1:22" x14ac:dyDescent="0.35">
      <c r="A451" t="s">
        <v>475</v>
      </c>
      <c r="B451" t="s">
        <v>666</v>
      </c>
      <c r="C451" t="str">
        <f t="shared" si="19"/>
        <v>VC15ET02</v>
      </c>
      <c r="E451" t="s">
        <v>668</v>
      </c>
      <c r="F451" t="s">
        <v>655</v>
      </c>
      <c r="G451" s="47" t="s">
        <v>656</v>
      </c>
      <c r="H451">
        <v>2016</v>
      </c>
      <c r="I451" s="16">
        <v>2.99</v>
      </c>
      <c r="K451" t="s">
        <v>657</v>
      </c>
      <c r="O451" s="14">
        <f t="shared" si="20"/>
        <v>2.9900000000000003E-2</v>
      </c>
      <c r="P451" t="s">
        <v>523</v>
      </c>
      <c r="T451">
        <v>1</v>
      </c>
      <c r="U451" t="s">
        <v>9</v>
      </c>
      <c r="V451" t="s">
        <v>8</v>
      </c>
    </row>
    <row r="452" spans="1:22" x14ac:dyDescent="0.35">
      <c r="A452" t="s">
        <v>475</v>
      </c>
      <c r="B452" t="s">
        <v>666</v>
      </c>
      <c r="C452" t="str">
        <f t="shared" si="19"/>
        <v>VC15ET03</v>
      </c>
      <c r="E452" t="s">
        <v>668</v>
      </c>
      <c r="F452" t="s">
        <v>655</v>
      </c>
      <c r="G452" s="47" t="s">
        <v>656</v>
      </c>
      <c r="H452">
        <v>2016</v>
      </c>
      <c r="I452" s="16">
        <v>15.254599406528186</v>
      </c>
      <c r="K452" t="s">
        <v>657</v>
      </c>
      <c r="O452" s="14">
        <f t="shared" si="20"/>
        <v>0.15254599406528185</v>
      </c>
      <c r="P452" t="s">
        <v>523</v>
      </c>
      <c r="T452">
        <v>1</v>
      </c>
      <c r="U452" t="s">
        <v>11</v>
      </c>
      <c r="V452" t="s">
        <v>10</v>
      </c>
    </row>
    <row r="453" spans="1:22" x14ac:dyDescent="0.35">
      <c r="A453" t="s">
        <v>475</v>
      </c>
      <c r="B453" t="s">
        <v>666</v>
      </c>
      <c r="C453" t="str">
        <f t="shared" si="19"/>
        <v>VC15ET04</v>
      </c>
      <c r="E453" t="s">
        <v>668</v>
      </c>
      <c r="F453" t="s">
        <v>655</v>
      </c>
      <c r="G453" s="47" t="s">
        <v>656</v>
      </c>
      <c r="H453">
        <v>2016</v>
      </c>
      <c r="I453" s="16">
        <v>10.346411483253588</v>
      </c>
      <c r="K453" t="s">
        <v>657</v>
      </c>
      <c r="O453" s="14">
        <f t="shared" si="20"/>
        <v>0.10346411483253588</v>
      </c>
      <c r="P453" t="s">
        <v>523</v>
      </c>
      <c r="T453">
        <v>1</v>
      </c>
      <c r="U453" t="s">
        <v>13</v>
      </c>
      <c r="V453" t="s">
        <v>12</v>
      </c>
    </row>
    <row r="454" spans="1:22" x14ac:dyDescent="0.35">
      <c r="A454" t="s">
        <v>475</v>
      </c>
      <c r="B454" t="s">
        <v>666</v>
      </c>
      <c r="C454" t="str">
        <f t="shared" si="19"/>
        <v>VC15ET05</v>
      </c>
      <c r="E454" t="s">
        <v>668</v>
      </c>
      <c r="F454" t="s">
        <v>655</v>
      </c>
      <c r="G454" s="47" t="s">
        <v>656</v>
      </c>
      <c r="H454">
        <v>2016</v>
      </c>
      <c r="I454" s="16">
        <v>2</v>
      </c>
      <c r="K454" t="s">
        <v>657</v>
      </c>
      <c r="O454" s="14">
        <f t="shared" si="20"/>
        <v>0.02</v>
      </c>
      <c r="P454" t="s">
        <v>523</v>
      </c>
      <c r="T454">
        <v>1</v>
      </c>
      <c r="U454" t="s">
        <v>15</v>
      </c>
      <c r="V454" t="s">
        <v>14</v>
      </c>
    </row>
    <row r="455" spans="1:22" x14ac:dyDescent="0.35">
      <c r="A455" t="s">
        <v>475</v>
      </c>
      <c r="B455" t="s">
        <v>666</v>
      </c>
      <c r="C455" t="str">
        <f t="shared" si="19"/>
        <v>VC15ET06</v>
      </c>
      <c r="E455" t="s">
        <v>668</v>
      </c>
      <c r="F455" t="s">
        <v>655</v>
      </c>
      <c r="G455" s="47" t="s">
        <v>656</v>
      </c>
      <c r="H455">
        <v>2016</v>
      </c>
      <c r="I455" s="16">
        <v>10.616438356164386</v>
      </c>
      <c r="K455" t="s">
        <v>657</v>
      </c>
      <c r="O455" s="14">
        <f t="shared" si="20"/>
        <v>0.10616438356164386</v>
      </c>
      <c r="P455" t="s">
        <v>523</v>
      </c>
      <c r="T455">
        <v>1</v>
      </c>
      <c r="U455" t="s">
        <v>17</v>
      </c>
      <c r="V455" t="s">
        <v>16</v>
      </c>
    </row>
    <row r="456" spans="1:22" x14ac:dyDescent="0.35">
      <c r="A456" t="s">
        <v>475</v>
      </c>
      <c r="B456" t="s">
        <v>666</v>
      </c>
      <c r="C456" t="str">
        <f t="shared" si="19"/>
        <v>VC15ET07</v>
      </c>
      <c r="E456" t="s">
        <v>668</v>
      </c>
      <c r="F456" t="s">
        <v>655</v>
      </c>
      <c r="G456" s="47" t="s">
        <v>656</v>
      </c>
      <c r="H456">
        <v>2016</v>
      </c>
      <c r="I456" s="16">
        <v>9.6758490566037736</v>
      </c>
      <c r="K456" t="s">
        <v>657</v>
      </c>
      <c r="O456" s="14">
        <f t="shared" si="20"/>
        <v>9.6758490566037733E-2</v>
      </c>
      <c r="P456" t="s">
        <v>523</v>
      </c>
      <c r="T456">
        <v>1</v>
      </c>
      <c r="U456" t="s">
        <v>19</v>
      </c>
      <c r="V456" t="s">
        <v>18</v>
      </c>
    </row>
    <row r="457" spans="1:22" x14ac:dyDescent="0.35">
      <c r="A457" t="s">
        <v>475</v>
      </c>
      <c r="B457" t="s">
        <v>666</v>
      </c>
      <c r="C457" t="str">
        <f t="shared" si="19"/>
        <v>VC15ET12</v>
      </c>
      <c r="E457" t="s">
        <v>668</v>
      </c>
      <c r="F457" t="s">
        <v>655</v>
      </c>
      <c r="G457" s="47" t="s">
        <v>656</v>
      </c>
      <c r="H457">
        <v>2016</v>
      </c>
      <c r="I457" s="16">
        <v>3.0830188679245283</v>
      </c>
      <c r="K457" t="s">
        <v>657</v>
      </c>
      <c r="O457" s="14">
        <f t="shared" si="20"/>
        <v>3.0830188679245283E-2</v>
      </c>
      <c r="P457" t="s">
        <v>523</v>
      </c>
      <c r="T457">
        <v>1</v>
      </c>
      <c r="U457" t="s">
        <v>21</v>
      </c>
      <c r="V457" t="s">
        <v>20</v>
      </c>
    </row>
    <row r="458" spans="1:22" x14ac:dyDescent="0.35">
      <c r="A458" t="s">
        <v>475</v>
      </c>
      <c r="B458" t="s">
        <v>666</v>
      </c>
      <c r="C458" t="str">
        <f t="shared" si="19"/>
        <v>VC15ET13</v>
      </c>
      <c r="E458" t="s">
        <v>668</v>
      </c>
      <c r="F458" t="s">
        <v>655</v>
      </c>
      <c r="G458" s="47" t="s">
        <v>656</v>
      </c>
      <c r="H458">
        <v>2016</v>
      </c>
      <c r="I458" s="16">
        <v>12.591044776119404</v>
      </c>
      <c r="K458" t="s">
        <v>657</v>
      </c>
      <c r="O458" s="14">
        <f t="shared" si="20"/>
        <v>0.12591044776119403</v>
      </c>
      <c r="P458" t="s">
        <v>523</v>
      </c>
      <c r="T458">
        <v>1</v>
      </c>
      <c r="U458" t="s">
        <v>23</v>
      </c>
      <c r="V458" t="s">
        <v>22</v>
      </c>
    </row>
    <row r="459" spans="1:22" x14ac:dyDescent="0.35">
      <c r="A459" t="s">
        <v>475</v>
      </c>
      <c r="B459" t="s">
        <v>666</v>
      </c>
      <c r="C459" t="str">
        <f t="shared" si="19"/>
        <v>VC15ET14</v>
      </c>
      <c r="E459" t="s">
        <v>668</v>
      </c>
      <c r="F459" t="s">
        <v>655</v>
      </c>
      <c r="G459" s="47" t="s">
        <v>656</v>
      </c>
      <c r="H459">
        <v>2016</v>
      </c>
      <c r="I459" s="16">
        <v>13.718534482758621</v>
      </c>
      <c r="K459" t="s">
        <v>657</v>
      </c>
      <c r="O459" s="14">
        <f t="shared" si="20"/>
        <v>0.13718534482758621</v>
      </c>
      <c r="P459" t="s">
        <v>523</v>
      </c>
      <c r="T459">
        <v>1</v>
      </c>
      <c r="U459" t="s">
        <v>25</v>
      </c>
      <c r="V459" t="s">
        <v>24</v>
      </c>
    </row>
    <row r="460" spans="1:22" x14ac:dyDescent="0.35">
      <c r="A460" t="s">
        <v>475</v>
      </c>
      <c r="B460" t="s">
        <v>666</v>
      </c>
      <c r="C460" t="str">
        <f t="shared" si="19"/>
        <v>VC15ET15</v>
      </c>
      <c r="E460" t="s">
        <v>668</v>
      </c>
      <c r="F460" t="s">
        <v>655</v>
      </c>
      <c r="G460" s="47" t="s">
        <v>656</v>
      </c>
      <c r="H460">
        <v>2016</v>
      </c>
      <c r="I460" s="16">
        <v>14.98404255319149</v>
      </c>
      <c r="K460" t="s">
        <v>657</v>
      </c>
      <c r="O460" s="14">
        <f t="shared" si="20"/>
        <v>0.1498404255319149</v>
      </c>
      <c r="P460" t="s">
        <v>523</v>
      </c>
      <c r="T460">
        <v>1</v>
      </c>
      <c r="U460" t="s">
        <v>27</v>
      </c>
      <c r="V460" t="s">
        <v>26</v>
      </c>
    </row>
    <row r="461" spans="1:22" x14ac:dyDescent="0.35">
      <c r="A461" t="s">
        <v>669</v>
      </c>
      <c r="B461" t="s">
        <v>670</v>
      </c>
      <c r="C461" t="str">
        <f t="shared" si="19"/>
        <v>VC16ET</v>
      </c>
      <c r="D461" t="s">
        <v>671</v>
      </c>
      <c r="E461" t="s">
        <v>672</v>
      </c>
      <c r="F461" t="s">
        <v>655</v>
      </c>
      <c r="G461" s="47" t="s">
        <v>503</v>
      </c>
      <c r="H461">
        <v>2008</v>
      </c>
      <c r="I461" s="16">
        <v>9.6</v>
      </c>
      <c r="J461" s="16"/>
      <c r="K461" t="s">
        <v>673</v>
      </c>
      <c r="O461" s="14">
        <f>I461/100</f>
        <v>9.6000000000000002E-2</v>
      </c>
      <c r="P461" t="s">
        <v>512</v>
      </c>
      <c r="T461">
        <v>0</v>
      </c>
      <c r="U461" t="s">
        <v>5</v>
      </c>
      <c r="V461" t="s">
        <v>4</v>
      </c>
    </row>
    <row r="462" spans="1:22" x14ac:dyDescent="0.35">
      <c r="A462" t="s">
        <v>674</v>
      </c>
      <c r="B462" t="s">
        <v>670</v>
      </c>
      <c r="C462" t="str">
        <f t="shared" si="19"/>
        <v>VC16ET</v>
      </c>
      <c r="E462" t="s">
        <v>675</v>
      </c>
      <c r="F462" t="s">
        <v>655</v>
      </c>
      <c r="G462" s="47" t="s">
        <v>503</v>
      </c>
      <c r="H462">
        <v>2014</v>
      </c>
      <c r="I462" s="16">
        <v>12.61</v>
      </c>
      <c r="J462" s="16"/>
      <c r="K462" t="s">
        <v>673</v>
      </c>
      <c r="O462" s="14">
        <f t="shared" ref="O462:O473" si="21">I462/100</f>
        <v>0.12609999999999999</v>
      </c>
      <c r="P462" t="s">
        <v>512</v>
      </c>
      <c r="T462">
        <v>0</v>
      </c>
      <c r="U462" t="s">
        <v>5</v>
      </c>
      <c r="V462" t="s">
        <v>4</v>
      </c>
    </row>
    <row r="463" spans="1:22" x14ac:dyDescent="0.35">
      <c r="A463" t="s">
        <v>674</v>
      </c>
      <c r="B463" t="s">
        <v>670</v>
      </c>
      <c r="C463" t="str">
        <f t="shared" si="19"/>
        <v>VC16ET01</v>
      </c>
      <c r="E463" t="s">
        <v>675</v>
      </c>
      <c r="F463" t="s">
        <v>655</v>
      </c>
      <c r="G463" s="47" t="s">
        <v>503</v>
      </c>
      <c r="H463">
        <v>2014</v>
      </c>
      <c r="I463" s="16">
        <v>13.89</v>
      </c>
      <c r="J463" s="16"/>
      <c r="K463" t="s">
        <v>673</v>
      </c>
      <c r="O463" s="14">
        <f t="shared" si="21"/>
        <v>0.1389</v>
      </c>
      <c r="P463" t="s">
        <v>512</v>
      </c>
      <c r="T463">
        <v>1</v>
      </c>
      <c r="U463" t="s">
        <v>7</v>
      </c>
      <c r="V463" t="s">
        <v>6</v>
      </c>
    </row>
    <row r="464" spans="1:22" x14ac:dyDescent="0.35">
      <c r="A464" t="s">
        <v>674</v>
      </c>
      <c r="B464" t="s">
        <v>670</v>
      </c>
      <c r="C464" t="str">
        <f t="shared" si="19"/>
        <v>VC16ET02</v>
      </c>
      <c r="E464" t="s">
        <v>675</v>
      </c>
      <c r="F464" t="s">
        <v>655</v>
      </c>
      <c r="G464" s="47" t="s">
        <v>503</v>
      </c>
      <c r="H464">
        <v>2014</v>
      </c>
      <c r="I464" s="16">
        <v>2.4300000000000002</v>
      </c>
      <c r="J464" s="16"/>
      <c r="K464" t="s">
        <v>673</v>
      </c>
      <c r="O464" s="14">
        <f t="shared" si="21"/>
        <v>2.4300000000000002E-2</v>
      </c>
      <c r="P464" t="s">
        <v>512</v>
      </c>
      <c r="T464">
        <v>1</v>
      </c>
      <c r="U464" t="s">
        <v>9</v>
      </c>
      <c r="V464" t="s">
        <v>8</v>
      </c>
    </row>
    <row r="465" spans="1:22" x14ac:dyDescent="0.35">
      <c r="A465" t="s">
        <v>674</v>
      </c>
      <c r="B465" t="s">
        <v>670</v>
      </c>
      <c r="C465" t="str">
        <f t="shared" si="19"/>
        <v>VC16ET03</v>
      </c>
      <c r="E465" t="s">
        <v>675</v>
      </c>
      <c r="F465" t="s">
        <v>655</v>
      </c>
      <c r="G465" s="47" t="s">
        <v>503</v>
      </c>
      <c r="H465">
        <v>2014</v>
      </c>
      <c r="I465" s="16">
        <v>16.649999999999999</v>
      </c>
      <c r="J465" s="16"/>
      <c r="K465" t="s">
        <v>673</v>
      </c>
      <c r="O465" s="14">
        <f t="shared" si="21"/>
        <v>0.16649999999999998</v>
      </c>
      <c r="P465" t="s">
        <v>512</v>
      </c>
      <c r="T465">
        <v>1</v>
      </c>
      <c r="U465" t="s">
        <v>11</v>
      </c>
      <c r="V465" t="s">
        <v>10</v>
      </c>
    </row>
    <row r="466" spans="1:22" x14ac:dyDescent="0.35">
      <c r="A466" t="s">
        <v>674</v>
      </c>
      <c r="B466" t="s">
        <v>670</v>
      </c>
      <c r="C466" t="str">
        <f t="shared" si="19"/>
        <v>VC16ET04</v>
      </c>
      <c r="E466" t="s">
        <v>675</v>
      </c>
      <c r="F466" t="s">
        <v>655</v>
      </c>
      <c r="G466" s="47" t="s">
        <v>503</v>
      </c>
      <c r="H466">
        <v>2014</v>
      </c>
      <c r="I466" s="16">
        <v>7.35</v>
      </c>
      <c r="J466" s="16"/>
      <c r="K466" t="s">
        <v>673</v>
      </c>
      <c r="O466" s="14">
        <f t="shared" si="21"/>
        <v>7.3499999999999996E-2</v>
      </c>
      <c r="P466" t="s">
        <v>512</v>
      </c>
      <c r="T466">
        <v>1</v>
      </c>
      <c r="U466" t="s">
        <v>13</v>
      </c>
      <c r="V466" t="s">
        <v>12</v>
      </c>
    </row>
    <row r="467" spans="1:22" x14ac:dyDescent="0.35">
      <c r="A467" t="s">
        <v>674</v>
      </c>
      <c r="B467" t="s">
        <v>670</v>
      </c>
      <c r="C467" t="str">
        <f t="shared" si="19"/>
        <v>VC16ET05</v>
      </c>
      <c r="E467" t="s">
        <v>675</v>
      </c>
      <c r="F467" t="s">
        <v>655</v>
      </c>
      <c r="G467" s="47" t="s">
        <v>503</v>
      </c>
      <c r="H467">
        <v>2014</v>
      </c>
      <c r="I467" s="16">
        <v>2.4300000000000002</v>
      </c>
      <c r="J467" s="16"/>
      <c r="K467" t="s">
        <v>673</v>
      </c>
      <c r="O467" s="14">
        <f t="shared" si="21"/>
        <v>2.4300000000000002E-2</v>
      </c>
      <c r="P467" t="s">
        <v>512</v>
      </c>
      <c r="T467">
        <v>1</v>
      </c>
      <c r="U467" t="s">
        <v>15</v>
      </c>
      <c r="V467" t="s">
        <v>14</v>
      </c>
    </row>
    <row r="468" spans="1:22" x14ac:dyDescent="0.35">
      <c r="A468" t="s">
        <v>674</v>
      </c>
      <c r="B468" t="s">
        <v>670</v>
      </c>
      <c r="C468" t="str">
        <f t="shared" si="19"/>
        <v>VC16ET06</v>
      </c>
      <c r="E468" t="s">
        <v>675</v>
      </c>
      <c r="F468" t="s">
        <v>655</v>
      </c>
      <c r="G468" s="47" t="s">
        <v>503</v>
      </c>
      <c r="H468">
        <v>2014</v>
      </c>
      <c r="I468" s="16">
        <v>2.4300000000000002</v>
      </c>
      <c r="J468" s="16"/>
      <c r="K468" t="s">
        <v>673</v>
      </c>
      <c r="O468" s="14">
        <f t="shared" si="21"/>
        <v>2.4300000000000002E-2</v>
      </c>
      <c r="P468" t="s">
        <v>512</v>
      </c>
      <c r="T468">
        <v>1</v>
      </c>
      <c r="U468" t="s">
        <v>17</v>
      </c>
      <c r="V468" t="s">
        <v>16</v>
      </c>
    </row>
    <row r="469" spans="1:22" x14ac:dyDescent="0.35">
      <c r="A469" t="s">
        <v>674</v>
      </c>
      <c r="B469" t="s">
        <v>670</v>
      </c>
      <c r="C469" t="str">
        <f t="shared" si="19"/>
        <v>VC16ET07</v>
      </c>
      <c r="E469" t="s">
        <v>675</v>
      </c>
      <c r="F469" t="s">
        <v>655</v>
      </c>
      <c r="G469" s="47" t="s">
        <v>503</v>
      </c>
      <c r="H469">
        <v>2014</v>
      </c>
      <c r="I469" s="16">
        <v>15.76</v>
      </c>
      <c r="J469" s="16"/>
      <c r="K469" t="s">
        <v>673</v>
      </c>
      <c r="O469" s="14">
        <f t="shared" si="21"/>
        <v>0.15759999999999999</v>
      </c>
      <c r="P469" t="s">
        <v>512</v>
      </c>
      <c r="T469">
        <v>1</v>
      </c>
      <c r="U469" t="s">
        <v>19</v>
      </c>
      <c r="V469" t="s">
        <v>18</v>
      </c>
    </row>
    <row r="470" spans="1:22" x14ac:dyDescent="0.35">
      <c r="A470" t="s">
        <v>674</v>
      </c>
      <c r="B470" t="s">
        <v>670</v>
      </c>
      <c r="C470" t="str">
        <f t="shared" si="19"/>
        <v>VC16ET12</v>
      </c>
      <c r="E470" t="s">
        <v>675</v>
      </c>
      <c r="F470" t="s">
        <v>655</v>
      </c>
      <c r="G470" s="47" t="s">
        <v>503</v>
      </c>
      <c r="H470">
        <v>2014</v>
      </c>
      <c r="I470" s="16">
        <v>2.4300000000000002</v>
      </c>
      <c r="J470" s="16"/>
      <c r="K470" t="s">
        <v>673</v>
      </c>
      <c r="O470" s="14">
        <f t="shared" si="21"/>
        <v>2.4300000000000002E-2</v>
      </c>
      <c r="P470" t="s">
        <v>512</v>
      </c>
      <c r="T470">
        <v>1</v>
      </c>
      <c r="U470" t="s">
        <v>21</v>
      </c>
      <c r="V470" t="s">
        <v>20</v>
      </c>
    </row>
    <row r="471" spans="1:22" x14ac:dyDescent="0.35">
      <c r="A471" t="s">
        <v>674</v>
      </c>
      <c r="B471" t="s">
        <v>670</v>
      </c>
      <c r="C471" t="str">
        <f t="shared" si="19"/>
        <v>VC16ET13</v>
      </c>
      <c r="E471" t="s">
        <v>675</v>
      </c>
      <c r="F471" t="s">
        <v>655</v>
      </c>
      <c r="G471" s="47" t="s">
        <v>503</v>
      </c>
      <c r="H471">
        <v>2014</v>
      </c>
      <c r="I471" s="16">
        <v>23.09</v>
      </c>
      <c r="J471" s="16"/>
      <c r="K471" t="s">
        <v>673</v>
      </c>
      <c r="O471" s="14">
        <f t="shared" si="21"/>
        <v>0.23089999999999999</v>
      </c>
      <c r="P471" t="s">
        <v>512</v>
      </c>
      <c r="T471">
        <v>1</v>
      </c>
      <c r="U471" t="s">
        <v>23</v>
      </c>
      <c r="V471" t="s">
        <v>22</v>
      </c>
    </row>
    <row r="472" spans="1:22" x14ac:dyDescent="0.35">
      <c r="A472" t="s">
        <v>674</v>
      </c>
      <c r="B472" t="s">
        <v>670</v>
      </c>
      <c r="C472" t="str">
        <f t="shared" si="19"/>
        <v>VC16ET14</v>
      </c>
      <c r="E472" t="s">
        <v>675</v>
      </c>
      <c r="F472" t="s">
        <v>655</v>
      </c>
      <c r="G472" s="47" t="s">
        <v>503</v>
      </c>
      <c r="H472">
        <v>2014</v>
      </c>
      <c r="I472" s="16">
        <v>32.380000000000003</v>
      </c>
      <c r="J472" s="16"/>
      <c r="K472" t="s">
        <v>673</v>
      </c>
      <c r="O472" s="14">
        <f t="shared" si="21"/>
        <v>0.32380000000000003</v>
      </c>
      <c r="P472" t="s">
        <v>512</v>
      </c>
      <c r="T472">
        <v>1</v>
      </c>
      <c r="U472" t="s">
        <v>25</v>
      </c>
      <c r="V472" t="s">
        <v>24</v>
      </c>
    </row>
    <row r="473" spans="1:22" x14ac:dyDescent="0.35">
      <c r="A473" t="s">
        <v>674</v>
      </c>
      <c r="B473" t="s">
        <v>670</v>
      </c>
      <c r="C473" t="str">
        <f t="shared" si="19"/>
        <v>VC16ET15</v>
      </c>
      <c r="E473" t="s">
        <v>675</v>
      </c>
      <c r="F473" t="s">
        <v>655</v>
      </c>
      <c r="G473" s="47" t="s">
        <v>503</v>
      </c>
      <c r="H473">
        <v>2014</v>
      </c>
      <c r="I473" s="16">
        <v>23.09</v>
      </c>
      <c r="J473" s="16"/>
      <c r="K473" t="s">
        <v>673</v>
      </c>
      <c r="O473" s="14">
        <f t="shared" si="21"/>
        <v>0.23089999999999999</v>
      </c>
      <c r="P473" t="s">
        <v>512</v>
      </c>
      <c r="T473">
        <v>1</v>
      </c>
      <c r="U473" t="s">
        <v>27</v>
      </c>
      <c r="V473" t="s">
        <v>26</v>
      </c>
    </row>
    <row r="474" spans="1:22" x14ac:dyDescent="0.35">
      <c r="A474" t="s">
        <v>676</v>
      </c>
      <c r="B474" t="s">
        <v>677</v>
      </c>
      <c r="C474" t="str">
        <f t="shared" si="19"/>
        <v>VC17ET</v>
      </c>
      <c r="D474" t="s">
        <v>678</v>
      </c>
      <c r="E474" t="s">
        <v>679</v>
      </c>
      <c r="F474" t="s">
        <v>680</v>
      </c>
      <c r="G474" s="47" t="s">
        <v>656</v>
      </c>
      <c r="H474">
        <v>2016</v>
      </c>
      <c r="I474" s="16">
        <v>14</v>
      </c>
      <c r="J474" s="16"/>
      <c r="K474" t="s">
        <v>681</v>
      </c>
      <c r="O474" s="14">
        <f>I474/100</f>
        <v>0.14000000000000001</v>
      </c>
      <c r="P474" t="s">
        <v>523</v>
      </c>
      <c r="T474">
        <v>0</v>
      </c>
      <c r="U474" t="s">
        <v>5</v>
      </c>
      <c r="V474" t="s">
        <v>4</v>
      </c>
    </row>
    <row r="475" spans="1:22" s="52" customFormat="1" x14ac:dyDescent="0.35">
      <c r="A475" s="52" t="s">
        <v>682</v>
      </c>
      <c r="D475" s="52" t="s">
        <v>683</v>
      </c>
      <c r="E475" s="52" t="s">
        <v>684</v>
      </c>
      <c r="F475" s="52" t="s">
        <v>680</v>
      </c>
      <c r="G475" s="53"/>
      <c r="I475" s="56">
        <v>13.09</v>
      </c>
      <c r="J475" s="56"/>
      <c r="K475" s="52" t="s">
        <v>685</v>
      </c>
      <c r="O475" s="61">
        <f>I475/100/(49-15)</f>
        <v>3.8499999999999997E-3</v>
      </c>
      <c r="P475" s="52" t="s">
        <v>512</v>
      </c>
      <c r="Q475" s="57"/>
      <c r="T475" s="52">
        <v>0</v>
      </c>
      <c r="U475" s="52" t="s">
        <v>5</v>
      </c>
      <c r="V475" s="52" t="s">
        <v>4</v>
      </c>
    </row>
    <row r="476" spans="1:22" x14ac:dyDescent="0.35">
      <c r="A476" t="s">
        <v>475</v>
      </c>
      <c r="B476" t="s">
        <v>686</v>
      </c>
      <c r="C476" t="str">
        <f t="shared" si="19"/>
        <v>VC18ET</v>
      </c>
      <c r="D476" t="s">
        <v>683</v>
      </c>
      <c r="E476" t="s">
        <v>687</v>
      </c>
      <c r="F476" t="s">
        <v>680</v>
      </c>
      <c r="G476" s="47" t="s">
        <v>656</v>
      </c>
      <c r="H476">
        <v>2016</v>
      </c>
      <c r="I476" s="16">
        <v>6.5</v>
      </c>
      <c r="J476" s="16"/>
      <c r="K476" t="s">
        <v>681</v>
      </c>
      <c r="L476" t="s">
        <v>512</v>
      </c>
      <c r="O476" s="14">
        <f>I476/100</f>
        <v>6.5000000000000002E-2</v>
      </c>
      <c r="P476" t="s">
        <v>512</v>
      </c>
      <c r="T476">
        <v>0</v>
      </c>
      <c r="U476" t="s">
        <v>5</v>
      </c>
      <c r="V476" t="s">
        <v>4</v>
      </c>
    </row>
    <row r="477" spans="1:22" x14ac:dyDescent="0.35">
      <c r="A477" t="s">
        <v>475</v>
      </c>
      <c r="B477" t="s">
        <v>686</v>
      </c>
      <c r="C477" t="str">
        <f t="shared" si="19"/>
        <v>VC18ETU</v>
      </c>
      <c r="E477" t="s">
        <v>687</v>
      </c>
      <c r="F477" t="s">
        <v>680</v>
      </c>
      <c r="G477" s="47" t="s">
        <v>656</v>
      </c>
      <c r="H477">
        <v>2016</v>
      </c>
      <c r="I477" s="16">
        <v>2</v>
      </c>
      <c r="J477" s="16"/>
      <c r="K477" t="s">
        <v>681</v>
      </c>
      <c r="L477" t="s">
        <v>512</v>
      </c>
      <c r="O477" s="14">
        <f t="shared" ref="O477:O503" si="22">I477/100</f>
        <v>0.02</v>
      </c>
      <c r="P477" t="s">
        <v>512</v>
      </c>
      <c r="T477">
        <v>0.5</v>
      </c>
      <c r="U477" t="s">
        <v>270</v>
      </c>
      <c r="V477" t="s">
        <v>269</v>
      </c>
    </row>
    <row r="478" spans="1:22" x14ac:dyDescent="0.35">
      <c r="A478" t="s">
        <v>475</v>
      </c>
      <c r="B478" t="s">
        <v>686</v>
      </c>
      <c r="C478" t="str">
        <f t="shared" si="19"/>
        <v>VC18ETR</v>
      </c>
      <c r="E478" t="s">
        <v>687</v>
      </c>
      <c r="F478" t="s">
        <v>680</v>
      </c>
      <c r="G478" s="47" t="s">
        <v>656</v>
      </c>
      <c r="H478">
        <v>2016</v>
      </c>
      <c r="I478" s="16">
        <v>7.7</v>
      </c>
      <c r="J478" s="16"/>
      <c r="K478" t="s">
        <v>681</v>
      </c>
      <c r="L478" t="s">
        <v>512</v>
      </c>
      <c r="O478" s="14">
        <f t="shared" si="22"/>
        <v>7.6999999999999999E-2</v>
      </c>
      <c r="P478" t="s">
        <v>512</v>
      </c>
      <c r="T478">
        <v>0.5</v>
      </c>
      <c r="U478" t="s">
        <v>284</v>
      </c>
      <c r="V478" t="s">
        <v>283</v>
      </c>
    </row>
    <row r="479" spans="1:22" x14ac:dyDescent="0.35">
      <c r="A479" t="s">
        <v>475</v>
      </c>
      <c r="B479" t="s">
        <v>686</v>
      </c>
      <c r="C479" t="str">
        <f t="shared" si="19"/>
        <v>VC18ET01</v>
      </c>
      <c r="E479" t="s">
        <v>687</v>
      </c>
      <c r="F479" t="s">
        <v>680</v>
      </c>
      <c r="G479" s="47" t="s">
        <v>656</v>
      </c>
      <c r="H479">
        <v>2016</v>
      </c>
      <c r="I479" s="16">
        <v>6.2</v>
      </c>
      <c r="J479" s="16"/>
      <c r="K479" t="s">
        <v>681</v>
      </c>
      <c r="L479" t="s">
        <v>512</v>
      </c>
      <c r="O479" s="14">
        <f t="shared" si="22"/>
        <v>6.2E-2</v>
      </c>
      <c r="P479" t="s">
        <v>512</v>
      </c>
      <c r="T479">
        <v>1</v>
      </c>
      <c r="U479" t="s">
        <v>7</v>
      </c>
      <c r="V479" t="s">
        <v>6</v>
      </c>
    </row>
    <row r="480" spans="1:22" x14ac:dyDescent="0.35">
      <c r="A480" t="s">
        <v>475</v>
      </c>
      <c r="B480" t="s">
        <v>686</v>
      </c>
      <c r="C480" t="str">
        <f t="shared" si="19"/>
        <v>VC18ET02</v>
      </c>
      <c r="E480" t="s">
        <v>687</v>
      </c>
      <c r="F480" t="s">
        <v>680</v>
      </c>
      <c r="G480" s="47" t="s">
        <v>656</v>
      </c>
      <c r="H480">
        <v>2016</v>
      </c>
      <c r="I480" s="16">
        <v>1.4</v>
      </c>
      <c r="J480" s="16"/>
      <c r="K480" t="s">
        <v>681</v>
      </c>
      <c r="L480" t="s">
        <v>512</v>
      </c>
      <c r="O480" s="14">
        <f t="shared" si="22"/>
        <v>1.3999999999999999E-2</v>
      </c>
      <c r="P480" t="s">
        <v>512</v>
      </c>
      <c r="T480">
        <v>1</v>
      </c>
      <c r="U480" t="s">
        <v>9</v>
      </c>
      <c r="V480" t="s">
        <v>8</v>
      </c>
    </row>
    <row r="481" spans="1:22" x14ac:dyDescent="0.35">
      <c r="A481" t="s">
        <v>475</v>
      </c>
      <c r="B481" t="s">
        <v>686</v>
      </c>
      <c r="C481" t="str">
        <f t="shared" si="19"/>
        <v>VC18ET03</v>
      </c>
      <c r="E481" t="s">
        <v>687</v>
      </c>
      <c r="F481" t="s">
        <v>680</v>
      </c>
      <c r="G481" s="47" t="s">
        <v>656</v>
      </c>
      <c r="H481">
        <v>2016</v>
      </c>
      <c r="I481" s="16">
        <v>6.9</v>
      </c>
      <c r="J481" s="16"/>
      <c r="K481" t="s">
        <v>681</v>
      </c>
      <c r="L481" t="s">
        <v>512</v>
      </c>
      <c r="O481" s="14">
        <f t="shared" si="22"/>
        <v>6.9000000000000006E-2</v>
      </c>
      <c r="P481" t="s">
        <v>512</v>
      </c>
      <c r="T481">
        <v>1</v>
      </c>
      <c r="U481" t="s">
        <v>11</v>
      </c>
      <c r="V481" t="s">
        <v>10</v>
      </c>
    </row>
    <row r="482" spans="1:22" x14ac:dyDescent="0.35">
      <c r="A482" t="s">
        <v>475</v>
      </c>
      <c r="B482" t="s">
        <v>686</v>
      </c>
      <c r="C482" t="str">
        <f t="shared" si="19"/>
        <v>VC18ET04</v>
      </c>
      <c r="E482" t="s">
        <v>687</v>
      </c>
      <c r="F482" t="s">
        <v>680</v>
      </c>
      <c r="G482" s="47" t="s">
        <v>656</v>
      </c>
      <c r="H482">
        <v>2016</v>
      </c>
      <c r="I482" s="16">
        <v>9.4</v>
      </c>
      <c r="J482" s="16"/>
      <c r="K482" t="s">
        <v>681</v>
      </c>
      <c r="L482" t="s">
        <v>512</v>
      </c>
      <c r="O482" s="14">
        <f t="shared" si="22"/>
        <v>9.4E-2</v>
      </c>
      <c r="P482" t="s">
        <v>512</v>
      </c>
      <c r="T482">
        <v>1</v>
      </c>
      <c r="U482" t="s">
        <v>13</v>
      </c>
      <c r="V482" t="s">
        <v>12</v>
      </c>
    </row>
    <row r="483" spans="1:22" x14ac:dyDescent="0.35">
      <c r="A483" t="s">
        <v>475</v>
      </c>
      <c r="B483" t="s">
        <v>686</v>
      </c>
      <c r="C483" t="str">
        <f t="shared" si="19"/>
        <v>VC18ET05</v>
      </c>
      <c r="E483" t="s">
        <v>687</v>
      </c>
      <c r="F483" t="s">
        <v>680</v>
      </c>
      <c r="G483" s="47" t="s">
        <v>656</v>
      </c>
      <c r="H483">
        <v>2016</v>
      </c>
      <c r="I483" s="16">
        <v>0.3</v>
      </c>
      <c r="J483" s="16"/>
      <c r="K483" t="s">
        <v>681</v>
      </c>
      <c r="L483" t="s">
        <v>512</v>
      </c>
      <c r="O483" s="14">
        <f t="shared" si="22"/>
        <v>3.0000000000000001E-3</v>
      </c>
      <c r="P483" t="s">
        <v>512</v>
      </c>
      <c r="T483">
        <v>1</v>
      </c>
      <c r="U483" t="s">
        <v>15</v>
      </c>
      <c r="V483" t="s">
        <v>14</v>
      </c>
    </row>
    <row r="484" spans="1:22" x14ac:dyDescent="0.35">
      <c r="A484" t="s">
        <v>475</v>
      </c>
      <c r="B484" t="s">
        <v>686</v>
      </c>
      <c r="C484" t="str">
        <f t="shared" si="19"/>
        <v>VC18ET06</v>
      </c>
      <c r="E484" t="s">
        <v>687</v>
      </c>
      <c r="F484" t="s">
        <v>680</v>
      </c>
      <c r="G484" s="47" t="s">
        <v>656</v>
      </c>
      <c r="H484">
        <v>2016</v>
      </c>
      <c r="I484" s="16">
        <v>4.5999999999999996</v>
      </c>
      <c r="J484" s="16"/>
      <c r="K484" t="s">
        <v>681</v>
      </c>
      <c r="L484" t="s">
        <v>512</v>
      </c>
      <c r="O484" s="14">
        <f t="shared" si="22"/>
        <v>4.5999999999999999E-2</v>
      </c>
      <c r="P484" t="s">
        <v>512</v>
      </c>
      <c r="T484">
        <v>1</v>
      </c>
      <c r="U484" t="s">
        <v>17</v>
      </c>
      <c r="V484" t="s">
        <v>16</v>
      </c>
    </row>
    <row r="485" spans="1:22" ht="13" customHeight="1" x14ac:dyDescent="0.35">
      <c r="A485" t="s">
        <v>475</v>
      </c>
      <c r="B485" t="s">
        <v>686</v>
      </c>
      <c r="C485" t="str">
        <f t="shared" si="19"/>
        <v>VC18ET07</v>
      </c>
      <c r="E485" t="s">
        <v>687</v>
      </c>
      <c r="F485" t="s">
        <v>680</v>
      </c>
      <c r="G485" s="47" t="s">
        <v>656</v>
      </c>
      <c r="H485">
        <v>2016</v>
      </c>
      <c r="I485" s="16">
        <v>3.7</v>
      </c>
      <c r="J485" s="16"/>
      <c r="K485" t="s">
        <v>681</v>
      </c>
      <c r="L485" t="s">
        <v>512</v>
      </c>
      <c r="O485" s="14">
        <f t="shared" si="22"/>
        <v>3.7000000000000005E-2</v>
      </c>
      <c r="P485" t="s">
        <v>512</v>
      </c>
      <c r="T485">
        <v>1</v>
      </c>
      <c r="U485" t="s">
        <v>19</v>
      </c>
      <c r="V485" t="s">
        <v>18</v>
      </c>
    </row>
    <row r="486" spans="1:22" ht="13" customHeight="1" x14ac:dyDescent="0.35">
      <c r="A486" t="s">
        <v>475</v>
      </c>
      <c r="B486" t="s">
        <v>686</v>
      </c>
      <c r="C486" t="str">
        <f t="shared" si="19"/>
        <v>VC18ET12</v>
      </c>
      <c r="E486" t="s">
        <v>687</v>
      </c>
      <c r="F486" t="s">
        <v>680</v>
      </c>
      <c r="G486" s="47" t="s">
        <v>656</v>
      </c>
      <c r="H486">
        <v>2016</v>
      </c>
      <c r="I486" s="16">
        <v>7.3</v>
      </c>
      <c r="J486" s="16"/>
      <c r="K486" t="s">
        <v>681</v>
      </c>
      <c r="L486" t="s">
        <v>512</v>
      </c>
      <c r="O486" s="14">
        <f t="shared" si="22"/>
        <v>7.2999999999999995E-2</v>
      </c>
      <c r="P486" t="s">
        <v>512</v>
      </c>
      <c r="T486">
        <v>1</v>
      </c>
      <c r="U486" t="s">
        <v>21</v>
      </c>
      <c r="V486" t="s">
        <v>20</v>
      </c>
    </row>
    <row r="487" spans="1:22" ht="13" customHeight="1" x14ac:dyDescent="0.35">
      <c r="A487" t="s">
        <v>475</v>
      </c>
      <c r="B487" t="s">
        <v>686</v>
      </c>
      <c r="C487" t="str">
        <f t="shared" si="19"/>
        <v>VC18ET13</v>
      </c>
      <c r="E487" t="s">
        <v>687</v>
      </c>
      <c r="F487" t="s">
        <v>680</v>
      </c>
      <c r="G487" s="47" t="s">
        <v>656</v>
      </c>
      <c r="H487">
        <v>2016</v>
      </c>
      <c r="I487" s="16">
        <v>2.6</v>
      </c>
      <c r="J487" s="16"/>
      <c r="K487" t="s">
        <v>681</v>
      </c>
      <c r="L487" t="s">
        <v>512</v>
      </c>
      <c r="O487" s="14">
        <f t="shared" si="22"/>
        <v>2.6000000000000002E-2</v>
      </c>
      <c r="P487" t="s">
        <v>512</v>
      </c>
      <c r="T487">
        <v>1</v>
      </c>
      <c r="U487" t="s">
        <v>23</v>
      </c>
      <c r="V487" t="s">
        <v>22</v>
      </c>
    </row>
    <row r="488" spans="1:22" ht="13" customHeight="1" x14ac:dyDescent="0.35">
      <c r="A488" t="s">
        <v>475</v>
      </c>
      <c r="B488" t="s">
        <v>686</v>
      </c>
      <c r="C488" t="str">
        <f t="shared" si="19"/>
        <v>VC18ET14</v>
      </c>
      <c r="E488" t="s">
        <v>687</v>
      </c>
      <c r="F488" t="s">
        <v>680</v>
      </c>
      <c r="G488" s="47" t="s">
        <v>656</v>
      </c>
      <c r="H488">
        <v>2016</v>
      </c>
      <c r="I488" s="16">
        <v>1.4</v>
      </c>
      <c r="J488" s="16"/>
      <c r="K488" t="s">
        <v>681</v>
      </c>
      <c r="L488" t="s">
        <v>512</v>
      </c>
      <c r="O488" s="14">
        <f t="shared" si="22"/>
        <v>1.3999999999999999E-2</v>
      </c>
      <c r="P488" t="s">
        <v>512</v>
      </c>
      <c r="T488">
        <v>1</v>
      </c>
      <c r="U488" t="s">
        <v>25</v>
      </c>
      <c r="V488" t="s">
        <v>24</v>
      </c>
    </row>
    <row r="489" spans="1:22" ht="13" customHeight="1" x14ac:dyDescent="0.35">
      <c r="A489" t="s">
        <v>475</v>
      </c>
      <c r="B489" t="s">
        <v>686</v>
      </c>
      <c r="C489" t="str">
        <f t="shared" si="19"/>
        <v>VC18ET15</v>
      </c>
      <c r="E489" t="s">
        <v>687</v>
      </c>
      <c r="F489" t="s">
        <v>680</v>
      </c>
      <c r="G489" s="47" t="s">
        <v>656</v>
      </c>
      <c r="H489">
        <v>2016</v>
      </c>
      <c r="I489" s="16">
        <v>3.5</v>
      </c>
      <c r="J489" s="16"/>
      <c r="K489" t="s">
        <v>681</v>
      </c>
      <c r="L489" t="s">
        <v>512</v>
      </c>
      <c r="O489" s="14">
        <f t="shared" si="22"/>
        <v>3.5000000000000003E-2</v>
      </c>
      <c r="P489" t="s">
        <v>512</v>
      </c>
      <c r="T489">
        <v>1</v>
      </c>
      <c r="U489" t="s">
        <v>27</v>
      </c>
      <c r="V489" t="s">
        <v>26</v>
      </c>
    </row>
    <row r="490" spans="1:22" ht="13" customHeight="1" x14ac:dyDescent="0.35">
      <c r="A490" t="s">
        <v>475</v>
      </c>
      <c r="B490" t="s">
        <v>688</v>
      </c>
      <c r="C490" t="str">
        <f t="shared" si="19"/>
        <v>VC19ET</v>
      </c>
      <c r="D490" t="s">
        <v>689</v>
      </c>
      <c r="E490" t="s">
        <v>690</v>
      </c>
      <c r="F490" t="s">
        <v>680</v>
      </c>
      <c r="G490" s="47" t="s">
        <v>656</v>
      </c>
      <c r="H490">
        <v>2016</v>
      </c>
      <c r="I490" s="16">
        <v>14.8</v>
      </c>
      <c r="J490" s="16"/>
      <c r="K490" t="s">
        <v>681</v>
      </c>
      <c r="L490" t="s">
        <v>512</v>
      </c>
      <c r="O490" s="14">
        <f t="shared" si="22"/>
        <v>0.14800000000000002</v>
      </c>
      <c r="P490" t="s">
        <v>512</v>
      </c>
      <c r="T490">
        <v>0</v>
      </c>
      <c r="U490" t="s">
        <v>5</v>
      </c>
      <c r="V490" t="s">
        <v>4</v>
      </c>
    </row>
    <row r="491" spans="1:22" ht="13" customHeight="1" x14ac:dyDescent="0.35">
      <c r="A491" t="s">
        <v>475</v>
      </c>
      <c r="B491" t="s">
        <v>688</v>
      </c>
      <c r="C491" t="str">
        <f t="shared" si="19"/>
        <v>VC19ETU</v>
      </c>
      <c r="E491" t="s">
        <v>690</v>
      </c>
      <c r="F491" t="s">
        <v>680</v>
      </c>
      <c r="G491" s="47" t="s">
        <v>656</v>
      </c>
      <c r="H491">
        <v>2016</v>
      </c>
      <c r="I491" s="16">
        <v>10.6</v>
      </c>
      <c r="J491" s="16"/>
      <c r="K491" t="s">
        <v>681</v>
      </c>
      <c r="L491" t="s">
        <v>512</v>
      </c>
      <c r="O491" s="14">
        <f t="shared" si="22"/>
        <v>0.106</v>
      </c>
      <c r="P491" t="s">
        <v>512</v>
      </c>
      <c r="T491">
        <v>0.5</v>
      </c>
      <c r="U491" t="s">
        <v>270</v>
      </c>
      <c r="V491" t="s">
        <v>269</v>
      </c>
    </row>
    <row r="492" spans="1:22" ht="13" customHeight="1" x14ac:dyDescent="0.35">
      <c r="A492" t="s">
        <v>475</v>
      </c>
      <c r="B492" t="s">
        <v>688</v>
      </c>
      <c r="C492" t="str">
        <f t="shared" si="19"/>
        <v>VC19ETR</v>
      </c>
      <c r="E492" t="s">
        <v>690</v>
      </c>
      <c r="F492" t="s">
        <v>680</v>
      </c>
      <c r="G492" s="47" t="s">
        <v>656</v>
      </c>
      <c r="H492">
        <v>2016</v>
      </c>
      <c r="I492" s="16">
        <v>16</v>
      </c>
      <c r="J492" s="16"/>
      <c r="K492" t="s">
        <v>681</v>
      </c>
      <c r="L492" t="s">
        <v>512</v>
      </c>
      <c r="O492" s="14">
        <f t="shared" si="22"/>
        <v>0.16</v>
      </c>
      <c r="P492" t="s">
        <v>512</v>
      </c>
      <c r="T492">
        <v>0.5</v>
      </c>
      <c r="U492" t="s">
        <v>284</v>
      </c>
      <c r="V492" t="s">
        <v>283</v>
      </c>
    </row>
    <row r="493" spans="1:22" ht="13" customHeight="1" x14ac:dyDescent="0.35">
      <c r="A493" t="s">
        <v>475</v>
      </c>
      <c r="B493" t="s">
        <v>688</v>
      </c>
      <c r="C493" t="str">
        <f t="shared" si="19"/>
        <v>VC19ET01</v>
      </c>
      <c r="E493" t="s">
        <v>690</v>
      </c>
      <c r="F493" t="s">
        <v>680</v>
      </c>
      <c r="G493" s="47" t="s">
        <v>656</v>
      </c>
      <c r="H493">
        <v>2016</v>
      </c>
      <c r="I493" s="16">
        <v>10.8</v>
      </c>
      <c r="J493" s="16"/>
      <c r="K493" t="s">
        <v>681</v>
      </c>
      <c r="L493" t="s">
        <v>512</v>
      </c>
      <c r="O493" s="14">
        <f t="shared" si="22"/>
        <v>0.10800000000000001</v>
      </c>
      <c r="P493" t="s">
        <v>512</v>
      </c>
      <c r="T493">
        <v>1</v>
      </c>
      <c r="U493" t="s">
        <v>7</v>
      </c>
      <c r="V493" t="s">
        <v>6</v>
      </c>
    </row>
    <row r="494" spans="1:22" ht="13" customHeight="1" x14ac:dyDescent="0.35">
      <c r="A494" t="s">
        <v>475</v>
      </c>
      <c r="B494" t="s">
        <v>688</v>
      </c>
      <c r="C494" t="str">
        <f t="shared" si="19"/>
        <v>VC19ET02</v>
      </c>
      <c r="E494" t="s">
        <v>690</v>
      </c>
      <c r="F494" t="s">
        <v>680</v>
      </c>
      <c r="G494" s="47" t="s">
        <v>656</v>
      </c>
      <c r="H494">
        <v>2016</v>
      </c>
      <c r="I494" s="16">
        <v>6</v>
      </c>
      <c r="J494" s="16"/>
      <c r="K494" t="s">
        <v>681</v>
      </c>
      <c r="L494" t="s">
        <v>512</v>
      </c>
      <c r="O494" s="14">
        <f t="shared" si="22"/>
        <v>0.06</v>
      </c>
      <c r="P494" t="s">
        <v>512</v>
      </c>
      <c r="T494">
        <v>1</v>
      </c>
      <c r="U494" t="s">
        <v>9</v>
      </c>
      <c r="V494" t="s">
        <v>8</v>
      </c>
    </row>
    <row r="495" spans="1:22" ht="13" customHeight="1" x14ac:dyDescent="0.35">
      <c r="A495" t="s">
        <v>475</v>
      </c>
      <c r="B495" t="s">
        <v>688</v>
      </c>
      <c r="C495" t="str">
        <f t="shared" si="19"/>
        <v>VC19ET03</v>
      </c>
      <c r="E495" t="s">
        <v>690</v>
      </c>
      <c r="F495" t="s">
        <v>680</v>
      </c>
      <c r="G495" s="47" t="s">
        <v>656</v>
      </c>
      <c r="H495">
        <v>2016</v>
      </c>
      <c r="I495" s="16">
        <v>13.4</v>
      </c>
      <c r="J495" s="16"/>
      <c r="K495" t="s">
        <v>681</v>
      </c>
      <c r="L495" t="s">
        <v>512</v>
      </c>
      <c r="O495" s="14">
        <f t="shared" si="22"/>
        <v>0.13400000000000001</v>
      </c>
      <c r="P495" t="s">
        <v>512</v>
      </c>
      <c r="T495">
        <v>1</v>
      </c>
      <c r="U495" t="s">
        <v>11</v>
      </c>
      <c r="V495" t="s">
        <v>10</v>
      </c>
    </row>
    <row r="496" spans="1:22" ht="13" customHeight="1" x14ac:dyDescent="0.35">
      <c r="A496" t="s">
        <v>475</v>
      </c>
      <c r="B496" t="s">
        <v>688</v>
      </c>
      <c r="C496" t="str">
        <f t="shared" si="19"/>
        <v>VC19ET04</v>
      </c>
      <c r="E496" t="s">
        <v>690</v>
      </c>
      <c r="F496" t="s">
        <v>680</v>
      </c>
      <c r="G496" s="47" t="s">
        <v>656</v>
      </c>
      <c r="H496">
        <v>2016</v>
      </c>
      <c r="I496" s="16">
        <v>20.2</v>
      </c>
      <c r="J496" s="16"/>
      <c r="K496" t="s">
        <v>681</v>
      </c>
      <c r="L496" t="s">
        <v>512</v>
      </c>
      <c r="O496" s="14">
        <f t="shared" si="22"/>
        <v>0.20199999999999999</v>
      </c>
      <c r="P496" t="s">
        <v>512</v>
      </c>
      <c r="T496">
        <v>1</v>
      </c>
      <c r="U496" t="s">
        <v>13</v>
      </c>
      <c r="V496" t="s">
        <v>12</v>
      </c>
    </row>
    <row r="497" spans="1:22" ht="13" customHeight="1" x14ac:dyDescent="0.35">
      <c r="A497" t="s">
        <v>475</v>
      </c>
      <c r="B497" t="s">
        <v>688</v>
      </c>
      <c r="C497" t="str">
        <f t="shared" si="19"/>
        <v>VC19ET05</v>
      </c>
      <c r="E497" t="s">
        <v>690</v>
      </c>
      <c r="F497" t="s">
        <v>680</v>
      </c>
      <c r="G497" s="47" t="s">
        <v>656</v>
      </c>
      <c r="H497">
        <v>2016</v>
      </c>
      <c r="I497" s="16">
        <v>4.5999999999999996</v>
      </c>
      <c r="J497" s="16"/>
      <c r="K497" t="s">
        <v>681</v>
      </c>
      <c r="L497" t="s">
        <v>512</v>
      </c>
      <c r="O497" s="14">
        <f t="shared" si="22"/>
        <v>4.5999999999999999E-2</v>
      </c>
      <c r="P497" t="s">
        <v>512</v>
      </c>
      <c r="T497">
        <v>1</v>
      </c>
      <c r="U497" t="s">
        <v>15</v>
      </c>
      <c r="V497" t="s">
        <v>14</v>
      </c>
    </row>
    <row r="498" spans="1:22" ht="13" customHeight="1" x14ac:dyDescent="0.35">
      <c r="A498" t="s">
        <v>475</v>
      </c>
      <c r="B498" t="s">
        <v>688</v>
      </c>
      <c r="C498" t="str">
        <f t="shared" si="19"/>
        <v>VC19ET06</v>
      </c>
      <c r="E498" t="s">
        <v>690</v>
      </c>
      <c r="F498" t="s">
        <v>680</v>
      </c>
      <c r="G498" s="47" t="s">
        <v>656</v>
      </c>
      <c r="H498">
        <v>2016</v>
      </c>
      <c r="I498" s="16">
        <v>12.5</v>
      </c>
      <c r="J498" s="16"/>
      <c r="K498" t="s">
        <v>681</v>
      </c>
      <c r="L498" t="s">
        <v>512</v>
      </c>
      <c r="O498" s="14">
        <f t="shared" si="22"/>
        <v>0.125</v>
      </c>
      <c r="P498" t="s">
        <v>512</v>
      </c>
      <c r="T498">
        <v>1</v>
      </c>
      <c r="U498" t="s">
        <v>17</v>
      </c>
      <c r="V498" t="s">
        <v>16</v>
      </c>
    </row>
    <row r="499" spans="1:22" ht="13" customHeight="1" x14ac:dyDescent="0.35">
      <c r="A499" t="s">
        <v>475</v>
      </c>
      <c r="B499" t="s">
        <v>688</v>
      </c>
      <c r="C499" t="str">
        <f t="shared" si="19"/>
        <v>VC19ET07</v>
      </c>
      <c r="E499" t="s">
        <v>690</v>
      </c>
      <c r="F499" t="s">
        <v>680</v>
      </c>
      <c r="G499" s="47" t="s">
        <v>656</v>
      </c>
      <c r="H499">
        <v>2016</v>
      </c>
      <c r="I499" s="16">
        <v>11.4</v>
      </c>
      <c r="J499" s="16"/>
      <c r="K499" t="s">
        <v>681</v>
      </c>
      <c r="L499" t="s">
        <v>512</v>
      </c>
      <c r="O499" s="14">
        <f t="shared" si="22"/>
        <v>0.114</v>
      </c>
      <c r="P499" t="s">
        <v>512</v>
      </c>
      <c r="T499">
        <v>1</v>
      </c>
      <c r="U499" t="s">
        <v>19</v>
      </c>
      <c r="V499" t="s">
        <v>18</v>
      </c>
    </row>
    <row r="500" spans="1:22" ht="13" customHeight="1" x14ac:dyDescent="0.35">
      <c r="A500" t="s">
        <v>475</v>
      </c>
      <c r="B500" t="s">
        <v>688</v>
      </c>
      <c r="C500" t="str">
        <f t="shared" si="19"/>
        <v>VC19ET12</v>
      </c>
      <c r="E500" t="s">
        <v>690</v>
      </c>
      <c r="F500" t="s">
        <v>680</v>
      </c>
      <c r="G500" s="47" t="s">
        <v>656</v>
      </c>
      <c r="H500">
        <v>2016</v>
      </c>
      <c r="I500" s="16">
        <v>18.899999999999999</v>
      </c>
      <c r="J500" s="16"/>
      <c r="K500" t="s">
        <v>681</v>
      </c>
      <c r="L500" t="s">
        <v>512</v>
      </c>
      <c r="O500" s="14">
        <f t="shared" si="22"/>
        <v>0.18899999999999997</v>
      </c>
      <c r="P500" t="s">
        <v>512</v>
      </c>
      <c r="T500">
        <v>1</v>
      </c>
      <c r="U500" t="s">
        <v>21</v>
      </c>
      <c r="V500" t="s">
        <v>20</v>
      </c>
    </row>
    <row r="501" spans="1:22" ht="13" customHeight="1" x14ac:dyDescent="0.35">
      <c r="A501" t="s">
        <v>475</v>
      </c>
      <c r="B501" t="s">
        <v>688</v>
      </c>
      <c r="C501" t="str">
        <f t="shared" si="19"/>
        <v>VC19ET13</v>
      </c>
      <c r="E501" t="s">
        <v>690</v>
      </c>
      <c r="F501" t="s">
        <v>680</v>
      </c>
      <c r="G501" s="47" t="s">
        <v>656</v>
      </c>
      <c r="H501">
        <v>2016</v>
      </c>
      <c r="I501" s="16">
        <v>19.899999999999999</v>
      </c>
      <c r="J501" s="16"/>
      <c r="K501" t="s">
        <v>681</v>
      </c>
      <c r="L501" t="s">
        <v>512</v>
      </c>
      <c r="O501" s="14">
        <f t="shared" si="22"/>
        <v>0.19899999999999998</v>
      </c>
      <c r="P501" t="s">
        <v>512</v>
      </c>
      <c r="T501">
        <v>1</v>
      </c>
      <c r="U501" t="s">
        <v>23</v>
      </c>
      <c r="V501" t="s">
        <v>22</v>
      </c>
    </row>
    <row r="502" spans="1:22" ht="13" customHeight="1" x14ac:dyDescent="0.35">
      <c r="A502" t="s">
        <v>475</v>
      </c>
      <c r="B502" t="s">
        <v>688</v>
      </c>
      <c r="C502" t="str">
        <f t="shared" si="19"/>
        <v>VC19ET14</v>
      </c>
      <c r="E502" t="s">
        <v>690</v>
      </c>
      <c r="F502" t="s">
        <v>680</v>
      </c>
      <c r="G502" s="47" t="s">
        <v>656</v>
      </c>
      <c r="H502">
        <v>2016</v>
      </c>
      <c r="I502" s="16">
        <v>10.199999999999999</v>
      </c>
      <c r="J502" s="16"/>
      <c r="K502" t="s">
        <v>681</v>
      </c>
      <c r="L502" t="s">
        <v>512</v>
      </c>
      <c r="O502" s="14">
        <f t="shared" si="22"/>
        <v>0.10199999999999999</v>
      </c>
      <c r="P502" t="s">
        <v>512</v>
      </c>
      <c r="T502">
        <v>1</v>
      </c>
      <c r="U502" t="s">
        <v>25</v>
      </c>
      <c r="V502" t="s">
        <v>24</v>
      </c>
    </row>
    <row r="503" spans="1:22" ht="13" customHeight="1" x14ac:dyDescent="0.35">
      <c r="A503" t="s">
        <v>475</v>
      </c>
      <c r="B503" t="s">
        <v>688</v>
      </c>
      <c r="C503" t="str">
        <f t="shared" si="19"/>
        <v>VC19ET15</v>
      </c>
      <c r="E503" t="s">
        <v>690</v>
      </c>
      <c r="F503" t="s">
        <v>680</v>
      </c>
      <c r="G503" s="47" t="s">
        <v>656</v>
      </c>
      <c r="H503">
        <v>2016</v>
      </c>
      <c r="I503" s="16">
        <v>11</v>
      </c>
      <c r="J503" s="16"/>
      <c r="K503" t="s">
        <v>681</v>
      </c>
      <c r="L503" t="s">
        <v>512</v>
      </c>
      <c r="O503" s="14">
        <f t="shared" si="22"/>
        <v>0.11</v>
      </c>
      <c r="P503" t="s">
        <v>512</v>
      </c>
      <c r="T503">
        <v>1</v>
      </c>
      <c r="U503" t="s">
        <v>27</v>
      </c>
      <c r="V503" t="s">
        <v>26</v>
      </c>
    </row>
    <row r="504" spans="1:22" s="52" customFormat="1" x14ac:dyDescent="0.35">
      <c r="A504" s="52" t="s">
        <v>682</v>
      </c>
      <c r="D504" s="52" t="s">
        <v>691</v>
      </c>
      <c r="E504" s="52" t="s">
        <v>692</v>
      </c>
      <c r="F504" s="52" t="s">
        <v>680</v>
      </c>
      <c r="G504" s="53"/>
      <c r="I504" s="56">
        <v>37.020000000000003</v>
      </c>
      <c r="J504" s="56"/>
      <c r="P504" s="52" t="s">
        <v>517</v>
      </c>
      <c r="Q504" s="57"/>
      <c r="T504" s="52">
        <v>0</v>
      </c>
      <c r="U504" s="52" t="s">
        <v>5</v>
      </c>
      <c r="V504" s="52" t="s">
        <v>4</v>
      </c>
    </row>
    <row r="505" spans="1:22" x14ac:dyDescent="0.35">
      <c r="A505" t="s">
        <v>693</v>
      </c>
      <c r="B505" t="s">
        <v>694</v>
      </c>
      <c r="C505" t="str">
        <f t="shared" ref="C505:C512" si="23">_xlfn.CONCAT(B505,U505)</f>
        <v>VC20ET</v>
      </c>
      <c r="D505" t="s">
        <v>215</v>
      </c>
      <c r="E505" t="s">
        <v>695</v>
      </c>
      <c r="F505" t="s">
        <v>557</v>
      </c>
      <c r="G505" s="47" t="s">
        <v>503</v>
      </c>
      <c r="H505" t="s">
        <v>696</v>
      </c>
      <c r="I505" s="16">
        <v>29.07</v>
      </c>
      <c r="J505" s="16"/>
      <c r="K505" t="s">
        <v>506</v>
      </c>
      <c r="O505" s="14">
        <f>I505/100</f>
        <v>0.29070000000000001</v>
      </c>
      <c r="P505" t="s">
        <v>517</v>
      </c>
      <c r="T505">
        <v>0</v>
      </c>
      <c r="U505" t="s">
        <v>5</v>
      </c>
      <c r="V505" t="s">
        <v>4</v>
      </c>
    </row>
    <row r="506" spans="1:22" x14ac:dyDescent="0.35">
      <c r="A506" t="s">
        <v>693</v>
      </c>
      <c r="B506" t="s">
        <v>694</v>
      </c>
      <c r="C506" t="str">
        <f t="shared" si="23"/>
        <v>VC20ET04</v>
      </c>
      <c r="E506" t="s">
        <v>695</v>
      </c>
      <c r="F506" t="s">
        <v>557</v>
      </c>
      <c r="G506" s="47" t="s">
        <v>503</v>
      </c>
      <c r="H506" t="s">
        <v>696</v>
      </c>
      <c r="I506" s="16">
        <v>30.4</v>
      </c>
      <c r="J506" s="16"/>
      <c r="K506" t="s">
        <v>506</v>
      </c>
      <c r="O506" s="14">
        <f t="shared" ref="O506:O512" si="24">I506/100</f>
        <v>0.30399999999999999</v>
      </c>
      <c r="P506" t="s">
        <v>517</v>
      </c>
      <c r="T506">
        <v>1</v>
      </c>
      <c r="U506" t="s">
        <v>13</v>
      </c>
      <c r="V506" t="s">
        <v>12</v>
      </c>
    </row>
    <row r="507" spans="1:22" x14ac:dyDescent="0.35">
      <c r="A507" t="s">
        <v>693</v>
      </c>
      <c r="B507" t="s">
        <v>694</v>
      </c>
      <c r="C507" t="str">
        <f t="shared" si="23"/>
        <v>VC20ET03</v>
      </c>
      <c r="E507" t="s">
        <v>695</v>
      </c>
      <c r="F507" t="s">
        <v>557</v>
      </c>
      <c r="G507" s="47" t="s">
        <v>503</v>
      </c>
      <c r="H507" t="s">
        <v>697</v>
      </c>
      <c r="I507" s="16">
        <v>25.9</v>
      </c>
      <c r="J507" s="16"/>
      <c r="K507" t="s">
        <v>506</v>
      </c>
      <c r="O507" s="14">
        <f t="shared" si="24"/>
        <v>0.25900000000000001</v>
      </c>
      <c r="P507" t="s">
        <v>517</v>
      </c>
      <c r="T507">
        <v>1</v>
      </c>
      <c r="U507" t="s">
        <v>11</v>
      </c>
      <c r="V507" t="s">
        <v>10</v>
      </c>
    </row>
    <row r="508" spans="1:22" x14ac:dyDescent="0.35">
      <c r="A508" t="s">
        <v>693</v>
      </c>
      <c r="B508" t="s">
        <v>694</v>
      </c>
      <c r="C508" t="str">
        <f t="shared" si="23"/>
        <v>VC20ET07</v>
      </c>
      <c r="E508" t="s">
        <v>695</v>
      </c>
      <c r="F508" t="s">
        <v>557</v>
      </c>
      <c r="G508" s="47" t="s">
        <v>503</v>
      </c>
      <c r="H508" t="s">
        <v>696</v>
      </c>
      <c r="I508" s="16">
        <v>33.9</v>
      </c>
      <c r="J508" s="16"/>
      <c r="K508" t="s">
        <v>506</v>
      </c>
      <c r="O508" s="14">
        <f t="shared" si="24"/>
        <v>0.33899999999999997</v>
      </c>
      <c r="P508" t="s">
        <v>517</v>
      </c>
      <c r="T508">
        <v>1</v>
      </c>
      <c r="U508" t="s">
        <v>19</v>
      </c>
      <c r="V508" t="s">
        <v>18</v>
      </c>
    </row>
    <row r="509" spans="1:22" x14ac:dyDescent="0.35">
      <c r="A509" t="s">
        <v>693</v>
      </c>
      <c r="B509" t="s">
        <v>694</v>
      </c>
      <c r="C509" t="str">
        <f t="shared" si="23"/>
        <v>VC20ET01</v>
      </c>
      <c r="E509" t="s">
        <v>695</v>
      </c>
      <c r="F509" t="s">
        <v>557</v>
      </c>
      <c r="G509" s="47" t="s">
        <v>503</v>
      </c>
      <c r="H509">
        <v>2019</v>
      </c>
      <c r="I509" s="16">
        <v>22.3</v>
      </c>
      <c r="J509" s="16"/>
      <c r="K509" t="s">
        <v>506</v>
      </c>
      <c r="O509" s="14">
        <f t="shared" si="24"/>
        <v>0.223</v>
      </c>
      <c r="P509" t="s">
        <v>523</v>
      </c>
      <c r="T509">
        <v>1</v>
      </c>
      <c r="U509" t="s">
        <v>7</v>
      </c>
      <c r="V509" t="s">
        <v>6</v>
      </c>
    </row>
    <row r="510" spans="1:22" x14ac:dyDescent="0.35">
      <c r="A510" t="s">
        <v>693</v>
      </c>
      <c r="B510" t="s">
        <v>694</v>
      </c>
      <c r="C510" t="str">
        <f t="shared" si="23"/>
        <v>VC20ET12</v>
      </c>
      <c r="E510" t="s">
        <v>695</v>
      </c>
      <c r="F510" t="s">
        <v>557</v>
      </c>
      <c r="G510" s="47" t="s">
        <v>503</v>
      </c>
      <c r="H510">
        <v>2018</v>
      </c>
      <c r="I510" s="16">
        <v>28.6</v>
      </c>
      <c r="J510" s="16"/>
      <c r="K510" t="s">
        <v>506</v>
      </c>
      <c r="O510" s="14">
        <f t="shared" si="24"/>
        <v>0.28600000000000003</v>
      </c>
      <c r="P510" t="s">
        <v>523</v>
      </c>
      <c r="T510">
        <v>1</v>
      </c>
      <c r="U510" t="s">
        <v>21</v>
      </c>
      <c r="V510" t="s">
        <v>20</v>
      </c>
    </row>
    <row r="511" spans="1:22" x14ac:dyDescent="0.35">
      <c r="A511" t="s">
        <v>693</v>
      </c>
      <c r="B511" t="s">
        <v>694</v>
      </c>
      <c r="C511" t="str">
        <f t="shared" si="23"/>
        <v>VC20ET15</v>
      </c>
      <c r="E511" t="s">
        <v>695</v>
      </c>
      <c r="F511" t="s">
        <v>557</v>
      </c>
      <c r="G511" s="47" t="s">
        <v>503</v>
      </c>
      <c r="H511">
        <v>2018</v>
      </c>
      <c r="I511" s="16">
        <v>18.2</v>
      </c>
      <c r="J511" s="16"/>
      <c r="K511" t="s">
        <v>506</v>
      </c>
      <c r="O511" s="14">
        <f t="shared" si="24"/>
        <v>0.182</v>
      </c>
      <c r="P511" t="s">
        <v>523</v>
      </c>
      <c r="T511">
        <v>1</v>
      </c>
      <c r="U511" t="s">
        <v>27</v>
      </c>
      <c r="V511" t="s">
        <v>26</v>
      </c>
    </row>
    <row r="512" spans="1:22" x14ac:dyDescent="0.35">
      <c r="A512" t="s">
        <v>693</v>
      </c>
      <c r="B512" t="s">
        <v>694</v>
      </c>
      <c r="C512" t="str">
        <f t="shared" si="23"/>
        <v>VC20ET05</v>
      </c>
      <c r="E512" t="s">
        <v>695</v>
      </c>
      <c r="F512" t="s">
        <v>557</v>
      </c>
      <c r="G512" s="47" t="s">
        <v>503</v>
      </c>
      <c r="H512">
        <v>2016</v>
      </c>
      <c r="I512" s="16">
        <v>18.899999999999999</v>
      </c>
      <c r="J512" s="16"/>
      <c r="K512" t="s">
        <v>506</v>
      </c>
      <c r="O512" s="14">
        <f t="shared" si="24"/>
        <v>0.18899999999999997</v>
      </c>
      <c r="P512" t="s">
        <v>523</v>
      </c>
      <c r="T512">
        <v>1</v>
      </c>
      <c r="U512" t="s">
        <v>15</v>
      </c>
      <c r="V512" t="s">
        <v>14</v>
      </c>
    </row>
    <row r="513" spans="1:22" x14ac:dyDescent="0.35">
      <c r="A513" t="s">
        <v>475</v>
      </c>
      <c r="E513" t="s">
        <v>698</v>
      </c>
      <c r="F513" t="s">
        <v>557</v>
      </c>
      <c r="G513" s="47" t="s">
        <v>699</v>
      </c>
      <c r="H513">
        <v>2016</v>
      </c>
      <c r="I513" s="16">
        <v>22.4</v>
      </c>
      <c r="J513" s="16"/>
      <c r="L513" t="s">
        <v>523</v>
      </c>
      <c r="Q513" s="16">
        <f>(I513/I514)^(1/(H513-H514))</f>
        <v>0.96404908699434666</v>
      </c>
      <c r="T513">
        <v>0</v>
      </c>
      <c r="U513" t="s">
        <v>5</v>
      </c>
      <c r="V513" t="s">
        <v>4</v>
      </c>
    </row>
    <row r="514" spans="1:22" x14ac:dyDescent="0.35">
      <c r="A514" t="s">
        <v>475</v>
      </c>
      <c r="E514" t="s">
        <v>698</v>
      </c>
      <c r="F514" t="s">
        <v>557</v>
      </c>
      <c r="G514" s="47" t="s">
        <v>699</v>
      </c>
      <c r="H514">
        <v>2011</v>
      </c>
      <c r="I514" s="16">
        <v>26.9</v>
      </c>
      <c r="J514" s="16"/>
      <c r="L514" t="s">
        <v>523</v>
      </c>
      <c r="T514">
        <v>0</v>
      </c>
      <c r="U514" t="s">
        <v>5</v>
      </c>
      <c r="V514" t="s">
        <v>4</v>
      </c>
    </row>
    <row r="515" spans="1:22" x14ac:dyDescent="0.35">
      <c r="A515" t="s">
        <v>475</v>
      </c>
      <c r="E515" t="s">
        <v>698</v>
      </c>
      <c r="F515" t="s">
        <v>557</v>
      </c>
      <c r="G515" s="47" t="s">
        <v>699</v>
      </c>
      <c r="H515">
        <v>2016</v>
      </c>
      <c r="I515" s="16">
        <v>24.7</v>
      </c>
      <c r="J515" s="16"/>
      <c r="L515" t="s">
        <v>523</v>
      </c>
      <c r="Q515" s="16">
        <f>(I515/I516)^(1/(H515-H516))</f>
        <v>0.96774468069513997</v>
      </c>
      <c r="T515">
        <v>0.5</v>
      </c>
      <c r="U515" t="s">
        <v>284</v>
      </c>
      <c r="V515" t="s">
        <v>283</v>
      </c>
    </row>
    <row r="516" spans="1:22" x14ac:dyDescent="0.35">
      <c r="A516" t="s">
        <v>475</v>
      </c>
      <c r="E516" t="s">
        <v>698</v>
      </c>
      <c r="F516" t="s">
        <v>557</v>
      </c>
      <c r="G516" s="47" t="s">
        <v>699</v>
      </c>
      <c r="H516">
        <v>2011</v>
      </c>
      <c r="I516" s="16">
        <v>29.1</v>
      </c>
      <c r="J516" s="16"/>
      <c r="L516" t="s">
        <v>523</v>
      </c>
      <c r="T516">
        <v>0.5</v>
      </c>
      <c r="U516" t="s">
        <v>284</v>
      </c>
      <c r="V516" t="s">
        <v>283</v>
      </c>
    </row>
    <row r="517" spans="1:22" x14ac:dyDescent="0.35">
      <c r="A517" t="s">
        <v>475</v>
      </c>
      <c r="E517" t="s">
        <v>698</v>
      </c>
      <c r="F517" t="s">
        <v>557</v>
      </c>
      <c r="G517" s="47" t="s">
        <v>699</v>
      </c>
      <c r="H517">
        <v>2016</v>
      </c>
      <c r="I517" s="16">
        <v>14.8</v>
      </c>
      <c r="J517" s="16"/>
      <c r="L517" t="s">
        <v>523</v>
      </c>
      <c r="Q517" s="16">
        <f>(I517/I518)^(1/(H517-H518))</f>
        <v>0.94061766709094929</v>
      </c>
      <c r="T517">
        <v>0.5</v>
      </c>
      <c r="U517" t="s">
        <v>270</v>
      </c>
      <c r="V517" t="s">
        <v>269</v>
      </c>
    </row>
    <row r="518" spans="1:22" x14ac:dyDescent="0.35">
      <c r="A518" t="s">
        <v>475</v>
      </c>
      <c r="E518" t="s">
        <v>698</v>
      </c>
      <c r="F518" t="s">
        <v>557</v>
      </c>
      <c r="G518" s="47" t="s">
        <v>699</v>
      </c>
      <c r="H518">
        <v>2011</v>
      </c>
      <c r="I518" s="16">
        <v>20.100000000000001</v>
      </c>
      <c r="J518" s="16"/>
      <c r="L518" t="s">
        <v>523</v>
      </c>
      <c r="T518">
        <v>0.5</v>
      </c>
      <c r="U518" t="s">
        <v>270</v>
      </c>
      <c r="V518" t="s">
        <v>269</v>
      </c>
    </row>
    <row r="519" spans="1:22" x14ac:dyDescent="0.35">
      <c r="A519" t="s">
        <v>475</v>
      </c>
      <c r="E519" t="s">
        <v>698</v>
      </c>
      <c r="F519" t="s">
        <v>557</v>
      </c>
      <c r="G519" s="47" t="s">
        <v>699</v>
      </c>
      <c r="H519">
        <v>2016</v>
      </c>
      <c r="I519" s="16">
        <v>34</v>
      </c>
      <c r="J519" s="16"/>
      <c r="L519" t="s">
        <v>523</v>
      </c>
      <c r="Q519" s="16">
        <f>(I519/I520)^(1/(H519-H520))</f>
        <v>0.9680187850024814</v>
      </c>
      <c r="T519">
        <v>1</v>
      </c>
      <c r="U519" t="s">
        <v>7</v>
      </c>
      <c r="V519" t="s">
        <v>6</v>
      </c>
    </row>
    <row r="520" spans="1:22" x14ac:dyDescent="0.35">
      <c r="A520" t="s">
        <v>475</v>
      </c>
      <c r="E520" t="s">
        <v>698</v>
      </c>
      <c r="F520" t="s">
        <v>557</v>
      </c>
      <c r="G520" s="47" t="s">
        <v>699</v>
      </c>
      <c r="H520">
        <v>2011</v>
      </c>
      <c r="I520" s="16">
        <v>40</v>
      </c>
      <c r="J520" s="16"/>
      <c r="L520" t="s">
        <v>523</v>
      </c>
      <c r="T520">
        <v>1</v>
      </c>
      <c r="U520" t="s">
        <v>7</v>
      </c>
      <c r="V520" t="s">
        <v>6</v>
      </c>
    </row>
    <row r="521" spans="1:22" x14ac:dyDescent="0.35">
      <c r="A521" t="s">
        <v>475</v>
      </c>
      <c r="E521" t="s">
        <v>698</v>
      </c>
      <c r="F521" t="s">
        <v>557</v>
      </c>
      <c r="G521" s="47" t="s">
        <v>699</v>
      </c>
      <c r="H521">
        <v>2016</v>
      </c>
      <c r="I521" s="16">
        <v>39.1</v>
      </c>
      <c r="J521" s="16"/>
      <c r="L521" t="s">
        <v>523</v>
      </c>
      <c r="Q521" s="16">
        <f>(I521/I522)^(1/(H521-H522))</f>
        <v>0.97889813274424442</v>
      </c>
      <c r="T521">
        <v>1</v>
      </c>
      <c r="U521" t="s">
        <v>9</v>
      </c>
      <c r="V521" t="s">
        <v>8</v>
      </c>
    </row>
    <row r="522" spans="1:22" x14ac:dyDescent="0.35">
      <c r="A522" t="s">
        <v>475</v>
      </c>
      <c r="E522" t="s">
        <v>698</v>
      </c>
      <c r="F522" t="s">
        <v>557</v>
      </c>
      <c r="G522" s="47" t="s">
        <v>699</v>
      </c>
      <c r="H522">
        <v>2011</v>
      </c>
      <c r="I522" s="16">
        <v>43.5</v>
      </c>
      <c r="J522" s="16"/>
      <c r="L522" t="s">
        <v>523</v>
      </c>
      <c r="T522">
        <v>1</v>
      </c>
      <c r="U522" t="s">
        <v>9</v>
      </c>
      <c r="V522" t="s">
        <v>8</v>
      </c>
    </row>
    <row r="523" spans="1:22" x14ac:dyDescent="0.35">
      <c r="A523" t="s">
        <v>475</v>
      </c>
      <c r="E523" t="s">
        <v>698</v>
      </c>
      <c r="F523" t="s">
        <v>557</v>
      </c>
      <c r="G523" s="47" t="s">
        <v>699</v>
      </c>
      <c r="H523">
        <v>2016</v>
      </c>
      <c r="I523" s="16">
        <v>22.9</v>
      </c>
      <c r="J523" s="16"/>
      <c r="L523" t="s">
        <v>523</v>
      </c>
      <c r="Q523" s="16">
        <f>(I523/I524)^(1/(H523-H524))</f>
        <v>0.94868895339494175</v>
      </c>
      <c r="T523">
        <v>1</v>
      </c>
      <c r="U523" t="s">
        <v>11</v>
      </c>
      <c r="V523" t="s">
        <v>10</v>
      </c>
    </row>
    <row r="524" spans="1:22" x14ac:dyDescent="0.35">
      <c r="A524" t="s">
        <v>475</v>
      </c>
      <c r="E524" t="s">
        <v>698</v>
      </c>
      <c r="F524" t="s">
        <v>557</v>
      </c>
      <c r="G524" s="47" t="s">
        <v>699</v>
      </c>
      <c r="H524">
        <v>2011</v>
      </c>
      <c r="I524" s="16">
        <v>29.8</v>
      </c>
      <c r="J524" s="16"/>
      <c r="L524" t="s">
        <v>523</v>
      </c>
      <c r="T524">
        <v>1</v>
      </c>
      <c r="U524" t="s">
        <v>11</v>
      </c>
      <c r="V524" t="s">
        <v>10</v>
      </c>
    </row>
    <row r="525" spans="1:22" x14ac:dyDescent="0.35">
      <c r="A525" t="s">
        <v>475</v>
      </c>
      <c r="E525" t="s">
        <v>698</v>
      </c>
      <c r="F525" t="s">
        <v>557</v>
      </c>
      <c r="G525" s="47" t="s">
        <v>699</v>
      </c>
      <c r="H525">
        <v>2016</v>
      </c>
      <c r="I525" s="16">
        <v>24.7</v>
      </c>
      <c r="J525" s="16"/>
      <c r="L525" t="s">
        <v>523</v>
      </c>
      <c r="Q525" s="16">
        <f>(I525/I526)^(1/(H525-H526))</f>
        <v>0.98308016715489566</v>
      </c>
      <c r="T525">
        <v>1</v>
      </c>
      <c r="U525" t="s">
        <v>13</v>
      </c>
      <c r="V525" t="s">
        <v>12</v>
      </c>
    </row>
    <row r="526" spans="1:22" x14ac:dyDescent="0.35">
      <c r="A526" t="s">
        <v>475</v>
      </c>
      <c r="E526" t="s">
        <v>698</v>
      </c>
      <c r="F526" t="s">
        <v>557</v>
      </c>
      <c r="G526" s="47" t="s">
        <v>699</v>
      </c>
      <c r="H526">
        <v>2011</v>
      </c>
      <c r="I526" s="16">
        <v>26.9</v>
      </c>
      <c r="J526" s="16"/>
      <c r="L526" t="s">
        <v>523</v>
      </c>
      <c r="T526">
        <v>1</v>
      </c>
      <c r="U526" t="s">
        <v>13</v>
      </c>
      <c r="V526" t="s">
        <v>12</v>
      </c>
    </row>
    <row r="527" spans="1:22" x14ac:dyDescent="0.35">
      <c r="A527" t="s">
        <v>475</v>
      </c>
      <c r="E527" t="s">
        <v>698</v>
      </c>
      <c r="F527" t="s">
        <v>557</v>
      </c>
      <c r="G527" s="47" t="s">
        <v>699</v>
      </c>
      <c r="H527">
        <v>2016</v>
      </c>
      <c r="I527" s="16">
        <v>31.2</v>
      </c>
      <c r="J527" s="16"/>
      <c r="L527" t="s">
        <v>523</v>
      </c>
      <c r="Q527" s="16">
        <f>(I527/I528)^(1/(H527-H528))</f>
        <v>0.99065256482025776</v>
      </c>
      <c r="T527">
        <v>1</v>
      </c>
      <c r="U527" t="s">
        <v>15</v>
      </c>
      <c r="V527" t="s">
        <v>14</v>
      </c>
    </row>
    <row r="528" spans="1:22" x14ac:dyDescent="0.35">
      <c r="A528" t="s">
        <v>475</v>
      </c>
      <c r="E528" t="s">
        <v>698</v>
      </c>
      <c r="F528" t="s">
        <v>557</v>
      </c>
      <c r="G528" s="47" t="s">
        <v>699</v>
      </c>
      <c r="H528">
        <v>2011</v>
      </c>
      <c r="I528" s="16">
        <v>32.700000000000003</v>
      </c>
      <c r="J528" s="16"/>
      <c r="L528" t="s">
        <v>523</v>
      </c>
      <c r="T528">
        <v>1</v>
      </c>
      <c r="U528" t="s">
        <v>15</v>
      </c>
      <c r="V528" t="s">
        <v>14</v>
      </c>
    </row>
    <row r="529" spans="1:22" x14ac:dyDescent="0.35">
      <c r="A529" t="s">
        <v>475</v>
      </c>
      <c r="E529" t="s">
        <v>698</v>
      </c>
      <c r="F529" t="s">
        <v>557</v>
      </c>
      <c r="G529" s="47" t="s">
        <v>699</v>
      </c>
      <c r="H529">
        <v>2016</v>
      </c>
      <c r="I529" s="16">
        <v>20.100000000000001</v>
      </c>
      <c r="J529" s="16"/>
      <c r="L529" t="s">
        <v>523</v>
      </c>
      <c r="Q529" s="16">
        <f>(I529/I530)^(1/(H529-H530))</f>
        <v>0.93719562443164539</v>
      </c>
      <c r="T529">
        <v>1</v>
      </c>
      <c r="U529" t="s">
        <v>17</v>
      </c>
      <c r="V529" t="s">
        <v>16</v>
      </c>
    </row>
    <row r="530" spans="1:22" x14ac:dyDescent="0.35">
      <c r="A530" t="s">
        <v>475</v>
      </c>
      <c r="E530" t="s">
        <v>698</v>
      </c>
      <c r="F530" t="s">
        <v>557</v>
      </c>
      <c r="G530" s="47" t="s">
        <v>699</v>
      </c>
      <c r="H530">
        <v>2011</v>
      </c>
      <c r="I530" s="16">
        <v>27.8</v>
      </c>
      <c r="J530" s="16"/>
      <c r="L530" t="s">
        <v>523</v>
      </c>
      <c r="T530">
        <v>1</v>
      </c>
      <c r="U530" t="s">
        <v>17</v>
      </c>
      <c r="V530" t="s">
        <v>16</v>
      </c>
    </row>
    <row r="531" spans="1:22" x14ac:dyDescent="0.35">
      <c r="A531" t="s">
        <v>475</v>
      </c>
      <c r="E531" t="s">
        <v>698</v>
      </c>
      <c r="F531" t="s">
        <v>557</v>
      </c>
      <c r="G531" s="47" t="s">
        <v>699</v>
      </c>
      <c r="H531">
        <v>2016</v>
      </c>
      <c r="I531" s="16">
        <v>14.9</v>
      </c>
      <c r="J531" s="16"/>
      <c r="L531" t="s">
        <v>523</v>
      </c>
      <c r="Q531" s="16">
        <f>(I531/I532)^(1/(H531-H532))</f>
        <v>0.9400220612117699</v>
      </c>
      <c r="T531">
        <v>1</v>
      </c>
      <c r="U531" t="s">
        <v>19</v>
      </c>
      <c r="V531" t="s">
        <v>18</v>
      </c>
    </row>
    <row r="532" spans="1:22" x14ac:dyDescent="0.35">
      <c r="A532" t="s">
        <v>475</v>
      </c>
      <c r="E532" t="s">
        <v>698</v>
      </c>
      <c r="F532" t="s">
        <v>557</v>
      </c>
      <c r="G532" s="47" t="s">
        <v>699</v>
      </c>
      <c r="H532">
        <v>2011</v>
      </c>
      <c r="I532" s="16">
        <v>20.3</v>
      </c>
      <c r="J532" s="16"/>
      <c r="L532" t="s">
        <v>523</v>
      </c>
      <c r="T532">
        <v>1</v>
      </c>
      <c r="U532" t="s">
        <v>19</v>
      </c>
      <c r="V532" t="s">
        <v>18</v>
      </c>
    </row>
    <row r="533" spans="1:22" x14ac:dyDescent="0.35">
      <c r="A533" t="s">
        <v>475</v>
      </c>
      <c r="E533" t="s">
        <v>698</v>
      </c>
      <c r="F533" t="s">
        <v>557</v>
      </c>
      <c r="G533" s="47" t="s">
        <v>699</v>
      </c>
      <c r="H533">
        <v>2016</v>
      </c>
      <c r="I533" s="16">
        <v>31.8</v>
      </c>
      <c r="J533" s="16"/>
      <c r="L533" t="s">
        <v>523</v>
      </c>
      <c r="Q533" s="16">
        <f>(I533/I534)^(1/(H533-H534))</f>
        <v>1.0051088228182226</v>
      </c>
      <c r="T533">
        <v>1</v>
      </c>
      <c r="U533" t="s">
        <v>21</v>
      </c>
      <c r="V533" t="s">
        <v>20</v>
      </c>
    </row>
    <row r="534" spans="1:22" x14ac:dyDescent="0.35">
      <c r="A534" t="s">
        <v>475</v>
      </c>
      <c r="E534" t="s">
        <v>698</v>
      </c>
      <c r="F534" t="s">
        <v>557</v>
      </c>
      <c r="G534" s="47" t="s">
        <v>699</v>
      </c>
      <c r="H534">
        <v>2011</v>
      </c>
      <c r="I534" s="16">
        <v>31</v>
      </c>
      <c r="J534" s="16"/>
      <c r="L534" t="s">
        <v>523</v>
      </c>
      <c r="T534">
        <v>1</v>
      </c>
      <c r="U534" t="s">
        <v>21</v>
      </c>
      <c r="V534" t="s">
        <v>20</v>
      </c>
    </row>
    <row r="535" spans="1:22" x14ac:dyDescent="0.35">
      <c r="A535" t="s">
        <v>475</v>
      </c>
      <c r="E535" t="s">
        <v>698</v>
      </c>
      <c r="F535" t="s">
        <v>557</v>
      </c>
      <c r="G535" s="47" t="s">
        <v>699</v>
      </c>
      <c r="H535">
        <v>2016</v>
      </c>
      <c r="I535" s="16">
        <v>21</v>
      </c>
      <c r="J535" s="16"/>
      <c r="L535" t="s">
        <v>523</v>
      </c>
      <c r="Q535" s="16">
        <f>(I535/I536)^(1/(H535-H536))</f>
        <v>0.98984092145867864</v>
      </c>
      <c r="T535">
        <v>1</v>
      </c>
      <c r="U535" t="s">
        <v>23</v>
      </c>
      <c r="V535" t="s">
        <v>22</v>
      </c>
    </row>
    <row r="536" spans="1:22" x14ac:dyDescent="0.35">
      <c r="A536" t="s">
        <v>475</v>
      </c>
      <c r="E536" t="s">
        <v>698</v>
      </c>
      <c r="F536" t="s">
        <v>557</v>
      </c>
      <c r="G536" s="47" t="s">
        <v>699</v>
      </c>
      <c r="H536">
        <v>2011</v>
      </c>
      <c r="I536" s="16">
        <v>22.1</v>
      </c>
      <c r="J536" s="16"/>
      <c r="L536" t="s">
        <v>523</v>
      </c>
      <c r="T536">
        <v>1</v>
      </c>
      <c r="U536" t="s">
        <v>23</v>
      </c>
      <c r="V536" t="s">
        <v>22</v>
      </c>
    </row>
    <row r="537" spans="1:22" x14ac:dyDescent="0.35">
      <c r="A537" t="s">
        <v>475</v>
      </c>
      <c r="E537" t="s">
        <v>698</v>
      </c>
      <c r="F537" t="s">
        <v>557</v>
      </c>
      <c r="G537" s="47" t="s">
        <v>699</v>
      </c>
      <c r="H537">
        <v>2016</v>
      </c>
      <c r="I537" s="16">
        <v>13.4</v>
      </c>
      <c r="J537" s="16"/>
      <c r="L537" t="s">
        <v>523</v>
      </c>
      <c r="Q537" s="16">
        <f>(I537/I538)^(1/(H537-H538))</f>
        <v>0.98570840843707364</v>
      </c>
      <c r="T537">
        <v>1</v>
      </c>
      <c r="U537" t="s">
        <v>25</v>
      </c>
      <c r="V537" t="s">
        <v>24</v>
      </c>
    </row>
    <row r="538" spans="1:22" x14ac:dyDescent="0.35">
      <c r="A538" t="s">
        <v>475</v>
      </c>
      <c r="E538" t="s">
        <v>698</v>
      </c>
      <c r="F538" t="s">
        <v>557</v>
      </c>
      <c r="G538" s="47" t="s">
        <v>699</v>
      </c>
      <c r="H538">
        <v>2011</v>
      </c>
      <c r="I538" s="16">
        <v>14.4</v>
      </c>
      <c r="J538" s="16"/>
      <c r="L538" t="s">
        <v>523</v>
      </c>
      <c r="T538">
        <v>1</v>
      </c>
      <c r="U538" t="s">
        <v>25</v>
      </c>
      <c r="V538" t="s">
        <v>24</v>
      </c>
    </row>
    <row r="539" spans="1:22" x14ac:dyDescent="0.35">
      <c r="A539" t="s">
        <v>475</v>
      </c>
      <c r="E539" t="s">
        <v>698</v>
      </c>
      <c r="F539" t="s">
        <v>557</v>
      </c>
      <c r="G539" s="47" t="s">
        <v>699</v>
      </c>
      <c r="H539">
        <v>2016</v>
      </c>
      <c r="I539" s="16">
        <v>22.1</v>
      </c>
      <c r="J539" s="16"/>
      <c r="L539" t="s">
        <v>523</v>
      </c>
      <c r="Q539" s="16">
        <f>(I539/I540)^(1/(H539-H540))</f>
        <v>0.97642431410188335</v>
      </c>
      <c r="T539">
        <v>1</v>
      </c>
      <c r="U539" t="s">
        <v>27</v>
      </c>
      <c r="V539" t="s">
        <v>26</v>
      </c>
    </row>
    <row r="540" spans="1:22" x14ac:dyDescent="0.35">
      <c r="A540" t="s">
        <v>475</v>
      </c>
      <c r="E540" t="s">
        <v>698</v>
      </c>
      <c r="F540" t="s">
        <v>557</v>
      </c>
      <c r="G540" s="47" t="s">
        <v>699</v>
      </c>
      <c r="H540">
        <v>2011</v>
      </c>
      <c r="I540" s="16">
        <v>24.9</v>
      </c>
      <c r="J540" s="16"/>
      <c r="L540" t="s">
        <v>523</v>
      </c>
      <c r="T540">
        <v>1</v>
      </c>
      <c r="U540" t="s">
        <v>27</v>
      </c>
      <c r="V540" t="s">
        <v>26</v>
      </c>
    </row>
    <row r="541" spans="1:22" x14ac:dyDescent="0.35">
      <c r="A541" t="s">
        <v>475</v>
      </c>
      <c r="B541" t="s">
        <v>700</v>
      </c>
      <c r="C541" t="str">
        <f t="shared" ref="C541" si="25">_xlfn.CONCAT(B541,U541)</f>
        <v>VC21ET</v>
      </c>
      <c r="D541" t="s">
        <v>701</v>
      </c>
      <c r="E541" t="s">
        <v>702</v>
      </c>
      <c r="F541" t="s">
        <v>557</v>
      </c>
      <c r="G541" t="s">
        <v>703</v>
      </c>
      <c r="H541">
        <v>2016</v>
      </c>
      <c r="I541" s="16">
        <v>3.1</v>
      </c>
      <c r="J541" s="16"/>
      <c r="K541" t="s">
        <v>704</v>
      </c>
      <c r="L541" t="s">
        <v>523</v>
      </c>
      <c r="O541" s="14">
        <f>I541/100</f>
        <v>3.1E-2</v>
      </c>
      <c r="P541" t="s">
        <v>523</v>
      </c>
      <c r="Q541" s="58">
        <f>(I541/I542)^(1/(H541-H542))</f>
        <v>1.0439611497901928</v>
      </c>
      <c r="T541">
        <v>0</v>
      </c>
      <c r="U541" t="s">
        <v>5</v>
      </c>
      <c r="V541" t="s">
        <v>4</v>
      </c>
    </row>
    <row r="542" spans="1:22" x14ac:dyDescent="0.35">
      <c r="A542" t="s">
        <v>475</v>
      </c>
      <c r="B542" t="s">
        <v>700</v>
      </c>
      <c r="E542" t="s">
        <v>702</v>
      </c>
      <c r="F542" t="s">
        <v>557</v>
      </c>
      <c r="G542" t="s">
        <v>703</v>
      </c>
      <c r="H542">
        <v>2011</v>
      </c>
      <c r="I542" s="16">
        <v>2.5</v>
      </c>
      <c r="J542" s="16"/>
      <c r="K542" t="s">
        <v>704</v>
      </c>
      <c r="L542" t="s">
        <v>523</v>
      </c>
      <c r="O542" s="14">
        <f t="shared" ref="O542:O605" si="26">I542/100</f>
        <v>2.5000000000000001E-2</v>
      </c>
      <c r="Q542" s="58">
        <f t="shared" ref="Q542" si="27">(I542/I543)^(1/(H542-H543))</f>
        <v>0.92856554944232006</v>
      </c>
      <c r="T542">
        <v>0</v>
      </c>
      <c r="U542" t="s">
        <v>5</v>
      </c>
      <c r="V542" t="s">
        <v>4</v>
      </c>
    </row>
    <row r="543" spans="1:22" x14ac:dyDescent="0.35">
      <c r="A543" t="s">
        <v>475</v>
      </c>
      <c r="B543" t="s">
        <v>700</v>
      </c>
      <c r="E543" t="s">
        <v>702</v>
      </c>
      <c r="F543" t="s">
        <v>557</v>
      </c>
      <c r="G543" t="s">
        <v>703</v>
      </c>
      <c r="H543">
        <v>2005</v>
      </c>
      <c r="I543" s="16">
        <v>3.9</v>
      </c>
      <c r="J543" s="16"/>
      <c r="K543" t="s">
        <v>704</v>
      </c>
      <c r="L543" t="s">
        <v>523</v>
      </c>
      <c r="O543" s="14">
        <f t="shared" si="26"/>
        <v>3.9E-2</v>
      </c>
      <c r="Q543" s="58"/>
      <c r="T543">
        <v>0</v>
      </c>
      <c r="U543" t="s">
        <v>5</v>
      </c>
      <c r="V543" t="s">
        <v>4</v>
      </c>
    </row>
    <row r="544" spans="1:22" x14ac:dyDescent="0.35">
      <c r="A544" t="s">
        <v>475</v>
      </c>
      <c r="B544" t="s">
        <v>700</v>
      </c>
      <c r="C544" t="str">
        <f t="shared" ref="C544" si="28">_xlfn.CONCAT(B544,U544)</f>
        <v>VC21ETR</v>
      </c>
      <c r="E544" t="s">
        <v>702</v>
      </c>
      <c r="F544" t="s">
        <v>557</v>
      </c>
      <c r="G544" t="s">
        <v>703</v>
      </c>
      <c r="H544">
        <v>2016</v>
      </c>
      <c r="I544" s="16">
        <v>3.3</v>
      </c>
      <c r="J544" s="16"/>
      <c r="K544" t="s">
        <v>704</v>
      </c>
      <c r="L544" t="s">
        <v>523</v>
      </c>
      <c r="O544" s="14">
        <f t="shared" si="26"/>
        <v>3.3000000000000002E-2</v>
      </c>
      <c r="Q544" s="58">
        <f>(I544/I545)^(1/(H544-H545))</f>
        <v>1.0488372867840543</v>
      </c>
      <c r="T544">
        <v>0.5</v>
      </c>
      <c r="U544" t="s">
        <v>284</v>
      </c>
      <c r="V544" t="s">
        <v>283</v>
      </c>
    </row>
    <row r="545" spans="1:22" x14ac:dyDescent="0.35">
      <c r="A545" t="s">
        <v>475</v>
      </c>
      <c r="B545" t="s">
        <v>700</v>
      </c>
      <c r="E545" t="s">
        <v>702</v>
      </c>
      <c r="F545" t="s">
        <v>557</v>
      </c>
      <c r="G545" t="s">
        <v>703</v>
      </c>
      <c r="H545">
        <v>2011</v>
      </c>
      <c r="I545" s="16">
        <v>2.6</v>
      </c>
      <c r="J545" s="16"/>
      <c r="K545" t="s">
        <v>704</v>
      </c>
      <c r="L545" t="s">
        <v>523</v>
      </c>
      <c r="O545" s="14">
        <f t="shared" si="26"/>
        <v>2.6000000000000002E-2</v>
      </c>
      <c r="Q545" s="58">
        <f>(I545/I546)^(1/(H545-H546))</f>
        <v>0.93465526518406716</v>
      </c>
      <c r="T545">
        <v>0.5</v>
      </c>
      <c r="U545" t="s">
        <v>284</v>
      </c>
      <c r="V545" t="s">
        <v>283</v>
      </c>
    </row>
    <row r="546" spans="1:22" x14ac:dyDescent="0.35">
      <c r="A546" t="s">
        <v>475</v>
      </c>
      <c r="B546" t="s">
        <v>700</v>
      </c>
      <c r="E546" t="s">
        <v>702</v>
      </c>
      <c r="F546" t="s">
        <v>557</v>
      </c>
      <c r="G546" t="s">
        <v>703</v>
      </c>
      <c r="H546">
        <v>2005</v>
      </c>
      <c r="I546" s="16">
        <v>3.9</v>
      </c>
      <c r="J546" s="16"/>
      <c r="K546" t="s">
        <v>704</v>
      </c>
      <c r="L546" t="s">
        <v>523</v>
      </c>
      <c r="O546" s="14">
        <f t="shared" si="26"/>
        <v>3.9E-2</v>
      </c>
      <c r="Q546" s="58"/>
      <c r="T546">
        <v>0.5</v>
      </c>
      <c r="U546" t="s">
        <v>284</v>
      </c>
      <c r="V546" t="s">
        <v>283</v>
      </c>
    </row>
    <row r="547" spans="1:22" x14ac:dyDescent="0.35">
      <c r="A547" t="s">
        <v>475</v>
      </c>
      <c r="B547" t="s">
        <v>700</v>
      </c>
      <c r="C547" t="str">
        <f t="shared" ref="C547" si="29">_xlfn.CONCAT(B547,U547)</f>
        <v>VC21ETU</v>
      </c>
      <c r="E547" t="s">
        <v>702</v>
      </c>
      <c r="F547" t="s">
        <v>557</v>
      </c>
      <c r="G547" t="s">
        <v>703</v>
      </c>
      <c r="H547">
        <v>2016</v>
      </c>
      <c r="I547" s="16">
        <v>1.5</v>
      </c>
      <c r="J547" s="16"/>
      <c r="K547" t="s">
        <v>704</v>
      </c>
      <c r="L547" t="s">
        <v>523</v>
      </c>
      <c r="O547" s="14">
        <f t="shared" si="26"/>
        <v>1.4999999999999999E-2</v>
      </c>
      <c r="Q547" s="58">
        <f>(I547/I548)^(1/(H547-H548))</f>
        <v>1</v>
      </c>
      <c r="T547">
        <v>0.5</v>
      </c>
      <c r="U547" t="s">
        <v>270</v>
      </c>
      <c r="V547" t="s">
        <v>269</v>
      </c>
    </row>
    <row r="548" spans="1:22" x14ac:dyDescent="0.35">
      <c r="A548" t="s">
        <v>475</v>
      </c>
      <c r="B548" t="s">
        <v>700</v>
      </c>
      <c r="E548" t="s">
        <v>702</v>
      </c>
      <c r="F548" t="s">
        <v>557</v>
      </c>
      <c r="G548" t="s">
        <v>703</v>
      </c>
      <c r="H548">
        <v>2011</v>
      </c>
      <c r="I548" s="16">
        <v>1.5</v>
      </c>
      <c r="J548" s="16"/>
      <c r="K548" t="s">
        <v>704</v>
      </c>
      <c r="L548" t="s">
        <v>523</v>
      </c>
      <c r="O548" s="14">
        <f t="shared" si="26"/>
        <v>1.4999999999999999E-2</v>
      </c>
      <c r="Q548" s="58">
        <f>(I548/I549)^(1/(H548-H549))</f>
        <v>0.86830146903546912</v>
      </c>
      <c r="T548">
        <v>0.5</v>
      </c>
      <c r="U548" t="s">
        <v>270</v>
      </c>
      <c r="V548" t="s">
        <v>269</v>
      </c>
    </row>
    <row r="549" spans="1:22" x14ac:dyDescent="0.35">
      <c r="A549" t="s">
        <v>475</v>
      </c>
      <c r="B549" t="s">
        <v>700</v>
      </c>
      <c r="E549" t="s">
        <v>702</v>
      </c>
      <c r="F549" t="s">
        <v>557</v>
      </c>
      <c r="G549" t="s">
        <v>703</v>
      </c>
      <c r="H549">
        <v>2005</v>
      </c>
      <c r="I549" s="16">
        <v>3.5</v>
      </c>
      <c r="J549" s="16"/>
      <c r="K549" t="s">
        <v>704</v>
      </c>
      <c r="L549" t="s">
        <v>523</v>
      </c>
      <c r="O549" s="14">
        <f t="shared" si="26"/>
        <v>3.5000000000000003E-2</v>
      </c>
      <c r="Q549" s="58"/>
      <c r="T549">
        <v>0.5</v>
      </c>
      <c r="U549" t="s">
        <v>270</v>
      </c>
      <c r="V549" t="s">
        <v>269</v>
      </c>
    </row>
    <row r="550" spans="1:22" x14ac:dyDescent="0.35">
      <c r="A550" t="s">
        <v>475</v>
      </c>
      <c r="B550" t="s">
        <v>700</v>
      </c>
      <c r="C550" t="str">
        <f t="shared" ref="C550" si="30">_xlfn.CONCAT(B550,U550)</f>
        <v>VC21ET01</v>
      </c>
      <c r="E550" t="s">
        <v>702</v>
      </c>
      <c r="F550" t="s">
        <v>557</v>
      </c>
      <c r="G550" t="s">
        <v>703</v>
      </c>
      <c r="H550">
        <v>2016</v>
      </c>
      <c r="I550" s="16">
        <v>1.5</v>
      </c>
      <c r="J550" s="16"/>
      <c r="K550" t="s">
        <v>704</v>
      </c>
      <c r="L550" t="s">
        <v>523</v>
      </c>
      <c r="O550" s="14">
        <f t="shared" si="26"/>
        <v>1.4999999999999999E-2</v>
      </c>
      <c r="Q550" s="58">
        <f>(I550/I551)^(1/(H550-H551))</f>
        <v>0.89582583329619558</v>
      </c>
      <c r="T550">
        <v>1</v>
      </c>
      <c r="U550" t="s">
        <v>7</v>
      </c>
      <c r="V550" t="s">
        <v>6</v>
      </c>
    </row>
    <row r="551" spans="1:22" x14ac:dyDescent="0.35">
      <c r="A551" t="s">
        <v>475</v>
      </c>
      <c r="B551" t="s">
        <v>700</v>
      </c>
      <c r="E551" t="s">
        <v>702</v>
      </c>
      <c r="F551" t="s">
        <v>557</v>
      </c>
      <c r="G551" t="s">
        <v>703</v>
      </c>
      <c r="H551">
        <v>2011</v>
      </c>
      <c r="I551" s="16">
        <v>2.6</v>
      </c>
      <c r="J551" s="16"/>
      <c r="K551" t="s">
        <v>704</v>
      </c>
      <c r="L551" t="s">
        <v>523</v>
      </c>
      <c r="O551" s="14">
        <f t="shared" si="26"/>
        <v>2.6000000000000002E-2</v>
      </c>
      <c r="Q551" s="58">
        <f>(I551/I552)^(1/(H551-H552))</f>
        <v>0.93871039086108632</v>
      </c>
      <c r="T551">
        <v>1</v>
      </c>
      <c r="U551" t="s">
        <v>7</v>
      </c>
      <c r="V551" t="s">
        <v>6</v>
      </c>
    </row>
    <row r="552" spans="1:22" x14ac:dyDescent="0.35">
      <c r="A552" t="s">
        <v>475</v>
      </c>
      <c r="B552" t="s">
        <v>700</v>
      </c>
      <c r="E552" t="s">
        <v>702</v>
      </c>
      <c r="F552" t="s">
        <v>557</v>
      </c>
      <c r="G552" t="s">
        <v>703</v>
      </c>
      <c r="H552">
        <v>2005</v>
      </c>
      <c r="I552" s="16">
        <v>3.8</v>
      </c>
      <c r="J552" s="16"/>
      <c r="K552" t="s">
        <v>704</v>
      </c>
      <c r="L552" t="s">
        <v>523</v>
      </c>
      <c r="O552" s="14">
        <f t="shared" si="26"/>
        <v>3.7999999999999999E-2</v>
      </c>
      <c r="Q552" s="58"/>
      <c r="T552">
        <v>1</v>
      </c>
      <c r="U552" t="s">
        <v>7</v>
      </c>
      <c r="V552" t="s">
        <v>6</v>
      </c>
    </row>
    <row r="553" spans="1:22" x14ac:dyDescent="0.35">
      <c r="A553" t="s">
        <v>475</v>
      </c>
      <c r="B553" t="s">
        <v>700</v>
      </c>
      <c r="C553" t="str">
        <f t="shared" ref="C553" si="31">_xlfn.CONCAT(B553,U553)</f>
        <v>VC21ET02</v>
      </c>
      <c r="E553" t="s">
        <v>702</v>
      </c>
      <c r="F553" t="s">
        <v>557</v>
      </c>
      <c r="G553" t="s">
        <v>703</v>
      </c>
      <c r="H553">
        <v>2016</v>
      </c>
      <c r="I553" s="16">
        <v>4</v>
      </c>
      <c r="J553" s="16"/>
      <c r="K553" t="s">
        <v>704</v>
      </c>
      <c r="L553" t="s">
        <v>523</v>
      </c>
      <c r="O553" s="14">
        <f t="shared" si="26"/>
        <v>0.04</v>
      </c>
      <c r="Q553" s="58">
        <f>(I553/I554)^(1/(H553-H554))</f>
        <v>0.89411296065798118</v>
      </c>
      <c r="T553">
        <v>1</v>
      </c>
      <c r="U553" t="s">
        <v>9</v>
      </c>
      <c r="V553" t="s">
        <v>8</v>
      </c>
    </row>
    <row r="554" spans="1:22" x14ac:dyDescent="0.35">
      <c r="A554" t="s">
        <v>475</v>
      </c>
      <c r="B554" t="s">
        <v>700</v>
      </c>
      <c r="E554" t="s">
        <v>702</v>
      </c>
      <c r="F554" t="s">
        <v>557</v>
      </c>
      <c r="G554" t="s">
        <v>703</v>
      </c>
      <c r="H554">
        <v>2011</v>
      </c>
      <c r="I554" s="16">
        <v>7</v>
      </c>
      <c r="J554" s="16"/>
      <c r="K554" t="s">
        <v>704</v>
      </c>
      <c r="L554" t="s">
        <v>523</v>
      </c>
      <c r="O554" s="14">
        <f t="shared" si="26"/>
        <v>7.0000000000000007E-2</v>
      </c>
      <c r="Q554" s="58">
        <f>(I554/I555)^(1/(H554-H555))</f>
        <v>1.0804571817755644</v>
      </c>
      <c r="T554">
        <v>1</v>
      </c>
      <c r="U554" t="s">
        <v>9</v>
      </c>
      <c r="V554" t="s">
        <v>8</v>
      </c>
    </row>
    <row r="555" spans="1:22" x14ac:dyDescent="0.35">
      <c r="A555" t="s">
        <v>475</v>
      </c>
      <c r="B555" t="s">
        <v>700</v>
      </c>
      <c r="E555" t="s">
        <v>702</v>
      </c>
      <c r="F555" t="s">
        <v>557</v>
      </c>
      <c r="G555" t="s">
        <v>703</v>
      </c>
      <c r="H555">
        <v>2005</v>
      </c>
      <c r="I555" s="16">
        <v>4.4000000000000004</v>
      </c>
      <c r="J555" s="16"/>
      <c r="K555" t="s">
        <v>704</v>
      </c>
      <c r="L555" t="s">
        <v>523</v>
      </c>
      <c r="O555" s="14">
        <f t="shared" si="26"/>
        <v>4.4000000000000004E-2</v>
      </c>
      <c r="T555">
        <v>1</v>
      </c>
      <c r="U555" t="s">
        <v>9</v>
      </c>
      <c r="V555" t="s">
        <v>8</v>
      </c>
    </row>
    <row r="556" spans="1:22" x14ac:dyDescent="0.35">
      <c r="A556" t="s">
        <v>475</v>
      </c>
      <c r="B556" t="s">
        <v>700</v>
      </c>
      <c r="C556" t="str">
        <f t="shared" ref="C556" si="32">_xlfn.CONCAT(B556,U556)</f>
        <v>VC21ET03</v>
      </c>
      <c r="E556" t="s">
        <v>702</v>
      </c>
      <c r="F556" t="s">
        <v>557</v>
      </c>
      <c r="G556" t="s">
        <v>703</v>
      </c>
      <c r="H556">
        <v>2016</v>
      </c>
      <c r="I556" s="16">
        <v>2.2999999999999998</v>
      </c>
      <c r="J556" s="16"/>
      <c r="K556" t="s">
        <v>704</v>
      </c>
      <c r="L556" t="s">
        <v>523</v>
      </c>
      <c r="O556" s="14">
        <f t="shared" si="26"/>
        <v>2.3E-2</v>
      </c>
      <c r="Q556" s="58">
        <f>(I556/I557)^(1/(H556-H557))</f>
        <v>1.1589562187541786</v>
      </c>
      <c r="T556">
        <v>1</v>
      </c>
      <c r="U556" t="s">
        <v>11</v>
      </c>
      <c r="V556" t="s">
        <v>10</v>
      </c>
    </row>
    <row r="557" spans="1:22" x14ac:dyDescent="0.35">
      <c r="A557" t="s">
        <v>475</v>
      </c>
      <c r="B557" t="s">
        <v>700</v>
      </c>
      <c r="E557" t="s">
        <v>702</v>
      </c>
      <c r="F557" t="s">
        <v>557</v>
      </c>
      <c r="G557" t="s">
        <v>703</v>
      </c>
      <c r="H557">
        <v>2011</v>
      </c>
      <c r="I557" s="16">
        <v>1.1000000000000001</v>
      </c>
      <c r="J557" s="16"/>
      <c r="K557" t="s">
        <v>704</v>
      </c>
      <c r="L557" t="s">
        <v>523</v>
      </c>
      <c r="O557" s="14">
        <f t="shared" si="26"/>
        <v>1.1000000000000001E-2</v>
      </c>
      <c r="Q557" s="58">
        <f>(I557/I558)^(1/(H557-H558))</f>
        <v>0.76706674365469041</v>
      </c>
      <c r="T557">
        <v>1</v>
      </c>
      <c r="U557" t="s">
        <v>11</v>
      </c>
      <c r="V557" t="s">
        <v>10</v>
      </c>
    </row>
    <row r="558" spans="1:22" x14ac:dyDescent="0.35">
      <c r="A558" t="s">
        <v>475</v>
      </c>
      <c r="B558" t="s">
        <v>700</v>
      </c>
      <c r="E558" t="s">
        <v>702</v>
      </c>
      <c r="F558" t="s">
        <v>557</v>
      </c>
      <c r="G558" t="s">
        <v>703</v>
      </c>
      <c r="H558">
        <v>2005</v>
      </c>
      <c r="I558" s="16">
        <v>5.4</v>
      </c>
      <c r="J558" s="16"/>
      <c r="K558" t="s">
        <v>704</v>
      </c>
      <c r="L558" t="s">
        <v>523</v>
      </c>
      <c r="O558" s="14">
        <f t="shared" si="26"/>
        <v>5.4000000000000006E-2</v>
      </c>
      <c r="T558">
        <v>1</v>
      </c>
      <c r="U558" t="s">
        <v>11</v>
      </c>
      <c r="V558" t="s">
        <v>10</v>
      </c>
    </row>
    <row r="559" spans="1:22" x14ac:dyDescent="0.35">
      <c r="A559" t="s">
        <v>475</v>
      </c>
      <c r="B559" t="s">
        <v>700</v>
      </c>
      <c r="C559" t="str">
        <f t="shared" ref="C559" si="33">_xlfn.CONCAT(B559,U559)</f>
        <v>VC21ET04</v>
      </c>
      <c r="E559" t="s">
        <v>702</v>
      </c>
      <c r="F559" t="s">
        <v>557</v>
      </c>
      <c r="G559" t="s">
        <v>703</v>
      </c>
      <c r="H559">
        <v>2016</v>
      </c>
      <c r="I559" s="16">
        <v>3.8</v>
      </c>
      <c r="J559" s="16"/>
      <c r="K559" t="s">
        <v>704</v>
      </c>
      <c r="L559" t="s">
        <v>523</v>
      </c>
      <c r="O559" s="14">
        <f t="shared" si="26"/>
        <v>3.7999999999999999E-2</v>
      </c>
      <c r="Q559" s="58">
        <f>(I559/I560)^(1/(H559-H560))</f>
        <v>1.0053478986466833</v>
      </c>
      <c r="T559">
        <v>1</v>
      </c>
      <c r="U559" t="s">
        <v>13</v>
      </c>
      <c r="V559" t="s">
        <v>12</v>
      </c>
    </row>
    <row r="560" spans="1:22" x14ac:dyDescent="0.35">
      <c r="A560" t="s">
        <v>475</v>
      </c>
      <c r="B560" t="s">
        <v>700</v>
      </c>
      <c r="E560" t="s">
        <v>702</v>
      </c>
      <c r="F560" t="s">
        <v>557</v>
      </c>
      <c r="G560" t="s">
        <v>703</v>
      </c>
      <c r="H560">
        <v>2011</v>
      </c>
      <c r="I560" s="16">
        <v>3.7</v>
      </c>
      <c r="J560" s="16"/>
      <c r="K560" t="s">
        <v>704</v>
      </c>
      <c r="L560" t="s">
        <v>523</v>
      </c>
      <c r="O560" s="14">
        <f t="shared" si="26"/>
        <v>3.7000000000000005E-2</v>
      </c>
      <c r="Q560" s="58">
        <f>(I560/I561)^(1/(H560-H561))</f>
        <v>1.0093046635787797</v>
      </c>
      <c r="T560">
        <v>1</v>
      </c>
      <c r="U560" t="s">
        <v>13</v>
      </c>
      <c r="V560" t="s">
        <v>12</v>
      </c>
    </row>
    <row r="561" spans="1:22" x14ac:dyDescent="0.35">
      <c r="A561" t="s">
        <v>475</v>
      </c>
      <c r="B561" t="s">
        <v>700</v>
      </c>
      <c r="E561" t="s">
        <v>702</v>
      </c>
      <c r="F561" t="s">
        <v>557</v>
      </c>
      <c r="G561" t="s">
        <v>703</v>
      </c>
      <c r="H561">
        <v>2005</v>
      </c>
      <c r="I561" s="16">
        <v>3.5</v>
      </c>
      <c r="J561" s="16"/>
      <c r="K561" t="s">
        <v>704</v>
      </c>
      <c r="L561" t="s">
        <v>523</v>
      </c>
      <c r="O561" s="14">
        <f t="shared" si="26"/>
        <v>3.5000000000000003E-2</v>
      </c>
      <c r="T561">
        <v>1</v>
      </c>
      <c r="U561" t="s">
        <v>13</v>
      </c>
      <c r="V561" t="s">
        <v>12</v>
      </c>
    </row>
    <row r="562" spans="1:22" x14ac:dyDescent="0.35">
      <c r="A562" t="s">
        <v>475</v>
      </c>
      <c r="B562" t="s">
        <v>700</v>
      </c>
      <c r="C562" t="str">
        <f t="shared" ref="C562" si="34">_xlfn.CONCAT(B562,U562)</f>
        <v>VC21ET05</v>
      </c>
      <c r="E562" t="s">
        <v>702</v>
      </c>
      <c r="F562" t="s">
        <v>557</v>
      </c>
      <c r="G562" t="s">
        <v>703</v>
      </c>
      <c r="H562">
        <v>2016</v>
      </c>
      <c r="I562" s="16">
        <v>12.8</v>
      </c>
      <c r="J562" s="16"/>
      <c r="K562" t="s">
        <v>704</v>
      </c>
      <c r="L562" t="s">
        <v>523</v>
      </c>
      <c r="O562" s="14">
        <f t="shared" si="26"/>
        <v>0.128</v>
      </c>
      <c r="Q562" s="58">
        <f>(I562/I563)^(1/(H562-H563))</f>
        <v>1.0729846079997674</v>
      </c>
      <c r="T562">
        <v>1</v>
      </c>
      <c r="U562" t="s">
        <v>15</v>
      </c>
      <c r="V562" t="s">
        <v>14</v>
      </c>
    </row>
    <row r="563" spans="1:22" x14ac:dyDescent="0.35">
      <c r="A563" t="s">
        <v>475</v>
      </c>
      <c r="B563" t="s">
        <v>700</v>
      </c>
      <c r="E563" t="s">
        <v>702</v>
      </c>
      <c r="F563" t="s">
        <v>557</v>
      </c>
      <c r="G563" t="s">
        <v>703</v>
      </c>
      <c r="H563">
        <v>2011</v>
      </c>
      <c r="I563" s="16">
        <v>9</v>
      </c>
      <c r="J563" s="16"/>
      <c r="K563" t="s">
        <v>704</v>
      </c>
      <c r="L563" t="s">
        <v>523</v>
      </c>
      <c r="O563" s="14">
        <f t="shared" si="26"/>
        <v>0.09</v>
      </c>
      <c r="Q563" s="58">
        <f>(I563/I564)^(1/(H563-H564))</f>
        <v>0.92790582161493895</v>
      </c>
      <c r="T563">
        <v>1</v>
      </c>
      <c r="U563" t="s">
        <v>15</v>
      </c>
      <c r="V563" t="s">
        <v>14</v>
      </c>
    </row>
    <row r="564" spans="1:22" x14ac:dyDescent="0.35">
      <c r="A564" t="s">
        <v>475</v>
      </c>
      <c r="B564" t="s">
        <v>700</v>
      </c>
      <c r="E564" t="s">
        <v>702</v>
      </c>
      <c r="F564" t="s">
        <v>557</v>
      </c>
      <c r="G564" t="s">
        <v>703</v>
      </c>
      <c r="H564">
        <v>2005</v>
      </c>
      <c r="I564" s="16">
        <v>14.1</v>
      </c>
      <c r="J564" s="16"/>
      <c r="K564" t="s">
        <v>704</v>
      </c>
      <c r="L564" t="s">
        <v>523</v>
      </c>
      <c r="O564" s="14">
        <f t="shared" si="26"/>
        <v>0.14099999999999999</v>
      </c>
      <c r="T564">
        <v>1</v>
      </c>
      <c r="U564" t="s">
        <v>15</v>
      </c>
      <c r="V564" t="s">
        <v>14</v>
      </c>
    </row>
    <row r="565" spans="1:22" x14ac:dyDescent="0.35">
      <c r="A565" t="s">
        <v>475</v>
      </c>
      <c r="B565" t="s">
        <v>700</v>
      </c>
      <c r="C565" t="str">
        <f t="shared" ref="C565" si="35">_xlfn.CONCAT(B565,U565)</f>
        <v>VC21ET06</v>
      </c>
      <c r="E565" t="s">
        <v>702</v>
      </c>
      <c r="F565" t="s">
        <v>557</v>
      </c>
      <c r="G565" t="s">
        <v>703</v>
      </c>
      <c r="H565">
        <v>2016</v>
      </c>
      <c r="I565" s="16">
        <v>0.7</v>
      </c>
      <c r="J565" s="16"/>
      <c r="K565" t="s">
        <v>704</v>
      </c>
      <c r="L565" t="s">
        <v>523</v>
      </c>
      <c r="O565" s="14">
        <f t="shared" si="26"/>
        <v>6.9999999999999993E-3</v>
      </c>
      <c r="Q565" s="58">
        <f>(I565/I566)^(1/(H565-H566))</f>
        <v>0.82787564608120667</v>
      </c>
      <c r="T565">
        <v>1</v>
      </c>
      <c r="U565" t="s">
        <v>17</v>
      </c>
      <c r="V565" t="s">
        <v>16</v>
      </c>
    </row>
    <row r="566" spans="1:22" x14ac:dyDescent="0.35">
      <c r="A566" t="s">
        <v>475</v>
      </c>
      <c r="B566" t="s">
        <v>700</v>
      </c>
      <c r="E566" t="s">
        <v>702</v>
      </c>
      <c r="F566" t="s">
        <v>557</v>
      </c>
      <c r="G566" t="s">
        <v>703</v>
      </c>
      <c r="H566">
        <v>2011</v>
      </c>
      <c r="I566" s="16">
        <v>1.8</v>
      </c>
      <c r="J566" s="16"/>
      <c r="K566" t="s">
        <v>704</v>
      </c>
      <c r="L566" t="s">
        <v>523</v>
      </c>
      <c r="O566" s="14">
        <f t="shared" si="26"/>
        <v>1.8000000000000002E-2</v>
      </c>
      <c r="Q566" s="58">
        <f>(I566/I567)^(1/(H566-H567))</f>
        <v>0.86159526736161285</v>
      </c>
      <c r="T566">
        <v>1</v>
      </c>
      <c r="U566" t="s">
        <v>17</v>
      </c>
      <c r="V566" t="s">
        <v>16</v>
      </c>
    </row>
    <row r="567" spans="1:22" x14ac:dyDescent="0.35">
      <c r="A567" t="s">
        <v>475</v>
      </c>
      <c r="B567" t="s">
        <v>700</v>
      </c>
      <c r="E567" t="s">
        <v>702</v>
      </c>
      <c r="F567" t="s">
        <v>557</v>
      </c>
      <c r="G567" t="s">
        <v>703</v>
      </c>
      <c r="H567">
        <v>2005</v>
      </c>
      <c r="I567" s="16">
        <v>4.4000000000000004</v>
      </c>
      <c r="J567" s="16"/>
      <c r="K567" t="s">
        <v>704</v>
      </c>
      <c r="L567" t="s">
        <v>523</v>
      </c>
      <c r="O567" s="14">
        <f t="shared" si="26"/>
        <v>4.4000000000000004E-2</v>
      </c>
      <c r="T567">
        <v>1</v>
      </c>
      <c r="U567" t="s">
        <v>17</v>
      </c>
      <c r="V567" t="s">
        <v>16</v>
      </c>
    </row>
    <row r="568" spans="1:22" x14ac:dyDescent="0.35">
      <c r="A568" t="s">
        <v>475</v>
      </c>
      <c r="B568" t="s">
        <v>700</v>
      </c>
      <c r="C568" t="str">
        <f t="shared" ref="C568" si="36">_xlfn.CONCAT(B568,U568)</f>
        <v>VC21ET07</v>
      </c>
      <c r="E568" t="s">
        <v>702</v>
      </c>
      <c r="F568" t="s">
        <v>557</v>
      </c>
      <c r="G568" t="s">
        <v>703</v>
      </c>
      <c r="H568">
        <v>2016</v>
      </c>
      <c r="I568" s="16">
        <v>1.4</v>
      </c>
      <c r="J568" s="16"/>
      <c r="K568" t="s">
        <v>704</v>
      </c>
      <c r="L568" t="s">
        <v>523</v>
      </c>
      <c r="O568" s="14">
        <f t="shared" si="26"/>
        <v>1.3999999999999999E-2</v>
      </c>
      <c r="Q568" s="58">
        <f>(I568/I569)^(1/(H568-H569))</f>
        <v>1.2286596790831472</v>
      </c>
      <c r="T568">
        <v>1</v>
      </c>
      <c r="U568" t="s">
        <v>19</v>
      </c>
      <c r="V568" t="s">
        <v>18</v>
      </c>
    </row>
    <row r="569" spans="1:22" x14ac:dyDescent="0.35">
      <c r="A569" t="s">
        <v>475</v>
      </c>
      <c r="B569" t="s">
        <v>700</v>
      </c>
      <c r="E569" t="s">
        <v>702</v>
      </c>
      <c r="F569" t="s">
        <v>557</v>
      </c>
      <c r="G569" t="s">
        <v>703</v>
      </c>
      <c r="H569">
        <v>2011</v>
      </c>
      <c r="I569" s="16">
        <v>0.5</v>
      </c>
      <c r="J569" s="16"/>
      <c r="K569" t="s">
        <v>704</v>
      </c>
      <c r="L569" t="s">
        <v>523</v>
      </c>
      <c r="O569" s="14">
        <f t="shared" si="26"/>
        <v>5.0000000000000001E-3</v>
      </c>
      <c r="Q569" s="58">
        <f>(I569/I570)^(1/(H569-H570))</f>
        <v>0.79370052598409979</v>
      </c>
      <c r="T569">
        <v>1</v>
      </c>
      <c r="U569" t="s">
        <v>19</v>
      </c>
      <c r="V569" t="s">
        <v>18</v>
      </c>
    </row>
    <row r="570" spans="1:22" x14ac:dyDescent="0.35">
      <c r="A570" t="s">
        <v>475</v>
      </c>
      <c r="B570" t="s">
        <v>700</v>
      </c>
      <c r="E570" t="s">
        <v>702</v>
      </c>
      <c r="F570" t="s">
        <v>557</v>
      </c>
      <c r="G570" t="s">
        <v>703</v>
      </c>
      <c r="H570">
        <v>2005</v>
      </c>
      <c r="I570" s="16">
        <v>2</v>
      </c>
      <c r="J570" s="16"/>
      <c r="K570" t="s">
        <v>704</v>
      </c>
      <c r="L570" t="s">
        <v>523</v>
      </c>
      <c r="O570" s="14">
        <f t="shared" si="26"/>
        <v>0.02</v>
      </c>
      <c r="T570">
        <v>1</v>
      </c>
      <c r="U570" t="s">
        <v>19</v>
      </c>
      <c r="V570" t="s">
        <v>18</v>
      </c>
    </row>
    <row r="571" spans="1:22" x14ac:dyDescent="0.35">
      <c r="A571" t="s">
        <v>475</v>
      </c>
      <c r="B571" t="s">
        <v>700</v>
      </c>
      <c r="C571" t="str">
        <f t="shared" ref="C571" si="37">_xlfn.CONCAT(B571,U571)</f>
        <v>VC21ET12</v>
      </c>
      <c r="E571" t="s">
        <v>702</v>
      </c>
      <c r="F571" t="s">
        <v>557</v>
      </c>
      <c r="G571" t="s">
        <v>703</v>
      </c>
      <c r="H571">
        <v>2016</v>
      </c>
      <c r="I571" s="16">
        <v>0.7</v>
      </c>
      <c r="J571" s="16"/>
      <c r="K571" t="s">
        <v>704</v>
      </c>
      <c r="L571" t="s">
        <v>523</v>
      </c>
      <c r="O571" s="14">
        <f t="shared" si="26"/>
        <v>6.9999999999999993E-3</v>
      </c>
      <c r="Q571" s="58">
        <f>(I571/I572)^(1/(H571-H572))</f>
        <v>0.7752318483841889</v>
      </c>
      <c r="T571">
        <v>1</v>
      </c>
      <c r="U571" t="s">
        <v>21</v>
      </c>
      <c r="V571" t="s">
        <v>20</v>
      </c>
    </row>
    <row r="572" spans="1:22" x14ac:dyDescent="0.35">
      <c r="A572" t="s">
        <v>475</v>
      </c>
      <c r="B572" t="s">
        <v>700</v>
      </c>
      <c r="E572" t="s">
        <v>702</v>
      </c>
      <c r="F572" t="s">
        <v>557</v>
      </c>
      <c r="G572" t="s">
        <v>703</v>
      </c>
      <c r="H572">
        <v>2011</v>
      </c>
      <c r="I572" s="16">
        <v>2.5</v>
      </c>
      <c r="J572" s="16"/>
      <c r="K572" t="s">
        <v>704</v>
      </c>
      <c r="L572" t="s">
        <v>523</v>
      </c>
      <c r="O572" s="14">
        <f t="shared" si="26"/>
        <v>2.5000000000000001E-2</v>
      </c>
      <c r="Q572" s="58">
        <f>(I572/I573)^(1/(H572-H573))</f>
        <v>0.92465559714866186</v>
      </c>
      <c r="T572">
        <v>1</v>
      </c>
      <c r="U572" t="s">
        <v>21</v>
      </c>
      <c r="V572" t="s">
        <v>20</v>
      </c>
    </row>
    <row r="573" spans="1:22" x14ac:dyDescent="0.35">
      <c r="A573" t="s">
        <v>475</v>
      </c>
      <c r="B573" t="s">
        <v>700</v>
      </c>
      <c r="E573" t="s">
        <v>702</v>
      </c>
      <c r="F573" t="s">
        <v>557</v>
      </c>
      <c r="G573" t="s">
        <v>703</v>
      </c>
      <c r="H573">
        <v>2005</v>
      </c>
      <c r="I573" s="16">
        <v>4</v>
      </c>
      <c r="J573" s="16"/>
      <c r="K573" t="s">
        <v>704</v>
      </c>
      <c r="L573" t="s">
        <v>523</v>
      </c>
      <c r="O573" s="14">
        <f t="shared" si="26"/>
        <v>0.04</v>
      </c>
      <c r="T573">
        <v>1</v>
      </c>
      <c r="U573" t="s">
        <v>21</v>
      </c>
      <c r="V573" t="s">
        <v>20</v>
      </c>
    </row>
    <row r="574" spans="1:22" x14ac:dyDescent="0.35">
      <c r="A574" t="s">
        <v>475</v>
      </c>
      <c r="B574" t="s">
        <v>700</v>
      </c>
      <c r="C574" t="str">
        <f t="shared" ref="C574" si="38">_xlfn.CONCAT(B574,U574)</f>
        <v>VC21ET13</v>
      </c>
      <c r="E574" t="s">
        <v>702</v>
      </c>
      <c r="F574" t="s">
        <v>557</v>
      </c>
      <c r="G574" t="s">
        <v>703</v>
      </c>
      <c r="H574">
        <v>2016</v>
      </c>
      <c r="I574" s="16">
        <v>5.6</v>
      </c>
      <c r="J574" s="16"/>
      <c r="K574" t="s">
        <v>704</v>
      </c>
      <c r="L574" t="s">
        <v>523</v>
      </c>
      <c r="O574" s="14">
        <f t="shared" si="26"/>
        <v>5.5999999999999994E-2</v>
      </c>
      <c r="Q574" s="58">
        <f>(I574/I575)^(1/(H574-H575))</f>
        <v>1.194791263178075</v>
      </c>
      <c r="T574">
        <v>1</v>
      </c>
      <c r="U574" t="s">
        <v>23</v>
      </c>
      <c r="V574" t="s">
        <v>22</v>
      </c>
    </row>
    <row r="575" spans="1:22" x14ac:dyDescent="0.35">
      <c r="A575" t="s">
        <v>475</v>
      </c>
      <c r="B575" t="s">
        <v>700</v>
      </c>
      <c r="E575" t="s">
        <v>702</v>
      </c>
      <c r="F575" t="s">
        <v>557</v>
      </c>
      <c r="G575" t="s">
        <v>703</v>
      </c>
      <c r="H575">
        <v>2011</v>
      </c>
      <c r="I575" s="16">
        <v>2.2999999999999998</v>
      </c>
      <c r="J575" s="16"/>
      <c r="K575" t="s">
        <v>704</v>
      </c>
      <c r="L575" t="s">
        <v>523</v>
      </c>
      <c r="O575" s="14">
        <f t="shared" si="26"/>
        <v>2.3E-2</v>
      </c>
      <c r="Q575" s="58">
        <f>(I575/I576)^(1/(H575-H576))</f>
        <v>0.95146837344578994</v>
      </c>
      <c r="T575">
        <v>1</v>
      </c>
      <c r="U575" t="s">
        <v>23</v>
      </c>
      <c r="V575" t="s">
        <v>22</v>
      </c>
    </row>
    <row r="576" spans="1:22" x14ac:dyDescent="0.35">
      <c r="A576" t="s">
        <v>475</v>
      </c>
      <c r="B576" t="s">
        <v>700</v>
      </c>
      <c r="E576" t="s">
        <v>702</v>
      </c>
      <c r="F576" t="s">
        <v>557</v>
      </c>
      <c r="G576" t="s">
        <v>703</v>
      </c>
      <c r="H576">
        <v>2005</v>
      </c>
      <c r="I576" s="16">
        <v>3.1</v>
      </c>
      <c r="J576" s="16"/>
      <c r="K576" t="s">
        <v>704</v>
      </c>
      <c r="L576" t="s">
        <v>523</v>
      </c>
      <c r="O576" s="14">
        <f t="shared" si="26"/>
        <v>3.1E-2</v>
      </c>
      <c r="T576">
        <v>1</v>
      </c>
      <c r="U576" t="s">
        <v>23</v>
      </c>
      <c r="V576" t="s">
        <v>22</v>
      </c>
    </row>
    <row r="577" spans="1:22" x14ac:dyDescent="0.35">
      <c r="A577" t="s">
        <v>475</v>
      </c>
      <c r="B577" t="s">
        <v>700</v>
      </c>
      <c r="C577" t="str">
        <f t="shared" ref="C577" si="39">_xlfn.CONCAT(B577,U577)</f>
        <v>VC21ET14</v>
      </c>
      <c r="E577" t="s">
        <v>702</v>
      </c>
      <c r="F577" t="s">
        <v>557</v>
      </c>
      <c r="G577" t="s">
        <v>703</v>
      </c>
      <c r="H577">
        <v>2016</v>
      </c>
      <c r="I577" s="16">
        <v>1.8</v>
      </c>
      <c r="J577" s="16"/>
      <c r="K577" t="s">
        <v>704</v>
      </c>
      <c r="L577" t="s">
        <v>523</v>
      </c>
      <c r="O577" s="14">
        <f t="shared" si="26"/>
        <v>1.8000000000000002E-2</v>
      </c>
      <c r="Q577" s="58">
        <f>(I577/I578)^(1/(H577-H578))</f>
        <v>1.1247461131420948</v>
      </c>
      <c r="T577">
        <v>1</v>
      </c>
      <c r="U577" t="s">
        <v>25</v>
      </c>
      <c r="V577" t="s">
        <v>24</v>
      </c>
    </row>
    <row r="578" spans="1:22" x14ac:dyDescent="0.35">
      <c r="A578" t="s">
        <v>475</v>
      </c>
      <c r="B578" t="s">
        <v>700</v>
      </c>
      <c r="E578" t="s">
        <v>702</v>
      </c>
      <c r="F578" t="s">
        <v>557</v>
      </c>
      <c r="G578" t="s">
        <v>703</v>
      </c>
      <c r="H578">
        <v>2011</v>
      </c>
      <c r="I578" s="16">
        <v>1</v>
      </c>
      <c r="J578" s="16"/>
      <c r="K578" t="s">
        <v>704</v>
      </c>
      <c r="L578" t="s">
        <v>523</v>
      </c>
      <c r="O578" s="14">
        <f t="shared" si="26"/>
        <v>0.01</v>
      </c>
      <c r="Q578" s="58">
        <f>(I578/I579)^(1/(H578-H579))</f>
        <v>0.79370052598409979</v>
      </c>
      <c r="T578">
        <v>1</v>
      </c>
      <c r="U578" t="s">
        <v>25</v>
      </c>
      <c r="V578" t="s">
        <v>24</v>
      </c>
    </row>
    <row r="579" spans="1:22" x14ac:dyDescent="0.35">
      <c r="A579" t="s">
        <v>475</v>
      </c>
      <c r="B579" t="s">
        <v>700</v>
      </c>
      <c r="E579" t="s">
        <v>702</v>
      </c>
      <c r="F579" t="s">
        <v>557</v>
      </c>
      <c r="G579" t="s">
        <v>703</v>
      </c>
      <c r="H579">
        <v>2005</v>
      </c>
      <c r="I579" s="16">
        <v>4</v>
      </c>
      <c r="J579" s="16"/>
      <c r="K579" t="s">
        <v>704</v>
      </c>
      <c r="L579" t="s">
        <v>523</v>
      </c>
      <c r="O579" s="14">
        <f t="shared" si="26"/>
        <v>0.04</v>
      </c>
      <c r="T579">
        <v>1</v>
      </c>
      <c r="U579" t="s">
        <v>25</v>
      </c>
      <c r="V579" t="s">
        <v>24</v>
      </c>
    </row>
    <row r="580" spans="1:22" x14ac:dyDescent="0.35">
      <c r="A580" t="s">
        <v>475</v>
      </c>
      <c r="B580" t="s">
        <v>700</v>
      </c>
      <c r="C580" t="str">
        <f t="shared" ref="C580" si="40">_xlfn.CONCAT(B580,U580)</f>
        <v>VC21ET15</v>
      </c>
      <c r="E580" t="s">
        <v>702</v>
      </c>
      <c r="F580" t="s">
        <v>557</v>
      </c>
      <c r="G580" t="s">
        <v>703</v>
      </c>
      <c r="H580">
        <v>2016</v>
      </c>
      <c r="I580" s="16">
        <v>9.3000000000000007</v>
      </c>
      <c r="J580" s="16"/>
      <c r="K580" t="s">
        <v>704</v>
      </c>
      <c r="L580" t="s">
        <v>523</v>
      </c>
      <c r="O580" s="14">
        <f t="shared" si="26"/>
        <v>9.3000000000000013E-2</v>
      </c>
      <c r="Q580" s="58">
        <f>(I580/I581)^(1/(H580-H581))</f>
        <v>0.98169494647415401</v>
      </c>
      <c r="T580">
        <v>1</v>
      </c>
      <c r="U580" t="s">
        <v>27</v>
      </c>
      <c r="V580" t="s">
        <v>26</v>
      </c>
    </row>
    <row r="581" spans="1:22" x14ac:dyDescent="0.35">
      <c r="A581" t="s">
        <v>475</v>
      </c>
      <c r="B581" t="s">
        <v>700</v>
      </c>
      <c r="E581" t="s">
        <v>702</v>
      </c>
      <c r="F581" t="s">
        <v>557</v>
      </c>
      <c r="G581" t="s">
        <v>703</v>
      </c>
      <c r="H581">
        <v>2011</v>
      </c>
      <c r="I581" s="16">
        <v>10.199999999999999</v>
      </c>
      <c r="J581" s="16"/>
      <c r="K581" t="s">
        <v>704</v>
      </c>
      <c r="L581" t="s">
        <v>523</v>
      </c>
      <c r="O581" s="14">
        <f t="shared" si="26"/>
        <v>0.10199999999999999</v>
      </c>
      <c r="Q581" s="58">
        <f>(I581/I582)^(1/(H581-H582))</f>
        <v>0.98020531988022463</v>
      </c>
      <c r="T581">
        <v>1</v>
      </c>
      <c r="U581" t="s">
        <v>27</v>
      </c>
      <c r="V581" t="s">
        <v>26</v>
      </c>
    </row>
    <row r="582" spans="1:22" x14ac:dyDescent="0.35">
      <c r="A582" t="s">
        <v>475</v>
      </c>
      <c r="B582" t="s">
        <v>700</v>
      </c>
      <c r="E582" t="s">
        <v>702</v>
      </c>
      <c r="F582" t="s">
        <v>557</v>
      </c>
      <c r="G582" t="s">
        <v>703</v>
      </c>
      <c r="H582">
        <v>2005</v>
      </c>
      <c r="I582" s="16">
        <v>11.5</v>
      </c>
      <c r="J582" s="16"/>
      <c r="K582" t="s">
        <v>704</v>
      </c>
      <c r="L582" t="s">
        <v>523</v>
      </c>
      <c r="O582" s="14">
        <f t="shared" si="26"/>
        <v>0.115</v>
      </c>
      <c r="T582">
        <v>1</v>
      </c>
      <c r="U582" t="s">
        <v>27</v>
      </c>
      <c r="V582" t="s">
        <v>26</v>
      </c>
    </row>
    <row r="583" spans="1:22" x14ac:dyDescent="0.35">
      <c r="A583" t="s">
        <v>705</v>
      </c>
      <c r="B583" t="s">
        <v>706</v>
      </c>
      <c r="C583" t="str">
        <f t="shared" ref="C583:C597" si="41">_xlfn.CONCAT(B583,U583)</f>
        <v>VC22ET</v>
      </c>
      <c r="D583" t="s">
        <v>707</v>
      </c>
      <c r="E583" t="s">
        <v>708</v>
      </c>
      <c r="F583" t="s">
        <v>557</v>
      </c>
      <c r="G583" t="s">
        <v>709</v>
      </c>
      <c r="H583">
        <v>2016</v>
      </c>
      <c r="I583" s="16">
        <v>1.3</v>
      </c>
      <c r="K583" t="s">
        <v>710</v>
      </c>
      <c r="L583" t="s">
        <v>523</v>
      </c>
      <c r="O583" s="14">
        <f t="shared" si="26"/>
        <v>1.3000000000000001E-2</v>
      </c>
      <c r="T583">
        <v>0</v>
      </c>
      <c r="U583" t="s">
        <v>5</v>
      </c>
      <c r="V583" t="s">
        <v>4</v>
      </c>
    </row>
    <row r="584" spans="1:22" x14ac:dyDescent="0.35">
      <c r="A584" t="s">
        <v>711</v>
      </c>
      <c r="B584" t="s">
        <v>706</v>
      </c>
      <c r="C584" t="str">
        <f t="shared" si="41"/>
        <v>VC22ETR</v>
      </c>
      <c r="E584" t="s">
        <v>708</v>
      </c>
      <c r="F584" t="s">
        <v>557</v>
      </c>
      <c r="G584" t="s">
        <v>709</v>
      </c>
      <c r="H584">
        <v>2016</v>
      </c>
      <c r="I584" s="16">
        <f>I$583/I$541*I544</f>
        <v>1.3838709677419354</v>
      </c>
      <c r="K584" t="s">
        <v>710</v>
      </c>
      <c r="L584" t="s">
        <v>523</v>
      </c>
      <c r="O584" s="14">
        <f t="shared" si="26"/>
        <v>1.3838709677419354E-2</v>
      </c>
      <c r="T584">
        <v>0.5</v>
      </c>
      <c r="U584" t="s">
        <v>284</v>
      </c>
      <c r="V584" t="s">
        <v>283</v>
      </c>
    </row>
    <row r="585" spans="1:22" x14ac:dyDescent="0.35">
      <c r="A585" t="s">
        <v>711</v>
      </c>
      <c r="B585" t="s">
        <v>706</v>
      </c>
      <c r="C585" t="str">
        <f t="shared" si="41"/>
        <v>VC22ETU</v>
      </c>
      <c r="E585" t="s">
        <v>708</v>
      </c>
      <c r="F585" t="s">
        <v>557</v>
      </c>
      <c r="G585" t="s">
        <v>709</v>
      </c>
      <c r="H585">
        <v>2016</v>
      </c>
      <c r="I585" s="16">
        <f>I$583/I$541*I547</f>
        <v>0.62903225806451613</v>
      </c>
      <c r="K585" t="s">
        <v>710</v>
      </c>
      <c r="L585" t="s">
        <v>523</v>
      </c>
      <c r="O585" s="14">
        <f t="shared" si="26"/>
        <v>6.2903225806451614E-3</v>
      </c>
      <c r="T585">
        <v>0.5</v>
      </c>
      <c r="U585" t="s">
        <v>270</v>
      </c>
      <c r="V585" t="s">
        <v>269</v>
      </c>
    </row>
    <row r="586" spans="1:22" x14ac:dyDescent="0.35">
      <c r="A586" t="s">
        <v>711</v>
      </c>
      <c r="B586" t="s">
        <v>706</v>
      </c>
      <c r="C586" t="str">
        <f t="shared" si="41"/>
        <v>VC22ET01</v>
      </c>
      <c r="E586" t="s">
        <v>708</v>
      </c>
      <c r="F586" t="s">
        <v>557</v>
      </c>
      <c r="G586" t="s">
        <v>709</v>
      </c>
      <c r="H586">
        <v>2016</v>
      </c>
      <c r="I586" s="16">
        <f>I$583/I$541*I550</f>
        <v>0.62903225806451613</v>
      </c>
      <c r="K586" t="s">
        <v>710</v>
      </c>
      <c r="L586" t="s">
        <v>523</v>
      </c>
      <c r="O586" s="14">
        <f t="shared" si="26"/>
        <v>6.2903225806451614E-3</v>
      </c>
      <c r="T586">
        <v>1</v>
      </c>
      <c r="U586" t="s">
        <v>7</v>
      </c>
      <c r="V586" t="s">
        <v>6</v>
      </c>
    </row>
    <row r="587" spans="1:22" x14ac:dyDescent="0.35">
      <c r="A587" t="s">
        <v>711</v>
      </c>
      <c r="B587" t="s">
        <v>706</v>
      </c>
      <c r="C587" t="str">
        <f t="shared" si="41"/>
        <v>VC22ET02</v>
      </c>
      <c r="E587" t="s">
        <v>708</v>
      </c>
      <c r="F587" t="s">
        <v>557</v>
      </c>
      <c r="G587" t="s">
        <v>709</v>
      </c>
      <c r="H587">
        <v>2016</v>
      </c>
      <c r="I587" s="16">
        <f>I$583/I$541*I553</f>
        <v>1.6774193548387097</v>
      </c>
      <c r="K587" t="s">
        <v>710</v>
      </c>
      <c r="L587" t="s">
        <v>523</v>
      </c>
      <c r="O587" s="14">
        <f t="shared" si="26"/>
        <v>1.6774193548387096E-2</v>
      </c>
      <c r="T587">
        <v>1</v>
      </c>
      <c r="U587" t="s">
        <v>9</v>
      </c>
      <c r="V587" t="s">
        <v>8</v>
      </c>
    </row>
    <row r="588" spans="1:22" x14ac:dyDescent="0.35">
      <c r="A588" t="s">
        <v>711</v>
      </c>
      <c r="B588" t="s">
        <v>706</v>
      </c>
      <c r="C588" t="str">
        <f t="shared" si="41"/>
        <v>VC22ET03</v>
      </c>
      <c r="E588" t="s">
        <v>708</v>
      </c>
      <c r="F588" t="s">
        <v>557</v>
      </c>
      <c r="G588" t="s">
        <v>709</v>
      </c>
      <c r="H588">
        <v>2016</v>
      </c>
      <c r="I588" s="16">
        <f>I$583/I$541*I556</f>
        <v>0.96451612903225803</v>
      </c>
      <c r="K588" t="s">
        <v>710</v>
      </c>
      <c r="L588" t="s">
        <v>523</v>
      </c>
      <c r="O588" s="14">
        <f t="shared" si="26"/>
        <v>9.6451612903225795E-3</v>
      </c>
      <c r="T588">
        <v>1</v>
      </c>
      <c r="U588" t="s">
        <v>11</v>
      </c>
      <c r="V588" t="s">
        <v>10</v>
      </c>
    </row>
    <row r="589" spans="1:22" x14ac:dyDescent="0.35">
      <c r="A589" t="s">
        <v>711</v>
      </c>
      <c r="B589" t="s">
        <v>706</v>
      </c>
      <c r="C589" t="str">
        <f t="shared" si="41"/>
        <v>VC22ET04</v>
      </c>
      <c r="E589" t="s">
        <v>708</v>
      </c>
      <c r="F589" t="s">
        <v>557</v>
      </c>
      <c r="G589" t="s">
        <v>709</v>
      </c>
      <c r="H589">
        <v>2016</v>
      </c>
      <c r="I589" s="16">
        <f>I$583/I$541*I559</f>
        <v>1.5935483870967742</v>
      </c>
      <c r="K589" t="s">
        <v>710</v>
      </c>
      <c r="L589" t="s">
        <v>523</v>
      </c>
      <c r="O589" s="14">
        <f t="shared" si="26"/>
        <v>1.5935483870967743E-2</v>
      </c>
      <c r="T589">
        <v>1</v>
      </c>
      <c r="U589" t="s">
        <v>13</v>
      </c>
      <c r="V589" t="s">
        <v>12</v>
      </c>
    </row>
    <row r="590" spans="1:22" x14ac:dyDescent="0.35">
      <c r="A590" t="s">
        <v>711</v>
      </c>
      <c r="B590" t="s">
        <v>706</v>
      </c>
      <c r="C590" t="str">
        <f t="shared" si="41"/>
        <v>VC22ET05</v>
      </c>
      <c r="E590" t="s">
        <v>708</v>
      </c>
      <c r="F590" t="s">
        <v>557</v>
      </c>
      <c r="G590" t="s">
        <v>709</v>
      </c>
      <c r="H590">
        <v>2016</v>
      </c>
      <c r="I590" s="16">
        <f>I$583/I$541*I562</f>
        <v>5.3677419354838714</v>
      </c>
      <c r="K590" t="s">
        <v>710</v>
      </c>
      <c r="L590" t="s">
        <v>523</v>
      </c>
      <c r="O590" s="14">
        <f t="shared" si="26"/>
        <v>5.3677419354838711E-2</v>
      </c>
      <c r="T590">
        <v>1</v>
      </c>
      <c r="U590" t="s">
        <v>15</v>
      </c>
      <c r="V590" t="s">
        <v>14</v>
      </c>
    </row>
    <row r="591" spans="1:22" x14ac:dyDescent="0.35">
      <c r="A591" t="s">
        <v>711</v>
      </c>
      <c r="B591" t="s">
        <v>706</v>
      </c>
      <c r="C591" t="str">
        <f t="shared" si="41"/>
        <v>VC22ET06</v>
      </c>
      <c r="E591" t="s">
        <v>708</v>
      </c>
      <c r="F591" t="s">
        <v>557</v>
      </c>
      <c r="G591" t="s">
        <v>709</v>
      </c>
      <c r="H591">
        <v>2016</v>
      </c>
      <c r="I591" s="16">
        <f>I$583/I$541*I565</f>
        <v>0.29354838709677417</v>
      </c>
      <c r="K591" t="s">
        <v>710</v>
      </c>
      <c r="L591" t="s">
        <v>523</v>
      </c>
      <c r="O591" s="14">
        <f t="shared" si="26"/>
        <v>2.9354838709677415E-3</v>
      </c>
      <c r="T591">
        <v>1</v>
      </c>
      <c r="U591" t="s">
        <v>17</v>
      </c>
      <c r="V591" t="s">
        <v>16</v>
      </c>
    </row>
    <row r="592" spans="1:22" x14ac:dyDescent="0.35">
      <c r="A592" t="s">
        <v>711</v>
      </c>
      <c r="B592" t="s">
        <v>706</v>
      </c>
      <c r="C592" t="str">
        <f t="shared" si="41"/>
        <v>VC22ET07</v>
      </c>
      <c r="E592" t="s">
        <v>708</v>
      </c>
      <c r="F592" t="s">
        <v>557</v>
      </c>
      <c r="G592" t="s">
        <v>709</v>
      </c>
      <c r="H592">
        <v>2016</v>
      </c>
      <c r="I592" s="16">
        <f>I$583/I$541*I568</f>
        <v>0.58709677419354833</v>
      </c>
      <c r="K592" t="s">
        <v>710</v>
      </c>
      <c r="L592" t="s">
        <v>523</v>
      </c>
      <c r="O592" s="14">
        <f t="shared" si="26"/>
        <v>5.870967741935483E-3</v>
      </c>
      <c r="T592">
        <v>1</v>
      </c>
      <c r="U592" t="s">
        <v>19</v>
      </c>
      <c r="V592" t="s">
        <v>18</v>
      </c>
    </row>
    <row r="593" spans="1:22" x14ac:dyDescent="0.35">
      <c r="A593" t="s">
        <v>711</v>
      </c>
      <c r="B593" t="s">
        <v>706</v>
      </c>
      <c r="C593" t="str">
        <f t="shared" si="41"/>
        <v>VC22ET12</v>
      </c>
      <c r="E593" t="s">
        <v>708</v>
      </c>
      <c r="F593" t="s">
        <v>557</v>
      </c>
      <c r="G593" t="s">
        <v>709</v>
      </c>
      <c r="H593">
        <v>2016</v>
      </c>
      <c r="I593" s="16">
        <f>I$583/I$541*I571</f>
        <v>0.29354838709677417</v>
      </c>
      <c r="K593" t="s">
        <v>710</v>
      </c>
      <c r="L593" t="s">
        <v>523</v>
      </c>
      <c r="O593" s="14">
        <f t="shared" si="26"/>
        <v>2.9354838709677415E-3</v>
      </c>
      <c r="T593">
        <v>1</v>
      </c>
      <c r="U593" t="s">
        <v>21</v>
      </c>
      <c r="V593" t="s">
        <v>20</v>
      </c>
    </row>
    <row r="594" spans="1:22" x14ac:dyDescent="0.35">
      <c r="A594" t="s">
        <v>711</v>
      </c>
      <c r="B594" t="s">
        <v>706</v>
      </c>
      <c r="C594" t="str">
        <f t="shared" si="41"/>
        <v>VC22ET13</v>
      </c>
      <c r="E594" t="s">
        <v>708</v>
      </c>
      <c r="F594" t="s">
        <v>557</v>
      </c>
      <c r="G594" t="s">
        <v>709</v>
      </c>
      <c r="H594">
        <v>2016</v>
      </c>
      <c r="I594" s="16">
        <f>I$583/I$541*I574</f>
        <v>2.3483870967741933</v>
      </c>
      <c r="K594" t="s">
        <v>710</v>
      </c>
      <c r="L594" t="s">
        <v>523</v>
      </c>
      <c r="O594" s="14">
        <f t="shared" si="26"/>
        <v>2.3483870967741932E-2</v>
      </c>
      <c r="T594">
        <v>1</v>
      </c>
      <c r="U594" t="s">
        <v>23</v>
      </c>
      <c r="V594" t="s">
        <v>22</v>
      </c>
    </row>
    <row r="595" spans="1:22" x14ac:dyDescent="0.35">
      <c r="A595" t="s">
        <v>711</v>
      </c>
      <c r="B595" t="s">
        <v>706</v>
      </c>
      <c r="C595" t="str">
        <f t="shared" si="41"/>
        <v>VC22ET14</v>
      </c>
      <c r="E595" t="s">
        <v>708</v>
      </c>
      <c r="F595" t="s">
        <v>557</v>
      </c>
      <c r="G595" t="s">
        <v>709</v>
      </c>
      <c r="H595">
        <v>2016</v>
      </c>
      <c r="I595" s="16">
        <f>I$583/I$541*I577</f>
        <v>0.75483870967741939</v>
      </c>
      <c r="K595" t="s">
        <v>710</v>
      </c>
      <c r="L595" t="s">
        <v>523</v>
      </c>
      <c r="O595" s="14">
        <f t="shared" si="26"/>
        <v>7.5483870967741938E-3</v>
      </c>
      <c r="T595">
        <v>1</v>
      </c>
      <c r="U595" t="s">
        <v>25</v>
      </c>
      <c r="V595" t="s">
        <v>24</v>
      </c>
    </row>
    <row r="596" spans="1:22" x14ac:dyDescent="0.35">
      <c r="A596" t="s">
        <v>711</v>
      </c>
      <c r="B596" t="s">
        <v>706</v>
      </c>
      <c r="C596" t="str">
        <f t="shared" si="41"/>
        <v>VC22ET15</v>
      </c>
      <c r="E596" t="s">
        <v>708</v>
      </c>
      <c r="F596" t="s">
        <v>557</v>
      </c>
      <c r="G596" t="s">
        <v>709</v>
      </c>
      <c r="H596">
        <v>2016</v>
      </c>
      <c r="I596" s="16">
        <f>I$583/I$541*I580</f>
        <v>3.9000000000000004</v>
      </c>
      <c r="K596" t="s">
        <v>710</v>
      </c>
      <c r="L596" t="s">
        <v>523</v>
      </c>
      <c r="O596" s="14">
        <f t="shared" si="26"/>
        <v>3.9000000000000007E-2</v>
      </c>
      <c r="T596">
        <v>1</v>
      </c>
      <c r="U596" t="s">
        <v>27</v>
      </c>
      <c r="V596" t="s">
        <v>26</v>
      </c>
    </row>
    <row r="597" spans="1:22" x14ac:dyDescent="0.35">
      <c r="A597" t="s">
        <v>475</v>
      </c>
      <c r="B597" t="s">
        <v>712</v>
      </c>
      <c r="C597" t="str">
        <f t="shared" si="41"/>
        <v>VC23ET</v>
      </c>
      <c r="D597" t="s">
        <v>713</v>
      </c>
      <c r="E597" t="s">
        <v>714</v>
      </c>
      <c r="F597" t="s">
        <v>557</v>
      </c>
      <c r="G597" t="s">
        <v>715</v>
      </c>
      <c r="H597">
        <v>2016</v>
      </c>
      <c r="I597" s="16">
        <v>1.4</v>
      </c>
      <c r="J597" s="16"/>
      <c r="K597" t="s">
        <v>716</v>
      </c>
      <c r="L597" t="s">
        <v>523</v>
      </c>
      <c r="O597" s="14">
        <f t="shared" si="26"/>
        <v>1.3999999999999999E-2</v>
      </c>
      <c r="P597" t="s">
        <v>523</v>
      </c>
      <c r="Q597" s="58">
        <f>(I597/I598)^(1/(H597-H598))</f>
        <v>1.0696103757250688</v>
      </c>
      <c r="T597">
        <v>0</v>
      </c>
      <c r="U597" t="s">
        <v>5</v>
      </c>
      <c r="V597" t="s">
        <v>4</v>
      </c>
    </row>
    <row r="598" spans="1:22" x14ac:dyDescent="0.35">
      <c r="A598" t="s">
        <v>475</v>
      </c>
      <c r="B598" t="s">
        <v>712</v>
      </c>
      <c r="E598" t="s">
        <v>714</v>
      </c>
      <c r="F598" t="s">
        <v>557</v>
      </c>
      <c r="G598" t="s">
        <v>715</v>
      </c>
      <c r="H598">
        <v>2011</v>
      </c>
      <c r="I598" s="16">
        <v>1</v>
      </c>
      <c r="J598" s="16"/>
      <c r="K598" t="s">
        <v>716</v>
      </c>
      <c r="L598" t="s">
        <v>523</v>
      </c>
      <c r="O598" s="14">
        <f t="shared" si="26"/>
        <v>0.01</v>
      </c>
      <c r="Q598" s="58">
        <f>(I598/I599)^(1/(H598-H599))</f>
        <v>0.87038626147512566</v>
      </c>
      <c r="T598">
        <v>0</v>
      </c>
      <c r="U598" t="s">
        <v>5</v>
      </c>
      <c r="V598" t="s">
        <v>4</v>
      </c>
    </row>
    <row r="599" spans="1:22" x14ac:dyDescent="0.35">
      <c r="A599" t="s">
        <v>475</v>
      </c>
      <c r="B599" t="s">
        <v>712</v>
      </c>
      <c r="E599" t="s">
        <v>714</v>
      </c>
      <c r="F599" t="s">
        <v>557</v>
      </c>
      <c r="G599" t="s">
        <v>715</v>
      </c>
      <c r="H599">
        <v>2005</v>
      </c>
      <c r="I599" s="16">
        <v>2.2999999999999998</v>
      </c>
      <c r="J599" s="16"/>
      <c r="K599" t="s">
        <v>716</v>
      </c>
      <c r="L599" t="s">
        <v>523</v>
      </c>
      <c r="O599" s="14">
        <f t="shared" si="26"/>
        <v>2.3E-2</v>
      </c>
      <c r="T599">
        <v>0</v>
      </c>
      <c r="U599" t="s">
        <v>5</v>
      </c>
      <c r="V599" t="s">
        <v>4</v>
      </c>
    </row>
    <row r="600" spans="1:22" x14ac:dyDescent="0.35">
      <c r="A600" t="s">
        <v>475</v>
      </c>
      <c r="B600" t="s">
        <v>712</v>
      </c>
      <c r="C600" t="str">
        <f t="shared" ref="C600" si="42">_xlfn.CONCAT(B600,U600)</f>
        <v>VC23ETR</v>
      </c>
      <c r="E600" t="s">
        <v>714</v>
      </c>
      <c r="F600" t="s">
        <v>557</v>
      </c>
      <c r="G600" t="s">
        <v>715</v>
      </c>
      <c r="H600">
        <v>2016</v>
      </c>
      <c r="I600" s="16">
        <v>1.6</v>
      </c>
      <c r="J600" s="16"/>
      <c r="K600" t="s">
        <v>716</v>
      </c>
      <c r="L600" t="s">
        <v>523</v>
      </c>
      <c r="O600" s="14">
        <f t="shared" si="26"/>
        <v>1.6E-2</v>
      </c>
      <c r="Q600" s="58">
        <f>(I600/I601)^(1/(H600-H601))</f>
        <v>1.0592238410488122</v>
      </c>
      <c r="T600">
        <v>0.5</v>
      </c>
      <c r="U600" t="s">
        <v>284</v>
      </c>
      <c r="V600" t="s">
        <v>283</v>
      </c>
    </row>
    <row r="601" spans="1:22" x14ac:dyDescent="0.35">
      <c r="A601" t="s">
        <v>475</v>
      </c>
      <c r="B601" t="s">
        <v>712</v>
      </c>
      <c r="E601" t="s">
        <v>714</v>
      </c>
      <c r="F601" t="s">
        <v>557</v>
      </c>
      <c r="G601" t="s">
        <v>715</v>
      </c>
      <c r="H601">
        <v>2011</v>
      </c>
      <c r="I601" s="16">
        <v>1.2</v>
      </c>
      <c r="J601" s="16"/>
      <c r="K601" t="s">
        <v>716</v>
      </c>
      <c r="L601" t="s">
        <v>523</v>
      </c>
      <c r="O601" s="14">
        <f t="shared" si="26"/>
        <v>1.2E-2</v>
      </c>
      <c r="Q601" s="58">
        <f>(I601/I602)^(1/(H601-H602))</f>
        <v>0.88485791414993442</v>
      </c>
      <c r="T601">
        <v>0.5</v>
      </c>
      <c r="U601" t="s">
        <v>284</v>
      </c>
      <c r="V601" t="s">
        <v>283</v>
      </c>
    </row>
    <row r="602" spans="1:22" x14ac:dyDescent="0.35">
      <c r="A602" t="s">
        <v>475</v>
      </c>
      <c r="B602" t="s">
        <v>712</v>
      </c>
      <c r="E602" t="s">
        <v>714</v>
      </c>
      <c r="F602" t="s">
        <v>557</v>
      </c>
      <c r="G602" t="s">
        <v>715</v>
      </c>
      <c r="H602">
        <v>2005</v>
      </c>
      <c r="I602" s="16">
        <v>2.5</v>
      </c>
      <c r="J602" s="16"/>
      <c r="K602" t="s">
        <v>716</v>
      </c>
      <c r="L602" t="s">
        <v>523</v>
      </c>
      <c r="O602" s="14">
        <f t="shared" si="26"/>
        <v>2.5000000000000001E-2</v>
      </c>
      <c r="T602">
        <v>0.5</v>
      </c>
      <c r="U602" t="s">
        <v>284</v>
      </c>
      <c r="V602" t="s">
        <v>283</v>
      </c>
    </row>
    <row r="603" spans="1:22" x14ac:dyDescent="0.35">
      <c r="A603" t="s">
        <v>475</v>
      </c>
      <c r="B603" t="s">
        <v>712</v>
      </c>
      <c r="C603" t="str">
        <f t="shared" ref="C603" si="43">_xlfn.CONCAT(B603,U603)</f>
        <v>VC23ETU</v>
      </c>
      <c r="E603" t="s">
        <v>714</v>
      </c>
      <c r="F603" t="s">
        <v>557</v>
      </c>
      <c r="G603" t="s">
        <v>715</v>
      </c>
      <c r="H603">
        <v>2016</v>
      </c>
      <c r="I603" s="16">
        <v>0.6</v>
      </c>
      <c r="J603" s="16"/>
      <c r="K603" t="s">
        <v>716</v>
      </c>
      <c r="L603" t="s">
        <v>523</v>
      </c>
      <c r="O603" s="14">
        <f t="shared" si="26"/>
        <v>6.0000000000000001E-3</v>
      </c>
      <c r="Q603" s="58">
        <f>(I603/I604)^(1/(H603-H604))</f>
        <v>1.0371372893366482</v>
      </c>
      <c r="T603">
        <v>0.5</v>
      </c>
      <c r="U603" t="s">
        <v>270</v>
      </c>
      <c r="V603" t="s">
        <v>269</v>
      </c>
    </row>
    <row r="604" spans="1:22" x14ac:dyDescent="0.35">
      <c r="A604" t="s">
        <v>475</v>
      </c>
      <c r="B604" t="s">
        <v>712</v>
      </c>
      <c r="E604" t="s">
        <v>714</v>
      </c>
      <c r="F604" t="s">
        <v>557</v>
      </c>
      <c r="G604" t="s">
        <v>715</v>
      </c>
      <c r="H604">
        <v>2011</v>
      </c>
      <c r="I604" s="16">
        <v>0.5</v>
      </c>
      <c r="J604" s="16"/>
      <c r="K604" t="s">
        <v>716</v>
      </c>
      <c r="L604" t="s">
        <v>523</v>
      </c>
      <c r="O604" s="14">
        <f t="shared" si="26"/>
        <v>5.0000000000000001E-3</v>
      </c>
      <c r="Q604" s="58">
        <f>(I604/I605)^(1/(H604-H605))</f>
        <v>0.8527815098471232</v>
      </c>
      <c r="T604">
        <v>0.5</v>
      </c>
      <c r="U604" t="s">
        <v>270</v>
      </c>
      <c r="V604" t="s">
        <v>269</v>
      </c>
    </row>
    <row r="605" spans="1:22" x14ac:dyDescent="0.35">
      <c r="A605" t="s">
        <v>475</v>
      </c>
      <c r="B605" t="s">
        <v>712</v>
      </c>
      <c r="E605" t="s">
        <v>714</v>
      </c>
      <c r="F605" t="s">
        <v>557</v>
      </c>
      <c r="G605" t="s">
        <v>715</v>
      </c>
      <c r="H605">
        <v>2005</v>
      </c>
      <c r="I605" s="16">
        <v>1.3</v>
      </c>
      <c r="J605" s="16"/>
      <c r="K605" t="s">
        <v>716</v>
      </c>
      <c r="L605" t="s">
        <v>523</v>
      </c>
      <c r="O605" s="14">
        <f t="shared" si="26"/>
        <v>1.3000000000000001E-2</v>
      </c>
      <c r="T605">
        <v>0.5</v>
      </c>
      <c r="U605" t="s">
        <v>270</v>
      </c>
      <c r="V605" t="s">
        <v>269</v>
      </c>
    </row>
    <row r="606" spans="1:22" x14ac:dyDescent="0.35">
      <c r="A606" t="s">
        <v>475</v>
      </c>
      <c r="B606" t="s">
        <v>712</v>
      </c>
      <c r="C606" t="str">
        <f t="shared" ref="C606" si="44">_xlfn.CONCAT(B606,U606)</f>
        <v>VC23ET01</v>
      </c>
      <c r="E606" t="s">
        <v>714</v>
      </c>
      <c r="F606" t="s">
        <v>557</v>
      </c>
      <c r="G606" t="s">
        <v>715</v>
      </c>
      <c r="H606">
        <v>2016</v>
      </c>
      <c r="I606" s="16">
        <v>0.7</v>
      </c>
      <c r="J606" s="16"/>
      <c r="K606" t="s">
        <v>716</v>
      </c>
      <c r="L606" t="s">
        <v>523</v>
      </c>
      <c r="O606" s="14">
        <f t="shared" ref="O606:O638" si="45">I606/100</f>
        <v>6.9999999999999993E-3</v>
      </c>
      <c r="Q606" s="58">
        <f>(I606/I607)^(1/(H606-H607))</f>
        <v>0.97364718061516808</v>
      </c>
      <c r="T606">
        <v>1</v>
      </c>
      <c r="U606" t="s">
        <v>7</v>
      </c>
      <c r="V606" t="s">
        <v>6</v>
      </c>
    </row>
    <row r="607" spans="1:22" x14ac:dyDescent="0.35">
      <c r="A607" t="s">
        <v>475</v>
      </c>
      <c r="B607" t="s">
        <v>712</v>
      </c>
      <c r="E607" t="s">
        <v>714</v>
      </c>
      <c r="F607" t="s">
        <v>557</v>
      </c>
      <c r="G607" t="s">
        <v>715</v>
      </c>
      <c r="H607">
        <v>2011</v>
      </c>
      <c r="I607" s="16">
        <v>0.8</v>
      </c>
      <c r="J607" s="16"/>
      <c r="K607" t="s">
        <v>716</v>
      </c>
      <c r="L607" t="s">
        <v>523</v>
      </c>
      <c r="O607" s="14">
        <f t="shared" si="45"/>
        <v>8.0000000000000002E-3</v>
      </c>
      <c r="Q607" s="58">
        <f>(I607/I608)^(1/(H607-H608))</f>
        <v>0.92226934274428762</v>
      </c>
      <c r="T607">
        <v>1</v>
      </c>
      <c r="U607" t="s">
        <v>7</v>
      </c>
      <c r="V607" t="s">
        <v>6</v>
      </c>
    </row>
    <row r="608" spans="1:22" x14ac:dyDescent="0.35">
      <c r="A608" t="s">
        <v>475</v>
      </c>
      <c r="B608" t="s">
        <v>712</v>
      </c>
      <c r="E608" t="s">
        <v>714</v>
      </c>
      <c r="F608" t="s">
        <v>557</v>
      </c>
      <c r="G608" t="s">
        <v>715</v>
      </c>
      <c r="H608">
        <v>2005</v>
      </c>
      <c r="I608" s="16">
        <v>1.3</v>
      </c>
      <c r="J608" s="16"/>
      <c r="K608" t="s">
        <v>716</v>
      </c>
      <c r="L608" t="s">
        <v>523</v>
      </c>
      <c r="O608" s="14">
        <f t="shared" si="45"/>
        <v>1.3000000000000001E-2</v>
      </c>
      <c r="T608">
        <v>1</v>
      </c>
      <c r="U608" t="s">
        <v>7</v>
      </c>
      <c r="V608" t="s">
        <v>6</v>
      </c>
    </row>
    <row r="609" spans="1:22" x14ac:dyDescent="0.35">
      <c r="A609" t="s">
        <v>475</v>
      </c>
      <c r="B609" t="s">
        <v>712</v>
      </c>
      <c r="C609" t="str">
        <f t="shared" ref="C609" si="46">_xlfn.CONCAT(B609,U609)</f>
        <v>VC23ET02</v>
      </c>
      <c r="E609" t="s">
        <v>714</v>
      </c>
      <c r="F609" t="s">
        <v>557</v>
      </c>
      <c r="G609" t="s">
        <v>715</v>
      </c>
      <c r="H609">
        <v>2016</v>
      </c>
      <c r="I609" s="16">
        <v>3.6</v>
      </c>
      <c r="J609" s="16"/>
      <c r="K609" t="s">
        <v>716</v>
      </c>
      <c r="L609" t="s">
        <v>523</v>
      </c>
      <c r="O609" s="14">
        <f t="shared" si="45"/>
        <v>3.6000000000000004E-2</v>
      </c>
      <c r="Q609" s="58">
        <f>(I609/I610)^(1/(H609-H610))</f>
        <v>1.0303580331018511</v>
      </c>
      <c r="T609">
        <v>1</v>
      </c>
      <c r="U609" t="s">
        <v>9</v>
      </c>
      <c r="V609" t="s">
        <v>8</v>
      </c>
    </row>
    <row r="610" spans="1:22" x14ac:dyDescent="0.35">
      <c r="A610" t="s">
        <v>475</v>
      </c>
      <c r="B610" t="s">
        <v>712</v>
      </c>
      <c r="E610" t="s">
        <v>714</v>
      </c>
      <c r="F610" t="s">
        <v>557</v>
      </c>
      <c r="G610" t="s">
        <v>715</v>
      </c>
      <c r="H610">
        <v>2011</v>
      </c>
      <c r="I610" s="16">
        <v>3.1</v>
      </c>
      <c r="J610" s="16"/>
      <c r="K610" t="s">
        <v>716</v>
      </c>
      <c r="L610" t="s">
        <v>523</v>
      </c>
      <c r="O610" s="14">
        <f t="shared" si="45"/>
        <v>3.1E-2</v>
      </c>
      <c r="Q610" s="58">
        <f>(I610/I611)^(1/(H610-H611))</f>
        <v>0.92341859323286302</v>
      </c>
      <c r="T610">
        <v>1</v>
      </c>
      <c r="U610" t="s">
        <v>9</v>
      </c>
      <c r="V610" t="s">
        <v>8</v>
      </c>
    </row>
    <row r="611" spans="1:22" x14ac:dyDescent="0.35">
      <c r="A611" t="s">
        <v>475</v>
      </c>
      <c r="B611" t="s">
        <v>712</v>
      </c>
      <c r="E611" t="s">
        <v>714</v>
      </c>
      <c r="F611" t="s">
        <v>557</v>
      </c>
      <c r="G611" t="s">
        <v>715</v>
      </c>
      <c r="H611">
        <v>2005</v>
      </c>
      <c r="I611" s="16">
        <v>5</v>
      </c>
      <c r="J611" s="16"/>
      <c r="K611" t="s">
        <v>716</v>
      </c>
      <c r="L611" t="s">
        <v>523</v>
      </c>
      <c r="O611" s="14">
        <f t="shared" si="45"/>
        <v>0.05</v>
      </c>
      <c r="T611">
        <v>1</v>
      </c>
      <c r="U611" t="s">
        <v>9</v>
      </c>
      <c r="V611" t="s">
        <v>8</v>
      </c>
    </row>
    <row r="612" spans="1:22" x14ac:dyDescent="0.35">
      <c r="A612" t="s">
        <v>475</v>
      </c>
      <c r="B612" t="s">
        <v>712</v>
      </c>
      <c r="C612" t="str">
        <f t="shared" ref="C612" si="47">_xlfn.CONCAT(B612,U612)</f>
        <v>VC23ET03</v>
      </c>
      <c r="E612" t="s">
        <v>714</v>
      </c>
      <c r="F612" t="s">
        <v>557</v>
      </c>
      <c r="G612" t="s">
        <v>715</v>
      </c>
      <c r="H612">
        <v>2016</v>
      </c>
      <c r="I612" s="16">
        <v>0.5</v>
      </c>
      <c r="J612" s="16"/>
      <c r="K612" t="s">
        <v>716</v>
      </c>
      <c r="L612" t="s">
        <v>523</v>
      </c>
      <c r="O612" s="14">
        <f t="shared" si="45"/>
        <v>5.0000000000000001E-3</v>
      </c>
      <c r="Q612" s="58">
        <f>(I612/I613)^(1/(H612-H613))</f>
        <v>0.88908953613219999</v>
      </c>
      <c r="T612">
        <v>1</v>
      </c>
      <c r="U612" t="s">
        <v>11</v>
      </c>
      <c r="V612" t="s">
        <v>10</v>
      </c>
    </row>
    <row r="613" spans="1:22" x14ac:dyDescent="0.35">
      <c r="A613" t="s">
        <v>475</v>
      </c>
      <c r="B613" t="s">
        <v>712</v>
      </c>
      <c r="E613" t="s">
        <v>714</v>
      </c>
      <c r="F613" t="s">
        <v>557</v>
      </c>
      <c r="G613" t="s">
        <v>715</v>
      </c>
      <c r="H613">
        <v>2011</v>
      </c>
      <c r="I613" s="16">
        <v>0.9</v>
      </c>
      <c r="J613" s="16"/>
      <c r="K613" t="s">
        <v>716</v>
      </c>
      <c r="L613" t="s">
        <v>523</v>
      </c>
      <c r="O613" s="14">
        <f t="shared" si="45"/>
        <v>9.0000000000000011E-3</v>
      </c>
      <c r="Q613" s="58">
        <f>(I613/I614)^(1/(H613-H614))</f>
        <v>0.8491906647824764</v>
      </c>
      <c r="T613">
        <v>1</v>
      </c>
      <c r="U613" t="s">
        <v>11</v>
      </c>
      <c r="V613" t="s">
        <v>10</v>
      </c>
    </row>
    <row r="614" spans="1:22" x14ac:dyDescent="0.35">
      <c r="A614" t="s">
        <v>475</v>
      </c>
      <c r="B614" t="s">
        <v>712</v>
      </c>
      <c r="E614" t="s">
        <v>714</v>
      </c>
      <c r="F614" t="s">
        <v>557</v>
      </c>
      <c r="G614" t="s">
        <v>715</v>
      </c>
      <c r="H614">
        <v>2005</v>
      </c>
      <c r="I614" s="16">
        <v>2.4</v>
      </c>
      <c r="J614" s="16"/>
      <c r="K614" t="s">
        <v>716</v>
      </c>
      <c r="L614" t="s">
        <v>523</v>
      </c>
      <c r="O614" s="14">
        <f t="shared" si="45"/>
        <v>2.4E-2</v>
      </c>
      <c r="T614">
        <v>1</v>
      </c>
      <c r="U614" t="s">
        <v>11</v>
      </c>
      <c r="V614" t="s">
        <v>10</v>
      </c>
    </row>
    <row r="615" spans="1:22" x14ac:dyDescent="0.35">
      <c r="A615" t="s">
        <v>475</v>
      </c>
      <c r="B615" t="s">
        <v>712</v>
      </c>
      <c r="C615" t="str">
        <f t="shared" ref="C615" si="48">_xlfn.CONCAT(B615,U615)</f>
        <v>VC23ET04</v>
      </c>
      <c r="E615" t="s">
        <v>714</v>
      </c>
      <c r="F615" t="s">
        <v>557</v>
      </c>
      <c r="G615" t="s">
        <v>715</v>
      </c>
      <c r="H615">
        <v>2016</v>
      </c>
      <c r="I615" s="16">
        <v>1.9</v>
      </c>
      <c r="J615" s="16"/>
      <c r="K615" t="s">
        <v>716</v>
      </c>
      <c r="L615" t="s">
        <v>523</v>
      </c>
      <c r="O615" s="14">
        <f t="shared" si="45"/>
        <v>1.9E-2</v>
      </c>
      <c r="Q615" s="58">
        <f>(I615/I616)^(1/(H615-H616))</f>
        <v>1.115506700140541</v>
      </c>
      <c r="T615">
        <v>1</v>
      </c>
      <c r="U615" t="s">
        <v>13</v>
      </c>
      <c r="V615" t="s">
        <v>12</v>
      </c>
    </row>
    <row r="616" spans="1:22" x14ac:dyDescent="0.35">
      <c r="A616" t="s">
        <v>475</v>
      </c>
      <c r="B616" t="s">
        <v>712</v>
      </c>
      <c r="E616" t="s">
        <v>714</v>
      </c>
      <c r="F616" t="s">
        <v>557</v>
      </c>
      <c r="G616" t="s">
        <v>715</v>
      </c>
      <c r="H616">
        <v>2011</v>
      </c>
      <c r="I616" s="16">
        <v>1.1000000000000001</v>
      </c>
      <c r="J616" s="16"/>
      <c r="K616" t="s">
        <v>716</v>
      </c>
      <c r="L616" t="s">
        <v>523</v>
      </c>
      <c r="O616" s="14">
        <f t="shared" si="45"/>
        <v>1.1000000000000001E-2</v>
      </c>
      <c r="Q616" s="58">
        <f>(I616/I617)^(1/(H616-H617))</f>
        <v>0.88432277120563829</v>
      </c>
      <c r="T616">
        <v>1</v>
      </c>
      <c r="U616" t="s">
        <v>13</v>
      </c>
      <c r="V616" t="s">
        <v>12</v>
      </c>
    </row>
    <row r="617" spans="1:22" x14ac:dyDescent="0.35">
      <c r="A617" t="s">
        <v>475</v>
      </c>
      <c r="B617" t="s">
        <v>712</v>
      </c>
      <c r="E617" t="s">
        <v>714</v>
      </c>
      <c r="F617" t="s">
        <v>557</v>
      </c>
      <c r="G617" t="s">
        <v>715</v>
      </c>
      <c r="H617">
        <v>2005</v>
      </c>
      <c r="I617" s="16">
        <v>2.2999999999999998</v>
      </c>
      <c r="J617" s="16"/>
      <c r="K617" t="s">
        <v>716</v>
      </c>
      <c r="L617" t="s">
        <v>523</v>
      </c>
      <c r="O617" s="14">
        <f t="shared" si="45"/>
        <v>2.3E-2</v>
      </c>
      <c r="T617">
        <v>1</v>
      </c>
      <c r="U617" t="s">
        <v>13</v>
      </c>
      <c r="V617" t="s">
        <v>12</v>
      </c>
    </row>
    <row r="618" spans="1:22" x14ac:dyDescent="0.35">
      <c r="A618" t="s">
        <v>475</v>
      </c>
      <c r="B618" t="s">
        <v>712</v>
      </c>
      <c r="C618" t="str">
        <f t="shared" ref="C618" si="49">_xlfn.CONCAT(B618,U618)</f>
        <v>VC23ET05</v>
      </c>
      <c r="E618" t="s">
        <v>714</v>
      </c>
      <c r="F618" t="s">
        <v>557</v>
      </c>
      <c r="G618" t="s">
        <v>715</v>
      </c>
      <c r="H618">
        <v>2016</v>
      </c>
      <c r="I618" s="16">
        <v>8.1999999999999993</v>
      </c>
      <c r="J618" s="16"/>
      <c r="K618" t="s">
        <v>716</v>
      </c>
      <c r="L618" t="s">
        <v>523</v>
      </c>
      <c r="O618" s="14">
        <f t="shared" si="45"/>
        <v>8.199999999999999E-2</v>
      </c>
      <c r="Q618" s="58">
        <f>(I618/I619)^(1/(H618-H619))</f>
        <v>1.032150821290873</v>
      </c>
      <c r="T618">
        <v>1</v>
      </c>
      <c r="U618" t="s">
        <v>15</v>
      </c>
      <c r="V618" t="s">
        <v>14</v>
      </c>
    </row>
    <row r="619" spans="1:22" x14ac:dyDescent="0.35">
      <c r="A619" t="s">
        <v>475</v>
      </c>
      <c r="B619" t="s">
        <v>712</v>
      </c>
      <c r="E619" t="s">
        <v>714</v>
      </c>
      <c r="F619" t="s">
        <v>557</v>
      </c>
      <c r="G619" t="s">
        <v>715</v>
      </c>
      <c r="H619">
        <v>2011</v>
      </c>
      <c r="I619" s="16">
        <v>7</v>
      </c>
      <c r="J619" s="16"/>
      <c r="K619" t="s">
        <v>716</v>
      </c>
      <c r="L619" t="s">
        <v>523</v>
      </c>
      <c r="O619" s="14">
        <f t="shared" si="45"/>
        <v>7.0000000000000007E-2</v>
      </c>
      <c r="Q619" s="58">
        <f>(I619/I620)^(1/(H619-H620))</f>
        <v>0.98212607056212187</v>
      </c>
      <c r="T619">
        <v>1</v>
      </c>
      <c r="U619" t="s">
        <v>15</v>
      </c>
      <c r="V619" t="s">
        <v>14</v>
      </c>
    </row>
    <row r="620" spans="1:22" x14ac:dyDescent="0.35">
      <c r="A620" t="s">
        <v>475</v>
      </c>
      <c r="B620" t="s">
        <v>712</v>
      </c>
      <c r="E620" t="s">
        <v>714</v>
      </c>
      <c r="F620" t="s">
        <v>557</v>
      </c>
      <c r="G620" t="s">
        <v>715</v>
      </c>
      <c r="H620">
        <v>2005</v>
      </c>
      <c r="I620" s="16">
        <v>7.8</v>
      </c>
      <c r="J620" s="16"/>
      <c r="K620" t="s">
        <v>716</v>
      </c>
      <c r="L620" t="s">
        <v>523</v>
      </c>
      <c r="O620" s="14">
        <f t="shared" si="45"/>
        <v>7.8E-2</v>
      </c>
      <c r="T620">
        <v>1</v>
      </c>
      <c r="U620" t="s">
        <v>15</v>
      </c>
      <c r="V620" t="s">
        <v>14</v>
      </c>
    </row>
    <row r="621" spans="1:22" x14ac:dyDescent="0.35">
      <c r="A621" t="s">
        <v>475</v>
      </c>
      <c r="B621" t="s">
        <v>712</v>
      </c>
      <c r="C621" t="str">
        <f t="shared" ref="C621" si="50">_xlfn.CONCAT(B621,U621)</f>
        <v>VC23ET06</v>
      </c>
      <c r="E621" t="s">
        <v>714</v>
      </c>
      <c r="F621" t="s">
        <v>557</v>
      </c>
      <c r="G621" t="s">
        <v>715</v>
      </c>
      <c r="H621">
        <v>2016</v>
      </c>
      <c r="I621" s="16">
        <v>0.5</v>
      </c>
      <c r="J621" s="16"/>
      <c r="K621" t="s">
        <v>716</v>
      </c>
      <c r="L621" t="s">
        <v>523</v>
      </c>
      <c r="O621" s="14">
        <f t="shared" si="45"/>
        <v>5.0000000000000001E-3</v>
      </c>
      <c r="Q621" s="58">
        <f>(I621/I622)^(1/(H621-H622))</f>
        <v>0.96419250400262724</v>
      </c>
      <c r="T621">
        <v>1</v>
      </c>
      <c r="U621" t="s">
        <v>17</v>
      </c>
      <c r="V621" t="s">
        <v>16</v>
      </c>
    </row>
    <row r="622" spans="1:22" x14ac:dyDescent="0.35">
      <c r="A622" t="s">
        <v>475</v>
      </c>
      <c r="B622" t="s">
        <v>712</v>
      </c>
      <c r="E622" t="s">
        <v>714</v>
      </c>
      <c r="F622" t="s">
        <v>557</v>
      </c>
      <c r="G622" t="s">
        <v>715</v>
      </c>
      <c r="H622">
        <v>2011</v>
      </c>
      <c r="I622" s="16">
        <v>0.6</v>
      </c>
      <c r="J622" s="16"/>
      <c r="K622" t="s">
        <v>716</v>
      </c>
      <c r="L622" t="s">
        <v>523</v>
      </c>
      <c r="O622" s="14">
        <f t="shared" si="45"/>
        <v>6.0000000000000001E-3</v>
      </c>
      <c r="Q622" s="58">
        <f>(I622/I623)^(1/(H622-H623))</f>
        <v>0.80529455309720543</v>
      </c>
      <c r="T622">
        <v>1</v>
      </c>
      <c r="U622" t="s">
        <v>17</v>
      </c>
      <c r="V622" t="s">
        <v>16</v>
      </c>
    </row>
    <row r="623" spans="1:22" x14ac:dyDescent="0.35">
      <c r="A623" t="s">
        <v>475</v>
      </c>
      <c r="B623" t="s">
        <v>712</v>
      </c>
      <c r="E623" t="s">
        <v>714</v>
      </c>
      <c r="F623" t="s">
        <v>557</v>
      </c>
      <c r="G623" t="s">
        <v>715</v>
      </c>
      <c r="H623">
        <v>2005</v>
      </c>
      <c r="I623" s="16">
        <v>2.2000000000000002</v>
      </c>
      <c r="J623" s="16"/>
      <c r="K623" t="s">
        <v>716</v>
      </c>
      <c r="L623" t="s">
        <v>523</v>
      </c>
      <c r="O623" s="14">
        <f t="shared" si="45"/>
        <v>2.2000000000000002E-2</v>
      </c>
      <c r="T623">
        <v>1</v>
      </c>
      <c r="U623" t="s">
        <v>17</v>
      </c>
      <c r="V623" t="s">
        <v>16</v>
      </c>
    </row>
    <row r="624" spans="1:22" x14ac:dyDescent="0.35">
      <c r="A624" t="s">
        <v>475</v>
      </c>
      <c r="B624" t="s">
        <v>712</v>
      </c>
      <c r="C624" t="str">
        <f t="shared" ref="C624" si="51">_xlfn.CONCAT(B624,U624)</f>
        <v>VC23ET07</v>
      </c>
      <c r="E624" t="s">
        <v>714</v>
      </c>
      <c r="F624" t="s">
        <v>557</v>
      </c>
      <c r="G624" t="s">
        <v>715</v>
      </c>
      <c r="H624">
        <v>2016</v>
      </c>
      <c r="I624" s="16">
        <v>1.1000000000000001</v>
      </c>
      <c r="J624" s="16"/>
      <c r="K624" t="s">
        <v>716</v>
      </c>
      <c r="L624" t="s">
        <v>523</v>
      </c>
      <c r="O624" s="14">
        <f t="shared" si="45"/>
        <v>1.1000000000000001E-2</v>
      </c>
      <c r="Q624" s="58">
        <f>(I624/I625)^(1/(H624-H625))</f>
        <v>1.1288813207301975</v>
      </c>
      <c r="T624">
        <v>1</v>
      </c>
      <c r="U624" t="s">
        <v>19</v>
      </c>
      <c r="V624" t="s">
        <v>18</v>
      </c>
    </row>
    <row r="625" spans="1:22" x14ac:dyDescent="0.35">
      <c r="A625" t="s">
        <v>475</v>
      </c>
      <c r="B625" t="s">
        <v>712</v>
      </c>
      <c r="E625" t="s">
        <v>714</v>
      </c>
      <c r="F625" t="s">
        <v>557</v>
      </c>
      <c r="G625" t="s">
        <v>715</v>
      </c>
      <c r="H625">
        <v>2011</v>
      </c>
      <c r="I625" s="16">
        <v>0.6</v>
      </c>
      <c r="J625" s="16"/>
      <c r="K625" t="s">
        <v>716</v>
      </c>
      <c r="L625" t="s">
        <v>523</v>
      </c>
      <c r="O625" s="14">
        <f t="shared" si="45"/>
        <v>6.0000000000000001E-3</v>
      </c>
      <c r="Q625" s="58">
        <f>(I625/I626)^(1/(H625-H626))</f>
        <v>0.81818882300002704</v>
      </c>
      <c r="T625">
        <v>1</v>
      </c>
      <c r="U625" t="s">
        <v>19</v>
      </c>
      <c r="V625" t="s">
        <v>18</v>
      </c>
    </row>
    <row r="626" spans="1:22" x14ac:dyDescent="0.35">
      <c r="A626" t="s">
        <v>475</v>
      </c>
      <c r="B626" t="s">
        <v>712</v>
      </c>
      <c r="E626" t="s">
        <v>714</v>
      </c>
      <c r="F626" t="s">
        <v>557</v>
      </c>
      <c r="G626" t="s">
        <v>715</v>
      </c>
      <c r="H626">
        <v>2005</v>
      </c>
      <c r="I626" s="16">
        <v>2</v>
      </c>
      <c r="J626" s="16"/>
      <c r="K626" t="s">
        <v>716</v>
      </c>
      <c r="L626" t="s">
        <v>523</v>
      </c>
      <c r="O626" s="14">
        <f t="shared" si="45"/>
        <v>0.02</v>
      </c>
      <c r="T626">
        <v>1</v>
      </c>
      <c r="U626" t="s">
        <v>19</v>
      </c>
      <c r="V626" t="s">
        <v>18</v>
      </c>
    </row>
    <row r="627" spans="1:22" x14ac:dyDescent="0.35">
      <c r="A627" t="s">
        <v>475</v>
      </c>
      <c r="B627" t="s">
        <v>712</v>
      </c>
      <c r="C627" t="str">
        <f t="shared" ref="C627" si="52">_xlfn.CONCAT(B627,U627)</f>
        <v>VC23ET12</v>
      </c>
      <c r="E627" t="s">
        <v>714</v>
      </c>
      <c r="F627" t="s">
        <v>557</v>
      </c>
      <c r="G627" t="s">
        <v>715</v>
      </c>
      <c r="H627">
        <v>2016</v>
      </c>
      <c r="I627" s="16">
        <v>1.1000000000000001</v>
      </c>
      <c r="J627" s="16"/>
      <c r="K627" t="s">
        <v>716</v>
      </c>
      <c r="L627" t="s">
        <v>523</v>
      </c>
      <c r="O627" s="14">
        <f t="shared" si="45"/>
        <v>1.1000000000000001E-2</v>
      </c>
      <c r="Q627" s="58">
        <f>(I627/I628)^(1/(H627-H628))</f>
        <v>1.0657627566354742</v>
      </c>
      <c r="T627">
        <v>1</v>
      </c>
      <c r="U627" t="s">
        <v>21</v>
      </c>
      <c r="V627" t="s">
        <v>20</v>
      </c>
    </row>
    <row r="628" spans="1:22" x14ac:dyDescent="0.35">
      <c r="A628" t="s">
        <v>475</v>
      </c>
      <c r="B628" t="s">
        <v>712</v>
      </c>
      <c r="E628" t="s">
        <v>714</v>
      </c>
      <c r="F628" t="s">
        <v>557</v>
      </c>
      <c r="G628" t="s">
        <v>715</v>
      </c>
      <c r="H628">
        <v>2011</v>
      </c>
      <c r="I628" s="16">
        <v>0.8</v>
      </c>
      <c r="J628" s="16"/>
      <c r="K628" t="s">
        <v>716</v>
      </c>
      <c r="L628" t="s">
        <v>523</v>
      </c>
      <c r="O628" s="14">
        <f t="shared" si="45"/>
        <v>8.0000000000000002E-3</v>
      </c>
      <c r="Q628" s="58">
        <f>(I628/I629)^(1/(H628-H629))</f>
        <v>0.82703710840002753</v>
      </c>
      <c r="T628">
        <v>1</v>
      </c>
      <c r="U628" t="s">
        <v>21</v>
      </c>
      <c r="V628" t="s">
        <v>20</v>
      </c>
    </row>
    <row r="629" spans="1:22" x14ac:dyDescent="0.35">
      <c r="A629" t="s">
        <v>475</v>
      </c>
      <c r="B629" t="s">
        <v>712</v>
      </c>
      <c r="E629" t="s">
        <v>714</v>
      </c>
      <c r="F629" t="s">
        <v>557</v>
      </c>
      <c r="G629" t="s">
        <v>715</v>
      </c>
      <c r="H629">
        <v>2005</v>
      </c>
      <c r="I629" s="16">
        <v>2.5</v>
      </c>
      <c r="J629" s="16"/>
      <c r="K629" t="s">
        <v>716</v>
      </c>
      <c r="L629" t="s">
        <v>523</v>
      </c>
      <c r="O629" s="14">
        <f t="shared" si="45"/>
        <v>2.5000000000000001E-2</v>
      </c>
      <c r="T629">
        <v>1</v>
      </c>
      <c r="U629" t="s">
        <v>21</v>
      </c>
      <c r="V629" t="s">
        <v>20</v>
      </c>
    </row>
    <row r="630" spans="1:22" x14ac:dyDescent="0.35">
      <c r="A630" t="s">
        <v>475</v>
      </c>
      <c r="B630" t="s">
        <v>712</v>
      </c>
      <c r="C630" t="str">
        <f t="shared" ref="C630" si="53">_xlfn.CONCAT(B630,U630)</f>
        <v>VC23ET13</v>
      </c>
      <c r="E630" t="s">
        <v>714</v>
      </c>
      <c r="F630" t="s">
        <v>557</v>
      </c>
      <c r="G630" t="s">
        <v>715</v>
      </c>
      <c r="H630">
        <v>2016</v>
      </c>
      <c r="I630" s="16">
        <v>2.2000000000000002</v>
      </c>
      <c r="J630" s="16"/>
      <c r="K630" t="s">
        <v>716</v>
      </c>
      <c r="L630" t="s">
        <v>523</v>
      </c>
      <c r="O630" s="14">
        <f t="shared" si="45"/>
        <v>2.2000000000000002E-2</v>
      </c>
      <c r="Q630" s="58">
        <f>(I630/I631)^(1/(H630-H631))</f>
        <v>1.1288813207301975</v>
      </c>
      <c r="T630">
        <v>1</v>
      </c>
      <c r="U630" t="s">
        <v>23</v>
      </c>
      <c r="V630" t="s">
        <v>22</v>
      </c>
    </row>
    <row r="631" spans="1:22" x14ac:dyDescent="0.35">
      <c r="A631" t="s">
        <v>475</v>
      </c>
      <c r="B631" t="s">
        <v>712</v>
      </c>
      <c r="E631" t="s">
        <v>714</v>
      </c>
      <c r="F631" t="s">
        <v>557</v>
      </c>
      <c r="G631" t="s">
        <v>715</v>
      </c>
      <c r="H631">
        <v>2011</v>
      </c>
      <c r="I631" s="16">
        <v>1.2</v>
      </c>
      <c r="J631" s="16"/>
      <c r="K631" t="s">
        <v>716</v>
      </c>
      <c r="L631" t="s">
        <v>523</v>
      </c>
      <c r="O631" s="14">
        <f t="shared" si="45"/>
        <v>1.2E-2</v>
      </c>
      <c r="Q631" s="58">
        <f>(I631/I632)^(1/(H631-H632))</f>
        <v>0.91838590216844529</v>
      </c>
      <c r="T631">
        <v>1</v>
      </c>
      <c r="U631" t="s">
        <v>23</v>
      </c>
      <c r="V631" t="s">
        <v>22</v>
      </c>
    </row>
    <row r="632" spans="1:22" x14ac:dyDescent="0.35">
      <c r="A632" t="s">
        <v>475</v>
      </c>
      <c r="B632" t="s">
        <v>712</v>
      </c>
      <c r="E632" t="s">
        <v>714</v>
      </c>
      <c r="F632" t="s">
        <v>557</v>
      </c>
      <c r="G632" t="s">
        <v>715</v>
      </c>
      <c r="H632">
        <v>2005</v>
      </c>
      <c r="I632" s="16">
        <v>2</v>
      </c>
      <c r="J632" s="16"/>
      <c r="K632" t="s">
        <v>716</v>
      </c>
      <c r="L632" t="s">
        <v>523</v>
      </c>
      <c r="O632" s="14">
        <f t="shared" si="45"/>
        <v>0.02</v>
      </c>
      <c r="T632">
        <v>1</v>
      </c>
      <c r="U632" t="s">
        <v>23</v>
      </c>
      <c r="V632" t="s">
        <v>22</v>
      </c>
    </row>
    <row r="633" spans="1:22" x14ac:dyDescent="0.35">
      <c r="A633" t="s">
        <v>475</v>
      </c>
      <c r="B633" t="s">
        <v>712</v>
      </c>
      <c r="C633" t="str">
        <f t="shared" ref="C633" si="54">_xlfn.CONCAT(B633,U633)</f>
        <v>VC23ET14</v>
      </c>
      <c r="E633" t="s">
        <v>714</v>
      </c>
      <c r="F633" t="s">
        <v>557</v>
      </c>
      <c r="G633" t="s">
        <v>715</v>
      </c>
      <c r="H633">
        <v>2016</v>
      </c>
      <c r="I633" s="16">
        <v>0.5</v>
      </c>
      <c r="J633" s="16"/>
      <c r="K633" t="s">
        <v>716</v>
      </c>
      <c r="L633" t="s">
        <v>523</v>
      </c>
      <c r="O633" s="14">
        <f t="shared" si="45"/>
        <v>5.0000000000000001E-3</v>
      </c>
      <c r="Q633" s="58">
        <f>(I633/I634)^(1/(H633-H634))</f>
        <v>1.1075663432482901</v>
      </c>
      <c r="T633">
        <v>1</v>
      </c>
      <c r="U633" t="s">
        <v>25</v>
      </c>
      <c r="V633" t="s">
        <v>24</v>
      </c>
    </row>
    <row r="634" spans="1:22" x14ac:dyDescent="0.35">
      <c r="A634" t="s">
        <v>475</v>
      </c>
      <c r="B634" t="s">
        <v>712</v>
      </c>
      <c r="E634" t="s">
        <v>714</v>
      </c>
      <c r="F634" t="s">
        <v>557</v>
      </c>
      <c r="G634" t="s">
        <v>715</v>
      </c>
      <c r="H634">
        <v>2011</v>
      </c>
      <c r="I634" s="16">
        <v>0.3</v>
      </c>
      <c r="J634" s="16"/>
      <c r="K634" t="s">
        <v>716</v>
      </c>
      <c r="L634" t="s">
        <v>523</v>
      </c>
      <c r="O634" s="14">
        <f t="shared" si="45"/>
        <v>3.0000000000000001E-3</v>
      </c>
      <c r="Q634" s="58">
        <f>(I634/I635)^(1/(H634-H635))</f>
        <v>0.80529455309720543</v>
      </c>
      <c r="T634">
        <v>1</v>
      </c>
      <c r="U634" t="s">
        <v>25</v>
      </c>
      <c r="V634" t="s">
        <v>24</v>
      </c>
    </row>
    <row r="635" spans="1:22" x14ac:dyDescent="0.35">
      <c r="A635" t="s">
        <v>475</v>
      </c>
      <c r="B635" t="s">
        <v>712</v>
      </c>
      <c r="E635" t="s">
        <v>714</v>
      </c>
      <c r="F635" t="s">
        <v>557</v>
      </c>
      <c r="G635" t="s">
        <v>715</v>
      </c>
      <c r="H635">
        <v>2005</v>
      </c>
      <c r="I635" s="16">
        <v>1.1000000000000001</v>
      </c>
      <c r="J635" s="16"/>
      <c r="K635" t="s">
        <v>716</v>
      </c>
      <c r="L635" t="s">
        <v>523</v>
      </c>
      <c r="O635" s="14">
        <f t="shared" si="45"/>
        <v>1.1000000000000001E-2</v>
      </c>
      <c r="T635">
        <v>1</v>
      </c>
      <c r="U635" t="s">
        <v>25</v>
      </c>
      <c r="V635" t="s">
        <v>24</v>
      </c>
    </row>
    <row r="636" spans="1:22" x14ac:dyDescent="0.35">
      <c r="A636" t="s">
        <v>475</v>
      </c>
      <c r="B636" t="s">
        <v>712</v>
      </c>
      <c r="C636" t="str">
        <f t="shared" ref="C636" si="55">_xlfn.CONCAT(B636,U636)</f>
        <v>VC23ET15</v>
      </c>
      <c r="E636" t="s">
        <v>714</v>
      </c>
      <c r="F636" t="s">
        <v>557</v>
      </c>
      <c r="G636" t="s">
        <v>715</v>
      </c>
      <c r="H636">
        <v>2016</v>
      </c>
      <c r="I636" s="16">
        <v>1.9</v>
      </c>
      <c r="J636" s="16"/>
      <c r="K636" t="s">
        <v>716</v>
      </c>
      <c r="L636" t="s">
        <v>523</v>
      </c>
      <c r="O636" s="14">
        <f t="shared" si="45"/>
        <v>1.9E-2</v>
      </c>
      <c r="Q636" s="58">
        <f>(I636/I637)^(1/(H636-H637))</f>
        <v>0.91890607055949736</v>
      </c>
      <c r="T636">
        <v>1</v>
      </c>
      <c r="U636" t="s">
        <v>27</v>
      </c>
      <c r="V636" t="s">
        <v>26</v>
      </c>
    </row>
    <row r="637" spans="1:22" x14ac:dyDescent="0.35">
      <c r="A637" t="s">
        <v>475</v>
      </c>
      <c r="B637" t="s">
        <v>712</v>
      </c>
      <c r="E637" t="s">
        <v>714</v>
      </c>
      <c r="F637" t="s">
        <v>557</v>
      </c>
      <c r="G637" t="s">
        <v>715</v>
      </c>
      <c r="H637">
        <v>2011</v>
      </c>
      <c r="I637" s="16">
        <v>2.9</v>
      </c>
      <c r="J637" s="16"/>
      <c r="K637" t="s">
        <v>716</v>
      </c>
      <c r="L637" t="s">
        <v>523</v>
      </c>
      <c r="O637" s="14">
        <f t="shared" si="45"/>
        <v>2.8999999999999998E-2</v>
      </c>
      <c r="Q637" s="58">
        <f>(I637/I638)^(1/(H637-H638))</f>
        <v>1.0058656894807376</v>
      </c>
      <c r="T637">
        <v>1</v>
      </c>
      <c r="U637" t="s">
        <v>27</v>
      </c>
      <c r="V637" t="s">
        <v>26</v>
      </c>
    </row>
    <row r="638" spans="1:22" x14ac:dyDescent="0.35">
      <c r="A638" t="s">
        <v>475</v>
      </c>
      <c r="B638" t="s">
        <v>712</v>
      </c>
      <c r="E638" t="s">
        <v>714</v>
      </c>
      <c r="F638" t="s">
        <v>557</v>
      </c>
      <c r="G638" t="s">
        <v>715</v>
      </c>
      <c r="H638">
        <v>2005</v>
      </c>
      <c r="I638" s="16">
        <v>2.8</v>
      </c>
      <c r="J638" s="16"/>
      <c r="K638" t="s">
        <v>716</v>
      </c>
      <c r="L638" t="s">
        <v>523</v>
      </c>
      <c r="O638" s="14">
        <f t="shared" si="45"/>
        <v>2.7999999999999997E-2</v>
      </c>
      <c r="T638">
        <v>1</v>
      </c>
      <c r="U638" t="s">
        <v>27</v>
      </c>
      <c r="V638" t="s">
        <v>26</v>
      </c>
    </row>
    <row r="639" spans="1:22" x14ac:dyDescent="0.35">
      <c r="A639" t="s">
        <v>475</v>
      </c>
      <c r="B639" t="s">
        <v>717</v>
      </c>
      <c r="C639" t="str">
        <f t="shared" ref="C639:C693" si="56">_xlfn.CONCAT(B639,U639)</f>
        <v>VC24ET</v>
      </c>
      <c r="D639" t="s">
        <v>718</v>
      </c>
      <c r="E639" t="s">
        <v>719</v>
      </c>
      <c r="F639" t="s">
        <v>680</v>
      </c>
      <c r="G639" s="47" t="s">
        <v>656</v>
      </c>
      <c r="H639">
        <v>2016</v>
      </c>
      <c r="I639" s="16">
        <v>3.9</v>
      </c>
      <c r="J639" s="16"/>
      <c r="K639" t="s">
        <v>681</v>
      </c>
      <c r="O639" s="14">
        <f>I639/100</f>
        <v>3.9E-2</v>
      </c>
      <c r="P639" t="s">
        <v>523</v>
      </c>
      <c r="T639">
        <v>0</v>
      </c>
      <c r="U639" t="s">
        <v>5</v>
      </c>
      <c r="V639" t="s">
        <v>4</v>
      </c>
    </row>
    <row r="640" spans="1:22" x14ac:dyDescent="0.35">
      <c r="A640" t="s">
        <v>475</v>
      </c>
      <c r="B640" t="s">
        <v>717</v>
      </c>
      <c r="E640" t="s">
        <v>720</v>
      </c>
      <c r="F640" t="s">
        <v>680</v>
      </c>
      <c r="G640" s="47" t="s">
        <v>656</v>
      </c>
      <c r="H640">
        <v>2011</v>
      </c>
      <c r="I640" s="16">
        <v>3.4</v>
      </c>
      <c r="J640" s="16"/>
      <c r="K640" t="s">
        <v>681</v>
      </c>
      <c r="O640" s="14">
        <f t="shared" ref="O640:O694" si="57">I640/100</f>
        <v>3.4000000000000002E-2</v>
      </c>
      <c r="T640">
        <v>0</v>
      </c>
      <c r="U640" t="s">
        <v>5</v>
      </c>
      <c r="V640" t="s">
        <v>4</v>
      </c>
    </row>
    <row r="641" spans="1:22" x14ac:dyDescent="0.35">
      <c r="A641" t="s">
        <v>475</v>
      </c>
      <c r="B641" t="s">
        <v>717</v>
      </c>
      <c r="C641" t="str">
        <f t="shared" si="56"/>
        <v>VC24ETR</v>
      </c>
      <c r="E641" t="s">
        <v>720</v>
      </c>
      <c r="F641" t="s">
        <v>680</v>
      </c>
      <c r="G641" s="47" t="s">
        <v>656</v>
      </c>
      <c r="H641">
        <v>2016</v>
      </c>
      <c r="I641" s="16">
        <v>3.6</v>
      </c>
      <c r="J641" s="16"/>
      <c r="K641" t="s">
        <v>681</v>
      </c>
      <c r="O641" s="14">
        <f t="shared" si="57"/>
        <v>3.6000000000000004E-2</v>
      </c>
      <c r="T641">
        <v>0.5</v>
      </c>
      <c r="U641" t="s">
        <v>284</v>
      </c>
      <c r="V641" t="s">
        <v>283</v>
      </c>
    </row>
    <row r="642" spans="1:22" x14ac:dyDescent="0.35">
      <c r="A642" t="s">
        <v>475</v>
      </c>
      <c r="B642" t="s">
        <v>717</v>
      </c>
      <c r="E642" t="s">
        <v>720</v>
      </c>
      <c r="F642" t="s">
        <v>680</v>
      </c>
      <c r="G642" s="47" t="s">
        <v>656</v>
      </c>
      <c r="H642">
        <v>2011</v>
      </c>
      <c r="I642" s="16">
        <v>3.2</v>
      </c>
      <c r="J642" s="16"/>
      <c r="K642" t="s">
        <v>681</v>
      </c>
      <c r="O642" s="14">
        <f t="shared" si="57"/>
        <v>3.2000000000000001E-2</v>
      </c>
      <c r="T642">
        <v>0.5</v>
      </c>
      <c r="U642" t="s">
        <v>284</v>
      </c>
      <c r="V642" t="s">
        <v>283</v>
      </c>
    </row>
    <row r="643" spans="1:22" x14ac:dyDescent="0.35">
      <c r="A643" t="s">
        <v>475</v>
      </c>
      <c r="B643" t="s">
        <v>717</v>
      </c>
      <c r="C643" t="str">
        <f t="shared" si="56"/>
        <v>VC24ETU</v>
      </c>
      <c r="E643" t="s">
        <v>720</v>
      </c>
      <c r="F643" t="s">
        <v>680</v>
      </c>
      <c r="G643" s="47" t="s">
        <v>656</v>
      </c>
      <c r="H643">
        <v>2016</v>
      </c>
      <c r="I643" s="16">
        <v>5.4</v>
      </c>
      <c r="J643" s="16"/>
      <c r="K643" t="s">
        <v>681</v>
      </c>
      <c r="O643" s="14">
        <f t="shared" si="57"/>
        <v>5.4000000000000006E-2</v>
      </c>
      <c r="T643">
        <v>0.5</v>
      </c>
      <c r="U643" t="s">
        <v>270</v>
      </c>
      <c r="V643" t="s">
        <v>269</v>
      </c>
    </row>
    <row r="644" spans="1:22" x14ac:dyDescent="0.35">
      <c r="A644" t="s">
        <v>475</v>
      </c>
      <c r="B644" t="s">
        <v>717</v>
      </c>
      <c r="E644" t="s">
        <v>720</v>
      </c>
      <c r="F644" t="s">
        <v>680</v>
      </c>
      <c r="G644" s="47" t="s">
        <v>656</v>
      </c>
      <c r="H644">
        <v>2011</v>
      </c>
      <c r="I644" s="16">
        <v>4</v>
      </c>
      <c r="J644" s="16"/>
      <c r="K644" t="s">
        <v>681</v>
      </c>
      <c r="O644" s="14">
        <f t="shared" si="57"/>
        <v>0.04</v>
      </c>
      <c r="T644">
        <v>0.5</v>
      </c>
      <c r="U644" t="s">
        <v>270</v>
      </c>
      <c r="V644" t="s">
        <v>269</v>
      </c>
    </row>
    <row r="645" spans="1:22" x14ac:dyDescent="0.35">
      <c r="A645" t="s">
        <v>475</v>
      </c>
      <c r="B645" t="s">
        <v>717</v>
      </c>
      <c r="C645" t="str">
        <f t="shared" si="56"/>
        <v>VC24ET01</v>
      </c>
      <c r="E645" t="s">
        <v>720</v>
      </c>
      <c r="F645" t="s">
        <v>680</v>
      </c>
      <c r="G645" s="47" t="s">
        <v>656</v>
      </c>
      <c r="H645">
        <v>2016</v>
      </c>
      <c r="I645" s="16">
        <v>4.4000000000000004</v>
      </c>
      <c r="J645" s="16"/>
      <c r="K645" t="s">
        <v>681</v>
      </c>
      <c r="O645" s="14">
        <f t="shared" si="57"/>
        <v>4.4000000000000004E-2</v>
      </c>
      <c r="T645">
        <v>1</v>
      </c>
      <c r="U645" t="s">
        <v>7</v>
      </c>
      <c r="V645" t="s">
        <v>6</v>
      </c>
    </row>
    <row r="646" spans="1:22" x14ac:dyDescent="0.35">
      <c r="A646" t="s">
        <v>475</v>
      </c>
      <c r="B646" t="s">
        <v>717</v>
      </c>
      <c r="E646" t="s">
        <v>720</v>
      </c>
      <c r="F646" t="s">
        <v>680</v>
      </c>
      <c r="G646" s="47" t="s">
        <v>656</v>
      </c>
      <c r="H646">
        <v>2011</v>
      </c>
      <c r="I646" s="16">
        <v>4</v>
      </c>
      <c r="J646" s="16"/>
      <c r="K646" t="s">
        <v>681</v>
      </c>
      <c r="O646" s="14">
        <f t="shared" si="57"/>
        <v>0.04</v>
      </c>
      <c r="T646">
        <v>1</v>
      </c>
      <c r="U646" t="s">
        <v>7</v>
      </c>
      <c r="V646" t="s">
        <v>6</v>
      </c>
    </row>
    <row r="647" spans="1:22" x14ac:dyDescent="0.35">
      <c r="A647" t="s">
        <v>475</v>
      </c>
      <c r="B647" t="s">
        <v>717</v>
      </c>
      <c r="C647" t="str">
        <f t="shared" si="56"/>
        <v>VC24ET02</v>
      </c>
      <c r="E647" t="s">
        <v>720</v>
      </c>
      <c r="F647" t="s">
        <v>680</v>
      </c>
      <c r="G647" s="47" t="s">
        <v>656</v>
      </c>
      <c r="H647">
        <v>2016</v>
      </c>
      <c r="I647" s="16">
        <v>2.4</v>
      </c>
      <c r="J647" s="16"/>
      <c r="K647" t="s">
        <v>681</v>
      </c>
      <c r="O647" s="14">
        <f t="shared" si="57"/>
        <v>2.4E-2</v>
      </c>
      <c r="T647">
        <v>1</v>
      </c>
      <c r="U647" t="s">
        <v>9</v>
      </c>
      <c r="V647" t="s">
        <v>8</v>
      </c>
    </row>
    <row r="648" spans="1:22" x14ac:dyDescent="0.35">
      <c r="A648" t="s">
        <v>475</v>
      </c>
      <c r="B648" t="s">
        <v>717</v>
      </c>
      <c r="E648" t="s">
        <v>720</v>
      </c>
      <c r="F648" t="s">
        <v>680</v>
      </c>
      <c r="G648" s="47" t="s">
        <v>656</v>
      </c>
      <c r="H648">
        <v>2011</v>
      </c>
      <c r="I648" s="16">
        <v>1.4</v>
      </c>
      <c r="J648" s="16"/>
      <c r="K648" t="s">
        <v>681</v>
      </c>
      <c r="O648" s="14">
        <f t="shared" si="57"/>
        <v>1.3999999999999999E-2</v>
      </c>
      <c r="T648">
        <v>1</v>
      </c>
      <c r="U648" t="s">
        <v>9</v>
      </c>
      <c r="V648" t="s">
        <v>8</v>
      </c>
    </row>
    <row r="649" spans="1:22" x14ac:dyDescent="0.35">
      <c r="A649" t="s">
        <v>475</v>
      </c>
      <c r="B649" t="s">
        <v>717</v>
      </c>
      <c r="C649" t="str">
        <f t="shared" si="56"/>
        <v>VC24ET03</v>
      </c>
      <c r="E649" t="s">
        <v>720</v>
      </c>
      <c r="F649" t="s">
        <v>680</v>
      </c>
      <c r="G649" s="47" t="s">
        <v>656</v>
      </c>
      <c r="H649">
        <v>2016</v>
      </c>
      <c r="I649" s="16">
        <v>4.9000000000000004</v>
      </c>
      <c r="J649" s="16"/>
      <c r="K649" t="s">
        <v>681</v>
      </c>
      <c r="O649" s="14">
        <f t="shared" si="57"/>
        <v>4.9000000000000002E-2</v>
      </c>
      <c r="T649">
        <v>1</v>
      </c>
      <c r="U649" t="s">
        <v>11</v>
      </c>
      <c r="V649" t="s">
        <v>10</v>
      </c>
    </row>
    <row r="650" spans="1:22" x14ac:dyDescent="0.35">
      <c r="A650" t="s">
        <v>475</v>
      </c>
      <c r="B650" t="s">
        <v>717</v>
      </c>
      <c r="E650" t="s">
        <v>720</v>
      </c>
      <c r="F650" t="s">
        <v>680</v>
      </c>
      <c r="G650" s="47" t="s">
        <v>656</v>
      </c>
      <c r="H650">
        <v>2011</v>
      </c>
      <c r="I650" s="16">
        <v>3.3</v>
      </c>
      <c r="J650" s="16"/>
      <c r="K650" t="s">
        <v>681</v>
      </c>
      <c r="O650" s="14">
        <f t="shared" si="57"/>
        <v>3.3000000000000002E-2</v>
      </c>
      <c r="T650">
        <v>1</v>
      </c>
      <c r="U650" t="s">
        <v>11</v>
      </c>
      <c r="V650" t="s">
        <v>10</v>
      </c>
    </row>
    <row r="651" spans="1:22" x14ac:dyDescent="0.35">
      <c r="A651" t="s">
        <v>475</v>
      </c>
      <c r="B651" t="s">
        <v>717</v>
      </c>
      <c r="C651" t="str">
        <f t="shared" si="56"/>
        <v>VC24ET04</v>
      </c>
      <c r="E651" t="s">
        <v>720</v>
      </c>
      <c r="F651" t="s">
        <v>680</v>
      </c>
      <c r="G651" s="47" t="s">
        <v>656</v>
      </c>
      <c r="H651">
        <v>2016</v>
      </c>
      <c r="I651" s="16">
        <v>3.6</v>
      </c>
      <c r="J651" s="16"/>
      <c r="K651" t="s">
        <v>681</v>
      </c>
      <c r="O651" s="14">
        <f t="shared" si="57"/>
        <v>3.6000000000000004E-2</v>
      </c>
      <c r="T651">
        <v>1</v>
      </c>
      <c r="U651" t="s">
        <v>13</v>
      </c>
      <c r="V651" t="s">
        <v>12</v>
      </c>
    </row>
    <row r="652" spans="1:22" x14ac:dyDescent="0.35">
      <c r="A652" t="s">
        <v>475</v>
      </c>
      <c r="B652" t="s">
        <v>717</v>
      </c>
      <c r="E652" t="s">
        <v>720</v>
      </c>
      <c r="F652" t="s">
        <v>680</v>
      </c>
      <c r="G652" s="47" t="s">
        <v>656</v>
      </c>
      <c r="H652">
        <v>2011</v>
      </c>
      <c r="I652" s="16">
        <v>4</v>
      </c>
      <c r="J652" s="16"/>
      <c r="K652" t="s">
        <v>681</v>
      </c>
      <c r="O652" s="14">
        <f t="shared" si="57"/>
        <v>0.04</v>
      </c>
      <c r="T652">
        <v>1</v>
      </c>
      <c r="U652" t="s">
        <v>13</v>
      </c>
      <c r="V652" t="s">
        <v>12</v>
      </c>
    </row>
    <row r="653" spans="1:22" x14ac:dyDescent="0.35">
      <c r="A653" t="s">
        <v>475</v>
      </c>
      <c r="B653" t="s">
        <v>717</v>
      </c>
      <c r="C653" t="str">
        <f t="shared" si="56"/>
        <v>VC24ET05</v>
      </c>
      <c r="E653" t="s">
        <v>720</v>
      </c>
      <c r="F653" t="s">
        <v>680</v>
      </c>
      <c r="G653" s="47" t="s">
        <v>656</v>
      </c>
      <c r="H653">
        <v>2016</v>
      </c>
      <c r="I653" s="16">
        <v>4.7</v>
      </c>
      <c r="J653" s="16"/>
      <c r="K653" t="s">
        <v>681</v>
      </c>
      <c r="O653" s="14">
        <f t="shared" si="57"/>
        <v>4.7E-2</v>
      </c>
      <c r="T653">
        <v>1</v>
      </c>
      <c r="U653" t="s">
        <v>15</v>
      </c>
      <c r="V653" t="s">
        <v>14</v>
      </c>
    </row>
    <row r="654" spans="1:22" x14ac:dyDescent="0.35">
      <c r="A654" t="s">
        <v>475</v>
      </c>
      <c r="B654" t="s">
        <v>717</v>
      </c>
      <c r="E654" t="s">
        <v>720</v>
      </c>
      <c r="F654" t="s">
        <v>680</v>
      </c>
      <c r="G654" s="47" t="s">
        <v>656</v>
      </c>
      <c r="H654">
        <v>2011</v>
      </c>
      <c r="I654" s="16">
        <v>5.9</v>
      </c>
      <c r="J654" s="16"/>
      <c r="K654" t="s">
        <v>681</v>
      </c>
      <c r="O654" s="14">
        <f t="shared" si="57"/>
        <v>5.9000000000000004E-2</v>
      </c>
      <c r="T654">
        <v>1</v>
      </c>
      <c r="U654" t="s">
        <v>15</v>
      </c>
      <c r="V654" t="s">
        <v>14</v>
      </c>
    </row>
    <row r="655" spans="1:22" x14ac:dyDescent="0.35">
      <c r="A655" t="s">
        <v>475</v>
      </c>
      <c r="B655" t="s">
        <v>717</v>
      </c>
      <c r="C655" t="str">
        <f t="shared" si="56"/>
        <v>VC24ET06</v>
      </c>
      <c r="E655" t="s">
        <v>720</v>
      </c>
      <c r="F655" t="s">
        <v>680</v>
      </c>
      <c r="G655" s="47" t="s">
        <v>656</v>
      </c>
      <c r="H655">
        <v>2016</v>
      </c>
      <c r="I655" s="16">
        <v>1.5</v>
      </c>
      <c r="J655" s="16"/>
      <c r="K655" t="s">
        <v>681</v>
      </c>
      <c r="O655" s="14">
        <f t="shared" si="57"/>
        <v>1.4999999999999999E-2</v>
      </c>
      <c r="T655">
        <v>1</v>
      </c>
      <c r="U655" t="s">
        <v>17</v>
      </c>
      <c r="V655" t="s">
        <v>16</v>
      </c>
    </row>
    <row r="656" spans="1:22" x14ac:dyDescent="0.35">
      <c r="A656" t="s">
        <v>475</v>
      </c>
      <c r="B656" t="s">
        <v>717</v>
      </c>
      <c r="E656" t="s">
        <v>720</v>
      </c>
      <c r="F656" t="s">
        <v>680</v>
      </c>
      <c r="G656" s="47" t="s">
        <v>656</v>
      </c>
      <c r="H656">
        <v>2011</v>
      </c>
      <c r="I656" s="16">
        <v>2.6</v>
      </c>
      <c r="J656" s="16"/>
      <c r="K656" t="s">
        <v>681</v>
      </c>
      <c r="O656" s="14">
        <f t="shared" si="57"/>
        <v>2.6000000000000002E-2</v>
      </c>
      <c r="T656">
        <v>1</v>
      </c>
      <c r="U656" t="s">
        <v>17</v>
      </c>
      <c r="V656" t="s">
        <v>16</v>
      </c>
    </row>
    <row r="657" spans="1:22" x14ac:dyDescent="0.35">
      <c r="A657" t="s">
        <v>475</v>
      </c>
      <c r="B657" t="s">
        <v>717</v>
      </c>
      <c r="C657" t="str">
        <f t="shared" si="56"/>
        <v>VC24ET07</v>
      </c>
      <c r="E657" t="s">
        <v>720</v>
      </c>
      <c r="F657" t="s">
        <v>680</v>
      </c>
      <c r="G657" s="47" t="s">
        <v>656</v>
      </c>
      <c r="H657">
        <v>2016</v>
      </c>
      <c r="I657" s="16">
        <v>3.1</v>
      </c>
      <c r="J657" s="16"/>
      <c r="K657" t="s">
        <v>681</v>
      </c>
      <c r="O657" s="14">
        <f t="shared" si="57"/>
        <v>3.1E-2</v>
      </c>
      <c r="T657">
        <v>1</v>
      </c>
      <c r="U657" t="s">
        <v>19</v>
      </c>
      <c r="V657" t="s">
        <v>18</v>
      </c>
    </row>
    <row r="658" spans="1:22" x14ac:dyDescent="0.35">
      <c r="A658" t="s">
        <v>475</v>
      </c>
      <c r="B658" t="s">
        <v>717</v>
      </c>
      <c r="E658" t="s">
        <v>720</v>
      </c>
      <c r="F658" t="s">
        <v>680</v>
      </c>
      <c r="G658" s="47" t="s">
        <v>656</v>
      </c>
      <c r="H658">
        <v>2011</v>
      </c>
      <c r="I658" s="16">
        <v>2.2000000000000002</v>
      </c>
      <c r="J658" s="16"/>
      <c r="K658" t="s">
        <v>681</v>
      </c>
      <c r="O658" s="14">
        <f t="shared" si="57"/>
        <v>2.2000000000000002E-2</v>
      </c>
      <c r="T658">
        <v>1</v>
      </c>
      <c r="U658" t="s">
        <v>19</v>
      </c>
      <c r="V658" t="s">
        <v>18</v>
      </c>
    </row>
    <row r="659" spans="1:22" x14ac:dyDescent="0.35">
      <c r="A659" t="s">
        <v>475</v>
      </c>
      <c r="B659" t="s">
        <v>717</v>
      </c>
      <c r="C659" t="str">
        <f t="shared" si="56"/>
        <v>VC24ET12</v>
      </c>
      <c r="E659" t="s">
        <v>720</v>
      </c>
      <c r="F659" t="s">
        <v>680</v>
      </c>
      <c r="G659" s="47" t="s">
        <v>656</v>
      </c>
      <c r="H659">
        <v>2016</v>
      </c>
      <c r="I659" s="16">
        <v>3.7</v>
      </c>
      <c r="J659" s="16"/>
      <c r="K659" t="s">
        <v>681</v>
      </c>
      <c r="O659" s="14">
        <f t="shared" si="57"/>
        <v>3.7000000000000005E-2</v>
      </c>
      <c r="T659">
        <v>1</v>
      </c>
      <c r="U659" t="s">
        <v>21</v>
      </c>
      <c r="V659" t="s">
        <v>20</v>
      </c>
    </row>
    <row r="660" spans="1:22" x14ac:dyDescent="0.35">
      <c r="A660" t="s">
        <v>475</v>
      </c>
      <c r="B660" t="s">
        <v>717</v>
      </c>
      <c r="E660" t="s">
        <v>720</v>
      </c>
      <c r="F660" t="s">
        <v>680</v>
      </c>
      <c r="G660" s="47" t="s">
        <v>656</v>
      </c>
      <c r="H660">
        <v>2011</v>
      </c>
      <c r="I660" s="16">
        <v>6.5</v>
      </c>
      <c r="J660" s="16"/>
      <c r="K660" t="s">
        <v>681</v>
      </c>
      <c r="O660" s="14">
        <f t="shared" si="57"/>
        <v>6.5000000000000002E-2</v>
      </c>
      <c r="T660">
        <v>1</v>
      </c>
      <c r="U660" t="s">
        <v>21</v>
      </c>
      <c r="V660" t="s">
        <v>20</v>
      </c>
    </row>
    <row r="661" spans="1:22" x14ac:dyDescent="0.35">
      <c r="A661" t="s">
        <v>475</v>
      </c>
      <c r="B661" t="s">
        <v>717</v>
      </c>
      <c r="C661" t="str">
        <f t="shared" si="56"/>
        <v>VC24ET13</v>
      </c>
      <c r="E661" t="s">
        <v>720</v>
      </c>
      <c r="F661" t="s">
        <v>680</v>
      </c>
      <c r="G661" s="47" t="s">
        <v>656</v>
      </c>
      <c r="H661">
        <v>2016</v>
      </c>
      <c r="I661" s="16">
        <v>1.8</v>
      </c>
      <c r="J661" s="16"/>
      <c r="K661" t="s">
        <v>681</v>
      </c>
      <c r="O661" s="14">
        <f t="shared" si="57"/>
        <v>1.8000000000000002E-2</v>
      </c>
      <c r="T661">
        <v>1</v>
      </c>
      <c r="U661" t="s">
        <v>23</v>
      </c>
      <c r="V661" t="s">
        <v>22</v>
      </c>
    </row>
    <row r="662" spans="1:22" x14ac:dyDescent="0.35">
      <c r="A662" t="s">
        <v>475</v>
      </c>
      <c r="B662" t="s">
        <v>717</v>
      </c>
      <c r="E662" t="s">
        <v>720</v>
      </c>
      <c r="F662" t="s">
        <v>680</v>
      </c>
      <c r="G662" s="47" t="s">
        <v>656</v>
      </c>
      <c r="H662">
        <v>2011</v>
      </c>
      <c r="I662" s="16">
        <v>1.6</v>
      </c>
      <c r="J662" s="16"/>
      <c r="K662" t="s">
        <v>681</v>
      </c>
      <c r="O662" s="14">
        <f t="shared" si="57"/>
        <v>1.6E-2</v>
      </c>
      <c r="T662">
        <v>1</v>
      </c>
      <c r="U662" t="s">
        <v>23</v>
      </c>
      <c r="V662" t="s">
        <v>22</v>
      </c>
    </row>
    <row r="663" spans="1:22" x14ac:dyDescent="0.35">
      <c r="A663" t="s">
        <v>475</v>
      </c>
      <c r="B663" t="s">
        <v>717</v>
      </c>
      <c r="C663" t="str">
        <f t="shared" si="56"/>
        <v>VC24ET14</v>
      </c>
      <c r="E663" t="s">
        <v>720</v>
      </c>
      <c r="F663" t="s">
        <v>680</v>
      </c>
      <c r="G663" s="47" t="s">
        <v>656</v>
      </c>
      <c r="H663">
        <v>2016</v>
      </c>
      <c r="I663" s="16">
        <v>4.4000000000000004</v>
      </c>
      <c r="J663" s="16"/>
      <c r="K663" t="s">
        <v>681</v>
      </c>
      <c r="O663" s="14">
        <f t="shared" si="57"/>
        <v>4.4000000000000004E-2</v>
      </c>
      <c r="T663">
        <v>1</v>
      </c>
      <c r="U663" t="s">
        <v>25</v>
      </c>
      <c r="V663" t="s">
        <v>24</v>
      </c>
    </row>
    <row r="664" spans="1:22" x14ac:dyDescent="0.35">
      <c r="A664" t="s">
        <v>475</v>
      </c>
      <c r="B664" t="s">
        <v>717</v>
      </c>
      <c r="E664" t="s">
        <v>720</v>
      </c>
      <c r="F664" t="s">
        <v>680</v>
      </c>
      <c r="G664" s="47" t="s">
        <v>656</v>
      </c>
      <c r="H664">
        <v>2011</v>
      </c>
      <c r="I664" s="16">
        <v>2.2000000000000002</v>
      </c>
      <c r="J664" s="16"/>
      <c r="K664" t="s">
        <v>681</v>
      </c>
      <c r="O664" s="14">
        <f t="shared" si="57"/>
        <v>2.2000000000000002E-2</v>
      </c>
      <c r="T664">
        <v>1</v>
      </c>
      <c r="U664" t="s">
        <v>25</v>
      </c>
      <c r="V664" t="s">
        <v>24</v>
      </c>
    </row>
    <row r="665" spans="1:22" x14ac:dyDescent="0.35">
      <c r="A665" t="s">
        <v>475</v>
      </c>
      <c r="B665" t="s">
        <v>717</v>
      </c>
      <c r="C665" t="str">
        <f t="shared" si="56"/>
        <v>VC24ET15</v>
      </c>
      <c r="E665" t="s">
        <v>720</v>
      </c>
      <c r="F665" t="s">
        <v>680</v>
      </c>
      <c r="G665" s="47" t="s">
        <v>656</v>
      </c>
      <c r="H665">
        <v>2016</v>
      </c>
      <c r="I665" s="16">
        <v>3.7</v>
      </c>
      <c r="J665" s="16"/>
      <c r="K665" t="s">
        <v>681</v>
      </c>
      <c r="O665" s="14">
        <f t="shared" si="57"/>
        <v>3.7000000000000005E-2</v>
      </c>
      <c r="T665">
        <v>1</v>
      </c>
      <c r="U665" t="s">
        <v>27</v>
      </c>
      <c r="V665" t="s">
        <v>26</v>
      </c>
    </row>
    <row r="666" spans="1:22" x14ac:dyDescent="0.35">
      <c r="A666" t="s">
        <v>475</v>
      </c>
      <c r="B666" t="s">
        <v>717</v>
      </c>
      <c r="E666" t="s">
        <v>720</v>
      </c>
      <c r="F666" t="s">
        <v>680</v>
      </c>
      <c r="G666" s="47" t="s">
        <v>656</v>
      </c>
      <c r="H666">
        <v>2011</v>
      </c>
      <c r="I666" s="16">
        <v>1.4</v>
      </c>
      <c r="J666" s="16"/>
      <c r="K666" t="s">
        <v>681</v>
      </c>
      <c r="O666" s="14">
        <f t="shared" si="57"/>
        <v>1.3999999999999999E-2</v>
      </c>
      <c r="T666">
        <v>1</v>
      </c>
      <c r="U666" t="s">
        <v>27</v>
      </c>
      <c r="V666" t="s">
        <v>26</v>
      </c>
    </row>
    <row r="667" spans="1:22" x14ac:dyDescent="0.35">
      <c r="A667" t="s">
        <v>475</v>
      </c>
      <c r="B667" t="s">
        <v>721</v>
      </c>
      <c r="C667" t="str">
        <f t="shared" si="56"/>
        <v>VC25ET</v>
      </c>
      <c r="D667" t="s">
        <v>722</v>
      </c>
      <c r="E667" t="s">
        <v>723</v>
      </c>
      <c r="F667" t="s">
        <v>680</v>
      </c>
      <c r="G667" s="47" t="s">
        <v>724</v>
      </c>
      <c r="H667">
        <v>2016</v>
      </c>
      <c r="I667" s="16">
        <v>3.6</v>
      </c>
      <c r="J667" s="16"/>
      <c r="K667" t="s">
        <v>725</v>
      </c>
      <c r="O667" s="14">
        <f t="shared" si="57"/>
        <v>3.6000000000000004E-2</v>
      </c>
      <c r="P667" t="s">
        <v>523</v>
      </c>
      <c r="T667">
        <v>0</v>
      </c>
      <c r="U667" t="s">
        <v>5</v>
      </c>
      <c r="V667" t="s">
        <v>4</v>
      </c>
    </row>
    <row r="668" spans="1:22" x14ac:dyDescent="0.35">
      <c r="A668" t="s">
        <v>475</v>
      </c>
      <c r="B668" t="s">
        <v>721</v>
      </c>
      <c r="E668" t="s">
        <v>726</v>
      </c>
      <c r="F668" t="s">
        <v>680</v>
      </c>
      <c r="G668" s="47" t="s">
        <v>724</v>
      </c>
      <c r="H668">
        <v>2011</v>
      </c>
      <c r="I668" s="16">
        <v>2.2999999999999998</v>
      </c>
      <c r="J668" s="16"/>
      <c r="K668" t="s">
        <v>725</v>
      </c>
      <c r="O668" s="14">
        <f t="shared" si="57"/>
        <v>2.3E-2</v>
      </c>
      <c r="T668">
        <v>0</v>
      </c>
      <c r="U668" t="s">
        <v>5</v>
      </c>
      <c r="V668" t="s">
        <v>4</v>
      </c>
    </row>
    <row r="669" spans="1:22" x14ac:dyDescent="0.35">
      <c r="A669" t="s">
        <v>475</v>
      </c>
      <c r="B669" t="s">
        <v>721</v>
      </c>
      <c r="C669" t="str">
        <f t="shared" si="56"/>
        <v>VC25ETR</v>
      </c>
      <c r="E669" t="s">
        <v>726</v>
      </c>
      <c r="F669" t="s">
        <v>680</v>
      </c>
      <c r="G669" s="47" t="s">
        <v>724</v>
      </c>
      <c r="H669">
        <v>2016</v>
      </c>
      <c r="I669" s="16">
        <v>3.7</v>
      </c>
      <c r="J669" s="16"/>
      <c r="K669" t="s">
        <v>725</v>
      </c>
      <c r="O669" s="14">
        <f t="shared" si="57"/>
        <v>3.7000000000000005E-2</v>
      </c>
      <c r="T669">
        <v>0.5</v>
      </c>
      <c r="U669" t="s">
        <v>284</v>
      </c>
      <c r="V669" t="s">
        <v>283</v>
      </c>
    </row>
    <row r="670" spans="1:22" x14ac:dyDescent="0.35">
      <c r="A670" t="s">
        <v>475</v>
      </c>
      <c r="B670" t="s">
        <v>721</v>
      </c>
      <c r="E670" t="s">
        <v>726</v>
      </c>
      <c r="F670" t="s">
        <v>680</v>
      </c>
      <c r="G670" s="47" t="s">
        <v>724</v>
      </c>
      <c r="H670">
        <v>2011</v>
      </c>
      <c r="I670" s="16">
        <v>2.5</v>
      </c>
      <c r="J670" s="16"/>
      <c r="K670" t="s">
        <v>725</v>
      </c>
      <c r="O670" s="14">
        <f t="shared" si="57"/>
        <v>2.5000000000000001E-2</v>
      </c>
      <c r="T670">
        <v>0.5</v>
      </c>
      <c r="U670" t="s">
        <v>284</v>
      </c>
      <c r="V670" t="s">
        <v>283</v>
      </c>
    </row>
    <row r="671" spans="1:22" x14ac:dyDescent="0.35">
      <c r="A671" t="s">
        <v>475</v>
      </c>
      <c r="B671" t="s">
        <v>721</v>
      </c>
      <c r="C671" t="str">
        <f t="shared" si="56"/>
        <v>VC25ETU</v>
      </c>
      <c r="E671" t="s">
        <v>726</v>
      </c>
      <c r="F671" t="s">
        <v>680</v>
      </c>
      <c r="G671" s="47" t="s">
        <v>724</v>
      </c>
      <c r="H671">
        <v>2016</v>
      </c>
      <c r="I671" s="16">
        <v>3</v>
      </c>
      <c r="J671" s="16"/>
      <c r="K671" t="s">
        <v>725</v>
      </c>
      <c r="O671" s="14">
        <f t="shared" si="57"/>
        <v>0.03</v>
      </c>
      <c r="T671">
        <v>0.5</v>
      </c>
      <c r="U671" t="s">
        <v>270</v>
      </c>
      <c r="V671" t="s">
        <v>269</v>
      </c>
    </row>
    <row r="672" spans="1:22" x14ac:dyDescent="0.35">
      <c r="A672" t="s">
        <v>475</v>
      </c>
      <c r="B672" t="s">
        <v>721</v>
      </c>
      <c r="E672" t="s">
        <v>726</v>
      </c>
      <c r="F672" t="s">
        <v>680</v>
      </c>
      <c r="G672" s="47" t="s">
        <v>724</v>
      </c>
      <c r="H672">
        <v>2011</v>
      </c>
      <c r="I672" s="16">
        <v>1.7</v>
      </c>
      <c r="J672" s="16"/>
      <c r="K672" t="s">
        <v>725</v>
      </c>
      <c r="O672" s="14">
        <f t="shared" si="57"/>
        <v>1.7000000000000001E-2</v>
      </c>
      <c r="T672">
        <v>0.5</v>
      </c>
      <c r="U672" t="s">
        <v>270</v>
      </c>
      <c r="V672" t="s">
        <v>269</v>
      </c>
    </row>
    <row r="673" spans="1:22" x14ac:dyDescent="0.35">
      <c r="A673" t="s">
        <v>475</v>
      </c>
      <c r="B673" t="s">
        <v>721</v>
      </c>
      <c r="C673" t="str">
        <f t="shared" si="56"/>
        <v>VC25ET01</v>
      </c>
      <c r="E673" t="s">
        <v>726</v>
      </c>
      <c r="F673" t="s">
        <v>680</v>
      </c>
      <c r="G673" s="47" t="s">
        <v>724</v>
      </c>
      <c r="H673">
        <v>2016</v>
      </c>
      <c r="I673" s="16">
        <v>0.9</v>
      </c>
      <c r="J673" s="16"/>
      <c r="K673" t="s">
        <v>725</v>
      </c>
      <c r="O673" s="14">
        <f>I673/100</f>
        <v>9.0000000000000011E-3</v>
      </c>
      <c r="T673">
        <v>1</v>
      </c>
      <c r="U673" t="s">
        <v>7</v>
      </c>
      <c r="V673" t="s">
        <v>6</v>
      </c>
    </row>
    <row r="674" spans="1:22" x14ac:dyDescent="0.35">
      <c r="A674" t="s">
        <v>475</v>
      </c>
      <c r="B674" t="s">
        <v>721</v>
      </c>
      <c r="E674" t="s">
        <v>726</v>
      </c>
      <c r="F674" t="s">
        <v>680</v>
      </c>
      <c r="G674" s="47" t="s">
        <v>724</v>
      </c>
      <c r="H674">
        <v>2011</v>
      </c>
      <c r="I674" s="16">
        <v>1.3</v>
      </c>
      <c r="J674" s="16"/>
      <c r="K674" t="s">
        <v>725</v>
      </c>
      <c r="O674" s="14">
        <f t="shared" si="57"/>
        <v>1.3000000000000001E-2</v>
      </c>
      <c r="T674">
        <v>1</v>
      </c>
      <c r="U674" t="s">
        <v>7</v>
      </c>
      <c r="V674" t="s">
        <v>6</v>
      </c>
    </row>
    <row r="675" spans="1:22" x14ac:dyDescent="0.35">
      <c r="A675" t="s">
        <v>475</v>
      </c>
      <c r="B675" t="s">
        <v>721</v>
      </c>
      <c r="C675" t="str">
        <f t="shared" si="56"/>
        <v>VC25ET02</v>
      </c>
      <c r="E675" t="s">
        <v>726</v>
      </c>
      <c r="F675" t="s">
        <v>680</v>
      </c>
      <c r="G675" s="47" t="s">
        <v>724</v>
      </c>
      <c r="H675">
        <v>2016</v>
      </c>
      <c r="I675" s="16">
        <v>2.5</v>
      </c>
      <c r="J675" s="16"/>
      <c r="K675" t="s">
        <v>725</v>
      </c>
      <c r="O675" s="14">
        <f t="shared" si="57"/>
        <v>2.5000000000000001E-2</v>
      </c>
      <c r="T675">
        <v>1</v>
      </c>
      <c r="U675" t="s">
        <v>9</v>
      </c>
      <c r="V675" t="s">
        <v>8</v>
      </c>
    </row>
    <row r="676" spans="1:22" x14ac:dyDescent="0.35">
      <c r="A676" t="s">
        <v>475</v>
      </c>
      <c r="B676" t="s">
        <v>721</v>
      </c>
      <c r="E676" t="s">
        <v>726</v>
      </c>
      <c r="F676" t="s">
        <v>680</v>
      </c>
      <c r="G676" s="47" t="s">
        <v>724</v>
      </c>
      <c r="H676">
        <v>2011</v>
      </c>
      <c r="I676" s="16">
        <v>4.3</v>
      </c>
      <c r="J676" s="16"/>
      <c r="K676" t="s">
        <v>725</v>
      </c>
      <c r="O676" s="14">
        <f t="shared" si="57"/>
        <v>4.2999999999999997E-2</v>
      </c>
      <c r="T676">
        <v>1</v>
      </c>
      <c r="U676" t="s">
        <v>9</v>
      </c>
      <c r="V676" t="s">
        <v>8</v>
      </c>
    </row>
    <row r="677" spans="1:22" x14ac:dyDescent="0.35">
      <c r="A677" t="s">
        <v>475</v>
      </c>
      <c r="B677" t="s">
        <v>721</v>
      </c>
      <c r="C677" t="str">
        <f t="shared" si="56"/>
        <v>VC25ET03</v>
      </c>
      <c r="E677" t="s">
        <v>726</v>
      </c>
      <c r="F677" t="s">
        <v>680</v>
      </c>
      <c r="G677" s="47" t="s">
        <v>724</v>
      </c>
      <c r="H677">
        <v>2016</v>
      </c>
      <c r="I677" s="16">
        <v>3.3</v>
      </c>
      <c r="J677" s="16"/>
      <c r="K677" t="s">
        <v>725</v>
      </c>
      <c r="O677" s="14">
        <f t="shared" si="57"/>
        <v>3.3000000000000002E-2</v>
      </c>
      <c r="T677">
        <v>1</v>
      </c>
      <c r="U677" t="s">
        <v>11</v>
      </c>
      <c r="V677" t="s">
        <v>10</v>
      </c>
    </row>
    <row r="678" spans="1:22" x14ac:dyDescent="0.35">
      <c r="A678" t="s">
        <v>475</v>
      </c>
      <c r="B678" t="s">
        <v>721</v>
      </c>
      <c r="E678" t="s">
        <v>726</v>
      </c>
      <c r="F678" t="s">
        <v>680</v>
      </c>
      <c r="G678" s="47" t="s">
        <v>724</v>
      </c>
      <c r="H678">
        <v>2011</v>
      </c>
      <c r="I678" s="16">
        <v>2.2999999999999998</v>
      </c>
      <c r="J678" s="16"/>
      <c r="K678" t="s">
        <v>725</v>
      </c>
      <c r="O678" s="14">
        <f t="shared" si="57"/>
        <v>2.3E-2</v>
      </c>
      <c r="T678">
        <v>1</v>
      </c>
      <c r="U678" t="s">
        <v>11</v>
      </c>
      <c r="V678" t="s">
        <v>10</v>
      </c>
    </row>
    <row r="679" spans="1:22" x14ac:dyDescent="0.35">
      <c r="A679" t="s">
        <v>475</v>
      </c>
      <c r="B679" t="s">
        <v>721</v>
      </c>
      <c r="C679" t="str">
        <f t="shared" si="56"/>
        <v>VC25ET04</v>
      </c>
      <c r="E679" t="s">
        <v>726</v>
      </c>
      <c r="F679" t="s">
        <v>680</v>
      </c>
      <c r="G679" s="47" t="s">
        <v>724</v>
      </c>
      <c r="H679">
        <v>2016</v>
      </c>
      <c r="I679" s="16">
        <v>5.7</v>
      </c>
      <c r="J679" s="16"/>
      <c r="K679" t="s">
        <v>725</v>
      </c>
      <c r="O679" s="14">
        <f t="shared" si="57"/>
        <v>5.7000000000000002E-2</v>
      </c>
      <c r="T679">
        <v>1</v>
      </c>
      <c r="U679" t="s">
        <v>13</v>
      </c>
      <c r="V679" t="s">
        <v>12</v>
      </c>
    </row>
    <row r="680" spans="1:22" x14ac:dyDescent="0.35">
      <c r="A680" t="s">
        <v>475</v>
      </c>
      <c r="B680" t="s">
        <v>721</v>
      </c>
      <c r="E680" t="s">
        <v>726</v>
      </c>
      <c r="F680" t="s">
        <v>680</v>
      </c>
      <c r="G680" s="47" t="s">
        <v>724</v>
      </c>
      <c r="H680">
        <v>2011</v>
      </c>
      <c r="I680" s="16">
        <v>2.5</v>
      </c>
      <c r="J680" s="16"/>
      <c r="K680" t="s">
        <v>725</v>
      </c>
      <c r="O680" s="14">
        <f t="shared" si="57"/>
        <v>2.5000000000000001E-2</v>
      </c>
      <c r="T680">
        <v>1</v>
      </c>
      <c r="U680" t="s">
        <v>13</v>
      </c>
      <c r="V680" t="s">
        <v>12</v>
      </c>
    </row>
    <row r="681" spans="1:22" x14ac:dyDescent="0.35">
      <c r="A681" t="s">
        <v>475</v>
      </c>
      <c r="B681" t="s">
        <v>721</v>
      </c>
      <c r="C681" t="str">
        <f t="shared" si="56"/>
        <v>VC25ET05</v>
      </c>
      <c r="E681" t="s">
        <v>726</v>
      </c>
      <c r="F681" t="s">
        <v>680</v>
      </c>
      <c r="G681" s="47" t="s">
        <v>724</v>
      </c>
      <c r="H681">
        <v>2016</v>
      </c>
      <c r="I681" s="16">
        <v>3</v>
      </c>
      <c r="J681" s="16"/>
      <c r="K681" t="s">
        <v>725</v>
      </c>
      <c r="O681" s="14">
        <f t="shared" si="57"/>
        <v>0.03</v>
      </c>
      <c r="T681">
        <v>1</v>
      </c>
      <c r="U681" t="s">
        <v>15</v>
      </c>
      <c r="V681" t="s">
        <v>14</v>
      </c>
    </row>
    <row r="682" spans="1:22" x14ac:dyDescent="0.35">
      <c r="A682" t="s">
        <v>475</v>
      </c>
      <c r="B682" t="s">
        <v>721</v>
      </c>
      <c r="E682" t="s">
        <v>726</v>
      </c>
      <c r="F682" t="s">
        <v>680</v>
      </c>
      <c r="G682" s="47" t="s">
        <v>724</v>
      </c>
      <c r="H682">
        <v>2011</v>
      </c>
      <c r="I682" s="16">
        <v>7.8</v>
      </c>
      <c r="J682" s="16"/>
      <c r="K682" t="s">
        <v>725</v>
      </c>
      <c r="O682" s="14">
        <f t="shared" si="57"/>
        <v>7.8E-2</v>
      </c>
      <c r="T682">
        <v>1</v>
      </c>
      <c r="U682" t="s">
        <v>15</v>
      </c>
      <c r="V682" t="s">
        <v>14</v>
      </c>
    </row>
    <row r="683" spans="1:22" x14ac:dyDescent="0.35">
      <c r="A683" t="s">
        <v>475</v>
      </c>
      <c r="B683" t="s">
        <v>721</v>
      </c>
      <c r="C683" t="str">
        <f t="shared" si="56"/>
        <v>VC25ET06</v>
      </c>
      <c r="E683" t="s">
        <v>726</v>
      </c>
      <c r="F683" t="s">
        <v>680</v>
      </c>
      <c r="G683" s="47" t="s">
        <v>724</v>
      </c>
      <c r="H683">
        <v>2016</v>
      </c>
      <c r="I683" s="16">
        <v>0.9</v>
      </c>
      <c r="J683" s="16"/>
      <c r="K683" t="s">
        <v>725</v>
      </c>
      <c r="O683" s="14">
        <f t="shared" si="57"/>
        <v>9.0000000000000011E-3</v>
      </c>
      <c r="T683">
        <v>1</v>
      </c>
      <c r="U683" t="s">
        <v>17</v>
      </c>
      <c r="V683" t="s">
        <v>16</v>
      </c>
    </row>
    <row r="684" spans="1:22" x14ac:dyDescent="0.35">
      <c r="A684" t="s">
        <v>475</v>
      </c>
      <c r="B684" t="s">
        <v>721</v>
      </c>
      <c r="E684" t="s">
        <v>726</v>
      </c>
      <c r="F684" t="s">
        <v>680</v>
      </c>
      <c r="G684" s="47" t="s">
        <v>724</v>
      </c>
      <c r="H684">
        <v>2011</v>
      </c>
      <c r="I684" s="16">
        <v>2.1</v>
      </c>
      <c r="J684" s="16"/>
      <c r="K684" t="s">
        <v>725</v>
      </c>
      <c r="O684" s="14">
        <f t="shared" si="57"/>
        <v>2.1000000000000001E-2</v>
      </c>
      <c r="T684">
        <v>1</v>
      </c>
      <c r="U684" t="s">
        <v>17</v>
      </c>
      <c r="V684" t="s">
        <v>16</v>
      </c>
    </row>
    <row r="685" spans="1:22" x14ac:dyDescent="0.35">
      <c r="A685" t="s">
        <v>475</v>
      </c>
      <c r="B685" t="s">
        <v>721</v>
      </c>
      <c r="C685" t="str">
        <f t="shared" si="56"/>
        <v>VC25ET07</v>
      </c>
      <c r="E685" t="s">
        <v>726</v>
      </c>
      <c r="F685" t="s">
        <v>680</v>
      </c>
      <c r="G685" s="47" t="s">
        <v>724</v>
      </c>
      <c r="H685">
        <v>2016</v>
      </c>
      <c r="I685" s="16">
        <v>1.5</v>
      </c>
      <c r="J685" s="16"/>
      <c r="K685" t="s">
        <v>725</v>
      </c>
      <c r="O685" s="14">
        <f t="shared" si="57"/>
        <v>1.4999999999999999E-2</v>
      </c>
      <c r="T685">
        <v>1</v>
      </c>
      <c r="U685" t="s">
        <v>19</v>
      </c>
      <c r="V685" t="s">
        <v>18</v>
      </c>
    </row>
    <row r="686" spans="1:22" x14ac:dyDescent="0.35">
      <c r="A686" t="s">
        <v>475</v>
      </c>
      <c r="B686" t="s">
        <v>721</v>
      </c>
      <c r="E686" t="s">
        <v>726</v>
      </c>
      <c r="F686" t="s">
        <v>680</v>
      </c>
      <c r="G686" s="47" t="s">
        <v>724</v>
      </c>
      <c r="H686">
        <v>2011</v>
      </c>
      <c r="I686" s="16">
        <v>2.2000000000000002</v>
      </c>
      <c r="J686" s="16"/>
      <c r="K686" t="s">
        <v>725</v>
      </c>
      <c r="O686" s="14">
        <f t="shared" si="57"/>
        <v>2.2000000000000002E-2</v>
      </c>
      <c r="T686">
        <v>1</v>
      </c>
      <c r="U686" t="s">
        <v>19</v>
      </c>
      <c r="V686" t="s">
        <v>18</v>
      </c>
    </row>
    <row r="687" spans="1:22" x14ac:dyDescent="0.35">
      <c r="A687" t="s">
        <v>475</v>
      </c>
      <c r="B687" t="s">
        <v>721</v>
      </c>
      <c r="C687" t="str">
        <f t="shared" si="56"/>
        <v>VC25ET12</v>
      </c>
      <c r="E687" t="s">
        <v>726</v>
      </c>
      <c r="F687" t="s">
        <v>680</v>
      </c>
      <c r="G687" s="47" t="s">
        <v>724</v>
      </c>
      <c r="H687">
        <v>2016</v>
      </c>
      <c r="I687" s="16">
        <v>2.8</v>
      </c>
      <c r="J687" s="16"/>
      <c r="K687" t="s">
        <v>725</v>
      </c>
      <c r="O687" s="14">
        <f t="shared" si="57"/>
        <v>2.7999999999999997E-2</v>
      </c>
      <c r="T687">
        <v>1</v>
      </c>
      <c r="U687" t="s">
        <v>21</v>
      </c>
      <c r="V687" t="s">
        <v>20</v>
      </c>
    </row>
    <row r="688" spans="1:22" x14ac:dyDescent="0.35">
      <c r="A688" t="s">
        <v>475</v>
      </c>
      <c r="B688" t="s">
        <v>721</v>
      </c>
      <c r="E688" t="s">
        <v>726</v>
      </c>
      <c r="F688" t="s">
        <v>680</v>
      </c>
      <c r="G688" s="47" t="s">
        <v>724</v>
      </c>
      <c r="H688">
        <v>2011</v>
      </c>
      <c r="I688" s="16">
        <v>3.4</v>
      </c>
      <c r="J688" s="16"/>
      <c r="K688" t="s">
        <v>725</v>
      </c>
      <c r="O688" s="14">
        <f t="shared" si="57"/>
        <v>3.4000000000000002E-2</v>
      </c>
      <c r="T688">
        <v>1</v>
      </c>
      <c r="U688" t="s">
        <v>21</v>
      </c>
      <c r="V688" t="s">
        <v>20</v>
      </c>
    </row>
    <row r="689" spans="1:22" x14ac:dyDescent="0.35">
      <c r="A689" t="s">
        <v>475</v>
      </c>
      <c r="B689" t="s">
        <v>721</v>
      </c>
      <c r="C689" t="str">
        <f t="shared" si="56"/>
        <v>VC25ET13</v>
      </c>
      <c r="E689" t="s">
        <v>726</v>
      </c>
      <c r="F689" t="s">
        <v>680</v>
      </c>
      <c r="G689" s="47" t="s">
        <v>724</v>
      </c>
      <c r="H689">
        <v>2016</v>
      </c>
      <c r="I689" s="16">
        <v>5.4</v>
      </c>
      <c r="J689" s="16"/>
      <c r="K689" t="s">
        <v>725</v>
      </c>
      <c r="O689" s="14">
        <f t="shared" si="57"/>
        <v>5.4000000000000006E-2</v>
      </c>
      <c r="T689">
        <v>1</v>
      </c>
      <c r="U689" t="s">
        <v>23</v>
      </c>
      <c r="V689" t="s">
        <v>22</v>
      </c>
    </row>
    <row r="690" spans="1:22" x14ac:dyDescent="0.35">
      <c r="A690" t="s">
        <v>475</v>
      </c>
      <c r="B690" t="s">
        <v>721</v>
      </c>
      <c r="E690" t="s">
        <v>726</v>
      </c>
      <c r="F690" t="s">
        <v>680</v>
      </c>
      <c r="G690" s="47" t="s">
        <v>724</v>
      </c>
      <c r="H690">
        <v>2011</v>
      </c>
      <c r="I690" s="16">
        <v>0.7</v>
      </c>
      <c r="J690" s="16"/>
      <c r="K690" t="s">
        <v>725</v>
      </c>
      <c r="O690" s="14">
        <f t="shared" si="57"/>
        <v>6.9999999999999993E-3</v>
      </c>
      <c r="T690">
        <v>1</v>
      </c>
      <c r="U690" t="s">
        <v>23</v>
      </c>
      <c r="V690" t="s">
        <v>22</v>
      </c>
    </row>
    <row r="691" spans="1:22" x14ac:dyDescent="0.35">
      <c r="A691" t="s">
        <v>475</v>
      </c>
      <c r="B691" t="s">
        <v>721</v>
      </c>
      <c r="C691" t="str">
        <f t="shared" si="56"/>
        <v>VC25ET14</v>
      </c>
      <c r="E691" t="s">
        <v>726</v>
      </c>
      <c r="F691" t="s">
        <v>680</v>
      </c>
      <c r="G691" s="47" t="s">
        <v>724</v>
      </c>
      <c r="H691">
        <v>2016</v>
      </c>
      <c r="I691" s="16">
        <v>1.3</v>
      </c>
      <c r="J691" s="16"/>
      <c r="K691" t="s">
        <v>725</v>
      </c>
      <c r="O691" s="14">
        <f t="shared" si="57"/>
        <v>1.3000000000000001E-2</v>
      </c>
      <c r="T691">
        <v>1</v>
      </c>
      <c r="U691" t="s">
        <v>25</v>
      </c>
      <c r="V691" t="s">
        <v>24</v>
      </c>
    </row>
    <row r="692" spans="1:22" x14ac:dyDescent="0.35">
      <c r="A692" t="s">
        <v>475</v>
      </c>
      <c r="B692" t="s">
        <v>721</v>
      </c>
      <c r="E692" t="s">
        <v>726</v>
      </c>
      <c r="F692" t="s">
        <v>680</v>
      </c>
      <c r="G692" s="47" t="s">
        <v>724</v>
      </c>
      <c r="H692">
        <v>2011</v>
      </c>
      <c r="I692" s="16">
        <v>0.4</v>
      </c>
      <c r="J692" s="16"/>
      <c r="K692" t="s">
        <v>725</v>
      </c>
      <c r="O692" s="14">
        <f t="shared" si="57"/>
        <v>4.0000000000000001E-3</v>
      </c>
      <c r="T692">
        <v>1</v>
      </c>
      <c r="U692" t="s">
        <v>25</v>
      </c>
      <c r="V692" t="s">
        <v>24</v>
      </c>
    </row>
    <row r="693" spans="1:22" x14ac:dyDescent="0.35">
      <c r="A693" t="s">
        <v>475</v>
      </c>
      <c r="B693" t="s">
        <v>721</v>
      </c>
      <c r="C693" t="str">
        <f t="shared" si="56"/>
        <v>VC25ET15</v>
      </c>
      <c r="E693" t="s">
        <v>726</v>
      </c>
      <c r="F693" t="s">
        <v>680</v>
      </c>
      <c r="G693" s="47" t="s">
        <v>724</v>
      </c>
      <c r="H693">
        <v>2016</v>
      </c>
      <c r="I693" s="16">
        <v>2.2000000000000002</v>
      </c>
      <c r="J693" s="16"/>
      <c r="K693" t="s">
        <v>725</v>
      </c>
      <c r="O693" s="14">
        <f t="shared" si="57"/>
        <v>2.2000000000000002E-2</v>
      </c>
      <c r="T693">
        <v>1</v>
      </c>
      <c r="U693" t="s">
        <v>27</v>
      </c>
      <c r="V693" t="s">
        <v>26</v>
      </c>
    </row>
    <row r="694" spans="1:22" x14ac:dyDescent="0.35">
      <c r="A694" t="s">
        <v>475</v>
      </c>
      <c r="B694" t="s">
        <v>721</v>
      </c>
      <c r="E694" t="s">
        <v>726</v>
      </c>
      <c r="F694" t="s">
        <v>680</v>
      </c>
      <c r="G694" s="47" t="s">
        <v>724</v>
      </c>
      <c r="H694">
        <v>2011</v>
      </c>
      <c r="I694" s="16">
        <v>2.1</v>
      </c>
      <c r="J694" s="16"/>
      <c r="K694" t="s">
        <v>725</v>
      </c>
      <c r="O694" s="14">
        <f t="shared" si="57"/>
        <v>2.1000000000000001E-2</v>
      </c>
      <c r="T694">
        <v>1</v>
      </c>
      <c r="U694" t="s">
        <v>27</v>
      </c>
      <c r="V694" t="s">
        <v>26</v>
      </c>
    </row>
    <row r="695" spans="1:22" x14ac:dyDescent="0.35">
      <c r="A695" t="s">
        <v>727</v>
      </c>
      <c r="B695" t="s">
        <v>728</v>
      </c>
      <c r="C695" t="str">
        <f>_xlfn.CONCAT(B695,U695)</f>
        <v>VC26ET</v>
      </c>
      <c r="F695" t="s">
        <v>729</v>
      </c>
      <c r="G695" s="47" t="s">
        <v>699</v>
      </c>
      <c r="H695">
        <v>2020</v>
      </c>
      <c r="I695" s="17">
        <v>0.20927000000000001</v>
      </c>
      <c r="J695" s="17"/>
      <c r="K695" t="s">
        <v>730</v>
      </c>
      <c r="O695" s="14">
        <f>I695/1000</f>
        <v>2.0927000000000001E-4</v>
      </c>
      <c r="P695" t="s">
        <v>512</v>
      </c>
      <c r="Q695" s="58">
        <v>0.91</v>
      </c>
      <c r="R695" t="s">
        <v>731</v>
      </c>
      <c r="T695">
        <v>0</v>
      </c>
      <c r="U695" t="s">
        <v>5</v>
      </c>
      <c r="V695" t="s">
        <v>4</v>
      </c>
    </row>
    <row r="696" spans="1:22" x14ac:dyDescent="0.35">
      <c r="A696" t="s">
        <v>732</v>
      </c>
      <c r="B696" t="s">
        <v>733</v>
      </c>
      <c r="C696" t="str">
        <f>_xlfn.CONCAT(B696,U696)</f>
        <v>VC27ET</v>
      </c>
      <c r="D696" t="s">
        <v>734</v>
      </c>
      <c r="E696" t="s">
        <v>735</v>
      </c>
      <c r="F696" t="s">
        <v>729</v>
      </c>
      <c r="G696" s="47" t="s">
        <v>699</v>
      </c>
      <c r="H696">
        <v>2020</v>
      </c>
      <c r="I696" s="14">
        <v>0.86197000000000001</v>
      </c>
      <c r="K696" t="s">
        <v>736</v>
      </c>
      <c r="O696" s="14">
        <f>I696/100</f>
        <v>8.619700000000001E-3</v>
      </c>
      <c r="P696" t="s">
        <v>523</v>
      </c>
      <c r="Q696" s="58">
        <v>0.95799999999999996</v>
      </c>
      <c r="R696" t="s">
        <v>737</v>
      </c>
      <c r="T696">
        <v>0</v>
      </c>
      <c r="U696" t="s">
        <v>5</v>
      </c>
      <c r="V696" t="s">
        <v>4</v>
      </c>
    </row>
    <row r="697" spans="1:22" x14ac:dyDescent="0.35">
      <c r="A697" t="s">
        <v>475</v>
      </c>
      <c r="B697" t="s">
        <v>733</v>
      </c>
      <c r="E697" t="s">
        <v>738</v>
      </c>
      <c r="F697" t="s">
        <v>729</v>
      </c>
      <c r="G697" s="47" t="s">
        <v>656</v>
      </c>
      <c r="H697">
        <v>2020</v>
      </c>
      <c r="I697" s="14">
        <v>0.83085141172013355</v>
      </c>
      <c r="K697" t="s">
        <v>739</v>
      </c>
      <c r="L697" t="s">
        <v>740</v>
      </c>
      <c r="O697" s="14">
        <f>I697/100</f>
        <v>8.3085141172013349E-3</v>
      </c>
      <c r="P697" t="s">
        <v>523</v>
      </c>
      <c r="Q697" s="58">
        <v>0.91219046649149427</v>
      </c>
      <c r="R697" t="s">
        <v>741</v>
      </c>
      <c r="T697">
        <v>0</v>
      </c>
      <c r="U697" t="s">
        <v>5</v>
      </c>
      <c r="V697" t="s">
        <v>4</v>
      </c>
    </row>
    <row r="698" spans="1:22" x14ac:dyDescent="0.35">
      <c r="A698" t="s">
        <v>475</v>
      </c>
      <c r="B698" t="s">
        <v>733</v>
      </c>
      <c r="E698" t="s">
        <v>738</v>
      </c>
      <c r="F698" t="s">
        <v>729</v>
      </c>
      <c r="G698" s="47" t="s">
        <v>656</v>
      </c>
      <c r="H698">
        <v>2016</v>
      </c>
      <c r="I698">
        <v>1.2</v>
      </c>
      <c r="J698" t="s">
        <v>742</v>
      </c>
      <c r="K698" t="s">
        <v>739</v>
      </c>
      <c r="L698" t="s">
        <v>523</v>
      </c>
      <c r="O698" s="14">
        <f t="shared" ref="O698:O720" si="58">I698/100</f>
        <v>1.2E-2</v>
      </c>
      <c r="P698" t="s">
        <v>523</v>
      </c>
      <c r="Q698" s="58"/>
      <c r="T698">
        <v>0</v>
      </c>
      <c r="U698" t="s">
        <v>5</v>
      </c>
      <c r="V698" t="s">
        <v>4</v>
      </c>
    </row>
    <row r="699" spans="1:22" x14ac:dyDescent="0.35">
      <c r="A699" t="s">
        <v>475</v>
      </c>
      <c r="B699" t="s">
        <v>733</v>
      </c>
      <c r="C699" t="str">
        <f>_xlfn.CONCAT(B699,U699)</f>
        <v>VC27ET01</v>
      </c>
      <c r="E699" t="s">
        <v>738</v>
      </c>
      <c r="F699" t="s">
        <v>729</v>
      </c>
      <c r="G699" s="47" t="s">
        <v>656</v>
      </c>
      <c r="H699">
        <v>2020</v>
      </c>
      <c r="I699" s="14">
        <v>1.1041450292522077</v>
      </c>
      <c r="K699" t="s">
        <v>739</v>
      </c>
      <c r="L699" t="s">
        <v>740</v>
      </c>
      <c r="O699" s="14">
        <f t="shared" si="58"/>
        <v>1.1041450292522077E-2</v>
      </c>
      <c r="P699" t="s">
        <v>523</v>
      </c>
      <c r="Q699" s="58">
        <v>0.92626171891560682</v>
      </c>
      <c r="R699" t="s">
        <v>741</v>
      </c>
      <c r="T699">
        <v>1</v>
      </c>
      <c r="U699" t="s">
        <v>7</v>
      </c>
      <c r="V699" t="s">
        <v>6</v>
      </c>
    </row>
    <row r="700" spans="1:22" x14ac:dyDescent="0.35">
      <c r="A700" t="s">
        <v>475</v>
      </c>
      <c r="B700" t="s">
        <v>733</v>
      </c>
      <c r="E700" t="s">
        <v>738</v>
      </c>
      <c r="F700" t="s">
        <v>729</v>
      </c>
      <c r="G700" s="47" t="s">
        <v>656</v>
      </c>
      <c r="H700">
        <v>2016</v>
      </c>
      <c r="I700">
        <v>1.5</v>
      </c>
      <c r="J700" t="s">
        <v>743</v>
      </c>
      <c r="K700" t="s">
        <v>739</v>
      </c>
      <c r="L700" t="s">
        <v>523</v>
      </c>
      <c r="O700" s="14">
        <f t="shared" si="58"/>
        <v>1.4999999999999999E-2</v>
      </c>
      <c r="P700" t="s">
        <v>523</v>
      </c>
      <c r="Q700" s="58"/>
      <c r="T700">
        <v>1</v>
      </c>
      <c r="U700" t="s">
        <v>7</v>
      </c>
      <c r="V700" t="s">
        <v>6</v>
      </c>
    </row>
    <row r="701" spans="1:22" x14ac:dyDescent="0.35">
      <c r="A701" t="s">
        <v>475</v>
      </c>
      <c r="B701" t="s">
        <v>733</v>
      </c>
      <c r="C701" t="str">
        <f>_xlfn.CONCAT(B701,U701)</f>
        <v>VC27ET02</v>
      </c>
      <c r="E701" t="s">
        <v>738</v>
      </c>
      <c r="F701" t="s">
        <v>729</v>
      </c>
      <c r="G701" s="47" t="s">
        <v>656</v>
      </c>
      <c r="H701">
        <v>2020</v>
      </c>
      <c r="I701" s="14">
        <v>1.3384186273168297</v>
      </c>
      <c r="K701" t="s">
        <v>739</v>
      </c>
      <c r="L701" t="s">
        <v>740</v>
      </c>
      <c r="O701" s="14">
        <f t="shared" si="58"/>
        <v>1.3384186273168296E-2</v>
      </c>
      <c r="P701" t="s">
        <v>523</v>
      </c>
      <c r="Q701" s="58">
        <v>0.956352499790037</v>
      </c>
      <c r="R701" t="s">
        <v>741</v>
      </c>
      <c r="T701">
        <v>1</v>
      </c>
      <c r="U701" t="s">
        <v>9</v>
      </c>
      <c r="V701" t="s">
        <v>8</v>
      </c>
    </row>
    <row r="702" spans="1:22" x14ac:dyDescent="0.35">
      <c r="A702" t="s">
        <v>475</v>
      </c>
      <c r="B702" t="s">
        <v>733</v>
      </c>
      <c r="E702" t="s">
        <v>738</v>
      </c>
      <c r="F702" t="s">
        <v>729</v>
      </c>
      <c r="G702" s="47" t="s">
        <v>656</v>
      </c>
      <c r="H702">
        <v>2016</v>
      </c>
      <c r="I702">
        <v>1.6</v>
      </c>
      <c r="J702" t="s">
        <v>744</v>
      </c>
      <c r="K702" t="s">
        <v>739</v>
      </c>
      <c r="L702" t="s">
        <v>523</v>
      </c>
      <c r="O702" s="14">
        <f t="shared" si="58"/>
        <v>1.6E-2</v>
      </c>
      <c r="P702" t="s">
        <v>523</v>
      </c>
      <c r="Q702" s="58"/>
      <c r="T702">
        <v>1</v>
      </c>
      <c r="U702" t="s">
        <v>9</v>
      </c>
      <c r="V702" t="s">
        <v>8</v>
      </c>
    </row>
    <row r="703" spans="1:22" x14ac:dyDescent="0.35">
      <c r="A703" t="s">
        <v>475</v>
      </c>
      <c r="B703" t="s">
        <v>733</v>
      </c>
      <c r="C703" t="str">
        <f>_xlfn.CONCAT(B703,U703)</f>
        <v>VC27ET03</v>
      </c>
      <c r="E703" t="s">
        <v>738</v>
      </c>
      <c r="F703" t="s">
        <v>729</v>
      </c>
      <c r="G703" s="47" t="s">
        <v>656</v>
      </c>
      <c r="H703">
        <v>2020</v>
      </c>
      <c r="I703" s="14">
        <v>0.85341424846683123</v>
      </c>
      <c r="K703" t="s">
        <v>739</v>
      </c>
      <c r="L703" t="s">
        <v>740</v>
      </c>
      <c r="O703" s="14">
        <f t="shared" si="58"/>
        <v>8.5341424846683122E-3</v>
      </c>
      <c r="P703" t="s">
        <v>523</v>
      </c>
      <c r="Q703" s="58">
        <v>0.90012771589162677</v>
      </c>
      <c r="R703" t="s">
        <v>741</v>
      </c>
      <c r="T703">
        <v>1</v>
      </c>
      <c r="U703" t="s">
        <v>11</v>
      </c>
      <c r="V703" t="s">
        <v>10</v>
      </c>
    </row>
    <row r="704" spans="1:22" x14ac:dyDescent="0.35">
      <c r="A704" t="s">
        <v>475</v>
      </c>
      <c r="B704" t="s">
        <v>733</v>
      </c>
      <c r="E704" t="s">
        <v>738</v>
      </c>
      <c r="F704" t="s">
        <v>729</v>
      </c>
      <c r="G704" s="47" t="s">
        <v>656</v>
      </c>
      <c r="H704">
        <v>2016</v>
      </c>
      <c r="I704">
        <v>1.3</v>
      </c>
      <c r="J704" t="s">
        <v>745</v>
      </c>
      <c r="K704" t="s">
        <v>739</v>
      </c>
      <c r="L704" t="s">
        <v>523</v>
      </c>
      <c r="O704" s="14">
        <f t="shared" si="58"/>
        <v>1.3000000000000001E-2</v>
      </c>
      <c r="P704" t="s">
        <v>523</v>
      </c>
      <c r="Q704" s="58"/>
      <c r="T704">
        <v>1</v>
      </c>
      <c r="U704" t="s">
        <v>11</v>
      </c>
      <c r="V704" t="s">
        <v>10</v>
      </c>
    </row>
    <row r="705" spans="1:22" x14ac:dyDescent="0.35">
      <c r="A705" t="s">
        <v>475</v>
      </c>
      <c r="B705" t="s">
        <v>733</v>
      </c>
      <c r="C705" t="str">
        <f>_xlfn.CONCAT(B705,U705)</f>
        <v>VC27ET04</v>
      </c>
      <c r="E705" t="s">
        <v>738</v>
      </c>
      <c r="F705" t="s">
        <v>729</v>
      </c>
      <c r="G705" s="47" t="s">
        <v>656</v>
      </c>
      <c r="H705">
        <v>2020</v>
      </c>
      <c r="I705" s="14">
        <v>0.96239232623358451</v>
      </c>
      <c r="K705" t="s">
        <v>739</v>
      </c>
      <c r="L705" t="s">
        <v>740</v>
      </c>
      <c r="O705" s="14">
        <f t="shared" si="58"/>
        <v>9.6239232623358453E-3</v>
      </c>
      <c r="P705" t="s">
        <v>523</v>
      </c>
      <c r="Q705" s="58">
        <v>0.96714116000060635</v>
      </c>
      <c r="R705" t="s">
        <v>741</v>
      </c>
      <c r="T705">
        <v>1</v>
      </c>
      <c r="U705" t="s">
        <v>13</v>
      </c>
      <c r="V705" t="s">
        <v>12</v>
      </c>
    </row>
    <row r="706" spans="1:22" x14ac:dyDescent="0.35">
      <c r="A706" t="s">
        <v>475</v>
      </c>
      <c r="B706" t="s">
        <v>733</v>
      </c>
      <c r="E706" t="s">
        <v>738</v>
      </c>
      <c r="F706" t="s">
        <v>729</v>
      </c>
      <c r="G706" s="47" t="s">
        <v>656</v>
      </c>
      <c r="H706">
        <v>2016</v>
      </c>
      <c r="I706">
        <v>1.1000000000000001</v>
      </c>
      <c r="J706" t="s">
        <v>746</v>
      </c>
      <c r="K706" t="s">
        <v>739</v>
      </c>
      <c r="L706" t="s">
        <v>523</v>
      </c>
      <c r="O706" s="14">
        <f t="shared" si="58"/>
        <v>1.1000000000000001E-2</v>
      </c>
      <c r="P706" t="s">
        <v>523</v>
      </c>
      <c r="Q706" s="58"/>
      <c r="T706">
        <v>1</v>
      </c>
      <c r="U706" t="s">
        <v>13</v>
      </c>
      <c r="V706" t="s">
        <v>12</v>
      </c>
    </row>
    <row r="707" spans="1:22" x14ac:dyDescent="0.35">
      <c r="A707" t="s">
        <v>475</v>
      </c>
      <c r="B707" t="s">
        <v>733</v>
      </c>
      <c r="C707" t="str">
        <f>_xlfn.CONCAT(B707,U707)</f>
        <v>VC27ET05</v>
      </c>
      <c r="E707" t="s">
        <v>738</v>
      </c>
      <c r="F707" t="s">
        <v>729</v>
      </c>
      <c r="G707" s="47" t="s">
        <v>656</v>
      </c>
      <c r="H707">
        <v>2020</v>
      </c>
      <c r="I707" s="14">
        <v>0.1</v>
      </c>
      <c r="K707" t="s">
        <v>739</v>
      </c>
      <c r="L707" t="s">
        <v>740</v>
      </c>
      <c r="O707" s="14">
        <f t="shared" si="58"/>
        <v>1E-3</v>
      </c>
      <c r="P707" t="s">
        <v>523</v>
      </c>
      <c r="Q707" s="58">
        <v>1</v>
      </c>
      <c r="R707" t="s">
        <v>747</v>
      </c>
      <c r="T707">
        <v>1</v>
      </c>
      <c r="U707" t="s">
        <v>15</v>
      </c>
      <c r="V707" t="s">
        <v>14</v>
      </c>
    </row>
    <row r="708" spans="1:22" x14ac:dyDescent="0.35">
      <c r="A708" t="s">
        <v>475</v>
      </c>
      <c r="B708" t="s">
        <v>733</v>
      </c>
      <c r="E708" t="s">
        <v>738</v>
      </c>
      <c r="F708" t="s">
        <v>729</v>
      </c>
      <c r="G708" s="47" t="s">
        <v>656</v>
      </c>
      <c r="H708">
        <v>2016</v>
      </c>
      <c r="I708">
        <v>0.1</v>
      </c>
      <c r="J708" t="s">
        <v>748</v>
      </c>
      <c r="K708" t="s">
        <v>739</v>
      </c>
      <c r="L708" t="s">
        <v>523</v>
      </c>
      <c r="O708" s="14">
        <f t="shared" si="58"/>
        <v>1E-3</v>
      </c>
      <c r="P708" t="s">
        <v>523</v>
      </c>
      <c r="Q708" s="58"/>
      <c r="T708">
        <v>1</v>
      </c>
      <c r="U708" t="s">
        <v>15</v>
      </c>
      <c r="V708" t="s">
        <v>14</v>
      </c>
    </row>
    <row r="709" spans="1:22" x14ac:dyDescent="0.35">
      <c r="A709" t="s">
        <v>475</v>
      </c>
      <c r="B709" t="s">
        <v>733</v>
      </c>
      <c r="C709" t="str">
        <f>_xlfn.CONCAT(B709,U709)</f>
        <v>VC27ET06</v>
      </c>
      <c r="E709" t="s">
        <v>738</v>
      </c>
      <c r="F709" t="s">
        <v>729</v>
      </c>
      <c r="G709" s="47" t="s">
        <v>656</v>
      </c>
      <c r="H709">
        <v>2020</v>
      </c>
      <c r="I709" s="14">
        <v>1.5242522040469724</v>
      </c>
      <c r="K709" t="s">
        <v>739</v>
      </c>
      <c r="L709" t="s">
        <v>740</v>
      </c>
      <c r="O709" s="14">
        <f t="shared" si="58"/>
        <v>1.5242522040469724E-2</v>
      </c>
      <c r="P709" t="s">
        <v>523</v>
      </c>
      <c r="Q709" s="58">
        <v>0.98794828634196963</v>
      </c>
      <c r="R709" t="s">
        <v>741</v>
      </c>
      <c r="T709">
        <v>1</v>
      </c>
      <c r="U709" t="s">
        <v>17</v>
      </c>
      <c r="V709" t="s">
        <v>16</v>
      </c>
    </row>
    <row r="710" spans="1:22" x14ac:dyDescent="0.35">
      <c r="A710" t="s">
        <v>475</v>
      </c>
      <c r="B710" t="s">
        <v>733</v>
      </c>
      <c r="E710" t="s">
        <v>738</v>
      </c>
      <c r="F710" t="s">
        <v>729</v>
      </c>
      <c r="G710" s="47" t="s">
        <v>656</v>
      </c>
      <c r="H710">
        <v>2016</v>
      </c>
      <c r="I710">
        <v>1.6</v>
      </c>
      <c r="J710" t="s">
        <v>749</v>
      </c>
      <c r="K710" t="s">
        <v>739</v>
      </c>
      <c r="L710" t="s">
        <v>523</v>
      </c>
      <c r="O710" s="14">
        <f t="shared" si="58"/>
        <v>1.6E-2</v>
      </c>
      <c r="P710" t="s">
        <v>523</v>
      </c>
      <c r="Q710" s="58"/>
      <c r="T710">
        <v>1</v>
      </c>
      <c r="U710" t="s">
        <v>17</v>
      </c>
      <c r="V710" t="s">
        <v>16</v>
      </c>
    </row>
    <row r="711" spans="1:22" x14ac:dyDescent="0.35">
      <c r="A711" t="s">
        <v>475</v>
      </c>
      <c r="B711" t="s">
        <v>733</v>
      </c>
      <c r="C711" t="str">
        <f>_xlfn.CONCAT(B711,U711)</f>
        <v>VC27ET07</v>
      </c>
      <c r="E711" t="s">
        <v>738</v>
      </c>
      <c r="F711" t="s">
        <v>729</v>
      </c>
      <c r="G711" s="47" t="s">
        <v>656</v>
      </c>
      <c r="H711">
        <v>2020</v>
      </c>
      <c r="I711" s="14">
        <v>0.5</v>
      </c>
      <c r="K711" t="s">
        <v>739</v>
      </c>
      <c r="L711" t="s">
        <v>740</v>
      </c>
      <c r="O711" s="14">
        <f t="shared" si="58"/>
        <v>5.0000000000000001E-3</v>
      </c>
      <c r="P711" t="s">
        <v>523</v>
      </c>
      <c r="Q711" s="58">
        <v>1</v>
      </c>
      <c r="R711" t="s">
        <v>747</v>
      </c>
      <c r="T711">
        <v>1</v>
      </c>
      <c r="U711" t="s">
        <v>19</v>
      </c>
      <c r="V711" t="s">
        <v>18</v>
      </c>
    </row>
    <row r="712" spans="1:22" x14ac:dyDescent="0.35">
      <c r="A712" t="s">
        <v>475</v>
      </c>
      <c r="B712" t="s">
        <v>733</v>
      </c>
      <c r="E712" t="s">
        <v>738</v>
      </c>
      <c r="F712" t="s">
        <v>729</v>
      </c>
      <c r="G712" s="47" t="s">
        <v>656</v>
      </c>
      <c r="H712">
        <v>2016</v>
      </c>
      <c r="I712">
        <v>0.5</v>
      </c>
      <c r="J712" t="s">
        <v>750</v>
      </c>
      <c r="K712" t="s">
        <v>739</v>
      </c>
      <c r="L712" t="s">
        <v>523</v>
      </c>
      <c r="O712" s="14">
        <f t="shared" si="58"/>
        <v>5.0000000000000001E-3</v>
      </c>
      <c r="P712" t="s">
        <v>523</v>
      </c>
      <c r="Q712" s="58"/>
      <c r="T712">
        <v>1</v>
      </c>
      <c r="U712" t="s">
        <v>19</v>
      </c>
      <c r="V712" t="s">
        <v>18</v>
      </c>
    </row>
    <row r="713" spans="1:22" x14ac:dyDescent="0.35">
      <c r="A713" t="s">
        <v>475</v>
      </c>
      <c r="B713" t="s">
        <v>733</v>
      </c>
      <c r="C713" t="str">
        <f>_xlfn.CONCAT(B713,U713)</f>
        <v>VC27ET12</v>
      </c>
      <c r="E713" t="s">
        <v>738</v>
      </c>
      <c r="F713" t="s">
        <v>729</v>
      </c>
      <c r="G713" s="47" t="s">
        <v>656</v>
      </c>
      <c r="H713">
        <v>2020</v>
      </c>
      <c r="I713" s="14">
        <v>4.3900863962584324</v>
      </c>
      <c r="K713" t="s">
        <v>739</v>
      </c>
      <c r="L713" t="s">
        <v>740</v>
      </c>
      <c r="O713" s="14">
        <f t="shared" si="58"/>
        <v>4.3900863962584323E-2</v>
      </c>
      <c r="P713" t="s">
        <v>523</v>
      </c>
      <c r="Q713" s="58">
        <v>0.93680576112425107</v>
      </c>
      <c r="R713" t="s">
        <v>741</v>
      </c>
      <c r="T713">
        <v>1</v>
      </c>
      <c r="U713" t="s">
        <v>21</v>
      </c>
      <c r="V713" t="s">
        <v>20</v>
      </c>
    </row>
    <row r="714" spans="1:22" x14ac:dyDescent="0.35">
      <c r="A714" t="s">
        <v>475</v>
      </c>
      <c r="B714" t="s">
        <v>733</v>
      </c>
      <c r="E714" t="s">
        <v>738</v>
      </c>
      <c r="F714" t="s">
        <v>729</v>
      </c>
      <c r="G714" s="47" t="s">
        <v>656</v>
      </c>
      <c r="H714">
        <v>2016</v>
      </c>
      <c r="I714">
        <v>5.7</v>
      </c>
      <c r="J714" t="s">
        <v>751</v>
      </c>
      <c r="K714" t="s">
        <v>739</v>
      </c>
      <c r="L714" t="s">
        <v>523</v>
      </c>
      <c r="O714" s="14">
        <f t="shared" si="58"/>
        <v>5.7000000000000002E-2</v>
      </c>
      <c r="P714" t="s">
        <v>523</v>
      </c>
      <c r="T714">
        <v>1</v>
      </c>
      <c r="U714" t="s">
        <v>21</v>
      </c>
      <c r="V714" t="s">
        <v>20</v>
      </c>
    </row>
    <row r="715" spans="1:22" x14ac:dyDescent="0.35">
      <c r="A715" t="s">
        <v>475</v>
      </c>
      <c r="B715" t="s">
        <v>733</v>
      </c>
      <c r="C715" t="str">
        <f>_xlfn.CONCAT(B715,U715)</f>
        <v>VC27ET13</v>
      </c>
      <c r="E715" t="s">
        <v>738</v>
      </c>
      <c r="F715" t="s">
        <v>729</v>
      </c>
      <c r="G715" s="47" t="s">
        <v>656</v>
      </c>
      <c r="H715">
        <v>2020</v>
      </c>
      <c r="I715" s="14">
        <v>3.2771445850492595</v>
      </c>
      <c r="K715" t="s">
        <v>739</v>
      </c>
      <c r="L715" t="s">
        <v>740</v>
      </c>
      <c r="O715" s="14">
        <f t="shared" si="58"/>
        <v>3.2771445850492596E-2</v>
      </c>
      <c r="P715" t="s">
        <v>523</v>
      </c>
      <c r="Q715" s="58">
        <v>0.98368690390810465</v>
      </c>
      <c r="R715" t="s">
        <v>741</v>
      </c>
      <c r="T715">
        <v>1</v>
      </c>
      <c r="U715" t="s">
        <v>23</v>
      </c>
      <c r="V715" t="s">
        <v>22</v>
      </c>
    </row>
    <row r="716" spans="1:22" x14ac:dyDescent="0.35">
      <c r="A716" t="s">
        <v>475</v>
      </c>
      <c r="B716" t="s">
        <v>733</v>
      </c>
      <c r="E716" t="s">
        <v>738</v>
      </c>
      <c r="F716" t="s">
        <v>729</v>
      </c>
      <c r="G716" s="47" t="s">
        <v>656</v>
      </c>
      <c r="H716">
        <v>2016</v>
      </c>
      <c r="I716">
        <v>3.5</v>
      </c>
      <c r="J716" t="s">
        <v>752</v>
      </c>
      <c r="K716" t="s">
        <v>739</v>
      </c>
      <c r="L716" t="s">
        <v>523</v>
      </c>
      <c r="O716" s="14">
        <f t="shared" si="58"/>
        <v>3.5000000000000003E-2</v>
      </c>
      <c r="P716" t="s">
        <v>523</v>
      </c>
      <c r="T716">
        <v>1</v>
      </c>
      <c r="U716" t="s">
        <v>23</v>
      </c>
      <c r="V716" t="s">
        <v>22</v>
      </c>
    </row>
    <row r="717" spans="1:22" x14ac:dyDescent="0.35">
      <c r="A717" t="s">
        <v>475</v>
      </c>
      <c r="B717" t="s">
        <v>733</v>
      </c>
      <c r="C717" t="str">
        <f>_xlfn.CONCAT(B717,U717)</f>
        <v>VC27ET14</v>
      </c>
      <c r="E717" t="s">
        <v>738</v>
      </c>
      <c r="F717" t="s">
        <v>729</v>
      </c>
      <c r="G717" s="47" t="s">
        <v>656</v>
      </c>
      <c r="H717">
        <v>2020</v>
      </c>
      <c r="I717" s="14">
        <v>3.1573863159301916</v>
      </c>
      <c r="K717" t="s">
        <v>739</v>
      </c>
      <c r="L717" t="s">
        <v>740</v>
      </c>
      <c r="O717" s="14">
        <f t="shared" si="58"/>
        <v>3.1573863159301913E-2</v>
      </c>
      <c r="P717" t="s">
        <v>523</v>
      </c>
      <c r="Q717" s="58">
        <v>0.93114991509483769</v>
      </c>
      <c r="R717" t="s">
        <v>741</v>
      </c>
      <c r="T717">
        <v>1</v>
      </c>
      <c r="U717" t="s">
        <v>25</v>
      </c>
      <c r="V717" t="s">
        <v>24</v>
      </c>
    </row>
    <row r="718" spans="1:22" x14ac:dyDescent="0.35">
      <c r="A718" t="s">
        <v>475</v>
      </c>
      <c r="B718" t="s">
        <v>733</v>
      </c>
      <c r="E718" t="s">
        <v>738</v>
      </c>
      <c r="F718" t="s">
        <v>729</v>
      </c>
      <c r="G718" s="47" t="s">
        <v>656</v>
      </c>
      <c r="H718">
        <v>2016</v>
      </c>
      <c r="I718">
        <v>4.2</v>
      </c>
      <c r="J718" t="s">
        <v>753</v>
      </c>
      <c r="K718" t="s">
        <v>739</v>
      </c>
      <c r="L718" t="s">
        <v>523</v>
      </c>
      <c r="O718" s="14">
        <f t="shared" si="58"/>
        <v>4.2000000000000003E-2</v>
      </c>
      <c r="P718" t="s">
        <v>523</v>
      </c>
      <c r="T718">
        <v>1</v>
      </c>
      <c r="U718" t="s">
        <v>25</v>
      </c>
      <c r="V718" t="s">
        <v>24</v>
      </c>
    </row>
    <row r="719" spans="1:22" x14ac:dyDescent="0.35">
      <c r="A719" t="s">
        <v>475</v>
      </c>
      <c r="B719" t="s">
        <v>733</v>
      </c>
      <c r="C719" t="str">
        <f>_xlfn.CONCAT(B719,U719)</f>
        <v>VC27ET15</v>
      </c>
      <c r="E719" t="s">
        <v>738</v>
      </c>
      <c r="F719" t="s">
        <v>729</v>
      </c>
      <c r="G719" s="47" t="s">
        <v>656</v>
      </c>
      <c r="H719">
        <v>2020</v>
      </c>
      <c r="I719" s="14">
        <v>2.9685728787672567</v>
      </c>
      <c r="K719" t="s">
        <v>739</v>
      </c>
      <c r="L719" t="s">
        <v>740</v>
      </c>
      <c r="O719" s="14">
        <f t="shared" si="58"/>
        <v>2.9685728787672568E-2</v>
      </c>
      <c r="P719" t="s">
        <v>523</v>
      </c>
      <c r="Q719" s="58">
        <v>0.95966557859456925</v>
      </c>
      <c r="R719" t="s">
        <v>741</v>
      </c>
      <c r="T719">
        <v>1</v>
      </c>
      <c r="U719" t="s">
        <v>27</v>
      </c>
      <c r="V719" t="s">
        <v>26</v>
      </c>
    </row>
    <row r="720" spans="1:22" x14ac:dyDescent="0.35">
      <c r="A720" t="s">
        <v>475</v>
      </c>
      <c r="B720" t="s">
        <v>733</v>
      </c>
      <c r="E720" t="s">
        <v>738</v>
      </c>
      <c r="F720" t="s">
        <v>729</v>
      </c>
      <c r="G720" s="47" t="s">
        <v>656</v>
      </c>
      <c r="H720">
        <v>2016</v>
      </c>
      <c r="I720">
        <v>3.5</v>
      </c>
      <c r="J720" t="s">
        <v>754</v>
      </c>
      <c r="K720" t="s">
        <v>739</v>
      </c>
      <c r="L720" t="s">
        <v>523</v>
      </c>
      <c r="O720" s="14">
        <f t="shared" si="58"/>
        <v>3.5000000000000003E-2</v>
      </c>
      <c r="P720" t="s">
        <v>523</v>
      </c>
      <c r="Q720" s="58"/>
      <c r="T720">
        <v>1</v>
      </c>
      <c r="U720" t="s">
        <v>27</v>
      </c>
      <c r="V720" t="s">
        <v>26</v>
      </c>
    </row>
    <row r="721" spans="1:22" x14ac:dyDescent="0.35">
      <c r="A721" t="s">
        <v>475</v>
      </c>
      <c r="B721" t="s">
        <v>755</v>
      </c>
      <c r="C721" t="str">
        <f>_xlfn.CONCAT(B721,U721)</f>
        <v>VC28ET</v>
      </c>
      <c r="E721" t="s">
        <v>756</v>
      </c>
      <c r="F721" t="s">
        <v>471</v>
      </c>
      <c r="G721" s="47" t="s">
        <v>472</v>
      </c>
      <c r="H721">
        <v>2019</v>
      </c>
      <c r="I721" s="16">
        <v>4.7</v>
      </c>
      <c r="J721" s="16"/>
      <c r="K721" t="s">
        <v>757</v>
      </c>
      <c r="L721" t="s">
        <v>497</v>
      </c>
      <c r="O721" s="14">
        <f>1/I721</f>
        <v>0.21276595744680851</v>
      </c>
      <c r="P721" t="s">
        <v>758</v>
      </c>
      <c r="T721">
        <v>0</v>
      </c>
      <c r="U721" t="s">
        <v>5</v>
      </c>
      <c r="V721" t="s">
        <v>4</v>
      </c>
    </row>
    <row r="722" spans="1:22" x14ac:dyDescent="0.35">
      <c r="A722" t="s">
        <v>475</v>
      </c>
      <c r="B722" t="s">
        <v>755</v>
      </c>
      <c r="C722" t="str">
        <f t="shared" ref="C722:C734" si="59">_xlfn.CONCAT(B722,U722)</f>
        <v>VC28ETR</v>
      </c>
      <c r="E722" t="s">
        <v>756</v>
      </c>
      <c r="F722" t="s">
        <v>471</v>
      </c>
      <c r="G722" s="47" t="s">
        <v>472</v>
      </c>
      <c r="H722">
        <v>2019</v>
      </c>
      <c r="I722" s="16">
        <v>5</v>
      </c>
      <c r="J722" s="16"/>
      <c r="K722" t="s">
        <v>757</v>
      </c>
      <c r="L722" t="s">
        <v>497</v>
      </c>
      <c r="O722" s="14">
        <f t="shared" ref="O722:O734" si="60">1/I722</f>
        <v>0.2</v>
      </c>
      <c r="P722" t="s">
        <v>758</v>
      </c>
      <c r="T722">
        <v>0.5</v>
      </c>
      <c r="U722" t="s">
        <v>284</v>
      </c>
      <c r="V722" t="s">
        <v>283</v>
      </c>
    </row>
    <row r="723" spans="1:22" x14ac:dyDescent="0.35">
      <c r="A723" t="s">
        <v>475</v>
      </c>
      <c r="B723" t="s">
        <v>755</v>
      </c>
      <c r="C723" t="str">
        <f t="shared" si="59"/>
        <v>VC28ETU</v>
      </c>
      <c r="E723" t="s">
        <v>756</v>
      </c>
      <c r="F723" t="s">
        <v>471</v>
      </c>
      <c r="G723" s="47" t="s">
        <v>472</v>
      </c>
      <c r="H723">
        <v>2019</v>
      </c>
      <c r="I723" s="16">
        <v>4.0999999999999996</v>
      </c>
      <c r="J723" s="16"/>
      <c r="K723" t="s">
        <v>757</v>
      </c>
      <c r="L723" t="s">
        <v>497</v>
      </c>
      <c r="O723" s="14">
        <f t="shared" si="60"/>
        <v>0.24390243902439027</v>
      </c>
      <c r="P723" t="s">
        <v>758</v>
      </c>
      <c r="T723">
        <v>0.5</v>
      </c>
      <c r="U723" t="s">
        <v>270</v>
      </c>
      <c r="V723" t="s">
        <v>269</v>
      </c>
    </row>
    <row r="724" spans="1:22" x14ac:dyDescent="0.35">
      <c r="A724" t="s">
        <v>475</v>
      </c>
      <c r="B724" t="s">
        <v>755</v>
      </c>
      <c r="C724" t="str">
        <f t="shared" si="59"/>
        <v>VC28ET01</v>
      </c>
      <c r="E724" t="s">
        <v>756</v>
      </c>
      <c r="F724" t="s">
        <v>471</v>
      </c>
      <c r="G724" s="47" t="s">
        <v>472</v>
      </c>
      <c r="H724">
        <v>2019</v>
      </c>
      <c r="I724" s="16">
        <v>4.3</v>
      </c>
      <c r="J724" s="16"/>
      <c r="K724" t="s">
        <v>757</v>
      </c>
      <c r="L724" t="s">
        <v>497</v>
      </c>
      <c r="O724" s="14">
        <f t="shared" si="60"/>
        <v>0.23255813953488372</v>
      </c>
      <c r="P724" t="s">
        <v>758</v>
      </c>
      <c r="T724">
        <v>1</v>
      </c>
      <c r="U724" t="s">
        <v>7</v>
      </c>
      <c r="V724" t="s">
        <v>6</v>
      </c>
    </row>
    <row r="725" spans="1:22" x14ac:dyDescent="0.35">
      <c r="A725" t="s">
        <v>475</v>
      </c>
      <c r="B725" t="s">
        <v>755</v>
      </c>
      <c r="C725" t="str">
        <f t="shared" si="59"/>
        <v>VC28ET02</v>
      </c>
      <c r="E725" t="s">
        <v>756</v>
      </c>
      <c r="F725" t="s">
        <v>471</v>
      </c>
      <c r="G725" s="47" t="s">
        <v>472</v>
      </c>
      <c r="H725">
        <v>2019</v>
      </c>
      <c r="I725" s="16">
        <v>4.8</v>
      </c>
      <c r="J725" s="16"/>
      <c r="K725" t="s">
        <v>757</v>
      </c>
      <c r="L725" t="s">
        <v>497</v>
      </c>
      <c r="O725" s="14">
        <f t="shared" si="60"/>
        <v>0.20833333333333334</v>
      </c>
      <c r="P725" t="s">
        <v>758</v>
      </c>
      <c r="T725">
        <v>1</v>
      </c>
      <c r="U725" t="s">
        <v>9</v>
      </c>
      <c r="V725" t="s">
        <v>8</v>
      </c>
    </row>
    <row r="726" spans="1:22" x14ac:dyDescent="0.35">
      <c r="A726" t="s">
        <v>475</v>
      </c>
      <c r="B726" t="s">
        <v>755</v>
      </c>
      <c r="C726" t="str">
        <f t="shared" si="59"/>
        <v>VC28ET03</v>
      </c>
      <c r="E726" t="s">
        <v>756</v>
      </c>
      <c r="F726" t="s">
        <v>471</v>
      </c>
      <c r="G726" s="47" t="s">
        <v>472</v>
      </c>
      <c r="H726">
        <v>2019</v>
      </c>
      <c r="I726" s="16">
        <v>4</v>
      </c>
      <c r="J726" s="16"/>
      <c r="K726" t="s">
        <v>757</v>
      </c>
      <c r="L726" t="s">
        <v>497</v>
      </c>
      <c r="O726" s="14">
        <f t="shared" si="60"/>
        <v>0.25</v>
      </c>
      <c r="P726" t="s">
        <v>758</v>
      </c>
      <c r="T726">
        <v>1</v>
      </c>
      <c r="U726" t="s">
        <v>11</v>
      </c>
      <c r="V726" t="s">
        <v>10</v>
      </c>
    </row>
    <row r="727" spans="1:22" x14ac:dyDescent="0.35">
      <c r="A727" t="s">
        <v>475</v>
      </c>
      <c r="B727" t="s">
        <v>755</v>
      </c>
      <c r="C727" t="str">
        <f t="shared" si="59"/>
        <v>VC28ET04</v>
      </c>
      <c r="E727" t="s">
        <v>756</v>
      </c>
      <c r="F727" t="s">
        <v>471</v>
      </c>
      <c r="G727" s="47" t="s">
        <v>472</v>
      </c>
      <c r="H727">
        <v>2019</v>
      </c>
      <c r="I727" s="16">
        <v>5.2</v>
      </c>
      <c r="J727" s="16"/>
      <c r="K727" t="s">
        <v>757</v>
      </c>
      <c r="L727" t="s">
        <v>497</v>
      </c>
      <c r="O727" s="14">
        <f t="shared" si="60"/>
        <v>0.19230769230769229</v>
      </c>
      <c r="P727" t="s">
        <v>758</v>
      </c>
      <c r="T727">
        <v>1</v>
      </c>
      <c r="U727" t="s">
        <v>13</v>
      </c>
      <c r="V727" t="s">
        <v>12</v>
      </c>
    </row>
    <row r="728" spans="1:22" x14ac:dyDescent="0.35">
      <c r="A728" t="s">
        <v>475</v>
      </c>
      <c r="B728" t="s">
        <v>755</v>
      </c>
      <c r="C728" t="str">
        <f t="shared" si="59"/>
        <v>VC28ET05</v>
      </c>
      <c r="E728" t="s">
        <v>756</v>
      </c>
      <c r="F728" t="s">
        <v>471</v>
      </c>
      <c r="G728" s="47" t="s">
        <v>472</v>
      </c>
      <c r="H728">
        <v>2019</v>
      </c>
      <c r="I728" s="16">
        <v>6</v>
      </c>
      <c r="J728" s="16"/>
      <c r="K728" t="s">
        <v>757</v>
      </c>
      <c r="L728" t="s">
        <v>497</v>
      </c>
      <c r="O728" s="14">
        <f t="shared" si="60"/>
        <v>0.16666666666666666</v>
      </c>
      <c r="P728" t="s">
        <v>758</v>
      </c>
      <c r="T728">
        <v>1</v>
      </c>
      <c r="U728" t="s">
        <v>15</v>
      </c>
      <c r="V728" t="s">
        <v>14</v>
      </c>
    </row>
    <row r="729" spans="1:22" x14ac:dyDescent="0.35">
      <c r="A729" t="s">
        <v>475</v>
      </c>
      <c r="B729" t="s">
        <v>755</v>
      </c>
      <c r="C729" t="str">
        <f t="shared" si="59"/>
        <v>VC28ET06</v>
      </c>
      <c r="E729" t="s">
        <v>756</v>
      </c>
      <c r="F729" t="s">
        <v>471</v>
      </c>
      <c r="G729" s="47" t="s">
        <v>472</v>
      </c>
      <c r="H729">
        <v>2019</v>
      </c>
      <c r="I729" s="16">
        <v>4.7</v>
      </c>
      <c r="J729" s="16"/>
      <c r="K729" t="s">
        <v>757</v>
      </c>
      <c r="L729" t="s">
        <v>497</v>
      </c>
      <c r="O729" s="14">
        <f t="shared" si="60"/>
        <v>0.21276595744680851</v>
      </c>
      <c r="P729" t="s">
        <v>758</v>
      </c>
      <c r="T729">
        <v>1</v>
      </c>
      <c r="U729" t="s">
        <v>17</v>
      </c>
      <c r="V729" t="s">
        <v>16</v>
      </c>
    </row>
    <row r="730" spans="1:22" x14ac:dyDescent="0.35">
      <c r="A730" t="s">
        <v>475</v>
      </c>
      <c r="B730" t="s">
        <v>755</v>
      </c>
      <c r="C730" t="str">
        <f t="shared" si="59"/>
        <v>VC28ET07</v>
      </c>
      <c r="E730" t="s">
        <v>756</v>
      </c>
      <c r="F730" t="s">
        <v>471</v>
      </c>
      <c r="G730" s="47" t="s">
        <v>472</v>
      </c>
      <c r="H730">
        <v>2019</v>
      </c>
      <c r="I730" s="16">
        <v>4.9000000000000004</v>
      </c>
      <c r="J730" s="16"/>
      <c r="K730" t="s">
        <v>757</v>
      </c>
      <c r="L730" t="s">
        <v>497</v>
      </c>
      <c r="O730" s="14">
        <f t="shared" si="60"/>
        <v>0.2040816326530612</v>
      </c>
      <c r="P730" t="s">
        <v>758</v>
      </c>
      <c r="T730">
        <v>1</v>
      </c>
      <c r="U730" t="s">
        <v>19</v>
      </c>
      <c r="V730" t="s">
        <v>18</v>
      </c>
    </row>
    <row r="731" spans="1:22" x14ac:dyDescent="0.35">
      <c r="A731" t="s">
        <v>475</v>
      </c>
      <c r="B731" t="s">
        <v>755</v>
      </c>
      <c r="C731" t="str">
        <f t="shared" si="59"/>
        <v>VC28ET12</v>
      </c>
      <c r="E731" t="s">
        <v>756</v>
      </c>
      <c r="F731" t="s">
        <v>471</v>
      </c>
      <c r="G731" s="47" t="s">
        <v>472</v>
      </c>
      <c r="H731">
        <v>2019</v>
      </c>
      <c r="I731" s="16">
        <v>4.4000000000000004</v>
      </c>
      <c r="J731" s="16"/>
      <c r="K731" t="s">
        <v>757</v>
      </c>
      <c r="L731" t="s">
        <v>497</v>
      </c>
      <c r="O731" s="14">
        <f t="shared" si="60"/>
        <v>0.22727272727272727</v>
      </c>
      <c r="P731" t="s">
        <v>758</v>
      </c>
      <c r="T731">
        <v>1</v>
      </c>
      <c r="U731" t="s">
        <v>21</v>
      </c>
      <c r="V731" t="s">
        <v>20</v>
      </c>
    </row>
    <row r="732" spans="1:22" x14ac:dyDescent="0.35">
      <c r="A732" t="s">
        <v>475</v>
      </c>
      <c r="B732" t="s">
        <v>755</v>
      </c>
      <c r="C732" t="str">
        <f t="shared" si="59"/>
        <v>VC28ET13</v>
      </c>
      <c r="E732" t="s">
        <v>756</v>
      </c>
      <c r="F732" t="s">
        <v>471</v>
      </c>
      <c r="G732" s="47" t="s">
        <v>472</v>
      </c>
      <c r="H732">
        <v>2019</v>
      </c>
      <c r="I732" s="16">
        <v>4.4000000000000004</v>
      </c>
      <c r="J732" s="16"/>
      <c r="K732" t="s">
        <v>757</v>
      </c>
      <c r="L732" t="s">
        <v>497</v>
      </c>
      <c r="O732" s="14">
        <f t="shared" si="60"/>
        <v>0.22727272727272727</v>
      </c>
      <c r="P732" t="s">
        <v>758</v>
      </c>
      <c r="T732">
        <v>1</v>
      </c>
      <c r="U732" t="s">
        <v>23</v>
      </c>
      <c r="V732" t="s">
        <v>22</v>
      </c>
    </row>
    <row r="733" spans="1:22" x14ac:dyDescent="0.35">
      <c r="A733" t="s">
        <v>475</v>
      </c>
      <c r="B733" t="s">
        <v>755</v>
      </c>
      <c r="C733" t="str">
        <f t="shared" si="59"/>
        <v>VC28ET14</v>
      </c>
      <c r="E733" t="s">
        <v>756</v>
      </c>
      <c r="F733" t="s">
        <v>471</v>
      </c>
      <c r="G733" s="47" t="s">
        <v>472</v>
      </c>
      <c r="H733">
        <v>2019</v>
      </c>
      <c r="I733" s="16">
        <v>3.6</v>
      </c>
      <c r="J733" s="16"/>
      <c r="K733" t="s">
        <v>757</v>
      </c>
      <c r="L733" t="s">
        <v>497</v>
      </c>
      <c r="O733" s="14">
        <f t="shared" si="60"/>
        <v>0.27777777777777779</v>
      </c>
      <c r="P733" t="s">
        <v>758</v>
      </c>
      <c r="T733">
        <v>1</v>
      </c>
      <c r="U733" t="s">
        <v>25</v>
      </c>
      <c r="V733" t="s">
        <v>24</v>
      </c>
    </row>
    <row r="734" spans="1:22" x14ac:dyDescent="0.35">
      <c r="A734" t="s">
        <v>475</v>
      </c>
      <c r="B734" t="s">
        <v>755</v>
      </c>
      <c r="C734" t="str">
        <f t="shared" si="59"/>
        <v>VC28ET15</v>
      </c>
      <c r="E734" t="s">
        <v>756</v>
      </c>
      <c r="F734" t="s">
        <v>471</v>
      </c>
      <c r="G734" s="47" t="s">
        <v>472</v>
      </c>
      <c r="H734">
        <v>2019</v>
      </c>
      <c r="I734" s="16">
        <v>4.2</v>
      </c>
      <c r="J734" s="16"/>
      <c r="K734" t="s">
        <v>757</v>
      </c>
      <c r="L734" t="s">
        <v>497</v>
      </c>
      <c r="O734" s="14">
        <f t="shared" si="60"/>
        <v>0.23809523809523808</v>
      </c>
      <c r="P734" t="s">
        <v>758</v>
      </c>
      <c r="T734">
        <v>1</v>
      </c>
      <c r="U734" t="s">
        <v>27</v>
      </c>
      <c r="V734" t="s">
        <v>26</v>
      </c>
    </row>
    <row r="735" spans="1:22" x14ac:dyDescent="0.35">
      <c r="A735" t="s">
        <v>759</v>
      </c>
      <c r="D735" t="s">
        <v>222</v>
      </c>
      <c r="E735" t="s">
        <v>760</v>
      </c>
      <c r="F735" t="s">
        <v>224</v>
      </c>
      <c r="G735" s="47" t="s">
        <v>715</v>
      </c>
      <c r="H735" t="s">
        <v>761</v>
      </c>
      <c r="I735">
        <v>13.61</v>
      </c>
      <c r="K735" t="s">
        <v>762</v>
      </c>
      <c r="L735" t="s">
        <v>517</v>
      </c>
      <c r="R735" s="51" t="s">
        <v>763</v>
      </c>
      <c r="T735">
        <v>0</v>
      </c>
      <c r="U735" t="s">
        <v>5</v>
      </c>
      <c r="V735" t="s">
        <v>4</v>
      </c>
    </row>
    <row r="736" spans="1:22" x14ac:dyDescent="0.35">
      <c r="A736" t="s">
        <v>759</v>
      </c>
      <c r="E736" t="s">
        <v>760</v>
      </c>
      <c r="F736" t="s">
        <v>224</v>
      </c>
      <c r="G736" s="47" t="s">
        <v>715</v>
      </c>
      <c r="H736" t="s">
        <v>761</v>
      </c>
      <c r="I736">
        <v>12.41</v>
      </c>
      <c r="K736" t="s">
        <v>762</v>
      </c>
      <c r="L736" t="s">
        <v>517</v>
      </c>
      <c r="R736" s="51" t="s">
        <v>763</v>
      </c>
      <c r="T736">
        <v>1</v>
      </c>
      <c r="U736" t="s">
        <v>11</v>
      </c>
      <c r="V736" t="s">
        <v>10</v>
      </c>
    </row>
    <row r="737" spans="1:22" x14ac:dyDescent="0.35">
      <c r="A737" t="s">
        <v>759</v>
      </c>
      <c r="E737" t="s">
        <v>760</v>
      </c>
      <c r="F737" t="s">
        <v>224</v>
      </c>
      <c r="G737" s="47" t="s">
        <v>715</v>
      </c>
      <c r="H737" t="s">
        <v>761</v>
      </c>
      <c r="I737">
        <v>13.11</v>
      </c>
      <c r="K737" t="s">
        <v>762</v>
      </c>
      <c r="L737" t="s">
        <v>517</v>
      </c>
      <c r="R737" s="51" t="s">
        <v>763</v>
      </c>
      <c r="T737">
        <v>1</v>
      </c>
      <c r="U737" t="s">
        <v>13</v>
      </c>
      <c r="V737" t="s">
        <v>12</v>
      </c>
    </row>
    <row r="738" spans="1:22" x14ac:dyDescent="0.35">
      <c r="A738" t="s">
        <v>759</v>
      </c>
      <c r="E738" t="s">
        <v>760</v>
      </c>
      <c r="F738" t="s">
        <v>224</v>
      </c>
      <c r="G738" s="47" t="s">
        <v>715</v>
      </c>
      <c r="H738" t="s">
        <v>761</v>
      </c>
      <c r="I738">
        <v>16.170000000000002</v>
      </c>
      <c r="K738" t="s">
        <v>762</v>
      </c>
      <c r="L738" t="s">
        <v>517</v>
      </c>
      <c r="R738" s="51" t="s">
        <v>763</v>
      </c>
      <c r="T738">
        <v>1</v>
      </c>
      <c r="U738" t="s">
        <v>19</v>
      </c>
      <c r="V738" t="s">
        <v>764</v>
      </c>
    </row>
    <row r="739" spans="1:22" s="43" customFormat="1" x14ac:dyDescent="0.35">
      <c r="A739" s="43" t="s">
        <v>765</v>
      </c>
      <c r="E739" s="43" t="s">
        <v>766</v>
      </c>
      <c r="F739" s="43" t="s">
        <v>224</v>
      </c>
      <c r="G739" s="44" t="s">
        <v>472</v>
      </c>
      <c r="H739" s="43">
        <v>2015</v>
      </c>
      <c r="I739" s="43">
        <v>68</v>
      </c>
      <c r="K739" s="43" t="s">
        <v>767</v>
      </c>
      <c r="L739" s="43" t="s">
        <v>768</v>
      </c>
      <c r="Q739" s="62"/>
      <c r="R739" s="43" t="s">
        <v>769</v>
      </c>
      <c r="T739" s="43">
        <v>0</v>
      </c>
      <c r="U739" s="43" t="s">
        <v>5</v>
      </c>
      <c r="V739" s="43" t="s">
        <v>4</v>
      </c>
    </row>
    <row r="740" spans="1:22" x14ac:dyDescent="0.35">
      <c r="A740" t="s">
        <v>770</v>
      </c>
      <c r="E740" t="s">
        <v>771</v>
      </c>
      <c r="F740" t="s">
        <v>224</v>
      </c>
      <c r="G740" s="47" t="s">
        <v>472</v>
      </c>
      <c r="H740">
        <v>2005</v>
      </c>
      <c r="I740" s="63">
        <v>27.1</v>
      </c>
      <c r="J740" s="63"/>
      <c r="K740" t="s">
        <v>772</v>
      </c>
      <c r="L740" t="s">
        <v>773</v>
      </c>
      <c r="O740" s="14">
        <f>I740/1000</f>
        <v>2.7100000000000003E-2</v>
      </c>
      <c r="R740" s="64" t="s">
        <v>774</v>
      </c>
      <c r="T740">
        <v>0</v>
      </c>
      <c r="U740" t="s">
        <v>5</v>
      </c>
      <c r="V740" t="s">
        <v>4</v>
      </c>
    </row>
    <row r="741" spans="1:22" x14ac:dyDescent="0.35">
      <c r="A741" t="s">
        <v>770</v>
      </c>
      <c r="E741" t="s">
        <v>771</v>
      </c>
      <c r="F741" t="s">
        <v>224</v>
      </c>
      <c r="G741" s="47" t="s">
        <v>472</v>
      </c>
      <c r="H741">
        <v>2006</v>
      </c>
      <c r="I741" s="63">
        <v>22.4</v>
      </c>
      <c r="J741" s="63"/>
      <c r="K741" t="s">
        <v>772</v>
      </c>
      <c r="L741" t="s">
        <v>773</v>
      </c>
      <c r="O741" s="14">
        <f t="shared" ref="O741:O796" si="61">I741/1000</f>
        <v>2.24E-2</v>
      </c>
      <c r="R741" s="64" t="s">
        <v>774</v>
      </c>
      <c r="T741">
        <v>0</v>
      </c>
      <c r="U741" t="s">
        <v>5</v>
      </c>
      <c r="V741" t="s">
        <v>4</v>
      </c>
    </row>
    <row r="742" spans="1:22" x14ac:dyDescent="0.35">
      <c r="A742" t="s">
        <v>770</v>
      </c>
      <c r="E742" t="s">
        <v>771</v>
      </c>
      <c r="F742" t="s">
        <v>224</v>
      </c>
      <c r="G742" s="47" t="s">
        <v>472</v>
      </c>
      <c r="H742">
        <v>2007</v>
      </c>
      <c r="I742" s="63">
        <v>19.93</v>
      </c>
      <c r="J742" s="63"/>
      <c r="K742" t="s">
        <v>772</v>
      </c>
      <c r="L742" t="s">
        <v>773</v>
      </c>
      <c r="O742" s="14">
        <f t="shared" si="61"/>
        <v>1.993E-2</v>
      </c>
      <c r="R742" s="64" t="s">
        <v>774</v>
      </c>
      <c r="T742">
        <v>0</v>
      </c>
      <c r="U742" t="s">
        <v>5</v>
      </c>
      <c r="V742" t="s">
        <v>4</v>
      </c>
    </row>
    <row r="743" spans="1:22" x14ac:dyDescent="0.35">
      <c r="A743" t="s">
        <v>770</v>
      </c>
      <c r="E743" t="s">
        <v>771</v>
      </c>
      <c r="F743" t="s">
        <v>224</v>
      </c>
      <c r="G743" s="47" t="s">
        <v>472</v>
      </c>
      <c r="H743">
        <v>2008</v>
      </c>
      <c r="I743" s="63">
        <v>23.95</v>
      </c>
      <c r="J743" s="63"/>
      <c r="K743" t="s">
        <v>772</v>
      </c>
      <c r="L743" t="s">
        <v>773</v>
      </c>
      <c r="O743" s="14">
        <f t="shared" si="61"/>
        <v>2.3949999999999999E-2</v>
      </c>
      <c r="Q743" s="51">
        <f>AVERAGE(I743/I742, I742/I741, I741/I740)</f>
        <v>0.97266879314598098</v>
      </c>
      <c r="R743" s="64" t="s">
        <v>774</v>
      </c>
      <c r="T743">
        <v>0</v>
      </c>
      <c r="U743" t="s">
        <v>5</v>
      </c>
      <c r="V743" t="s">
        <v>4</v>
      </c>
    </row>
    <row r="744" spans="1:22" x14ac:dyDescent="0.35">
      <c r="A744" t="s">
        <v>770</v>
      </c>
      <c r="E744" t="s">
        <v>771</v>
      </c>
      <c r="F744" t="s">
        <v>224</v>
      </c>
      <c r="G744" s="47" t="s">
        <v>472</v>
      </c>
      <c r="H744">
        <v>2005</v>
      </c>
      <c r="I744" s="63">
        <v>84.832471836006093</v>
      </c>
      <c r="J744" s="63"/>
      <c r="K744" t="s">
        <v>772</v>
      </c>
      <c r="L744" t="s">
        <v>773</v>
      </c>
      <c r="O744" s="14">
        <f t="shared" si="61"/>
        <v>8.483247183600609E-2</v>
      </c>
      <c r="R744" s="64"/>
      <c r="T744">
        <v>1</v>
      </c>
      <c r="U744" t="s">
        <v>25</v>
      </c>
      <c r="V744" t="s">
        <v>24</v>
      </c>
    </row>
    <row r="745" spans="1:22" x14ac:dyDescent="0.35">
      <c r="A745" t="s">
        <v>770</v>
      </c>
      <c r="E745" t="s">
        <v>771</v>
      </c>
      <c r="F745" t="s">
        <v>224</v>
      </c>
      <c r="G745" s="47" t="s">
        <v>472</v>
      </c>
      <c r="H745">
        <v>2006</v>
      </c>
      <c r="I745" s="63">
        <v>106.28179895319929</v>
      </c>
      <c r="J745" s="63"/>
      <c r="K745" t="s">
        <v>772</v>
      </c>
      <c r="L745" t="s">
        <v>773</v>
      </c>
      <c r="O745" s="14">
        <f t="shared" si="61"/>
        <v>0.10628179895319928</v>
      </c>
      <c r="T745">
        <v>1</v>
      </c>
      <c r="U745" t="s">
        <v>25</v>
      </c>
      <c r="V745" t="s">
        <v>24</v>
      </c>
    </row>
    <row r="746" spans="1:22" x14ac:dyDescent="0.35">
      <c r="A746" t="s">
        <v>770</v>
      </c>
      <c r="E746" t="s">
        <v>771</v>
      </c>
      <c r="F746" t="s">
        <v>224</v>
      </c>
      <c r="G746" s="47" t="s">
        <v>472</v>
      </c>
      <c r="H746">
        <v>2007</v>
      </c>
      <c r="I746" s="63">
        <v>90.842844822674948</v>
      </c>
      <c r="J746" s="63"/>
      <c r="K746" t="s">
        <v>772</v>
      </c>
      <c r="L746" t="s">
        <v>773</v>
      </c>
      <c r="O746" s="14">
        <f t="shared" si="61"/>
        <v>9.0842844822674948E-2</v>
      </c>
      <c r="T746">
        <v>1</v>
      </c>
      <c r="U746" t="s">
        <v>25</v>
      </c>
      <c r="V746" t="s">
        <v>24</v>
      </c>
    </row>
    <row r="747" spans="1:22" x14ac:dyDescent="0.35">
      <c r="A747" t="s">
        <v>770</v>
      </c>
      <c r="E747" t="s">
        <v>771</v>
      </c>
      <c r="F747" t="s">
        <v>224</v>
      </c>
      <c r="G747" s="47" t="s">
        <v>472</v>
      </c>
      <c r="H747">
        <v>2008</v>
      </c>
      <c r="I747" s="63">
        <v>92.509560434263079</v>
      </c>
      <c r="J747" s="63"/>
      <c r="K747" t="s">
        <v>772</v>
      </c>
      <c r="L747" t="s">
        <v>773</v>
      </c>
      <c r="O747" s="14">
        <f t="shared" si="61"/>
        <v>9.2509560434263075E-2</v>
      </c>
      <c r="T747">
        <v>1</v>
      </c>
      <c r="U747" t="s">
        <v>25</v>
      </c>
      <c r="V747" t="s">
        <v>24</v>
      </c>
    </row>
    <row r="748" spans="1:22" x14ac:dyDescent="0.35">
      <c r="A748" t="s">
        <v>770</v>
      </c>
      <c r="B748" t="s">
        <v>775</v>
      </c>
      <c r="C748" t="str">
        <f t="shared" ref="C748" si="62">_xlfn.CONCAT(B748,U748)</f>
        <v>VC30ET14</v>
      </c>
      <c r="E748" t="s">
        <v>771</v>
      </c>
      <c r="F748" t="s">
        <v>224</v>
      </c>
      <c r="G748" s="47" t="s">
        <v>472</v>
      </c>
      <c r="H748">
        <v>2009</v>
      </c>
      <c r="I748" s="63">
        <v>45.898460888129932</v>
      </c>
      <c r="J748" s="63"/>
      <c r="K748" t="s">
        <v>772</v>
      </c>
      <c r="L748" t="s">
        <v>773</v>
      </c>
      <c r="O748" s="14">
        <f t="shared" si="61"/>
        <v>4.5898460888129933E-2</v>
      </c>
      <c r="Q748" s="51">
        <f>AVERAGE(I748/I747, I747/I746, I746/I745, I745/I744)</f>
        <v>0.9055186423281929</v>
      </c>
      <c r="R748" s="64" t="s">
        <v>774</v>
      </c>
      <c r="T748">
        <v>1</v>
      </c>
      <c r="U748" t="s">
        <v>25</v>
      </c>
      <c r="V748" t="s">
        <v>24</v>
      </c>
    </row>
    <row r="749" spans="1:22" x14ac:dyDescent="0.35">
      <c r="A749" t="s">
        <v>770</v>
      </c>
      <c r="E749" t="s">
        <v>771</v>
      </c>
      <c r="F749" t="s">
        <v>224</v>
      </c>
      <c r="G749" s="47" t="s">
        <v>472</v>
      </c>
      <c r="H749">
        <v>2005</v>
      </c>
      <c r="I749" s="63">
        <v>97.738587150944099</v>
      </c>
      <c r="J749" s="63"/>
      <c r="K749" t="s">
        <v>772</v>
      </c>
      <c r="O749" s="14">
        <f t="shared" si="61"/>
        <v>9.7738587150944092E-2</v>
      </c>
      <c r="T749">
        <v>1</v>
      </c>
      <c r="U749" t="s">
        <v>9</v>
      </c>
      <c r="V749" t="s">
        <v>62</v>
      </c>
    </row>
    <row r="750" spans="1:22" x14ac:dyDescent="0.35">
      <c r="A750" t="s">
        <v>770</v>
      </c>
      <c r="E750" t="s">
        <v>771</v>
      </c>
      <c r="F750" t="s">
        <v>224</v>
      </c>
      <c r="G750" s="47" t="s">
        <v>472</v>
      </c>
      <c r="H750">
        <v>2006</v>
      </c>
      <c r="I750" s="63">
        <v>131.43187713487143</v>
      </c>
      <c r="J750" s="63"/>
      <c r="K750" t="s">
        <v>772</v>
      </c>
      <c r="O750" s="14">
        <f t="shared" si="61"/>
        <v>0.13143187713487142</v>
      </c>
      <c r="T750">
        <v>1</v>
      </c>
      <c r="U750" t="s">
        <v>9</v>
      </c>
      <c r="V750" t="s">
        <v>62</v>
      </c>
    </row>
    <row r="751" spans="1:22" x14ac:dyDescent="0.35">
      <c r="A751" t="s">
        <v>770</v>
      </c>
      <c r="E751" t="s">
        <v>771</v>
      </c>
      <c r="F751" t="s">
        <v>224</v>
      </c>
      <c r="G751" s="47" t="s">
        <v>472</v>
      </c>
      <c r="H751">
        <v>2007</v>
      </c>
      <c r="I751" s="63">
        <v>98.871051710306645</v>
      </c>
      <c r="J751" s="63"/>
      <c r="K751" t="s">
        <v>772</v>
      </c>
      <c r="O751" s="14">
        <f t="shared" si="61"/>
        <v>9.8871051710306648E-2</v>
      </c>
      <c r="T751">
        <v>1</v>
      </c>
      <c r="U751" t="s">
        <v>9</v>
      </c>
      <c r="V751" t="s">
        <v>62</v>
      </c>
    </row>
    <row r="752" spans="1:22" x14ac:dyDescent="0.35">
      <c r="A752" t="s">
        <v>770</v>
      </c>
      <c r="E752" t="s">
        <v>771</v>
      </c>
      <c r="F752" t="s">
        <v>224</v>
      </c>
      <c r="G752" s="47" t="s">
        <v>472</v>
      </c>
      <c r="H752">
        <v>2008</v>
      </c>
      <c r="I752" s="63">
        <v>121.20312010839831</v>
      </c>
      <c r="J752" s="63"/>
      <c r="K752" t="s">
        <v>772</v>
      </c>
      <c r="O752" s="14">
        <f t="shared" si="61"/>
        <v>0.12120312010839832</v>
      </c>
      <c r="T752">
        <v>1</v>
      </c>
      <c r="U752" t="s">
        <v>9</v>
      </c>
      <c r="V752" t="s">
        <v>62</v>
      </c>
    </row>
    <row r="753" spans="1:22" x14ac:dyDescent="0.35">
      <c r="A753" t="s">
        <v>770</v>
      </c>
      <c r="B753" t="s">
        <v>775</v>
      </c>
      <c r="C753" t="str">
        <f t="shared" ref="C753" si="63">_xlfn.CONCAT(B753,U753)</f>
        <v>VC30ET02</v>
      </c>
      <c r="E753" t="s">
        <v>771</v>
      </c>
      <c r="F753" t="s">
        <v>224</v>
      </c>
      <c r="G753" s="47" t="s">
        <v>472</v>
      </c>
      <c r="H753">
        <v>2009</v>
      </c>
      <c r="I753" s="63">
        <v>110.31482234326324</v>
      </c>
      <c r="J753" s="63"/>
      <c r="K753" t="s">
        <v>772</v>
      </c>
      <c r="O753" s="14">
        <f t="shared" si="61"/>
        <v>0.11031482234326324</v>
      </c>
      <c r="Q753" s="51">
        <f>AVERAGE(I753/I752, I752/I751, I751/I750, I750/I749)</f>
        <v>1.0582562442534886</v>
      </c>
      <c r="R753" s="64" t="s">
        <v>774</v>
      </c>
      <c r="T753">
        <v>1</v>
      </c>
      <c r="U753" t="s">
        <v>9</v>
      </c>
      <c r="V753" t="s">
        <v>62</v>
      </c>
    </row>
    <row r="754" spans="1:22" x14ac:dyDescent="0.35">
      <c r="A754" t="s">
        <v>770</v>
      </c>
      <c r="E754" t="s">
        <v>771</v>
      </c>
      <c r="F754" t="s">
        <v>224</v>
      </c>
      <c r="G754" s="47" t="s">
        <v>472</v>
      </c>
      <c r="H754">
        <v>2005</v>
      </c>
      <c r="I754" s="63">
        <v>15.786759503977448</v>
      </c>
      <c r="J754" s="63"/>
      <c r="K754" t="s">
        <v>772</v>
      </c>
      <c r="O754" s="14">
        <f t="shared" si="61"/>
        <v>1.5786759503977447E-2</v>
      </c>
      <c r="T754">
        <v>1</v>
      </c>
      <c r="U754" t="s">
        <v>11</v>
      </c>
      <c r="V754" t="s">
        <v>10</v>
      </c>
    </row>
    <row r="755" spans="1:22" x14ac:dyDescent="0.35">
      <c r="A755" t="s">
        <v>770</v>
      </c>
      <c r="E755" t="s">
        <v>771</v>
      </c>
      <c r="F755" t="s">
        <v>224</v>
      </c>
      <c r="G755" s="47" t="s">
        <v>472</v>
      </c>
      <c r="H755">
        <v>2006</v>
      </c>
      <c r="I755" s="63">
        <v>20.845109342620944</v>
      </c>
      <c r="J755" s="63"/>
      <c r="K755" t="s">
        <v>772</v>
      </c>
      <c r="O755" s="14">
        <f t="shared" si="61"/>
        <v>2.0845109342620943E-2</v>
      </c>
      <c r="T755">
        <v>1</v>
      </c>
      <c r="U755" t="s">
        <v>11</v>
      </c>
      <c r="V755" t="s">
        <v>10</v>
      </c>
    </row>
    <row r="756" spans="1:22" x14ac:dyDescent="0.35">
      <c r="A756" t="s">
        <v>770</v>
      </c>
      <c r="E756" t="s">
        <v>771</v>
      </c>
      <c r="F756" t="s">
        <v>224</v>
      </c>
      <c r="G756" s="47" t="s">
        <v>472</v>
      </c>
      <c r="H756">
        <v>2007</v>
      </c>
      <c r="I756" s="63">
        <v>15.963636026860836</v>
      </c>
      <c r="J756" s="63"/>
      <c r="K756" t="s">
        <v>772</v>
      </c>
      <c r="O756" s="14">
        <f t="shared" si="61"/>
        <v>1.5963636026860836E-2</v>
      </c>
      <c r="T756">
        <v>1</v>
      </c>
      <c r="U756" t="s">
        <v>11</v>
      </c>
      <c r="V756" t="s">
        <v>10</v>
      </c>
    </row>
    <row r="757" spans="1:22" x14ac:dyDescent="0.35">
      <c r="A757" t="s">
        <v>770</v>
      </c>
      <c r="E757" t="s">
        <v>771</v>
      </c>
      <c r="F757" t="s">
        <v>224</v>
      </c>
      <c r="G757" s="47" t="s">
        <v>472</v>
      </c>
      <c r="H757">
        <v>2008</v>
      </c>
      <c r="I757" s="63">
        <v>15.206344917200225</v>
      </c>
      <c r="J757" s="63"/>
      <c r="K757" t="s">
        <v>772</v>
      </c>
      <c r="O757" s="14">
        <f t="shared" si="61"/>
        <v>1.5206344917200226E-2</v>
      </c>
      <c r="T757">
        <v>1</v>
      </c>
      <c r="U757" t="s">
        <v>11</v>
      </c>
      <c r="V757" t="s">
        <v>10</v>
      </c>
    </row>
    <row r="758" spans="1:22" x14ac:dyDescent="0.35">
      <c r="A758" t="s">
        <v>770</v>
      </c>
      <c r="B758" t="s">
        <v>775</v>
      </c>
      <c r="C758" t="str">
        <f t="shared" ref="C758" si="64">_xlfn.CONCAT(B758,U758)</f>
        <v>VC30ET03</v>
      </c>
      <c r="E758" t="s">
        <v>771</v>
      </c>
      <c r="F758" t="s">
        <v>224</v>
      </c>
      <c r="G758" s="47" t="s">
        <v>472</v>
      </c>
      <c r="H758">
        <v>2009</v>
      </c>
      <c r="I758" s="63">
        <v>12.914221918413649</v>
      </c>
      <c r="J758" s="63"/>
      <c r="K758" t="s">
        <v>772</v>
      </c>
      <c r="O758" s="14">
        <f t="shared" si="61"/>
        <v>1.2914221918413649E-2</v>
      </c>
      <c r="Q758" s="51">
        <f>AVERAGE(I758/I757, I757/I756, I756/I755, I755/I754)</f>
        <v>0.97201643261651727</v>
      </c>
      <c r="R758" s="64" t="s">
        <v>774</v>
      </c>
      <c r="T758">
        <v>1</v>
      </c>
      <c r="U758" t="s">
        <v>11</v>
      </c>
      <c r="V758" t="s">
        <v>10</v>
      </c>
    </row>
    <row r="759" spans="1:22" x14ac:dyDescent="0.35">
      <c r="A759" t="s">
        <v>770</v>
      </c>
      <c r="E759" t="s">
        <v>771</v>
      </c>
      <c r="F759" t="s">
        <v>224</v>
      </c>
      <c r="G759" s="47" t="s">
        <v>472</v>
      </c>
      <c r="H759">
        <v>2005</v>
      </c>
      <c r="I759" s="63">
        <v>192.54088690863935</v>
      </c>
      <c r="J759" s="63"/>
      <c r="K759" t="s">
        <v>772</v>
      </c>
      <c r="O759" s="14">
        <f t="shared" si="61"/>
        <v>0.19254088690863935</v>
      </c>
      <c r="T759">
        <v>1</v>
      </c>
      <c r="U759" t="s">
        <v>17</v>
      </c>
      <c r="V759" t="s">
        <v>16</v>
      </c>
    </row>
    <row r="760" spans="1:22" x14ac:dyDescent="0.35">
      <c r="A760" t="s">
        <v>770</v>
      </c>
      <c r="E760" t="s">
        <v>771</v>
      </c>
      <c r="F760" t="s">
        <v>224</v>
      </c>
      <c r="G760" s="47" t="s">
        <v>472</v>
      </c>
      <c r="H760">
        <v>2006</v>
      </c>
      <c r="I760" s="63">
        <v>262.65922426425101</v>
      </c>
      <c r="J760" s="63"/>
      <c r="K760" t="s">
        <v>772</v>
      </c>
      <c r="O760" s="14">
        <f t="shared" si="61"/>
        <v>0.26265922426425103</v>
      </c>
      <c r="T760">
        <v>1</v>
      </c>
      <c r="U760" t="s">
        <v>17</v>
      </c>
      <c r="V760" t="s">
        <v>16</v>
      </c>
    </row>
    <row r="761" spans="1:22" x14ac:dyDescent="0.35">
      <c r="A761" t="s">
        <v>770</v>
      </c>
      <c r="E761" t="s">
        <v>771</v>
      </c>
      <c r="F761" t="s">
        <v>224</v>
      </c>
      <c r="G761" s="47" t="s">
        <v>472</v>
      </c>
      <c r="H761">
        <v>2007</v>
      </c>
      <c r="I761" s="63">
        <v>174.74264678831386</v>
      </c>
      <c r="J761" s="63"/>
      <c r="K761" t="s">
        <v>772</v>
      </c>
      <c r="O761" s="14">
        <f t="shared" si="61"/>
        <v>0.17474264678831386</v>
      </c>
      <c r="T761">
        <v>1</v>
      </c>
      <c r="U761" t="s">
        <v>17</v>
      </c>
      <c r="V761" t="s">
        <v>16</v>
      </c>
    </row>
    <row r="762" spans="1:22" x14ac:dyDescent="0.35">
      <c r="A762" t="s">
        <v>770</v>
      </c>
      <c r="E762" t="s">
        <v>771</v>
      </c>
      <c r="F762" t="s">
        <v>224</v>
      </c>
      <c r="G762" s="47" t="s">
        <v>472</v>
      </c>
      <c r="H762">
        <v>2008</v>
      </c>
      <c r="I762" s="63">
        <v>127.09067299995377</v>
      </c>
      <c r="J762" s="63"/>
      <c r="K762" t="s">
        <v>772</v>
      </c>
      <c r="O762" s="14">
        <f t="shared" si="61"/>
        <v>0.12709067299995377</v>
      </c>
      <c r="T762">
        <v>1</v>
      </c>
      <c r="U762" t="s">
        <v>17</v>
      </c>
      <c r="V762" t="s">
        <v>16</v>
      </c>
    </row>
    <row r="763" spans="1:22" x14ac:dyDescent="0.35">
      <c r="A763" t="s">
        <v>770</v>
      </c>
      <c r="B763" t="s">
        <v>775</v>
      </c>
      <c r="C763" t="str">
        <f t="shared" ref="C763" si="65">_xlfn.CONCAT(B763,U763)</f>
        <v>VC30ET06</v>
      </c>
      <c r="E763" t="s">
        <v>771</v>
      </c>
      <c r="F763" t="s">
        <v>224</v>
      </c>
      <c r="G763" s="47" t="s">
        <v>472</v>
      </c>
      <c r="H763">
        <v>2009</v>
      </c>
      <c r="I763" s="63">
        <v>109.99260803133949</v>
      </c>
      <c r="J763" s="63"/>
      <c r="K763" t="s">
        <v>772</v>
      </c>
      <c r="O763" s="14">
        <f t="shared" si="61"/>
        <v>0.10999260803133949</v>
      </c>
      <c r="Q763" s="51">
        <f>AVERAGE(I763/I762, I762/I761, I761/I760, I760/I759)</f>
        <v>0.90555602152223247</v>
      </c>
      <c r="R763" s="64" t="s">
        <v>774</v>
      </c>
      <c r="T763">
        <v>1</v>
      </c>
      <c r="U763" t="s">
        <v>17</v>
      </c>
      <c r="V763" t="s">
        <v>16</v>
      </c>
    </row>
    <row r="764" spans="1:22" x14ac:dyDescent="0.35">
      <c r="A764" t="s">
        <v>770</v>
      </c>
      <c r="E764" t="s">
        <v>771</v>
      </c>
      <c r="F764" t="s">
        <v>224</v>
      </c>
      <c r="G764" s="47" t="s">
        <v>472</v>
      </c>
      <c r="H764">
        <v>2005</v>
      </c>
      <c r="I764" s="63">
        <v>2.78</v>
      </c>
      <c r="J764" s="63"/>
      <c r="K764" t="s">
        <v>772</v>
      </c>
      <c r="O764" s="14">
        <f t="shared" si="61"/>
        <v>2.7799999999999999E-3</v>
      </c>
      <c r="T764">
        <v>1</v>
      </c>
      <c r="U764" t="s">
        <v>27</v>
      </c>
      <c r="V764" t="s">
        <v>26</v>
      </c>
    </row>
    <row r="765" spans="1:22" x14ac:dyDescent="0.35">
      <c r="A765" t="s">
        <v>770</v>
      </c>
      <c r="E765" t="s">
        <v>771</v>
      </c>
      <c r="F765" t="s">
        <v>224</v>
      </c>
      <c r="G765" s="47" t="s">
        <v>472</v>
      </c>
      <c r="H765">
        <v>2006</v>
      </c>
      <c r="I765" s="63">
        <v>3.03</v>
      </c>
      <c r="J765" s="63"/>
      <c r="K765" t="s">
        <v>772</v>
      </c>
      <c r="O765" s="14">
        <f t="shared" si="61"/>
        <v>3.0299999999999997E-3</v>
      </c>
      <c r="T765">
        <v>1</v>
      </c>
      <c r="U765" t="s">
        <v>27</v>
      </c>
      <c r="V765" t="s">
        <v>26</v>
      </c>
    </row>
    <row r="766" spans="1:22" x14ac:dyDescent="0.35">
      <c r="A766" t="s">
        <v>770</v>
      </c>
      <c r="E766" t="s">
        <v>771</v>
      </c>
      <c r="F766" t="s">
        <v>224</v>
      </c>
      <c r="G766" s="47" t="s">
        <v>472</v>
      </c>
      <c r="H766">
        <v>2007</v>
      </c>
      <c r="I766" s="63">
        <v>3.8499999999999996</v>
      </c>
      <c r="J766" s="63"/>
      <c r="K766" t="s">
        <v>772</v>
      </c>
      <c r="O766" s="14">
        <f t="shared" si="61"/>
        <v>3.8499999999999997E-3</v>
      </c>
      <c r="T766">
        <v>1</v>
      </c>
      <c r="U766" t="s">
        <v>27</v>
      </c>
      <c r="V766" t="s">
        <v>26</v>
      </c>
    </row>
    <row r="767" spans="1:22" x14ac:dyDescent="0.35">
      <c r="A767" t="s">
        <v>770</v>
      </c>
      <c r="E767" t="s">
        <v>771</v>
      </c>
      <c r="F767" t="s">
        <v>224</v>
      </c>
      <c r="G767" s="47" t="s">
        <v>472</v>
      </c>
      <c r="H767">
        <v>2008</v>
      </c>
      <c r="I767" s="63">
        <v>4.03</v>
      </c>
      <c r="J767" s="63"/>
      <c r="K767" t="s">
        <v>772</v>
      </c>
      <c r="O767" s="14">
        <f t="shared" si="61"/>
        <v>4.0300000000000006E-3</v>
      </c>
      <c r="T767">
        <v>1</v>
      </c>
      <c r="U767" t="s">
        <v>27</v>
      </c>
      <c r="V767" t="s">
        <v>26</v>
      </c>
    </row>
    <row r="768" spans="1:22" x14ac:dyDescent="0.35">
      <c r="A768" t="s">
        <v>770</v>
      </c>
      <c r="B768" t="s">
        <v>775</v>
      </c>
      <c r="C768" t="str">
        <f t="shared" ref="C768" si="66">_xlfn.CONCAT(B768,U768)</f>
        <v>VC30ET15</v>
      </c>
      <c r="E768" t="s">
        <v>771</v>
      </c>
      <c r="F768" t="s">
        <v>224</v>
      </c>
      <c r="G768" s="47" t="s">
        <v>472</v>
      </c>
      <c r="H768">
        <v>2009</v>
      </c>
      <c r="I768" s="63">
        <v>3.5300000000000002</v>
      </c>
      <c r="J768" s="63"/>
      <c r="K768" t="s">
        <v>772</v>
      </c>
      <c r="O768" s="14">
        <f t="shared" si="61"/>
        <v>3.5300000000000002E-3</v>
      </c>
      <c r="Q768" s="51">
        <f>AVERAGE(I768/I767, I767/I766, I766/I765, I765/I764)</f>
        <v>1.0708097220263215</v>
      </c>
      <c r="R768" s="64" t="s">
        <v>774</v>
      </c>
      <c r="T768">
        <v>1</v>
      </c>
      <c r="U768" t="s">
        <v>27</v>
      </c>
      <c r="V768" t="s">
        <v>26</v>
      </c>
    </row>
    <row r="769" spans="1:22" x14ac:dyDescent="0.35">
      <c r="A769" t="s">
        <v>770</v>
      </c>
      <c r="E769" t="s">
        <v>771</v>
      </c>
      <c r="F769" t="s">
        <v>224</v>
      </c>
      <c r="G769" s="47" t="s">
        <v>472</v>
      </c>
      <c r="H769">
        <v>2005</v>
      </c>
      <c r="I769" s="63">
        <v>135.57923415527375</v>
      </c>
      <c r="J769" s="63"/>
      <c r="K769" t="s">
        <v>772</v>
      </c>
      <c r="O769" s="14">
        <f t="shared" si="61"/>
        <v>0.13557923415527376</v>
      </c>
      <c r="T769">
        <v>1</v>
      </c>
      <c r="U769" t="s">
        <v>21</v>
      </c>
      <c r="V769" t="s">
        <v>498</v>
      </c>
    </row>
    <row r="770" spans="1:22" x14ac:dyDescent="0.35">
      <c r="A770" t="s">
        <v>770</v>
      </c>
      <c r="E770" t="s">
        <v>771</v>
      </c>
      <c r="F770" t="s">
        <v>224</v>
      </c>
      <c r="G770" s="47" t="s">
        <v>472</v>
      </c>
      <c r="H770">
        <v>2006</v>
      </c>
      <c r="I770" s="63">
        <v>186.70936060681098</v>
      </c>
      <c r="J770" s="63"/>
      <c r="K770" t="s">
        <v>772</v>
      </c>
      <c r="O770" s="14">
        <f t="shared" si="61"/>
        <v>0.18670936060681098</v>
      </c>
      <c r="T770">
        <v>1</v>
      </c>
      <c r="U770" t="s">
        <v>21</v>
      </c>
      <c r="V770" t="s">
        <v>498</v>
      </c>
    </row>
    <row r="771" spans="1:22" x14ac:dyDescent="0.35">
      <c r="A771" t="s">
        <v>770</v>
      </c>
      <c r="E771" t="s">
        <v>771</v>
      </c>
      <c r="F771" t="s">
        <v>224</v>
      </c>
      <c r="G771" s="47" t="s">
        <v>472</v>
      </c>
      <c r="H771">
        <v>2007</v>
      </c>
      <c r="I771" s="63">
        <v>172.21559934965921</v>
      </c>
      <c r="J771" s="63"/>
      <c r="K771" t="s">
        <v>772</v>
      </c>
      <c r="O771" s="14">
        <f t="shared" si="61"/>
        <v>0.17221559934965922</v>
      </c>
      <c r="T771">
        <v>1</v>
      </c>
      <c r="U771" t="s">
        <v>21</v>
      </c>
      <c r="V771" t="s">
        <v>498</v>
      </c>
    </row>
    <row r="772" spans="1:22" x14ac:dyDescent="0.35">
      <c r="A772" t="s">
        <v>770</v>
      </c>
      <c r="E772" t="s">
        <v>771</v>
      </c>
      <c r="F772" t="s">
        <v>224</v>
      </c>
      <c r="G772" s="47" t="s">
        <v>472</v>
      </c>
      <c r="H772">
        <v>2008</v>
      </c>
      <c r="I772" s="63">
        <v>138.88053320778326</v>
      </c>
      <c r="J772" s="63"/>
      <c r="K772" t="s">
        <v>772</v>
      </c>
      <c r="O772" s="14">
        <f t="shared" si="61"/>
        <v>0.13888053320778326</v>
      </c>
      <c r="T772">
        <v>1</v>
      </c>
      <c r="U772" t="s">
        <v>21</v>
      </c>
      <c r="V772" t="s">
        <v>498</v>
      </c>
    </row>
    <row r="773" spans="1:22" x14ac:dyDescent="0.35">
      <c r="A773" t="s">
        <v>770</v>
      </c>
      <c r="B773" t="s">
        <v>775</v>
      </c>
      <c r="C773" t="str">
        <f t="shared" ref="C773" si="67">_xlfn.CONCAT(B773,U773)</f>
        <v>VC30ET12</v>
      </c>
      <c r="E773" t="s">
        <v>771</v>
      </c>
      <c r="F773" t="s">
        <v>224</v>
      </c>
      <c r="G773" s="47" t="s">
        <v>472</v>
      </c>
      <c r="H773">
        <v>2009</v>
      </c>
      <c r="I773" s="63">
        <v>106.68878165361207</v>
      </c>
      <c r="J773" s="63"/>
      <c r="K773" t="s">
        <v>772</v>
      </c>
      <c r="O773" s="14">
        <f t="shared" si="61"/>
        <v>0.10668878165361206</v>
      </c>
      <c r="Q773" s="51">
        <f>AVERAGE(I773/I772, I772/I771, I771/I770, I770/I769)</f>
        <v>0.96853393473500482</v>
      </c>
      <c r="R773" s="64" t="s">
        <v>774</v>
      </c>
      <c r="T773">
        <v>1</v>
      </c>
      <c r="U773" t="s">
        <v>21</v>
      </c>
      <c r="V773" t="s">
        <v>498</v>
      </c>
    </row>
    <row r="774" spans="1:22" x14ac:dyDescent="0.35">
      <c r="A774" t="s">
        <v>770</v>
      </c>
      <c r="E774" t="s">
        <v>771</v>
      </c>
      <c r="F774" t="s">
        <v>224</v>
      </c>
      <c r="G774" s="47" t="s">
        <v>472</v>
      </c>
      <c r="H774">
        <v>2005</v>
      </c>
      <c r="I774" s="63">
        <v>6.8599999999999994</v>
      </c>
      <c r="J774" s="63"/>
      <c r="K774" t="s">
        <v>772</v>
      </c>
      <c r="O774" s="14">
        <f t="shared" si="61"/>
        <v>6.8599999999999998E-3</v>
      </c>
      <c r="T774">
        <v>1</v>
      </c>
      <c r="U774" t="s">
        <v>23</v>
      </c>
      <c r="V774" t="s">
        <v>22</v>
      </c>
    </row>
    <row r="775" spans="1:22" x14ac:dyDescent="0.35">
      <c r="A775" t="s">
        <v>770</v>
      </c>
      <c r="E775" t="s">
        <v>771</v>
      </c>
      <c r="F775" t="s">
        <v>224</v>
      </c>
      <c r="G775" s="47" t="s">
        <v>472</v>
      </c>
      <c r="H775">
        <v>2006</v>
      </c>
      <c r="I775" s="63">
        <v>11.979999999999999</v>
      </c>
      <c r="J775" s="63"/>
      <c r="K775" t="s">
        <v>772</v>
      </c>
      <c r="O775" s="14">
        <f t="shared" si="61"/>
        <v>1.1979999999999999E-2</v>
      </c>
      <c r="T775">
        <v>1</v>
      </c>
      <c r="U775" t="s">
        <v>23</v>
      </c>
      <c r="V775" t="s">
        <v>22</v>
      </c>
    </row>
    <row r="776" spans="1:22" x14ac:dyDescent="0.35">
      <c r="A776" t="s">
        <v>770</v>
      </c>
      <c r="E776" t="s">
        <v>771</v>
      </c>
      <c r="F776" t="s">
        <v>224</v>
      </c>
      <c r="G776" s="47" t="s">
        <v>472</v>
      </c>
      <c r="H776">
        <v>2007</v>
      </c>
      <c r="I776" s="63">
        <v>12.23</v>
      </c>
      <c r="J776" s="63"/>
      <c r="K776" t="s">
        <v>772</v>
      </c>
      <c r="O776" s="14">
        <f t="shared" si="61"/>
        <v>1.2230000000000001E-2</v>
      </c>
      <c r="T776">
        <v>1</v>
      </c>
      <c r="U776" t="s">
        <v>23</v>
      </c>
      <c r="V776" t="s">
        <v>22</v>
      </c>
    </row>
    <row r="777" spans="1:22" x14ac:dyDescent="0.35">
      <c r="A777" t="s">
        <v>770</v>
      </c>
      <c r="E777" t="s">
        <v>771</v>
      </c>
      <c r="F777" t="s">
        <v>224</v>
      </c>
      <c r="G777" s="47" t="s">
        <v>472</v>
      </c>
      <c r="H777">
        <v>2008</v>
      </c>
      <c r="I777" s="63">
        <v>9.0199999999999978</v>
      </c>
      <c r="J777" s="63"/>
      <c r="K777" t="s">
        <v>772</v>
      </c>
      <c r="O777" s="14">
        <f t="shared" si="61"/>
        <v>9.0199999999999985E-3</v>
      </c>
      <c r="T777">
        <v>1</v>
      </c>
      <c r="U777" t="s">
        <v>23</v>
      </c>
      <c r="V777" t="s">
        <v>22</v>
      </c>
    </row>
    <row r="778" spans="1:22" x14ac:dyDescent="0.35">
      <c r="A778" t="s">
        <v>770</v>
      </c>
      <c r="B778" t="s">
        <v>775</v>
      </c>
      <c r="C778" t="str">
        <f t="shared" ref="C778" si="68">_xlfn.CONCAT(B778,U778)</f>
        <v>VC30ET13</v>
      </c>
      <c r="E778" t="s">
        <v>771</v>
      </c>
      <c r="F778" t="s">
        <v>224</v>
      </c>
      <c r="G778" s="47" t="s">
        <v>472</v>
      </c>
      <c r="H778">
        <v>2009</v>
      </c>
      <c r="I778" s="63">
        <v>9.15</v>
      </c>
      <c r="J778" s="63"/>
      <c r="K778" t="s">
        <v>772</v>
      </c>
      <c r="O778" s="14">
        <f t="shared" si="61"/>
        <v>9.1500000000000001E-3</v>
      </c>
      <c r="Q778" s="51">
        <f>AVERAGE(I778/I777, I777/I776, I776/I775, I775/I774)</f>
        <v>1.1297917194527449</v>
      </c>
      <c r="R778" s="64" t="s">
        <v>774</v>
      </c>
      <c r="T778">
        <v>1</v>
      </c>
      <c r="U778" t="s">
        <v>23</v>
      </c>
      <c r="V778" t="s">
        <v>22</v>
      </c>
    </row>
    <row r="779" spans="1:22" x14ac:dyDescent="0.35">
      <c r="A779" t="s">
        <v>770</v>
      </c>
      <c r="E779" t="s">
        <v>771</v>
      </c>
      <c r="F779" t="s">
        <v>224</v>
      </c>
      <c r="G779" s="47" t="s">
        <v>472</v>
      </c>
      <c r="H779">
        <v>2005</v>
      </c>
      <c r="I779" s="63">
        <v>9.9995772122075657</v>
      </c>
      <c r="J779" s="63"/>
      <c r="K779" t="s">
        <v>772</v>
      </c>
      <c r="O779" s="14">
        <f t="shared" si="61"/>
        <v>9.9995772122075648E-3</v>
      </c>
      <c r="T779">
        <v>1</v>
      </c>
      <c r="U779" t="s">
        <v>13</v>
      </c>
      <c r="V779" t="s">
        <v>12</v>
      </c>
    </row>
    <row r="780" spans="1:22" x14ac:dyDescent="0.35">
      <c r="A780" t="s">
        <v>770</v>
      </c>
      <c r="E780" t="s">
        <v>771</v>
      </c>
      <c r="F780" t="s">
        <v>224</v>
      </c>
      <c r="G780" s="47" t="s">
        <v>472</v>
      </c>
      <c r="H780">
        <v>2006</v>
      </c>
      <c r="I780" s="63">
        <v>11.504453498505123</v>
      </c>
      <c r="J780" s="63"/>
      <c r="K780" t="s">
        <v>772</v>
      </c>
      <c r="O780" s="14">
        <f t="shared" si="61"/>
        <v>1.1504453498505124E-2</v>
      </c>
      <c r="T780">
        <v>1</v>
      </c>
      <c r="U780" t="s">
        <v>13</v>
      </c>
      <c r="V780" t="s">
        <v>12</v>
      </c>
    </row>
    <row r="781" spans="1:22" x14ac:dyDescent="0.35">
      <c r="A781" t="s">
        <v>770</v>
      </c>
      <c r="E781" t="s">
        <v>771</v>
      </c>
      <c r="F781" t="s">
        <v>224</v>
      </c>
      <c r="G781" s="47" t="s">
        <v>472</v>
      </c>
      <c r="H781">
        <v>2007</v>
      </c>
      <c r="I781" s="63">
        <v>9.0225101111178159</v>
      </c>
      <c r="J781" s="63"/>
      <c r="K781" t="s">
        <v>772</v>
      </c>
      <c r="O781" s="14">
        <f t="shared" si="61"/>
        <v>9.0225101111178155E-3</v>
      </c>
      <c r="T781">
        <v>1</v>
      </c>
      <c r="U781" t="s">
        <v>13</v>
      </c>
      <c r="V781" t="s">
        <v>12</v>
      </c>
    </row>
    <row r="782" spans="1:22" x14ac:dyDescent="0.35">
      <c r="A782" t="s">
        <v>770</v>
      </c>
      <c r="E782" t="s">
        <v>771</v>
      </c>
      <c r="F782" t="s">
        <v>224</v>
      </c>
      <c r="G782" s="47" t="s">
        <v>472</v>
      </c>
      <c r="H782">
        <v>2008</v>
      </c>
      <c r="I782" s="63">
        <v>8.9630256176792873</v>
      </c>
      <c r="J782" s="63"/>
      <c r="K782" t="s">
        <v>772</v>
      </c>
      <c r="O782" s="14">
        <f t="shared" si="61"/>
        <v>8.9630256176792874E-3</v>
      </c>
      <c r="T782">
        <v>1</v>
      </c>
      <c r="U782" t="s">
        <v>13</v>
      </c>
      <c r="V782" t="s">
        <v>12</v>
      </c>
    </row>
    <row r="783" spans="1:22" x14ac:dyDescent="0.35">
      <c r="A783" t="s">
        <v>770</v>
      </c>
      <c r="B783" t="s">
        <v>775</v>
      </c>
      <c r="C783" t="str">
        <f t="shared" ref="C783" si="69">_xlfn.CONCAT(B783,U783)</f>
        <v>VC30ET04</v>
      </c>
      <c r="E783" t="s">
        <v>771</v>
      </c>
      <c r="F783" t="s">
        <v>224</v>
      </c>
      <c r="G783" s="47" t="s">
        <v>472</v>
      </c>
      <c r="H783">
        <v>2009</v>
      </c>
      <c r="I783" s="63">
        <v>8.8522952547660001</v>
      </c>
      <c r="J783" s="63"/>
      <c r="K783" t="s">
        <v>772</v>
      </c>
      <c r="O783" s="14">
        <f t="shared" si="61"/>
        <v>8.8522952547659996E-3</v>
      </c>
      <c r="Q783" s="51">
        <f>AVERAGE(I783/I782, I782/I781, I781/I780, I780/I779)</f>
        <v>0.9789523369325448</v>
      </c>
      <c r="R783" s="64" t="s">
        <v>774</v>
      </c>
      <c r="T783">
        <v>1</v>
      </c>
      <c r="U783" t="s">
        <v>13</v>
      </c>
      <c r="V783" t="s">
        <v>12</v>
      </c>
    </row>
    <row r="784" spans="1:22" ht="13" customHeight="1" x14ac:dyDescent="0.35">
      <c r="A784" t="s">
        <v>770</v>
      </c>
      <c r="E784" t="s">
        <v>771</v>
      </c>
      <c r="F784" t="s">
        <v>224</v>
      </c>
      <c r="G784" s="47" t="s">
        <v>472</v>
      </c>
      <c r="H784">
        <v>2005</v>
      </c>
      <c r="I784" s="63">
        <v>8.3412049401792814</v>
      </c>
      <c r="J784" s="63"/>
      <c r="K784" t="s">
        <v>772</v>
      </c>
      <c r="O784" s="14">
        <f t="shared" si="61"/>
        <v>8.3412049401792813E-3</v>
      </c>
      <c r="T784">
        <v>1</v>
      </c>
      <c r="U784" t="s">
        <v>19</v>
      </c>
      <c r="V784" t="s">
        <v>18</v>
      </c>
    </row>
    <row r="785" spans="1:22" ht="13" customHeight="1" x14ac:dyDescent="0.35">
      <c r="A785" t="s">
        <v>770</v>
      </c>
      <c r="E785" t="s">
        <v>771</v>
      </c>
      <c r="F785" t="s">
        <v>224</v>
      </c>
      <c r="G785" s="47" t="s">
        <v>472</v>
      </c>
      <c r="H785">
        <v>2006</v>
      </c>
      <c r="I785" s="63">
        <v>10.196147467470736</v>
      </c>
      <c r="J785" s="63"/>
      <c r="K785" t="s">
        <v>772</v>
      </c>
      <c r="O785" s="14">
        <f t="shared" si="61"/>
        <v>1.0196147467470735E-2</v>
      </c>
      <c r="T785">
        <v>1</v>
      </c>
      <c r="U785" t="s">
        <v>19</v>
      </c>
      <c r="V785" t="s">
        <v>18</v>
      </c>
    </row>
    <row r="786" spans="1:22" ht="13" customHeight="1" x14ac:dyDescent="0.35">
      <c r="A786" t="s">
        <v>770</v>
      </c>
      <c r="E786" t="s">
        <v>771</v>
      </c>
      <c r="F786" t="s">
        <v>224</v>
      </c>
      <c r="G786" s="47" t="s">
        <v>472</v>
      </c>
      <c r="H786">
        <v>2007</v>
      </c>
      <c r="I786" s="63">
        <v>7.5888076188774338</v>
      </c>
      <c r="J786" s="63"/>
      <c r="K786" t="s">
        <v>772</v>
      </c>
      <c r="O786" s="14">
        <f t="shared" si="61"/>
        <v>7.588807618877434E-3</v>
      </c>
      <c r="T786">
        <v>1</v>
      </c>
      <c r="U786" t="s">
        <v>19</v>
      </c>
      <c r="V786" t="s">
        <v>18</v>
      </c>
    </row>
    <row r="787" spans="1:22" ht="13" customHeight="1" x14ac:dyDescent="0.35">
      <c r="A787" t="s">
        <v>770</v>
      </c>
      <c r="E787" t="s">
        <v>771</v>
      </c>
      <c r="F787" t="s">
        <v>224</v>
      </c>
      <c r="G787" s="47" t="s">
        <v>472</v>
      </c>
      <c r="H787">
        <v>2008</v>
      </c>
      <c r="I787" s="63">
        <v>6.1850669445188444</v>
      </c>
      <c r="J787" s="63"/>
      <c r="K787" t="s">
        <v>772</v>
      </c>
      <c r="O787" s="14">
        <f t="shared" si="61"/>
        <v>6.1850669445188446E-3</v>
      </c>
      <c r="T787">
        <v>1</v>
      </c>
      <c r="U787" t="s">
        <v>19</v>
      </c>
      <c r="V787" t="s">
        <v>18</v>
      </c>
    </row>
    <row r="788" spans="1:22" ht="13" customHeight="1" x14ac:dyDescent="0.35">
      <c r="A788" t="s">
        <v>770</v>
      </c>
      <c r="B788" t="s">
        <v>775</v>
      </c>
      <c r="C788" t="str">
        <f t="shared" ref="C788" si="70">_xlfn.CONCAT(B788,U788)</f>
        <v>VC30ET07</v>
      </c>
      <c r="E788" t="s">
        <v>771</v>
      </c>
      <c r="F788" t="s">
        <v>224</v>
      </c>
      <c r="G788" s="47" t="s">
        <v>472</v>
      </c>
      <c r="H788">
        <v>2009</v>
      </c>
      <c r="I788" s="63">
        <v>5.9663104387154009</v>
      </c>
      <c r="J788" s="63"/>
      <c r="K788" t="s">
        <v>772</v>
      </c>
      <c r="O788" s="14">
        <f t="shared" si="61"/>
        <v>5.9663104387154007E-3</v>
      </c>
      <c r="Q788" s="51">
        <f>AVERAGE(I788/I787, I787/I786, I786/I785, I785/I784)</f>
        <v>0.93658031981863554</v>
      </c>
      <c r="R788" s="64" t="s">
        <v>774</v>
      </c>
      <c r="T788">
        <v>1</v>
      </c>
      <c r="U788" t="s">
        <v>19</v>
      </c>
      <c r="V788" t="s">
        <v>18</v>
      </c>
    </row>
    <row r="789" spans="1:22" ht="13" customHeight="1" x14ac:dyDescent="0.35">
      <c r="A789" t="s">
        <v>770</v>
      </c>
      <c r="E789" t="s">
        <v>771</v>
      </c>
      <c r="F789" t="s">
        <v>224</v>
      </c>
      <c r="G789" s="47" t="s">
        <v>472</v>
      </c>
      <c r="H789">
        <v>2005</v>
      </c>
      <c r="I789" s="63">
        <v>1.5648429799688992</v>
      </c>
      <c r="J789" s="63"/>
      <c r="K789" t="s">
        <v>772</v>
      </c>
      <c r="O789" s="14">
        <f t="shared" si="61"/>
        <v>1.5648429799688993E-3</v>
      </c>
      <c r="T789">
        <v>1</v>
      </c>
      <c r="U789" t="s">
        <v>15</v>
      </c>
      <c r="V789" t="s">
        <v>776</v>
      </c>
    </row>
    <row r="790" spans="1:22" ht="13" customHeight="1" x14ac:dyDescent="0.35">
      <c r="A790" t="s">
        <v>770</v>
      </c>
      <c r="E790" t="s">
        <v>771</v>
      </c>
      <c r="F790" t="s">
        <v>224</v>
      </c>
      <c r="G790" s="47" t="s">
        <v>472</v>
      </c>
      <c r="H790">
        <v>2006</v>
      </c>
      <c r="I790" s="63">
        <v>2.2606052243820711</v>
      </c>
      <c r="J790" s="63"/>
      <c r="K790" t="s">
        <v>772</v>
      </c>
      <c r="O790" s="14">
        <f t="shared" si="61"/>
        <v>2.2606052243820712E-3</v>
      </c>
      <c r="T790">
        <v>1</v>
      </c>
      <c r="U790" t="s">
        <v>15</v>
      </c>
      <c r="V790" t="s">
        <v>776</v>
      </c>
    </row>
    <row r="791" spans="1:22" ht="13" customHeight="1" x14ac:dyDescent="0.35">
      <c r="A791" t="s">
        <v>770</v>
      </c>
      <c r="B791" t="s">
        <v>775</v>
      </c>
      <c r="C791" t="str">
        <f t="shared" ref="C791" si="71">_xlfn.CONCAT(B791,U791)</f>
        <v>VC30ET05</v>
      </c>
      <c r="E791" t="s">
        <v>771</v>
      </c>
      <c r="F791" t="s">
        <v>224</v>
      </c>
      <c r="G791" s="47" t="s">
        <v>472</v>
      </c>
      <c r="H791">
        <v>2007</v>
      </c>
      <c r="I791" s="63">
        <v>2.583153614872407</v>
      </c>
      <c r="J791" s="63"/>
      <c r="K791" t="s">
        <v>772</v>
      </c>
      <c r="O791" s="14">
        <f t="shared" si="61"/>
        <v>2.5831536148724068E-3</v>
      </c>
      <c r="Q791" s="51">
        <f>AVERAGE(I791/I790, I790/I789)</f>
        <v>1.2936517202632145</v>
      </c>
      <c r="R791" s="64" t="s">
        <v>774</v>
      </c>
      <c r="T791">
        <v>1</v>
      </c>
      <c r="U791" t="s">
        <v>15</v>
      </c>
      <c r="V791" t="s">
        <v>776</v>
      </c>
    </row>
    <row r="792" spans="1:22" ht="13" customHeight="1" x14ac:dyDescent="0.35">
      <c r="A792" t="s">
        <v>770</v>
      </c>
      <c r="E792" t="s">
        <v>771</v>
      </c>
      <c r="F792" t="s">
        <v>224</v>
      </c>
      <c r="G792" s="47" t="s">
        <v>472</v>
      </c>
      <c r="H792">
        <v>2005</v>
      </c>
      <c r="I792" s="63">
        <v>0.26718205956903951</v>
      </c>
      <c r="J792" s="63"/>
      <c r="K792" t="s">
        <v>772</v>
      </c>
      <c r="O792" s="14">
        <f t="shared" si="61"/>
        <v>2.6718205956903951E-4</v>
      </c>
      <c r="T792">
        <v>1</v>
      </c>
      <c r="U792" t="s">
        <v>7</v>
      </c>
      <c r="V792" t="s">
        <v>6</v>
      </c>
    </row>
    <row r="793" spans="1:22" ht="13" customHeight="1" x14ac:dyDescent="0.35">
      <c r="A793" t="s">
        <v>770</v>
      </c>
      <c r="E793" t="s">
        <v>771</v>
      </c>
      <c r="F793" t="s">
        <v>224</v>
      </c>
      <c r="G793" s="47" t="s">
        <v>472</v>
      </c>
      <c r="H793">
        <v>2006</v>
      </c>
      <c r="I793" s="63">
        <v>0.24722658661949504</v>
      </c>
      <c r="J793" s="63"/>
      <c r="K793" t="s">
        <v>772</v>
      </c>
      <c r="O793" s="14">
        <f t="shared" si="61"/>
        <v>2.4722658661949503E-4</v>
      </c>
      <c r="T793">
        <v>1</v>
      </c>
      <c r="U793" t="s">
        <v>7</v>
      </c>
      <c r="V793" t="s">
        <v>6</v>
      </c>
    </row>
    <row r="794" spans="1:22" ht="13" customHeight="1" x14ac:dyDescent="0.35">
      <c r="A794" t="s">
        <v>770</v>
      </c>
      <c r="E794" t="s">
        <v>771</v>
      </c>
      <c r="F794" t="s">
        <v>224</v>
      </c>
      <c r="G794" s="47" t="s">
        <v>472</v>
      </c>
      <c r="H794">
        <v>2007</v>
      </c>
      <c r="I794" s="63">
        <v>0.16934602647471667</v>
      </c>
      <c r="J794" s="63"/>
      <c r="K794" t="s">
        <v>772</v>
      </c>
      <c r="O794" s="14">
        <f t="shared" si="61"/>
        <v>1.6934602647471667E-4</v>
      </c>
      <c r="T794">
        <v>1</v>
      </c>
      <c r="U794" t="s">
        <v>7</v>
      </c>
      <c r="V794" t="s">
        <v>6</v>
      </c>
    </row>
    <row r="795" spans="1:22" ht="13" customHeight="1" x14ac:dyDescent="0.35">
      <c r="A795" t="s">
        <v>770</v>
      </c>
      <c r="E795" t="s">
        <v>771</v>
      </c>
      <c r="F795" t="s">
        <v>224</v>
      </c>
      <c r="G795" s="47" t="s">
        <v>472</v>
      </c>
      <c r="H795">
        <v>2008</v>
      </c>
      <c r="I795" s="63">
        <v>8.320274213017817E-2</v>
      </c>
      <c r="J795" s="63"/>
      <c r="K795" t="s">
        <v>772</v>
      </c>
      <c r="O795" s="14">
        <f t="shared" si="61"/>
        <v>8.3202742130178173E-5</v>
      </c>
      <c r="T795">
        <v>1</v>
      </c>
      <c r="U795" t="s">
        <v>7</v>
      </c>
      <c r="V795" t="s">
        <v>6</v>
      </c>
    </row>
    <row r="796" spans="1:22" ht="13" customHeight="1" x14ac:dyDescent="0.35">
      <c r="A796" t="s">
        <v>770</v>
      </c>
      <c r="B796" t="s">
        <v>775</v>
      </c>
      <c r="C796" t="str">
        <f t="shared" ref="C796" si="72">_xlfn.CONCAT(B796,U796)</f>
        <v>VC30ET01</v>
      </c>
      <c r="E796" t="s">
        <v>771</v>
      </c>
      <c r="F796" t="s">
        <v>224</v>
      </c>
      <c r="G796" s="47" t="s">
        <v>472</v>
      </c>
      <c r="H796">
        <v>2009</v>
      </c>
      <c r="I796" s="63">
        <v>0.10231923097604891</v>
      </c>
      <c r="J796" s="63"/>
      <c r="K796" t="s">
        <v>772</v>
      </c>
      <c r="O796" s="14">
        <f t="shared" si="61"/>
        <v>1.0231923097604891E-4</v>
      </c>
      <c r="Q796" s="51">
        <f>AVERAGE(I796/I795, I795/I794, I794/I793, I793/I792)-1</f>
        <v>-0.16715743358637758</v>
      </c>
      <c r="R796" s="64" t="s">
        <v>774</v>
      </c>
      <c r="T796">
        <v>1</v>
      </c>
      <c r="U796" t="s">
        <v>7</v>
      </c>
      <c r="V796" t="s">
        <v>6</v>
      </c>
    </row>
    <row r="797" spans="1:22" x14ac:dyDescent="0.35">
      <c r="A797" t="s">
        <v>770</v>
      </c>
      <c r="E797" t="s">
        <v>777</v>
      </c>
      <c r="F797" t="s">
        <v>224</v>
      </c>
      <c r="G797" s="47" t="s">
        <v>472</v>
      </c>
      <c r="H797">
        <v>2005</v>
      </c>
      <c r="I797" s="63">
        <v>10.67</v>
      </c>
      <c r="J797" s="63"/>
      <c r="K797" t="s">
        <v>778</v>
      </c>
      <c r="L797" t="s">
        <v>773</v>
      </c>
      <c r="R797" s="64" t="s">
        <v>774</v>
      </c>
      <c r="T797">
        <v>0</v>
      </c>
      <c r="U797" t="s">
        <v>5</v>
      </c>
      <c r="V797" t="s">
        <v>4</v>
      </c>
    </row>
    <row r="798" spans="1:22" x14ac:dyDescent="0.35">
      <c r="A798" t="s">
        <v>770</v>
      </c>
      <c r="E798" t="s">
        <v>777</v>
      </c>
      <c r="F798" t="s">
        <v>224</v>
      </c>
      <c r="G798" s="47" t="s">
        <v>472</v>
      </c>
      <c r="H798">
        <v>2006</v>
      </c>
      <c r="I798" s="63">
        <v>6.34</v>
      </c>
      <c r="J798" s="63"/>
      <c r="K798" t="s">
        <v>778</v>
      </c>
      <c r="L798" t="s">
        <v>773</v>
      </c>
      <c r="R798" s="64" t="s">
        <v>774</v>
      </c>
      <c r="T798">
        <v>0</v>
      </c>
      <c r="U798" t="s">
        <v>5</v>
      </c>
      <c r="V798" t="s">
        <v>4</v>
      </c>
    </row>
    <row r="799" spans="1:22" x14ac:dyDescent="0.35">
      <c r="A799" t="s">
        <v>770</v>
      </c>
      <c r="E799" t="s">
        <v>777</v>
      </c>
      <c r="F799" t="s">
        <v>224</v>
      </c>
      <c r="G799" s="47" t="s">
        <v>472</v>
      </c>
      <c r="H799">
        <v>2007</v>
      </c>
      <c r="I799" s="63">
        <v>3.98</v>
      </c>
      <c r="J799" s="63"/>
      <c r="K799" t="s">
        <v>778</v>
      </c>
      <c r="L799" t="s">
        <v>773</v>
      </c>
      <c r="R799" s="64" t="s">
        <v>774</v>
      </c>
      <c r="T799">
        <v>0</v>
      </c>
      <c r="U799" t="s">
        <v>5</v>
      </c>
      <c r="V799" t="s">
        <v>4</v>
      </c>
    </row>
    <row r="800" spans="1:22" x14ac:dyDescent="0.35">
      <c r="A800" t="s">
        <v>770</v>
      </c>
      <c r="E800" t="s">
        <v>777</v>
      </c>
      <c r="F800" t="s">
        <v>224</v>
      </c>
      <c r="G800" s="47" t="s">
        <v>472</v>
      </c>
      <c r="H800">
        <v>2008</v>
      </c>
      <c r="I800" s="63">
        <v>4.2699999999999996</v>
      </c>
      <c r="J800" s="63"/>
      <c r="K800" t="s">
        <v>778</v>
      </c>
      <c r="L800" t="s">
        <v>773</v>
      </c>
      <c r="Q800" s="51">
        <f>AVERAGE(I800/I799, I799/I798, I798/I797)</f>
        <v>0.76493796327092367</v>
      </c>
      <c r="R800" s="64" t="s">
        <v>774</v>
      </c>
      <c r="T800">
        <v>0</v>
      </c>
      <c r="U800" t="s">
        <v>5</v>
      </c>
      <c r="V800" t="s">
        <v>4</v>
      </c>
    </row>
    <row r="801" spans="1:22" ht="13" customHeight="1" x14ac:dyDescent="0.35">
      <c r="A801" t="s">
        <v>779</v>
      </c>
      <c r="B801" t="s">
        <v>775</v>
      </c>
      <c r="C801" t="str">
        <f t="shared" ref="C801:C802" si="73">_xlfn.CONCAT(B801,U801)</f>
        <v>VC30ET</v>
      </c>
      <c r="D801" t="s">
        <v>227</v>
      </c>
      <c r="E801" t="s">
        <v>780</v>
      </c>
      <c r="F801" t="s">
        <v>224</v>
      </c>
      <c r="G801" s="47" t="s">
        <v>781</v>
      </c>
      <c r="H801">
        <v>2020</v>
      </c>
      <c r="I801" s="65">
        <v>54.1</v>
      </c>
      <c r="J801" s="65"/>
      <c r="K801" t="s">
        <v>782</v>
      </c>
      <c r="O801" s="14">
        <f>I801/1000*I739/100</f>
        <v>3.6788000000000001E-2</v>
      </c>
      <c r="P801" t="s">
        <v>512</v>
      </c>
      <c r="R801" t="s">
        <v>783</v>
      </c>
      <c r="T801">
        <v>0</v>
      </c>
      <c r="U801" t="s">
        <v>5</v>
      </c>
      <c r="V801" t="s">
        <v>4</v>
      </c>
    </row>
    <row r="802" spans="1:22" x14ac:dyDescent="0.35">
      <c r="A802" t="s">
        <v>784</v>
      </c>
      <c r="B802" t="s">
        <v>785</v>
      </c>
      <c r="C802" t="str">
        <f t="shared" si="73"/>
        <v>VC32ET</v>
      </c>
      <c r="E802" t="s">
        <v>786</v>
      </c>
      <c r="F802" t="s">
        <v>787</v>
      </c>
      <c r="G802" s="47" t="s">
        <v>472</v>
      </c>
      <c r="H802">
        <v>2020</v>
      </c>
      <c r="I802">
        <v>132</v>
      </c>
      <c r="K802" t="s">
        <v>788</v>
      </c>
      <c r="L802" t="s">
        <v>512</v>
      </c>
      <c r="O802">
        <f>I802/100000</f>
        <v>1.32E-3</v>
      </c>
      <c r="P802" t="s">
        <v>512</v>
      </c>
      <c r="Q802" s="51">
        <v>0.92500000000000004</v>
      </c>
      <c r="R802" t="s">
        <v>789</v>
      </c>
      <c r="T802">
        <v>0</v>
      </c>
      <c r="U802" t="s">
        <v>5</v>
      </c>
      <c r="V802" t="s">
        <v>4</v>
      </c>
    </row>
    <row r="803" spans="1:22" x14ac:dyDescent="0.35">
      <c r="A803" t="s">
        <v>790</v>
      </c>
      <c r="B803" t="s">
        <v>785</v>
      </c>
      <c r="E803" t="s">
        <v>786</v>
      </c>
      <c r="F803" t="s">
        <v>787</v>
      </c>
      <c r="G803" s="47" t="s">
        <v>472</v>
      </c>
      <c r="H803">
        <v>2017</v>
      </c>
      <c r="I803">
        <v>112.7</v>
      </c>
      <c r="K803" t="s">
        <v>788</v>
      </c>
      <c r="L803" t="s">
        <v>512</v>
      </c>
      <c r="O803" s="15">
        <f>I803/100000</f>
        <v>1.127E-3</v>
      </c>
      <c r="P803" t="s">
        <v>512</v>
      </c>
      <c r="T803">
        <v>0</v>
      </c>
      <c r="U803" t="s">
        <v>5</v>
      </c>
      <c r="V803" t="s">
        <v>4</v>
      </c>
    </row>
    <row r="804" spans="1:22" x14ac:dyDescent="0.35">
      <c r="A804" t="s">
        <v>790</v>
      </c>
      <c r="B804" t="s">
        <v>785</v>
      </c>
      <c r="C804" t="s">
        <v>791</v>
      </c>
      <c r="E804" t="s">
        <v>786</v>
      </c>
      <c r="F804" t="s">
        <v>787</v>
      </c>
      <c r="G804" s="47" t="s">
        <v>472</v>
      </c>
      <c r="H804">
        <v>2017</v>
      </c>
      <c r="I804">
        <v>100.8</v>
      </c>
      <c r="K804" t="s">
        <v>788</v>
      </c>
      <c r="L804" t="s">
        <v>512</v>
      </c>
      <c r="O804" s="15">
        <f t="shared" ref="O804:O814" si="74">I804/100000</f>
        <v>1.008E-3</v>
      </c>
      <c r="P804" t="s">
        <v>512</v>
      </c>
      <c r="T804">
        <v>1</v>
      </c>
      <c r="U804" t="s">
        <v>7</v>
      </c>
      <c r="V804" t="s">
        <v>6</v>
      </c>
    </row>
    <row r="805" spans="1:22" x14ac:dyDescent="0.35">
      <c r="A805" t="s">
        <v>790</v>
      </c>
      <c r="B805" t="s">
        <v>785</v>
      </c>
      <c r="C805" t="s">
        <v>792</v>
      </c>
      <c r="E805" t="s">
        <v>786</v>
      </c>
      <c r="F805" t="s">
        <v>787</v>
      </c>
      <c r="G805" s="47" t="s">
        <v>472</v>
      </c>
      <c r="H805">
        <v>2017</v>
      </c>
      <c r="I805">
        <v>156.4</v>
      </c>
      <c r="K805" t="s">
        <v>788</v>
      </c>
      <c r="L805" t="s">
        <v>512</v>
      </c>
      <c r="O805" s="15">
        <f t="shared" si="74"/>
        <v>1.5640000000000001E-3</v>
      </c>
      <c r="P805" t="s">
        <v>512</v>
      </c>
      <c r="T805">
        <v>1</v>
      </c>
      <c r="U805" t="s">
        <v>9</v>
      </c>
      <c r="V805" t="s">
        <v>8</v>
      </c>
    </row>
    <row r="806" spans="1:22" x14ac:dyDescent="0.35">
      <c r="A806" t="s">
        <v>790</v>
      </c>
      <c r="B806" t="s">
        <v>785</v>
      </c>
      <c r="C806" t="s">
        <v>793</v>
      </c>
      <c r="E806" t="s">
        <v>786</v>
      </c>
      <c r="F806" t="s">
        <v>787</v>
      </c>
      <c r="G806" s="47" t="s">
        <v>472</v>
      </c>
      <c r="H806">
        <v>2017</v>
      </c>
      <c r="I806">
        <v>108.3</v>
      </c>
      <c r="K806" t="s">
        <v>788</v>
      </c>
      <c r="L806" t="s">
        <v>512</v>
      </c>
      <c r="O806" s="15">
        <f t="shared" si="74"/>
        <v>1.083E-3</v>
      </c>
      <c r="P806" t="s">
        <v>512</v>
      </c>
      <c r="T806">
        <v>1</v>
      </c>
      <c r="U806" t="s">
        <v>11</v>
      </c>
      <c r="V806" t="s">
        <v>10</v>
      </c>
    </row>
    <row r="807" spans="1:22" x14ac:dyDescent="0.35">
      <c r="A807" t="s">
        <v>790</v>
      </c>
      <c r="B807" t="s">
        <v>785</v>
      </c>
      <c r="C807" t="s">
        <v>794</v>
      </c>
      <c r="E807" t="s">
        <v>786</v>
      </c>
      <c r="F807" t="s">
        <v>787</v>
      </c>
      <c r="G807" s="47" t="s">
        <v>472</v>
      </c>
      <c r="H807">
        <v>2017</v>
      </c>
      <c r="I807">
        <v>115.2</v>
      </c>
      <c r="K807" t="s">
        <v>788</v>
      </c>
      <c r="L807" t="s">
        <v>512</v>
      </c>
      <c r="O807" s="15">
        <f t="shared" si="74"/>
        <v>1.152E-3</v>
      </c>
      <c r="P807" t="s">
        <v>512</v>
      </c>
      <c r="T807">
        <v>1</v>
      </c>
      <c r="U807" t="s">
        <v>13</v>
      </c>
      <c r="V807" t="s">
        <v>12</v>
      </c>
    </row>
    <row r="808" spans="1:22" x14ac:dyDescent="0.35">
      <c r="A808" t="s">
        <v>790</v>
      </c>
      <c r="B808" t="s">
        <v>785</v>
      </c>
      <c r="C808" t="s">
        <v>795</v>
      </c>
      <c r="E808" t="s">
        <v>786</v>
      </c>
      <c r="F808" t="s">
        <v>787</v>
      </c>
      <c r="G808" s="47" t="s">
        <v>472</v>
      </c>
      <c r="H808">
        <v>2017</v>
      </c>
      <c r="I808">
        <v>51.1</v>
      </c>
      <c r="K808" t="s">
        <v>788</v>
      </c>
      <c r="L808" t="s">
        <v>512</v>
      </c>
      <c r="O808" s="15">
        <f t="shared" si="74"/>
        <v>5.1100000000000006E-4</v>
      </c>
      <c r="P808" t="s">
        <v>512</v>
      </c>
      <c r="T808">
        <v>1</v>
      </c>
      <c r="U808" t="s">
        <v>15</v>
      </c>
      <c r="V808" t="s">
        <v>14</v>
      </c>
    </row>
    <row r="809" spans="1:22" x14ac:dyDescent="0.35">
      <c r="A809" t="s">
        <v>790</v>
      </c>
      <c r="B809" t="s">
        <v>785</v>
      </c>
      <c r="C809" t="s">
        <v>796</v>
      </c>
      <c r="E809" t="s">
        <v>786</v>
      </c>
      <c r="F809" t="s">
        <v>787</v>
      </c>
      <c r="G809" s="47" t="s">
        <v>472</v>
      </c>
      <c r="H809">
        <v>2017</v>
      </c>
      <c r="I809">
        <v>61.9</v>
      </c>
      <c r="K809" t="s">
        <v>788</v>
      </c>
      <c r="L809" t="s">
        <v>512</v>
      </c>
      <c r="O809" s="15">
        <f t="shared" si="74"/>
        <v>6.1899999999999998E-4</v>
      </c>
      <c r="P809" t="s">
        <v>512</v>
      </c>
      <c r="T809">
        <v>1</v>
      </c>
      <c r="U809" t="s">
        <v>17</v>
      </c>
      <c r="V809" t="s">
        <v>16</v>
      </c>
    </row>
    <row r="810" spans="1:22" x14ac:dyDescent="0.35">
      <c r="A810" t="s">
        <v>790</v>
      </c>
      <c r="B810" t="s">
        <v>785</v>
      </c>
      <c r="C810" t="s">
        <v>797</v>
      </c>
      <c r="E810" t="s">
        <v>786</v>
      </c>
      <c r="F810" t="s">
        <v>787</v>
      </c>
      <c r="G810" s="47" t="s">
        <v>472</v>
      </c>
      <c r="H810">
        <v>2017</v>
      </c>
      <c r="I810">
        <v>101.4</v>
      </c>
      <c r="K810" t="s">
        <v>788</v>
      </c>
      <c r="L810" t="s">
        <v>512</v>
      </c>
      <c r="O810" s="15">
        <f t="shared" si="74"/>
        <v>1.0140000000000001E-3</v>
      </c>
      <c r="P810" t="s">
        <v>512</v>
      </c>
      <c r="T810">
        <v>1</v>
      </c>
      <c r="U810" t="s">
        <v>19</v>
      </c>
      <c r="V810" t="s">
        <v>18</v>
      </c>
    </row>
    <row r="811" spans="1:22" x14ac:dyDescent="0.35">
      <c r="A811" t="s">
        <v>790</v>
      </c>
      <c r="B811" t="s">
        <v>785</v>
      </c>
      <c r="C811" t="s">
        <v>798</v>
      </c>
      <c r="E811" t="s">
        <v>786</v>
      </c>
      <c r="F811" t="s">
        <v>787</v>
      </c>
      <c r="G811" s="47" t="s">
        <v>472</v>
      </c>
      <c r="H811">
        <v>2017</v>
      </c>
      <c r="I811">
        <v>152.69999999999999</v>
      </c>
      <c r="K811" t="s">
        <v>788</v>
      </c>
      <c r="L811" t="s">
        <v>512</v>
      </c>
      <c r="O811" s="15">
        <f t="shared" si="74"/>
        <v>1.5269999999999999E-3</v>
      </c>
      <c r="P811" t="s">
        <v>512</v>
      </c>
      <c r="T811">
        <v>1</v>
      </c>
      <c r="U811" t="s">
        <v>21</v>
      </c>
      <c r="V811" t="s">
        <v>20</v>
      </c>
    </row>
    <row r="812" spans="1:22" x14ac:dyDescent="0.35">
      <c r="A812" t="s">
        <v>790</v>
      </c>
      <c r="B812" t="s">
        <v>785</v>
      </c>
      <c r="C812" t="s">
        <v>799</v>
      </c>
      <c r="E812" t="s">
        <v>786</v>
      </c>
      <c r="F812" t="s">
        <v>787</v>
      </c>
      <c r="G812" s="47" t="s">
        <v>472</v>
      </c>
      <c r="H812">
        <v>2017</v>
      </c>
      <c r="I812">
        <v>206.7</v>
      </c>
      <c r="K812" t="s">
        <v>788</v>
      </c>
      <c r="L812" t="s">
        <v>512</v>
      </c>
      <c r="O812" s="15">
        <f t="shared" si="74"/>
        <v>2.0669999999999998E-3</v>
      </c>
      <c r="P812" t="s">
        <v>512</v>
      </c>
      <c r="T812">
        <v>1</v>
      </c>
      <c r="U812" t="s">
        <v>23</v>
      </c>
      <c r="V812" t="s">
        <v>22</v>
      </c>
    </row>
    <row r="813" spans="1:22" x14ac:dyDescent="0.35">
      <c r="A813" t="s">
        <v>790</v>
      </c>
      <c r="B813" t="s">
        <v>785</v>
      </c>
      <c r="C813" t="s">
        <v>800</v>
      </c>
      <c r="E813" t="s">
        <v>786</v>
      </c>
      <c r="F813" t="s">
        <v>787</v>
      </c>
      <c r="G813" s="47" t="s">
        <v>472</v>
      </c>
      <c r="H813">
        <v>2017</v>
      </c>
      <c r="I813">
        <v>262.10000000000002</v>
      </c>
      <c r="K813" t="s">
        <v>788</v>
      </c>
      <c r="L813" t="s">
        <v>512</v>
      </c>
      <c r="O813" s="15">
        <f t="shared" si="74"/>
        <v>2.6210000000000001E-3</v>
      </c>
      <c r="P813" t="s">
        <v>512</v>
      </c>
      <c r="T813">
        <v>1</v>
      </c>
      <c r="U813" t="s">
        <v>25</v>
      </c>
      <c r="V813" t="s">
        <v>24</v>
      </c>
    </row>
    <row r="814" spans="1:22" x14ac:dyDescent="0.35">
      <c r="A814" t="s">
        <v>790</v>
      </c>
      <c r="B814" t="s">
        <v>785</v>
      </c>
      <c r="C814" t="s">
        <v>801</v>
      </c>
      <c r="E814" t="s">
        <v>786</v>
      </c>
      <c r="F814" t="s">
        <v>787</v>
      </c>
      <c r="G814" s="47" t="s">
        <v>472</v>
      </c>
      <c r="H814">
        <v>2017</v>
      </c>
      <c r="I814">
        <v>348.5</v>
      </c>
      <c r="K814" t="s">
        <v>788</v>
      </c>
      <c r="L814" t="s">
        <v>512</v>
      </c>
      <c r="O814" s="15">
        <f t="shared" si="74"/>
        <v>3.4849999999999998E-3</v>
      </c>
      <c r="P814" t="s">
        <v>512</v>
      </c>
      <c r="T814">
        <v>1</v>
      </c>
      <c r="U814" t="s">
        <v>27</v>
      </c>
      <c r="V814" t="s">
        <v>26</v>
      </c>
    </row>
    <row r="815" spans="1:22" x14ac:dyDescent="0.35">
      <c r="A815" t="s">
        <v>802</v>
      </c>
      <c r="F815" t="s">
        <v>803</v>
      </c>
      <c r="G815" s="47" t="s">
        <v>804</v>
      </c>
      <c r="H815" t="s">
        <v>805</v>
      </c>
      <c r="I815">
        <v>19.600000000000001</v>
      </c>
      <c r="J815" t="s">
        <v>806</v>
      </c>
      <c r="K815" t="s">
        <v>807</v>
      </c>
      <c r="L815" t="s">
        <v>517</v>
      </c>
      <c r="T815">
        <v>0</v>
      </c>
      <c r="U815" t="s">
        <v>5</v>
      </c>
      <c r="V815" t="s">
        <v>4</v>
      </c>
    </row>
    <row r="816" spans="1:22" x14ac:dyDescent="0.35">
      <c r="A816" t="s">
        <v>802</v>
      </c>
      <c r="F816" t="s">
        <v>803</v>
      </c>
      <c r="G816" s="47" t="s">
        <v>808</v>
      </c>
      <c r="H816">
        <v>2012</v>
      </c>
      <c r="I816">
        <v>28.3</v>
      </c>
      <c r="J816" t="s">
        <v>809</v>
      </c>
      <c r="K816" t="s">
        <v>810</v>
      </c>
      <c r="L816" t="s">
        <v>523</v>
      </c>
      <c r="T816">
        <v>1</v>
      </c>
      <c r="U816" t="s">
        <v>11</v>
      </c>
      <c r="V816" t="s">
        <v>10</v>
      </c>
    </row>
    <row r="817" spans="1:22" x14ac:dyDescent="0.35">
      <c r="A817" t="s">
        <v>802</v>
      </c>
      <c r="F817" t="s">
        <v>803</v>
      </c>
      <c r="G817" s="47" t="s">
        <v>804</v>
      </c>
      <c r="H817">
        <v>2014</v>
      </c>
      <c r="I817">
        <v>16.899999999999999</v>
      </c>
      <c r="J817" t="s">
        <v>811</v>
      </c>
      <c r="K817" t="s">
        <v>807</v>
      </c>
      <c r="L817" t="s">
        <v>523</v>
      </c>
      <c r="T817">
        <v>1</v>
      </c>
      <c r="U817" t="s">
        <v>13</v>
      </c>
      <c r="V817" t="s">
        <v>12</v>
      </c>
    </row>
    <row r="818" spans="1:22" x14ac:dyDescent="0.35">
      <c r="A818" t="s">
        <v>802</v>
      </c>
      <c r="F818" t="s">
        <v>803</v>
      </c>
      <c r="G818" s="47" t="s">
        <v>804</v>
      </c>
      <c r="H818">
        <v>2013</v>
      </c>
      <c r="I818">
        <v>18.8</v>
      </c>
      <c r="J818" t="s">
        <v>812</v>
      </c>
      <c r="K818" t="s">
        <v>813</v>
      </c>
      <c r="L818" t="s">
        <v>523</v>
      </c>
      <c r="T818">
        <v>1</v>
      </c>
      <c r="U818" t="s">
        <v>19</v>
      </c>
      <c r="V818" t="s">
        <v>814</v>
      </c>
    </row>
    <row r="819" spans="1:22" x14ac:dyDescent="0.35">
      <c r="A819" t="s">
        <v>802</v>
      </c>
      <c r="F819" t="s">
        <v>803</v>
      </c>
      <c r="G819" s="47" t="s">
        <v>815</v>
      </c>
      <c r="H819">
        <v>2014</v>
      </c>
      <c r="I819">
        <v>18.100000000000001</v>
      </c>
      <c r="J819" t="s">
        <v>816</v>
      </c>
      <c r="K819" t="s">
        <v>817</v>
      </c>
      <c r="L819" t="s">
        <v>523</v>
      </c>
      <c r="T819">
        <v>1</v>
      </c>
      <c r="U819" t="s">
        <v>7</v>
      </c>
      <c r="V819" t="s">
        <v>6</v>
      </c>
    </row>
    <row r="820" spans="1:22" x14ac:dyDescent="0.35">
      <c r="A820" t="s">
        <v>802</v>
      </c>
      <c r="F820" t="s">
        <v>803</v>
      </c>
      <c r="G820" s="47" t="s">
        <v>818</v>
      </c>
      <c r="H820">
        <v>2009</v>
      </c>
      <c r="I820">
        <v>30.3</v>
      </c>
      <c r="J820" t="s">
        <v>819</v>
      </c>
      <c r="K820" t="s">
        <v>820</v>
      </c>
      <c r="L820" t="s">
        <v>523</v>
      </c>
      <c r="T820">
        <v>1</v>
      </c>
      <c r="U820" t="s">
        <v>25</v>
      </c>
      <c r="V820" t="s">
        <v>24</v>
      </c>
    </row>
    <row r="821" spans="1:22" x14ac:dyDescent="0.35">
      <c r="A821" t="s">
        <v>821</v>
      </c>
      <c r="B821" t="s">
        <v>822</v>
      </c>
      <c r="C821" t="str">
        <f t="shared" ref="C821:C830" si="75">_xlfn.CONCAT(B821,U821)</f>
        <v>VC34ET</v>
      </c>
      <c r="F821" t="s">
        <v>803</v>
      </c>
      <c r="G821" s="47" t="s">
        <v>815</v>
      </c>
      <c r="H821" t="s">
        <v>554</v>
      </c>
      <c r="I821">
        <v>21.81</v>
      </c>
      <c r="J821" t="s">
        <v>823</v>
      </c>
      <c r="K821" t="s">
        <v>817</v>
      </c>
      <c r="L821" t="s">
        <v>523</v>
      </c>
      <c r="O821">
        <f>I821/100</f>
        <v>0.21809999999999999</v>
      </c>
      <c r="P821" t="s">
        <v>523</v>
      </c>
      <c r="T821">
        <v>0</v>
      </c>
      <c r="U821" t="s">
        <v>5</v>
      </c>
      <c r="V821" t="s">
        <v>4</v>
      </c>
    </row>
    <row r="822" spans="1:22" x14ac:dyDescent="0.35">
      <c r="A822" t="s">
        <v>821</v>
      </c>
      <c r="B822" t="s">
        <v>822</v>
      </c>
      <c r="C822" t="str">
        <f t="shared" si="75"/>
        <v>VC34ETR</v>
      </c>
      <c r="F822" t="s">
        <v>803</v>
      </c>
      <c r="G822" s="47" t="s">
        <v>815</v>
      </c>
      <c r="H822" t="s">
        <v>696</v>
      </c>
      <c r="I822">
        <v>18.45</v>
      </c>
      <c r="J822" t="s">
        <v>824</v>
      </c>
      <c r="K822" t="s">
        <v>817</v>
      </c>
      <c r="L822" t="s">
        <v>523</v>
      </c>
      <c r="O822">
        <f t="shared" ref="O822:O830" si="76">I822/100</f>
        <v>0.1845</v>
      </c>
      <c r="P822" t="s">
        <v>523</v>
      </c>
      <c r="T822">
        <v>0.5</v>
      </c>
      <c r="U822" t="s">
        <v>284</v>
      </c>
      <c r="V822" t="s">
        <v>283</v>
      </c>
    </row>
    <row r="823" spans="1:22" x14ac:dyDescent="0.35">
      <c r="A823" t="s">
        <v>821</v>
      </c>
      <c r="B823" t="s">
        <v>822</v>
      </c>
      <c r="C823" t="str">
        <f t="shared" si="75"/>
        <v>VC34ETU</v>
      </c>
      <c r="F823" t="s">
        <v>803</v>
      </c>
      <c r="G823" s="47" t="s">
        <v>815</v>
      </c>
      <c r="H823" t="s">
        <v>554</v>
      </c>
      <c r="I823">
        <v>22.85</v>
      </c>
      <c r="J823" t="s">
        <v>825</v>
      </c>
      <c r="K823" t="s">
        <v>817</v>
      </c>
      <c r="L823" t="s">
        <v>517</v>
      </c>
      <c r="O823">
        <f t="shared" si="76"/>
        <v>0.22850000000000001</v>
      </c>
      <c r="P823" t="s">
        <v>517</v>
      </c>
      <c r="T823">
        <v>0.5</v>
      </c>
      <c r="U823" t="s">
        <v>270</v>
      </c>
      <c r="V823" t="s">
        <v>269</v>
      </c>
    </row>
    <row r="824" spans="1:22" x14ac:dyDescent="0.35">
      <c r="A824" t="s">
        <v>821</v>
      </c>
      <c r="B824" t="s">
        <v>822</v>
      </c>
      <c r="C824" t="str">
        <f t="shared" si="75"/>
        <v>VC34ET01</v>
      </c>
      <c r="F824" t="s">
        <v>803</v>
      </c>
      <c r="G824" s="47" t="s">
        <v>815</v>
      </c>
      <c r="H824" t="s">
        <v>826</v>
      </c>
      <c r="I824">
        <v>15.36</v>
      </c>
      <c r="J824" t="s">
        <v>827</v>
      </c>
      <c r="K824" t="s">
        <v>817</v>
      </c>
      <c r="L824" t="s">
        <v>517</v>
      </c>
      <c r="O824">
        <f t="shared" si="76"/>
        <v>0.15359999999999999</v>
      </c>
      <c r="P824" t="s">
        <v>517</v>
      </c>
      <c r="T824">
        <v>1</v>
      </c>
      <c r="U824" t="s">
        <v>7</v>
      </c>
      <c r="V824" t="s">
        <v>6</v>
      </c>
    </row>
    <row r="825" spans="1:22" x14ac:dyDescent="0.35">
      <c r="A825" t="s">
        <v>821</v>
      </c>
      <c r="B825" t="s">
        <v>822</v>
      </c>
      <c r="C825" t="str">
        <f t="shared" si="75"/>
        <v>VC34ET03</v>
      </c>
      <c r="F825" t="s">
        <v>803</v>
      </c>
      <c r="G825" s="47" t="s">
        <v>815</v>
      </c>
      <c r="H825" t="s">
        <v>696</v>
      </c>
      <c r="I825">
        <v>22.27</v>
      </c>
      <c r="J825" t="s">
        <v>828</v>
      </c>
      <c r="K825" t="s">
        <v>817</v>
      </c>
      <c r="L825" t="s">
        <v>517</v>
      </c>
      <c r="O825">
        <f t="shared" si="76"/>
        <v>0.22270000000000001</v>
      </c>
      <c r="P825" t="s">
        <v>517</v>
      </c>
      <c r="T825">
        <v>1</v>
      </c>
      <c r="U825" t="s">
        <v>11</v>
      </c>
      <c r="V825" t="s">
        <v>10</v>
      </c>
    </row>
    <row r="826" spans="1:22" x14ac:dyDescent="0.35">
      <c r="A826" t="s">
        <v>821</v>
      </c>
      <c r="B826" t="s">
        <v>822</v>
      </c>
      <c r="C826" t="str">
        <f t="shared" si="75"/>
        <v>VC34ET04</v>
      </c>
      <c r="F826" t="s">
        <v>803</v>
      </c>
      <c r="G826" s="47" t="s">
        <v>815</v>
      </c>
      <c r="H826" t="s">
        <v>696</v>
      </c>
      <c r="I826">
        <v>19.829999999999998</v>
      </c>
      <c r="J826" t="s">
        <v>829</v>
      </c>
      <c r="K826" t="s">
        <v>817</v>
      </c>
      <c r="L826" t="s">
        <v>517</v>
      </c>
      <c r="O826">
        <f t="shared" si="76"/>
        <v>0.19829999999999998</v>
      </c>
      <c r="P826" t="s">
        <v>517</v>
      </c>
      <c r="T826">
        <v>1</v>
      </c>
      <c r="U826" t="s">
        <v>13</v>
      </c>
      <c r="V826" t="s">
        <v>12</v>
      </c>
    </row>
    <row r="827" spans="1:22" x14ac:dyDescent="0.35">
      <c r="A827" t="s">
        <v>821</v>
      </c>
      <c r="B827" t="s">
        <v>822</v>
      </c>
      <c r="C827" t="str">
        <f t="shared" si="75"/>
        <v>VC34ET05</v>
      </c>
      <c r="F827" t="s">
        <v>803</v>
      </c>
      <c r="G827" s="47" t="s">
        <v>815</v>
      </c>
      <c r="H827">
        <v>2017</v>
      </c>
      <c r="I827">
        <v>21.14</v>
      </c>
      <c r="J827" t="s">
        <v>830</v>
      </c>
      <c r="K827" t="s">
        <v>817</v>
      </c>
      <c r="L827" t="s">
        <v>517</v>
      </c>
      <c r="O827">
        <f t="shared" si="76"/>
        <v>0.2114</v>
      </c>
      <c r="P827" t="s">
        <v>517</v>
      </c>
      <c r="T827">
        <v>1</v>
      </c>
      <c r="U827" t="s">
        <v>15</v>
      </c>
      <c r="V827" t="s">
        <v>14</v>
      </c>
    </row>
    <row r="828" spans="1:22" x14ac:dyDescent="0.35">
      <c r="A828" t="s">
        <v>821</v>
      </c>
      <c r="B828" t="s">
        <v>822</v>
      </c>
      <c r="C828" t="str">
        <f t="shared" si="75"/>
        <v>VC34ET07</v>
      </c>
      <c r="F828" t="s">
        <v>803</v>
      </c>
      <c r="G828" s="47" t="s">
        <v>815</v>
      </c>
      <c r="H828" t="s">
        <v>510</v>
      </c>
      <c r="I828">
        <v>23.83</v>
      </c>
      <c r="J828" t="s">
        <v>831</v>
      </c>
      <c r="K828" t="s">
        <v>817</v>
      </c>
      <c r="L828" t="s">
        <v>517</v>
      </c>
      <c r="O828">
        <f t="shared" si="76"/>
        <v>0.23829999999999998</v>
      </c>
      <c r="P828" t="s">
        <v>517</v>
      </c>
      <c r="T828">
        <v>1</v>
      </c>
      <c r="U828" t="s">
        <v>19</v>
      </c>
      <c r="V828" t="s">
        <v>18</v>
      </c>
    </row>
    <row r="829" spans="1:22" x14ac:dyDescent="0.35">
      <c r="A829" t="s">
        <v>821</v>
      </c>
      <c r="B829" t="s">
        <v>822</v>
      </c>
      <c r="C829" t="str">
        <f t="shared" si="75"/>
        <v>VC34ET14</v>
      </c>
      <c r="F829" t="s">
        <v>803</v>
      </c>
      <c r="G829" s="47" t="s">
        <v>815</v>
      </c>
      <c r="H829" t="s">
        <v>554</v>
      </c>
      <c r="I829">
        <v>25.35</v>
      </c>
      <c r="J829" t="s">
        <v>832</v>
      </c>
      <c r="K829" t="s">
        <v>817</v>
      </c>
      <c r="L829" t="s">
        <v>517</v>
      </c>
      <c r="O829">
        <f t="shared" si="76"/>
        <v>0.2535</v>
      </c>
      <c r="P829" t="s">
        <v>517</v>
      </c>
      <c r="T829">
        <v>1</v>
      </c>
      <c r="U829" t="s">
        <v>25</v>
      </c>
      <c r="V829" t="s">
        <v>24</v>
      </c>
    </row>
    <row r="830" spans="1:22" x14ac:dyDescent="0.35">
      <c r="A830" t="s">
        <v>821</v>
      </c>
      <c r="B830" t="s">
        <v>822</v>
      </c>
      <c r="C830" t="str">
        <f t="shared" si="75"/>
        <v>VC34ET15</v>
      </c>
      <c r="F830" t="s">
        <v>803</v>
      </c>
      <c r="G830" s="47" t="s">
        <v>818</v>
      </c>
      <c r="H830">
        <v>2019</v>
      </c>
      <c r="I830">
        <v>24.43</v>
      </c>
      <c r="J830" t="s">
        <v>833</v>
      </c>
      <c r="K830" t="s">
        <v>834</v>
      </c>
      <c r="L830" t="s">
        <v>523</v>
      </c>
      <c r="O830">
        <f t="shared" si="76"/>
        <v>0.24429999999999999</v>
      </c>
      <c r="P830" t="s">
        <v>523</v>
      </c>
      <c r="T830">
        <v>1</v>
      </c>
      <c r="U830" t="s">
        <v>27</v>
      </c>
      <c r="V830" t="s">
        <v>26</v>
      </c>
    </row>
    <row r="831" spans="1:22" x14ac:dyDescent="0.35">
      <c r="A831" t="s">
        <v>835</v>
      </c>
      <c r="D831" t="s">
        <v>836</v>
      </c>
      <c r="F831" t="s">
        <v>837</v>
      </c>
      <c r="G831" s="47" t="s">
        <v>804</v>
      </c>
      <c r="H831">
        <v>2015</v>
      </c>
      <c r="I831">
        <v>3.2</v>
      </c>
      <c r="K831" t="s">
        <v>807</v>
      </c>
      <c r="L831" t="s">
        <v>523</v>
      </c>
      <c r="O831">
        <f>I831/100</f>
        <v>3.2000000000000001E-2</v>
      </c>
      <c r="Q831" s="64"/>
      <c r="T831">
        <v>0</v>
      </c>
      <c r="U831" t="s">
        <v>5</v>
      </c>
      <c r="V831" t="s">
        <v>4</v>
      </c>
    </row>
    <row r="832" spans="1:22" x14ac:dyDescent="0.35">
      <c r="A832" t="s">
        <v>835</v>
      </c>
      <c r="F832" t="s">
        <v>837</v>
      </c>
      <c r="G832" s="47" t="s">
        <v>838</v>
      </c>
      <c r="H832">
        <v>2015</v>
      </c>
      <c r="I832">
        <v>3.5</v>
      </c>
      <c r="K832" t="s">
        <v>839</v>
      </c>
      <c r="L832" t="s">
        <v>523</v>
      </c>
      <c r="Q832" s="64"/>
      <c r="T832">
        <v>0</v>
      </c>
      <c r="U832" t="s">
        <v>5</v>
      </c>
      <c r="V832" t="s">
        <v>4</v>
      </c>
    </row>
    <row r="833" spans="1:22" x14ac:dyDescent="0.35">
      <c r="A833" t="s">
        <v>835</v>
      </c>
      <c r="F833" t="s">
        <v>837</v>
      </c>
      <c r="G833" s="47" t="s">
        <v>840</v>
      </c>
      <c r="H833">
        <v>2015</v>
      </c>
      <c r="I833">
        <v>3</v>
      </c>
      <c r="K833" t="s">
        <v>841</v>
      </c>
      <c r="L833" t="s">
        <v>523</v>
      </c>
      <c r="Q833" s="48"/>
      <c r="T833">
        <v>0</v>
      </c>
      <c r="U833" t="s">
        <v>5</v>
      </c>
      <c r="V833" t="s">
        <v>4</v>
      </c>
    </row>
    <row r="834" spans="1:22" x14ac:dyDescent="0.35">
      <c r="A834" t="s">
        <v>835</v>
      </c>
      <c r="B834" t="s">
        <v>842</v>
      </c>
      <c r="C834" t="str">
        <f t="shared" ref="C834:C839" si="77">_xlfn.CONCAT(B834,U834)</f>
        <v>VC35aET</v>
      </c>
      <c r="F834" t="s">
        <v>837</v>
      </c>
      <c r="G834" s="47" t="s">
        <v>843</v>
      </c>
      <c r="H834">
        <v>2015</v>
      </c>
      <c r="I834">
        <v>2.6</v>
      </c>
      <c r="K834" t="s">
        <v>844</v>
      </c>
      <c r="L834" t="s">
        <v>523</v>
      </c>
      <c r="O834">
        <f>I834/100</f>
        <v>2.6000000000000002E-2</v>
      </c>
      <c r="Q834" s="48">
        <v>1</v>
      </c>
      <c r="R834" t="s">
        <v>845</v>
      </c>
      <c r="T834">
        <v>0</v>
      </c>
      <c r="U834" t="s">
        <v>5</v>
      </c>
      <c r="V834" t="s">
        <v>4</v>
      </c>
    </row>
    <row r="835" spans="1:22" x14ac:dyDescent="0.35">
      <c r="A835" t="s">
        <v>835</v>
      </c>
      <c r="B835" t="s">
        <v>846</v>
      </c>
      <c r="C835" t="str">
        <f t="shared" si="77"/>
        <v>VC35bET</v>
      </c>
      <c r="F835" t="s">
        <v>837</v>
      </c>
      <c r="G835" s="47" t="s">
        <v>847</v>
      </c>
      <c r="H835">
        <v>2015</v>
      </c>
      <c r="I835">
        <v>2.6</v>
      </c>
      <c r="K835" t="s">
        <v>848</v>
      </c>
      <c r="L835" t="s">
        <v>523</v>
      </c>
      <c r="O835">
        <f t="shared" ref="O835:O839" si="78">I835/100</f>
        <v>2.6000000000000002E-2</v>
      </c>
      <c r="Q835" s="48">
        <v>1</v>
      </c>
      <c r="R835" t="s">
        <v>845</v>
      </c>
      <c r="T835">
        <v>0</v>
      </c>
      <c r="U835" t="s">
        <v>5</v>
      </c>
      <c r="V835" t="s">
        <v>4</v>
      </c>
    </row>
    <row r="836" spans="1:22" x14ac:dyDescent="0.35">
      <c r="A836" t="s">
        <v>835</v>
      </c>
      <c r="B836" t="s">
        <v>849</v>
      </c>
      <c r="C836" t="str">
        <f t="shared" si="77"/>
        <v>VC35cET</v>
      </c>
      <c r="F836" t="s">
        <v>837</v>
      </c>
      <c r="G836" s="47" t="s">
        <v>850</v>
      </c>
      <c r="H836">
        <v>2015</v>
      </c>
      <c r="I836">
        <v>3.9</v>
      </c>
      <c r="K836" t="s">
        <v>851</v>
      </c>
      <c r="L836" t="s">
        <v>523</v>
      </c>
      <c r="O836">
        <f t="shared" si="78"/>
        <v>3.9E-2</v>
      </c>
      <c r="Q836" s="48">
        <v>1</v>
      </c>
      <c r="R836" t="s">
        <v>845</v>
      </c>
      <c r="T836">
        <v>0</v>
      </c>
      <c r="U836" t="s">
        <v>5</v>
      </c>
      <c r="V836" t="s">
        <v>4</v>
      </c>
    </row>
    <row r="837" spans="1:22" x14ac:dyDescent="0.35">
      <c r="A837" t="s">
        <v>835</v>
      </c>
      <c r="B837" t="s">
        <v>852</v>
      </c>
      <c r="C837" t="str">
        <f t="shared" si="77"/>
        <v>VC35dET</v>
      </c>
      <c r="F837" t="s">
        <v>837</v>
      </c>
      <c r="G837" s="47" t="s">
        <v>853</v>
      </c>
      <c r="H837">
        <v>2015</v>
      </c>
      <c r="I837">
        <v>4.3</v>
      </c>
      <c r="K837" t="s">
        <v>854</v>
      </c>
      <c r="L837" t="s">
        <v>523</v>
      </c>
      <c r="O837">
        <f t="shared" si="78"/>
        <v>4.2999999999999997E-2</v>
      </c>
      <c r="Q837" s="48">
        <v>1</v>
      </c>
      <c r="R837" t="s">
        <v>845</v>
      </c>
      <c r="T837">
        <v>0</v>
      </c>
      <c r="U837" t="s">
        <v>5</v>
      </c>
      <c r="V837" t="s">
        <v>4</v>
      </c>
    </row>
    <row r="838" spans="1:22" x14ac:dyDescent="0.35">
      <c r="A838" t="s">
        <v>835</v>
      </c>
      <c r="B838" t="s">
        <v>855</v>
      </c>
      <c r="C838" t="str">
        <f t="shared" si="77"/>
        <v>VC35eET</v>
      </c>
      <c r="F838" t="s">
        <v>837</v>
      </c>
      <c r="G838" s="47" t="s">
        <v>856</v>
      </c>
      <c r="H838">
        <v>2015</v>
      </c>
      <c r="I838">
        <v>4.9000000000000004</v>
      </c>
      <c r="K838" t="s">
        <v>857</v>
      </c>
      <c r="L838" t="s">
        <v>523</v>
      </c>
      <c r="O838">
        <f t="shared" si="78"/>
        <v>4.9000000000000002E-2</v>
      </c>
      <c r="Q838" s="48">
        <v>1</v>
      </c>
      <c r="R838" t="s">
        <v>845</v>
      </c>
      <c r="T838">
        <v>0</v>
      </c>
      <c r="U838" t="s">
        <v>5</v>
      </c>
      <c r="V838" t="s">
        <v>4</v>
      </c>
    </row>
    <row r="839" spans="1:22" x14ac:dyDescent="0.35">
      <c r="A839" t="s">
        <v>835</v>
      </c>
      <c r="B839" t="s">
        <v>858</v>
      </c>
      <c r="C839" t="str">
        <f t="shared" si="77"/>
        <v>VC35fET</v>
      </c>
      <c r="F839" t="s">
        <v>837</v>
      </c>
      <c r="G839" s="47" t="s">
        <v>859</v>
      </c>
      <c r="H839">
        <v>2015</v>
      </c>
      <c r="I839">
        <v>4.5999999999999996</v>
      </c>
      <c r="K839" t="s">
        <v>860</v>
      </c>
      <c r="L839" t="s">
        <v>523</v>
      </c>
      <c r="O839">
        <f t="shared" si="78"/>
        <v>4.5999999999999999E-2</v>
      </c>
      <c r="Q839" s="48">
        <v>1</v>
      </c>
      <c r="R839" t="s">
        <v>845</v>
      </c>
      <c r="T839">
        <v>0</v>
      </c>
      <c r="U839" t="s">
        <v>5</v>
      </c>
      <c r="V839" t="s">
        <v>4</v>
      </c>
    </row>
    <row r="840" spans="1:22" s="52" customFormat="1" x14ac:dyDescent="0.35">
      <c r="A840" s="52" t="s">
        <v>861</v>
      </c>
      <c r="F840" s="52" t="s">
        <v>862</v>
      </c>
      <c r="G840" s="53" t="s">
        <v>863</v>
      </c>
      <c r="H840" s="52">
        <v>2015</v>
      </c>
      <c r="I840" s="52">
        <v>8.9</v>
      </c>
      <c r="K840" s="52" t="s">
        <v>839</v>
      </c>
      <c r="Q840" s="57"/>
      <c r="T840" s="52">
        <v>0</v>
      </c>
      <c r="U840" s="52" t="s">
        <v>5</v>
      </c>
      <c r="V840" s="52" t="s">
        <v>4</v>
      </c>
    </row>
    <row r="841" spans="1:22" x14ac:dyDescent="0.35">
      <c r="A841" t="s">
        <v>475</v>
      </c>
      <c r="B841" t="s">
        <v>864</v>
      </c>
      <c r="C841" t="str">
        <f t="shared" ref="C841:C869" si="79">_xlfn.CONCAT(B841,U841)</f>
        <v>VC36ET</v>
      </c>
      <c r="D841" t="s">
        <v>865</v>
      </c>
      <c r="E841" t="s">
        <v>866</v>
      </c>
      <c r="F841" t="s">
        <v>862</v>
      </c>
      <c r="G841" s="47" t="s">
        <v>863</v>
      </c>
      <c r="H841">
        <v>2016</v>
      </c>
      <c r="I841">
        <v>4.7</v>
      </c>
      <c r="K841" t="s">
        <v>839</v>
      </c>
      <c r="L841" t="s">
        <v>867</v>
      </c>
      <c r="O841" s="14">
        <f>I841/100</f>
        <v>4.7E-2</v>
      </c>
      <c r="Q841" s="58">
        <f>(I841/I842)^(1/(H841-H842))</f>
        <v>0.91570376443284174</v>
      </c>
      <c r="T841">
        <v>0</v>
      </c>
      <c r="U841" t="s">
        <v>5</v>
      </c>
      <c r="V841" t="s">
        <v>4</v>
      </c>
    </row>
    <row r="842" spans="1:22" x14ac:dyDescent="0.35">
      <c r="A842" t="s">
        <v>475</v>
      </c>
      <c r="B842" t="s">
        <v>864</v>
      </c>
      <c r="E842" t="s">
        <v>866</v>
      </c>
      <c r="F842" t="s">
        <v>862</v>
      </c>
      <c r="G842" s="47" t="s">
        <v>863</v>
      </c>
      <c r="H842">
        <v>2011</v>
      </c>
      <c r="I842">
        <v>7.3</v>
      </c>
      <c r="K842" t="s">
        <v>839</v>
      </c>
      <c r="L842" t="s">
        <v>867</v>
      </c>
      <c r="O842" s="14">
        <f t="shared" ref="O842:O868" si="80">I842/100</f>
        <v>7.2999999999999995E-2</v>
      </c>
      <c r="T842">
        <v>0</v>
      </c>
      <c r="U842" t="s">
        <v>5</v>
      </c>
      <c r="V842" t="s">
        <v>4</v>
      </c>
    </row>
    <row r="843" spans="1:22" x14ac:dyDescent="0.35">
      <c r="A843" t="s">
        <v>475</v>
      </c>
      <c r="B843" t="s">
        <v>864</v>
      </c>
      <c r="C843" t="str">
        <f t="shared" si="79"/>
        <v>VC36ETR</v>
      </c>
      <c r="E843" t="s">
        <v>866</v>
      </c>
      <c r="F843" t="s">
        <v>862</v>
      </c>
      <c r="G843" s="47" t="s">
        <v>863</v>
      </c>
      <c r="H843">
        <v>2016</v>
      </c>
      <c r="I843">
        <v>4.5</v>
      </c>
      <c r="K843" t="s">
        <v>839</v>
      </c>
      <c r="L843" t="s">
        <v>867</v>
      </c>
      <c r="O843" s="14">
        <f t="shared" si="80"/>
        <v>4.4999999999999998E-2</v>
      </c>
      <c r="Q843" s="58">
        <f>(I843/I844)^(1/(H843-H844))</f>
        <v>0.93791647568279557</v>
      </c>
      <c r="T843">
        <v>0.5</v>
      </c>
      <c r="U843" t="s">
        <v>284</v>
      </c>
      <c r="V843" t="s">
        <v>283</v>
      </c>
    </row>
    <row r="844" spans="1:22" x14ac:dyDescent="0.35">
      <c r="A844" t="s">
        <v>475</v>
      </c>
      <c r="B844" t="s">
        <v>864</v>
      </c>
      <c r="E844" t="s">
        <v>866</v>
      </c>
      <c r="F844" t="s">
        <v>862</v>
      </c>
      <c r="G844" s="47" t="s">
        <v>863</v>
      </c>
      <c r="H844">
        <v>2011</v>
      </c>
      <c r="I844">
        <v>6.2</v>
      </c>
      <c r="K844" t="s">
        <v>839</v>
      </c>
      <c r="L844" t="s">
        <v>867</v>
      </c>
      <c r="O844" s="14">
        <f t="shared" si="80"/>
        <v>6.2E-2</v>
      </c>
      <c r="T844">
        <v>0.5</v>
      </c>
      <c r="U844" t="s">
        <v>284</v>
      </c>
      <c r="V844" t="s">
        <v>283</v>
      </c>
    </row>
    <row r="845" spans="1:22" x14ac:dyDescent="0.35">
      <c r="A845" t="s">
        <v>475</v>
      </c>
      <c r="B845" t="s">
        <v>864</v>
      </c>
      <c r="C845" t="str">
        <f t="shared" si="79"/>
        <v>VC36ETU</v>
      </c>
      <c r="E845" t="s">
        <v>866</v>
      </c>
      <c r="F845" t="s">
        <v>862</v>
      </c>
      <c r="G845" s="47" t="s">
        <v>863</v>
      </c>
      <c r="H845">
        <v>2016</v>
      </c>
      <c r="I845">
        <v>4.5</v>
      </c>
      <c r="K845" t="s">
        <v>839</v>
      </c>
      <c r="L845" t="s">
        <v>867</v>
      </c>
      <c r="O845" s="14">
        <f t="shared" si="80"/>
        <v>4.4999999999999998E-2</v>
      </c>
      <c r="Q845" s="58">
        <f>(I845/I846)^(1/(H845-H846))</f>
        <v>0.88264617913314714</v>
      </c>
      <c r="T845">
        <v>0.5</v>
      </c>
      <c r="U845" t="s">
        <v>270</v>
      </c>
      <c r="V845" t="s">
        <v>269</v>
      </c>
    </row>
    <row r="846" spans="1:22" x14ac:dyDescent="0.35">
      <c r="A846" t="s">
        <v>475</v>
      </c>
      <c r="B846" t="s">
        <v>864</v>
      </c>
      <c r="E846" t="s">
        <v>866</v>
      </c>
      <c r="F846" t="s">
        <v>862</v>
      </c>
      <c r="G846" s="47" t="s">
        <v>863</v>
      </c>
      <c r="H846">
        <v>2011</v>
      </c>
      <c r="I846">
        <v>8.4</v>
      </c>
      <c r="K846" t="s">
        <v>839</v>
      </c>
      <c r="L846" t="s">
        <v>867</v>
      </c>
      <c r="O846" s="14">
        <f t="shared" si="80"/>
        <v>8.4000000000000005E-2</v>
      </c>
      <c r="T846">
        <v>0.5</v>
      </c>
      <c r="U846" t="s">
        <v>270</v>
      </c>
      <c r="V846" t="s">
        <v>269</v>
      </c>
    </row>
    <row r="847" spans="1:22" x14ac:dyDescent="0.35">
      <c r="A847" t="s">
        <v>475</v>
      </c>
      <c r="B847" t="s">
        <v>864</v>
      </c>
      <c r="C847" t="str">
        <f t="shared" si="79"/>
        <v>VC36ET01</v>
      </c>
      <c r="E847" t="s">
        <v>866</v>
      </c>
      <c r="F847" t="s">
        <v>862</v>
      </c>
      <c r="G847" s="47" t="s">
        <v>863</v>
      </c>
      <c r="H847">
        <v>2016</v>
      </c>
      <c r="I847">
        <v>1.2</v>
      </c>
      <c r="K847" t="s">
        <v>839</v>
      </c>
      <c r="L847" t="s">
        <v>867</v>
      </c>
      <c r="O847" s="14">
        <f t="shared" si="80"/>
        <v>1.2E-2</v>
      </c>
      <c r="Q847" s="58">
        <f>(I847/I848)^(1/(H847-H848))</f>
        <v>0.94408751129490198</v>
      </c>
      <c r="T847">
        <v>1</v>
      </c>
      <c r="U847" t="s">
        <v>7</v>
      </c>
      <c r="V847" t="s">
        <v>6</v>
      </c>
    </row>
    <row r="848" spans="1:22" x14ac:dyDescent="0.35">
      <c r="A848" t="s">
        <v>475</v>
      </c>
      <c r="B848" t="s">
        <v>864</v>
      </c>
      <c r="E848" t="s">
        <v>866</v>
      </c>
      <c r="F848" t="s">
        <v>862</v>
      </c>
      <c r="G848" s="47" t="s">
        <v>863</v>
      </c>
      <c r="H848">
        <v>2011</v>
      </c>
      <c r="I848">
        <v>1.6</v>
      </c>
      <c r="K848" t="s">
        <v>839</v>
      </c>
      <c r="L848" t="s">
        <v>867</v>
      </c>
      <c r="O848" s="14">
        <f t="shared" si="80"/>
        <v>1.6E-2</v>
      </c>
      <c r="T848">
        <v>1</v>
      </c>
      <c r="U848" t="s">
        <v>7</v>
      </c>
      <c r="V848" t="s">
        <v>6</v>
      </c>
    </row>
    <row r="849" spans="1:22" x14ac:dyDescent="0.35">
      <c r="A849" t="s">
        <v>475</v>
      </c>
      <c r="B849" t="s">
        <v>864</v>
      </c>
      <c r="C849" t="str">
        <f t="shared" si="79"/>
        <v>VC36ET02</v>
      </c>
      <c r="E849" t="s">
        <v>866</v>
      </c>
      <c r="F849" t="s">
        <v>862</v>
      </c>
      <c r="G849" s="47" t="s">
        <v>863</v>
      </c>
      <c r="H849">
        <v>2016</v>
      </c>
      <c r="I849">
        <v>10</v>
      </c>
      <c r="K849" t="s">
        <v>839</v>
      </c>
      <c r="L849" t="s">
        <v>867</v>
      </c>
      <c r="O849" s="14">
        <f t="shared" si="80"/>
        <v>0.1</v>
      </c>
      <c r="Q849" s="58">
        <f>(I849/I850)^(1/(H849-H850))</f>
        <v>0.85180272951111635</v>
      </c>
      <c r="T849">
        <v>1</v>
      </c>
      <c r="U849" t="s">
        <v>9</v>
      </c>
      <c r="V849" t="s">
        <v>8</v>
      </c>
    </row>
    <row r="850" spans="1:22" x14ac:dyDescent="0.35">
      <c r="A850" t="s">
        <v>475</v>
      </c>
      <c r="B850" t="s">
        <v>864</v>
      </c>
      <c r="E850" t="s">
        <v>866</v>
      </c>
      <c r="F850" t="s">
        <v>862</v>
      </c>
      <c r="G850" s="47" t="s">
        <v>863</v>
      </c>
      <c r="H850">
        <v>2011</v>
      </c>
      <c r="I850">
        <v>22.3</v>
      </c>
      <c r="K850" t="s">
        <v>839</v>
      </c>
      <c r="L850" t="s">
        <v>867</v>
      </c>
      <c r="O850" s="14">
        <f t="shared" si="80"/>
        <v>0.223</v>
      </c>
      <c r="T850">
        <v>1</v>
      </c>
      <c r="U850" t="s">
        <v>9</v>
      </c>
      <c r="V850" t="s">
        <v>8</v>
      </c>
    </row>
    <row r="851" spans="1:22" x14ac:dyDescent="0.35">
      <c r="A851" t="s">
        <v>475</v>
      </c>
      <c r="B851" t="s">
        <v>864</v>
      </c>
      <c r="C851" t="str">
        <f t="shared" si="79"/>
        <v>VC36ET03</v>
      </c>
      <c r="E851" t="s">
        <v>866</v>
      </c>
      <c r="F851" t="s">
        <v>862</v>
      </c>
      <c r="G851" s="47" t="s">
        <v>863</v>
      </c>
      <c r="H851">
        <v>2016</v>
      </c>
      <c r="I851">
        <v>0.7</v>
      </c>
      <c r="K851" t="s">
        <v>839</v>
      </c>
      <c r="L851" t="s">
        <v>867</v>
      </c>
      <c r="O851" s="14">
        <f t="shared" si="80"/>
        <v>6.9999999999999993E-3</v>
      </c>
      <c r="Q851" s="58">
        <f>(I851/I852)^(1/(H851-H852))</f>
        <v>0.78158705837046549</v>
      </c>
      <c r="T851">
        <v>1</v>
      </c>
      <c r="U851" t="s">
        <v>11</v>
      </c>
      <c r="V851" t="s">
        <v>10</v>
      </c>
    </row>
    <row r="852" spans="1:22" x14ac:dyDescent="0.35">
      <c r="A852" t="s">
        <v>475</v>
      </c>
      <c r="B852" t="s">
        <v>864</v>
      </c>
      <c r="E852" t="s">
        <v>866</v>
      </c>
      <c r="F852" t="s">
        <v>862</v>
      </c>
      <c r="G852" s="47" t="s">
        <v>863</v>
      </c>
      <c r="H852">
        <v>2011</v>
      </c>
      <c r="I852">
        <v>2.4</v>
      </c>
      <c r="K852" t="s">
        <v>839</v>
      </c>
      <c r="L852" t="s">
        <v>867</v>
      </c>
      <c r="O852" s="14">
        <f t="shared" si="80"/>
        <v>2.4E-2</v>
      </c>
      <c r="T852">
        <v>1</v>
      </c>
      <c r="U852" t="s">
        <v>11</v>
      </c>
      <c r="V852" t="s">
        <v>10</v>
      </c>
    </row>
    <row r="853" spans="1:22" x14ac:dyDescent="0.35">
      <c r="A853" t="s">
        <v>475</v>
      </c>
      <c r="B853" t="s">
        <v>864</v>
      </c>
      <c r="C853" t="str">
        <f t="shared" si="79"/>
        <v>VC36ET04</v>
      </c>
      <c r="E853" t="s">
        <v>866</v>
      </c>
      <c r="F853" t="s">
        <v>862</v>
      </c>
      <c r="G853" s="47" t="s">
        <v>863</v>
      </c>
      <c r="H853">
        <v>2016</v>
      </c>
      <c r="I853">
        <v>6.7</v>
      </c>
      <c r="K853" t="s">
        <v>839</v>
      </c>
      <c r="L853" t="s">
        <v>867</v>
      </c>
      <c r="O853" s="14">
        <f t="shared" si="80"/>
        <v>6.7000000000000004E-2</v>
      </c>
      <c r="Q853" s="58">
        <f>(I853/I854)^(1/(H853-H854))</f>
        <v>0.94268470047285413</v>
      </c>
      <c r="T853">
        <v>1</v>
      </c>
      <c r="U853" t="s">
        <v>13</v>
      </c>
      <c r="V853" t="s">
        <v>12</v>
      </c>
    </row>
    <row r="854" spans="1:22" x14ac:dyDescent="0.35">
      <c r="A854" t="s">
        <v>475</v>
      </c>
      <c r="B854" t="s">
        <v>864</v>
      </c>
      <c r="E854" t="s">
        <v>866</v>
      </c>
      <c r="F854" t="s">
        <v>862</v>
      </c>
      <c r="G854" s="47" t="s">
        <v>863</v>
      </c>
      <c r="H854">
        <v>2011</v>
      </c>
      <c r="I854">
        <v>9</v>
      </c>
      <c r="K854" t="s">
        <v>839</v>
      </c>
      <c r="L854" t="s">
        <v>867</v>
      </c>
      <c r="O854" s="14">
        <f t="shared" si="80"/>
        <v>0.09</v>
      </c>
      <c r="T854">
        <v>1</v>
      </c>
      <c r="U854" t="s">
        <v>13</v>
      </c>
      <c r="V854" t="s">
        <v>12</v>
      </c>
    </row>
    <row r="855" spans="1:22" x14ac:dyDescent="0.35">
      <c r="A855" t="s">
        <v>475</v>
      </c>
      <c r="B855" t="s">
        <v>864</v>
      </c>
      <c r="C855" t="str">
        <f t="shared" si="79"/>
        <v>VC36ET05</v>
      </c>
      <c r="E855" t="s">
        <v>866</v>
      </c>
      <c r="F855" t="s">
        <v>862</v>
      </c>
      <c r="G855" s="47" t="s">
        <v>863</v>
      </c>
      <c r="H855">
        <v>2016</v>
      </c>
      <c r="I855">
        <v>18.2</v>
      </c>
      <c r="K855" t="s">
        <v>839</v>
      </c>
      <c r="L855" t="s">
        <v>867</v>
      </c>
      <c r="O855" s="14">
        <f t="shared" si="80"/>
        <v>0.182</v>
      </c>
      <c r="Q855" s="58">
        <f>(I855/I856)^(1/(H855-H856))</f>
        <v>0.94538970591709703</v>
      </c>
      <c r="T855">
        <v>1</v>
      </c>
      <c r="U855" t="s">
        <v>15</v>
      </c>
      <c r="V855" t="s">
        <v>14</v>
      </c>
    </row>
    <row r="856" spans="1:22" x14ac:dyDescent="0.35">
      <c r="A856" t="s">
        <v>475</v>
      </c>
      <c r="B856" t="s">
        <v>864</v>
      </c>
      <c r="E856" t="s">
        <v>866</v>
      </c>
      <c r="F856" t="s">
        <v>862</v>
      </c>
      <c r="G856" s="47" t="s">
        <v>863</v>
      </c>
      <c r="H856">
        <v>2011</v>
      </c>
      <c r="I856">
        <v>24.1</v>
      </c>
      <c r="K856" t="s">
        <v>839</v>
      </c>
      <c r="L856" t="s">
        <v>867</v>
      </c>
      <c r="O856" s="14">
        <f t="shared" si="80"/>
        <v>0.24100000000000002</v>
      </c>
      <c r="T856">
        <v>1</v>
      </c>
      <c r="U856" t="s">
        <v>15</v>
      </c>
      <c r="V856" t="s">
        <v>14</v>
      </c>
    </row>
    <row r="857" spans="1:22" x14ac:dyDescent="0.35">
      <c r="A857" t="s">
        <v>475</v>
      </c>
      <c r="B857" t="s">
        <v>864</v>
      </c>
      <c r="C857" t="str">
        <f t="shared" si="79"/>
        <v>VC36ET06</v>
      </c>
      <c r="E857" t="s">
        <v>866</v>
      </c>
      <c r="F857" t="s">
        <v>862</v>
      </c>
      <c r="G857" s="47" t="s">
        <v>863</v>
      </c>
      <c r="H857">
        <v>2016</v>
      </c>
      <c r="I857">
        <v>12.8</v>
      </c>
      <c r="K857" t="s">
        <v>839</v>
      </c>
      <c r="L857" t="s">
        <v>867</v>
      </c>
      <c r="O857" s="14">
        <f t="shared" si="80"/>
        <v>0.128</v>
      </c>
      <c r="Q857" s="58">
        <f>(I857/I858)^(1/(H857-H858))</f>
        <v>1.046458378616733</v>
      </c>
      <c r="T857">
        <v>1</v>
      </c>
      <c r="U857" t="s">
        <v>17</v>
      </c>
      <c r="V857" t="s">
        <v>16</v>
      </c>
    </row>
    <row r="858" spans="1:22" x14ac:dyDescent="0.35">
      <c r="A858" t="s">
        <v>475</v>
      </c>
      <c r="B858" t="s">
        <v>864</v>
      </c>
      <c r="E858" t="s">
        <v>866</v>
      </c>
      <c r="F858" t="s">
        <v>862</v>
      </c>
      <c r="G858" s="47" t="s">
        <v>863</v>
      </c>
      <c r="H858">
        <v>2011</v>
      </c>
      <c r="I858">
        <v>10.199999999999999</v>
      </c>
      <c r="K858" t="s">
        <v>839</v>
      </c>
      <c r="L858" t="s">
        <v>867</v>
      </c>
      <c r="O858" s="14">
        <f t="shared" si="80"/>
        <v>0.10199999999999999</v>
      </c>
      <c r="T858">
        <v>1</v>
      </c>
      <c r="U858" t="s">
        <v>17</v>
      </c>
      <c r="V858" t="s">
        <v>16</v>
      </c>
    </row>
    <row r="859" spans="1:22" x14ac:dyDescent="0.35">
      <c r="A859" t="s">
        <v>475</v>
      </c>
      <c r="B859" t="s">
        <v>864</v>
      </c>
      <c r="C859" t="str">
        <f t="shared" si="79"/>
        <v>VC36ET07</v>
      </c>
      <c r="E859" t="s">
        <v>866</v>
      </c>
      <c r="F859" t="s">
        <v>862</v>
      </c>
      <c r="G859" s="47" t="s">
        <v>863</v>
      </c>
      <c r="H859">
        <v>2016</v>
      </c>
      <c r="I859">
        <v>2.7</v>
      </c>
      <c r="K859" t="s">
        <v>839</v>
      </c>
      <c r="L859" t="s">
        <v>867</v>
      </c>
      <c r="O859" s="14">
        <f t="shared" si="80"/>
        <v>2.7000000000000003E-2</v>
      </c>
      <c r="Q859" s="58">
        <f>(I859/I860)^(1/(H859-H860))</f>
        <v>0.86118762733689047</v>
      </c>
      <c r="T859">
        <v>1</v>
      </c>
      <c r="U859" t="s">
        <v>19</v>
      </c>
      <c r="V859" t="s">
        <v>18</v>
      </c>
    </row>
    <row r="860" spans="1:22" x14ac:dyDescent="0.35">
      <c r="A860" t="s">
        <v>475</v>
      </c>
      <c r="B860" t="s">
        <v>864</v>
      </c>
      <c r="E860" t="s">
        <v>866</v>
      </c>
      <c r="F860" t="s">
        <v>862</v>
      </c>
      <c r="G860" s="47" t="s">
        <v>863</v>
      </c>
      <c r="H860">
        <v>2011</v>
      </c>
      <c r="I860">
        <v>5.7</v>
      </c>
      <c r="K860" t="s">
        <v>839</v>
      </c>
      <c r="L860" t="s">
        <v>867</v>
      </c>
      <c r="O860" s="14">
        <f t="shared" si="80"/>
        <v>5.7000000000000002E-2</v>
      </c>
      <c r="T860">
        <v>1</v>
      </c>
      <c r="U860" t="s">
        <v>19</v>
      </c>
      <c r="V860" t="s">
        <v>18</v>
      </c>
    </row>
    <row r="861" spans="1:22" x14ac:dyDescent="0.35">
      <c r="A861" t="s">
        <v>475</v>
      </c>
      <c r="B861" t="s">
        <v>864</v>
      </c>
      <c r="C861" t="str">
        <f t="shared" si="79"/>
        <v>VC36ET12</v>
      </c>
      <c r="E861" t="s">
        <v>866</v>
      </c>
      <c r="F861" t="s">
        <v>862</v>
      </c>
      <c r="G861" s="47" t="s">
        <v>863</v>
      </c>
      <c r="H861">
        <v>2016</v>
      </c>
      <c r="I861">
        <v>10.8</v>
      </c>
      <c r="K861" t="s">
        <v>839</v>
      </c>
      <c r="L861" t="s">
        <v>867</v>
      </c>
      <c r="O861" s="14">
        <f t="shared" si="80"/>
        <v>0.10800000000000001</v>
      </c>
      <c r="Q861" s="58">
        <f>(I861/I862)^(1/(H861-H862))</f>
        <v>0.88405391544249468</v>
      </c>
      <c r="T861">
        <v>1</v>
      </c>
      <c r="U861" t="s">
        <v>21</v>
      </c>
      <c r="V861" t="s">
        <v>20</v>
      </c>
    </row>
    <row r="862" spans="1:22" x14ac:dyDescent="0.35">
      <c r="A862" t="s">
        <v>475</v>
      </c>
      <c r="B862" t="s">
        <v>864</v>
      </c>
      <c r="E862" t="s">
        <v>866</v>
      </c>
      <c r="F862" t="s">
        <v>862</v>
      </c>
      <c r="G862" s="47" t="s">
        <v>863</v>
      </c>
      <c r="H862">
        <v>2011</v>
      </c>
      <c r="I862">
        <v>20</v>
      </c>
      <c r="K862" t="s">
        <v>839</v>
      </c>
      <c r="L862" t="s">
        <v>867</v>
      </c>
      <c r="O862" s="14">
        <f t="shared" si="80"/>
        <v>0.2</v>
      </c>
      <c r="T862">
        <v>1</v>
      </c>
      <c r="U862" t="s">
        <v>21</v>
      </c>
      <c r="V862" t="s">
        <v>20</v>
      </c>
    </row>
    <row r="863" spans="1:22" x14ac:dyDescent="0.35">
      <c r="A863" t="s">
        <v>475</v>
      </c>
      <c r="B863" t="s">
        <v>864</v>
      </c>
      <c r="C863" t="str">
        <f t="shared" si="79"/>
        <v>VC36ET13</v>
      </c>
      <c r="E863" t="s">
        <v>866</v>
      </c>
      <c r="F863" t="s">
        <v>862</v>
      </c>
      <c r="G863" s="47" t="s">
        <v>863</v>
      </c>
      <c r="H863">
        <v>2016</v>
      </c>
      <c r="I863">
        <v>15.5</v>
      </c>
      <c r="K863" t="s">
        <v>839</v>
      </c>
      <c r="L863" t="s">
        <v>867</v>
      </c>
      <c r="O863" s="14">
        <f t="shared" si="80"/>
        <v>0.155</v>
      </c>
      <c r="Q863" s="58">
        <f>(I863/I864)^(1/(H863-H864))</f>
        <v>0.88531407257085371</v>
      </c>
      <c r="T863">
        <v>1</v>
      </c>
      <c r="U863" t="s">
        <v>23</v>
      </c>
      <c r="V863" t="s">
        <v>22</v>
      </c>
    </row>
    <row r="864" spans="1:22" x14ac:dyDescent="0.35">
      <c r="A864" t="s">
        <v>475</v>
      </c>
      <c r="B864" t="s">
        <v>864</v>
      </c>
      <c r="E864" t="s">
        <v>866</v>
      </c>
      <c r="F864" t="s">
        <v>862</v>
      </c>
      <c r="G864" s="47" t="s">
        <v>863</v>
      </c>
      <c r="H864">
        <v>2011</v>
      </c>
      <c r="I864">
        <v>28.5</v>
      </c>
      <c r="K864" t="s">
        <v>839</v>
      </c>
      <c r="L864" t="s">
        <v>867</v>
      </c>
      <c r="O864" s="14">
        <f t="shared" si="80"/>
        <v>0.28499999999999998</v>
      </c>
      <c r="T864">
        <v>1</v>
      </c>
      <c r="U864" t="s">
        <v>23</v>
      </c>
      <c r="V864" t="s">
        <v>22</v>
      </c>
    </row>
    <row r="865" spans="1:22" x14ac:dyDescent="0.35">
      <c r="A865" t="s">
        <v>475</v>
      </c>
      <c r="B865" t="s">
        <v>864</v>
      </c>
      <c r="C865" t="str">
        <f t="shared" si="79"/>
        <v>VC36ET14</v>
      </c>
      <c r="E865" t="s">
        <v>866</v>
      </c>
      <c r="F865" t="s">
        <v>862</v>
      </c>
      <c r="G865" s="47" t="s">
        <v>863</v>
      </c>
      <c r="H865">
        <v>2016</v>
      </c>
      <c r="I865">
        <v>6.3</v>
      </c>
      <c r="K865" t="s">
        <v>839</v>
      </c>
      <c r="L865" t="s">
        <v>867</v>
      </c>
      <c r="O865" s="14">
        <f t="shared" si="80"/>
        <v>6.3E-2</v>
      </c>
      <c r="Q865" s="58">
        <f>(I865/I866)^(1/(H865-H866))</f>
        <v>0.95097939279558963</v>
      </c>
      <c r="T865">
        <v>1</v>
      </c>
      <c r="U865" t="s">
        <v>25</v>
      </c>
      <c r="V865" t="s">
        <v>24</v>
      </c>
    </row>
    <row r="866" spans="1:22" x14ac:dyDescent="0.35">
      <c r="A866" t="s">
        <v>475</v>
      </c>
      <c r="B866" t="s">
        <v>864</v>
      </c>
      <c r="E866" t="s">
        <v>866</v>
      </c>
      <c r="F866" t="s">
        <v>862</v>
      </c>
      <c r="G866" s="47" t="s">
        <v>863</v>
      </c>
      <c r="H866">
        <v>2011</v>
      </c>
      <c r="I866">
        <v>8.1</v>
      </c>
      <c r="K866" t="s">
        <v>839</v>
      </c>
      <c r="L866" t="s">
        <v>867</v>
      </c>
      <c r="O866" s="14">
        <f t="shared" si="80"/>
        <v>8.1000000000000003E-2</v>
      </c>
      <c r="T866">
        <v>1</v>
      </c>
      <c r="U866" t="s">
        <v>25</v>
      </c>
      <c r="V866" t="s">
        <v>24</v>
      </c>
    </row>
    <row r="867" spans="1:22" x14ac:dyDescent="0.35">
      <c r="A867" t="s">
        <v>475</v>
      </c>
      <c r="B867" t="s">
        <v>864</v>
      </c>
      <c r="C867" t="str">
        <f t="shared" si="79"/>
        <v>VC36ET15</v>
      </c>
      <c r="E867" t="s">
        <v>866</v>
      </c>
      <c r="F867" t="s">
        <v>862</v>
      </c>
      <c r="G867" s="47" t="s">
        <v>863</v>
      </c>
      <c r="H867">
        <v>2016</v>
      </c>
      <c r="I867">
        <v>15.2</v>
      </c>
      <c r="K867" t="s">
        <v>839</v>
      </c>
      <c r="L867" t="s">
        <v>867</v>
      </c>
      <c r="O867" s="14">
        <f t="shared" si="80"/>
        <v>0.152</v>
      </c>
      <c r="Q867" s="58">
        <f>(I867/I868)^(1/(H867-H868))</f>
        <v>0.90169711782321127</v>
      </c>
      <c r="T867">
        <v>1</v>
      </c>
      <c r="U867" t="s">
        <v>27</v>
      </c>
      <c r="V867" t="s">
        <v>26</v>
      </c>
    </row>
    <row r="868" spans="1:22" x14ac:dyDescent="0.35">
      <c r="A868" t="s">
        <v>475</v>
      </c>
      <c r="B868" t="s">
        <v>864</v>
      </c>
      <c r="E868" t="s">
        <v>866</v>
      </c>
      <c r="F868" t="s">
        <v>862</v>
      </c>
      <c r="G868" s="47" t="s">
        <v>863</v>
      </c>
      <c r="H868">
        <v>2011</v>
      </c>
      <c r="I868">
        <v>25.5</v>
      </c>
      <c r="K868" t="s">
        <v>839</v>
      </c>
      <c r="L868" t="s">
        <v>867</v>
      </c>
      <c r="O868" s="14">
        <f t="shared" si="80"/>
        <v>0.255</v>
      </c>
      <c r="T868">
        <v>1</v>
      </c>
      <c r="U868" t="s">
        <v>27</v>
      </c>
      <c r="V868" t="s">
        <v>26</v>
      </c>
    </row>
    <row r="869" spans="1:22" s="52" customFormat="1" x14ac:dyDescent="0.35">
      <c r="A869" s="52" t="s">
        <v>868</v>
      </c>
      <c r="B869" s="52" t="s">
        <v>869</v>
      </c>
      <c r="C869" s="52" t="str">
        <f t="shared" si="79"/>
        <v>VC37aET</v>
      </c>
      <c r="D869" s="52" t="s">
        <v>870</v>
      </c>
      <c r="F869" s="52" t="s">
        <v>862</v>
      </c>
      <c r="G869" s="53"/>
      <c r="H869" s="52" t="s">
        <v>871</v>
      </c>
      <c r="I869" s="52">
        <v>8.6999999999999993</v>
      </c>
      <c r="K869" s="52" t="s">
        <v>872</v>
      </c>
      <c r="L869" s="52" t="s">
        <v>517</v>
      </c>
      <c r="O869" s="52">
        <f>(I869/100)*(1-I881/100)</f>
        <v>8.2649999999999987E-2</v>
      </c>
      <c r="Q869" s="57"/>
      <c r="T869" s="52">
        <v>0</v>
      </c>
      <c r="U869" s="52" t="s">
        <v>5</v>
      </c>
      <c r="V869" s="52" t="s">
        <v>4</v>
      </c>
    </row>
    <row r="870" spans="1:22" x14ac:dyDescent="0.35">
      <c r="A870" t="s">
        <v>873</v>
      </c>
      <c r="F870" t="s">
        <v>862</v>
      </c>
      <c r="H870">
        <v>2018</v>
      </c>
      <c r="I870">
        <v>4.9000000000000004</v>
      </c>
      <c r="L870" t="s">
        <v>523</v>
      </c>
      <c r="Q870" s="64"/>
      <c r="T870">
        <v>3</v>
      </c>
      <c r="U870" t="s">
        <v>874</v>
      </c>
      <c r="V870" t="s">
        <v>875</v>
      </c>
    </row>
    <row r="871" spans="1:22" x14ac:dyDescent="0.35">
      <c r="A871" t="s">
        <v>873</v>
      </c>
      <c r="F871" t="s">
        <v>862</v>
      </c>
      <c r="H871">
        <v>2018</v>
      </c>
      <c r="I871">
        <v>3.51</v>
      </c>
      <c r="L871" t="s">
        <v>523</v>
      </c>
      <c r="Q871" s="64"/>
      <c r="U871" t="s">
        <v>876</v>
      </c>
      <c r="V871" t="s">
        <v>877</v>
      </c>
    </row>
    <row r="872" spans="1:22" x14ac:dyDescent="0.35">
      <c r="A872" t="s">
        <v>873</v>
      </c>
      <c r="F872" t="s">
        <v>862</v>
      </c>
      <c r="H872">
        <v>2018</v>
      </c>
      <c r="I872">
        <v>6.24</v>
      </c>
      <c r="L872" t="s">
        <v>523</v>
      </c>
      <c r="Q872" s="64"/>
      <c r="U872" t="s">
        <v>878</v>
      </c>
      <c r="V872" t="s">
        <v>879</v>
      </c>
    </row>
    <row r="873" spans="1:22" x14ac:dyDescent="0.35">
      <c r="A873" t="s">
        <v>880</v>
      </c>
      <c r="F873" t="s">
        <v>862</v>
      </c>
      <c r="G873" s="47" t="s">
        <v>881</v>
      </c>
      <c r="H873">
        <v>2009</v>
      </c>
      <c r="I873">
        <v>1.5</v>
      </c>
      <c r="J873" t="s">
        <v>882</v>
      </c>
      <c r="L873" t="s">
        <v>523</v>
      </c>
      <c r="Q873" s="64"/>
      <c r="T873">
        <v>0</v>
      </c>
      <c r="U873" t="s">
        <v>5</v>
      </c>
      <c r="V873" t="s">
        <v>4</v>
      </c>
    </row>
    <row r="874" spans="1:22" x14ac:dyDescent="0.35">
      <c r="A874" t="s">
        <v>880</v>
      </c>
      <c r="F874" t="s">
        <v>862</v>
      </c>
      <c r="G874" s="47" t="s">
        <v>881</v>
      </c>
      <c r="H874">
        <v>2009</v>
      </c>
      <c r="I874">
        <v>3.2</v>
      </c>
      <c r="J874" t="s">
        <v>883</v>
      </c>
      <c r="L874" t="s">
        <v>523</v>
      </c>
      <c r="Q874" s="64"/>
      <c r="T874">
        <v>0.5</v>
      </c>
      <c r="U874" t="s">
        <v>270</v>
      </c>
      <c r="V874" t="s">
        <v>269</v>
      </c>
    </row>
    <row r="875" spans="1:22" x14ac:dyDescent="0.35">
      <c r="A875" t="s">
        <v>880</v>
      </c>
      <c r="F875" t="s">
        <v>862</v>
      </c>
      <c r="G875" s="47" t="s">
        <v>881</v>
      </c>
      <c r="H875">
        <v>2009</v>
      </c>
      <c r="I875">
        <v>0.9</v>
      </c>
      <c r="J875" t="s">
        <v>884</v>
      </c>
      <c r="L875" t="s">
        <v>523</v>
      </c>
      <c r="Q875" s="64"/>
      <c r="T875">
        <v>0.5</v>
      </c>
      <c r="U875" t="s">
        <v>284</v>
      </c>
      <c r="V875" t="s">
        <v>283</v>
      </c>
    </row>
    <row r="876" spans="1:22" x14ac:dyDescent="0.35">
      <c r="A876" t="s">
        <v>880</v>
      </c>
      <c r="F876" t="s">
        <v>862</v>
      </c>
      <c r="G876" s="47" t="s">
        <v>843</v>
      </c>
      <c r="H876">
        <v>2009</v>
      </c>
      <c r="I876">
        <v>0.7</v>
      </c>
      <c r="L876" t="s">
        <v>523</v>
      </c>
      <c r="Q876" s="66">
        <v>1</v>
      </c>
      <c r="R876" t="s">
        <v>845</v>
      </c>
    </row>
    <row r="877" spans="1:22" x14ac:dyDescent="0.35">
      <c r="A877" t="s">
        <v>880</v>
      </c>
      <c r="F877" t="s">
        <v>862</v>
      </c>
      <c r="G877" s="47" t="s">
        <v>847</v>
      </c>
      <c r="H877">
        <v>2009</v>
      </c>
      <c r="I877">
        <v>0.3</v>
      </c>
      <c r="L877" t="s">
        <v>523</v>
      </c>
      <c r="Q877" s="66">
        <v>1</v>
      </c>
      <c r="R877" t="s">
        <v>845</v>
      </c>
    </row>
    <row r="878" spans="1:22" x14ac:dyDescent="0.35">
      <c r="A878" t="s">
        <v>880</v>
      </c>
      <c r="F878" t="s">
        <v>862</v>
      </c>
      <c r="G878" s="47" t="s">
        <v>850</v>
      </c>
      <c r="H878">
        <v>2009</v>
      </c>
      <c r="I878">
        <v>1.9</v>
      </c>
      <c r="L878" t="s">
        <v>523</v>
      </c>
      <c r="Q878" s="66">
        <v>1</v>
      </c>
      <c r="R878" t="s">
        <v>845</v>
      </c>
    </row>
    <row r="879" spans="1:22" x14ac:dyDescent="0.35">
      <c r="A879" t="s">
        <v>880</v>
      </c>
      <c r="F879" t="s">
        <v>862</v>
      </c>
      <c r="G879" s="47" t="s">
        <v>853</v>
      </c>
      <c r="H879">
        <v>2009</v>
      </c>
      <c r="I879">
        <v>1.6</v>
      </c>
      <c r="L879" t="s">
        <v>523</v>
      </c>
      <c r="Q879" s="66">
        <v>1</v>
      </c>
      <c r="R879" t="s">
        <v>845</v>
      </c>
    </row>
    <row r="880" spans="1:22" x14ac:dyDescent="0.35">
      <c r="A880" t="s">
        <v>880</v>
      </c>
      <c r="F880" t="s">
        <v>862</v>
      </c>
      <c r="G880" s="47" t="s">
        <v>856</v>
      </c>
      <c r="H880">
        <v>2009</v>
      </c>
      <c r="I880">
        <v>2.6</v>
      </c>
      <c r="L880" t="s">
        <v>523</v>
      </c>
      <c r="Q880" s="66">
        <v>1</v>
      </c>
      <c r="R880" t="s">
        <v>845</v>
      </c>
    </row>
    <row r="881" spans="1:22" x14ac:dyDescent="0.35">
      <c r="A881" t="s">
        <v>885</v>
      </c>
      <c r="B881" t="s">
        <v>886</v>
      </c>
      <c r="C881" t="str">
        <f t="shared" ref="C881" si="81">_xlfn.CONCAT(B881,U881)</f>
        <v>VC37bET</v>
      </c>
      <c r="D881" t="s">
        <v>887</v>
      </c>
      <c r="E881" t="s">
        <v>888</v>
      </c>
      <c r="F881" t="s">
        <v>862</v>
      </c>
      <c r="H881">
        <v>2015</v>
      </c>
      <c r="I881">
        <v>5</v>
      </c>
      <c r="K881" t="s">
        <v>889</v>
      </c>
      <c r="L881" t="s">
        <v>523</v>
      </c>
      <c r="O881">
        <f>(I869/100)*(I881/100)</f>
        <v>4.3499999999999997E-3</v>
      </c>
      <c r="Q881" s="58"/>
      <c r="T881">
        <v>0</v>
      </c>
      <c r="U881" t="s">
        <v>5</v>
      </c>
      <c r="V881" t="s">
        <v>4</v>
      </c>
    </row>
    <row r="882" spans="1:22" s="6" customFormat="1" x14ac:dyDescent="0.35">
      <c r="A882" s="6" t="s">
        <v>890</v>
      </c>
      <c r="D882" s="6" t="s">
        <v>891</v>
      </c>
      <c r="E882" s="6" t="s">
        <v>892</v>
      </c>
      <c r="F882" s="6" t="s">
        <v>893</v>
      </c>
      <c r="G882" s="67" t="s">
        <v>472</v>
      </c>
      <c r="H882" s="6">
        <v>2020</v>
      </c>
      <c r="I882" s="68">
        <v>45.1</v>
      </c>
      <c r="J882" s="69" t="s">
        <v>894</v>
      </c>
      <c r="K882" s="6" t="s">
        <v>895</v>
      </c>
      <c r="L882" s="6" t="s">
        <v>600</v>
      </c>
      <c r="O882" s="70">
        <f>I882/100000</f>
        <v>4.5100000000000001E-4</v>
      </c>
      <c r="Q882" s="71"/>
      <c r="T882" s="6">
        <v>0</v>
      </c>
      <c r="U882" s="6" t="s">
        <v>5</v>
      </c>
      <c r="V882" s="6" t="s">
        <v>4</v>
      </c>
    </row>
    <row r="883" spans="1:22" s="6" customFormat="1" x14ac:dyDescent="0.35">
      <c r="A883" s="6" t="s">
        <v>890</v>
      </c>
      <c r="E883" s="6" t="s">
        <v>896</v>
      </c>
      <c r="F883" s="6" t="s">
        <v>893</v>
      </c>
      <c r="G883" s="67" t="s">
        <v>897</v>
      </c>
      <c r="H883" s="6">
        <v>2020</v>
      </c>
      <c r="I883" s="68">
        <v>32.9</v>
      </c>
      <c r="J883" s="69" t="s">
        <v>898</v>
      </c>
      <c r="K883" s="6" t="s">
        <v>895</v>
      </c>
      <c r="L883" s="6" t="s">
        <v>600</v>
      </c>
      <c r="O883" s="70">
        <f>I883/100000</f>
        <v>3.2899999999999997E-4</v>
      </c>
      <c r="Q883" s="72"/>
      <c r="T883" s="6">
        <v>0</v>
      </c>
      <c r="U883" s="6" t="s">
        <v>5</v>
      </c>
      <c r="V883" s="6" t="s">
        <v>4</v>
      </c>
    </row>
    <row r="884" spans="1:22" s="6" customFormat="1" x14ac:dyDescent="0.35">
      <c r="A884" s="6" t="s">
        <v>890</v>
      </c>
      <c r="E884" s="6" t="s">
        <v>899</v>
      </c>
      <c r="F884" s="6" t="s">
        <v>893</v>
      </c>
      <c r="G884" s="67" t="s">
        <v>900</v>
      </c>
      <c r="H884" s="6">
        <v>2020</v>
      </c>
      <c r="I884" s="68">
        <v>57.4</v>
      </c>
      <c r="J884" s="69" t="s">
        <v>901</v>
      </c>
      <c r="K884" s="6" t="s">
        <v>895</v>
      </c>
      <c r="L884" s="6" t="s">
        <v>600</v>
      </c>
      <c r="O884" s="70">
        <f t="shared" ref="O884:O897" si="82">I884/100000</f>
        <v>5.7399999999999997E-4</v>
      </c>
      <c r="Q884" s="72"/>
      <c r="T884" s="6">
        <v>0</v>
      </c>
      <c r="U884" s="6" t="s">
        <v>5</v>
      </c>
      <c r="V884" s="6" t="s">
        <v>4</v>
      </c>
    </row>
    <row r="885" spans="1:22" s="6" customFormat="1" x14ac:dyDescent="0.35">
      <c r="A885" s="6" t="s">
        <v>890</v>
      </c>
      <c r="E885" s="6" t="s">
        <v>896</v>
      </c>
      <c r="F885" s="6" t="s">
        <v>893</v>
      </c>
      <c r="G885" s="67" t="s">
        <v>902</v>
      </c>
      <c r="H885" s="6">
        <v>2020</v>
      </c>
      <c r="I885" s="68">
        <v>7.2</v>
      </c>
      <c r="J885" s="69"/>
      <c r="K885" s="6" t="s">
        <v>895</v>
      </c>
      <c r="L885" s="6" t="s">
        <v>600</v>
      </c>
      <c r="O885" s="70">
        <f t="shared" si="82"/>
        <v>7.2000000000000002E-5</v>
      </c>
      <c r="Q885" s="72">
        <v>1</v>
      </c>
      <c r="T885" s="6">
        <v>0</v>
      </c>
      <c r="U885" s="6" t="s">
        <v>5</v>
      </c>
      <c r="V885" s="6" t="s">
        <v>4</v>
      </c>
    </row>
    <row r="886" spans="1:22" s="6" customFormat="1" x14ac:dyDescent="0.35">
      <c r="A886" s="6" t="s">
        <v>890</v>
      </c>
      <c r="E886" s="6" t="s">
        <v>899</v>
      </c>
      <c r="F886" s="6" t="s">
        <v>893</v>
      </c>
      <c r="G886" s="67" t="s">
        <v>903</v>
      </c>
      <c r="H886" s="6">
        <v>2020</v>
      </c>
      <c r="I886" s="68">
        <v>5.6</v>
      </c>
      <c r="J886" s="69"/>
      <c r="K886" s="6" t="s">
        <v>895</v>
      </c>
      <c r="L886" s="6" t="s">
        <v>600</v>
      </c>
      <c r="O886" s="70">
        <f>I886/100000</f>
        <v>5.5999999999999999E-5</v>
      </c>
      <c r="Q886" s="72">
        <v>1</v>
      </c>
      <c r="T886" s="6">
        <v>0</v>
      </c>
      <c r="U886" s="6" t="s">
        <v>5</v>
      </c>
      <c r="V886" s="6" t="s">
        <v>4</v>
      </c>
    </row>
    <row r="887" spans="1:22" s="6" customFormat="1" x14ac:dyDescent="0.35">
      <c r="A887" s="6" t="s">
        <v>890</v>
      </c>
      <c r="B887" s="6" t="s">
        <v>904</v>
      </c>
      <c r="C887" s="6" t="str">
        <f t="shared" ref="C887:C898" si="83">_xlfn.CONCAT(B887,U887)</f>
        <v>VC33aET</v>
      </c>
      <c r="E887" s="6" t="s">
        <v>896</v>
      </c>
      <c r="F887" s="6" t="s">
        <v>893</v>
      </c>
      <c r="G887" s="67" t="s">
        <v>905</v>
      </c>
      <c r="H887" s="6">
        <v>2020</v>
      </c>
      <c r="I887" s="68">
        <v>10.9</v>
      </c>
      <c r="J887" s="69"/>
      <c r="K887" s="6" t="s">
        <v>895</v>
      </c>
      <c r="L887" s="6" t="s">
        <v>600</v>
      </c>
      <c r="O887" s="70">
        <f t="shared" si="82"/>
        <v>1.0900000000000001E-4</v>
      </c>
      <c r="Q887" s="72">
        <v>1</v>
      </c>
      <c r="T887" s="6">
        <v>0</v>
      </c>
      <c r="U887" s="6" t="s">
        <v>5</v>
      </c>
      <c r="V887" s="6" t="s">
        <v>4</v>
      </c>
    </row>
    <row r="888" spans="1:22" s="6" customFormat="1" x14ac:dyDescent="0.35">
      <c r="A888" s="6" t="s">
        <v>890</v>
      </c>
      <c r="B888" s="6" t="s">
        <v>906</v>
      </c>
      <c r="C888" s="6" t="str">
        <f t="shared" si="83"/>
        <v>VC33bET</v>
      </c>
      <c r="E888" s="6" t="s">
        <v>896</v>
      </c>
      <c r="F888" s="6" t="s">
        <v>893</v>
      </c>
      <c r="G888" s="67" t="s">
        <v>907</v>
      </c>
      <c r="H888" s="6">
        <v>2020</v>
      </c>
      <c r="I888" s="68">
        <v>18.100000000000001</v>
      </c>
      <c r="J888" s="69"/>
      <c r="K888" s="6" t="s">
        <v>895</v>
      </c>
      <c r="L888" s="6" t="s">
        <v>600</v>
      </c>
      <c r="O888" s="70">
        <f t="shared" si="82"/>
        <v>1.8100000000000001E-4</v>
      </c>
      <c r="Q888" s="72">
        <v>1</v>
      </c>
      <c r="T888" s="6">
        <v>0</v>
      </c>
      <c r="U888" s="6" t="s">
        <v>5</v>
      </c>
      <c r="V888" s="6" t="s">
        <v>4</v>
      </c>
    </row>
    <row r="889" spans="1:22" s="6" customFormat="1" x14ac:dyDescent="0.35">
      <c r="A889" s="6" t="s">
        <v>890</v>
      </c>
      <c r="B889" s="6" t="s">
        <v>908</v>
      </c>
      <c r="C889" s="6" t="str">
        <f t="shared" si="83"/>
        <v>VC33cET</v>
      </c>
      <c r="E889" s="6" t="s">
        <v>896</v>
      </c>
      <c r="F889" s="6" t="s">
        <v>893</v>
      </c>
      <c r="G889" s="67" t="s">
        <v>909</v>
      </c>
      <c r="H889" s="6">
        <v>2020</v>
      </c>
      <c r="I889" s="68">
        <v>42.7</v>
      </c>
      <c r="J889" s="69"/>
      <c r="K889" s="6" t="s">
        <v>895</v>
      </c>
      <c r="L889" s="6" t="s">
        <v>600</v>
      </c>
      <c r="O889" s="70">
        <f t="shared" si="82"/>
        <v>4.2700000000000002E-4</v>
      </c>
      <c r="Q889" s="72">
        <v>1</v>
      </c>
      <c r="T889" s="6">
        <v>0</v>
      </c>
      <c r="U889" s="6" t="s">
        <v>5</v>
      </c>
      <c r="V889" s="6" t="s">
        <v>4</v>
      </c>
    </row>
    <row r="890" spans="1:22" s="6" customFormat="1" x14ac:dyDescent="0.35">
      <c r="A890" s="6" t="s">
        <v>890</v>
      </c>
      <c r="B890" s="6" t="s">
        <v>910</v>
      </c>
      <c r="C890" s="6" t="str">
        <f t="shared" si="83"/>
        <v>VC33dET</v>
      </c>
      <c r="E890" s="6" t="s">
        <v>896</v>
      </c>
      <c r="F890" s="6" t="s">
        <v>893</v>
      </c>
      <c r="G890" s="67" t="s">
        <v>911</v>
      </c>
      <c r="H890" s="6">
        <v>2020</v>
      </c>
      <c r="I890" s="68">
        <v>112</v>
      </c>
      <c r="J890" s="69"/>
      <c r="K890" s="6" t="s">
        <v>895</v>
      </c>
      <c r="L890" s="6" t="s">
        <v>600</v>
      </c>
      <c r="O890" s="70">
        <f t="shared" si="82"/>
        <v>1.1199999999999999E-3</v>
      </c>
      <c r="Q890" s="72">
        <v>1</v>
      </c>
      <c r="T890" s="6">
        <v>0</v>
      </c>
      <c r="U890" s="6" t="s">
        <v>5</v>
      </c>
      <c r="V890" s="6" t="s">
        <v>4</v>
      </c>
    </row>
    <row r="891" spans="1:22" s="6" customFormat="1" x14ac:dyDescent="0.35">
      <c r="A891" s="6" t="s">
        <v>890</v>
      </c>
      <c r="B891" s="6" t="s">
        <v>912</v>
      </c>
      <c r="C891" s="6" t="str">
        <f t="shared" si="83"/>
        <v>VC33eET</v>
      </c>
      <c r="E891" s="6" t="s">
        <v>896</v>
      </c>
      <c r="F891" s="6" t="s">
        <v>893</v>
      </c>
      <c r="G891" s="67" t="s">
        <v>913</v>
      </c>
      <c r="H891" s="6">
        <v>2020</v>
      </c>
      <c r="I891" s="68">
        <v>247</v>
      </c>
      <c r="J891" s="69"/>
      <c r="K891" s="6" t="s">
        <v>895</v>
      </c>
      <c r="L891" s="6" t="s">
        <v>600</v>
      </c>
      <c r="O891" s="70">
        <f t="shared" si="82"/>
        <v>2.47E-3</v>
      </c>
      <c r="Q891" s="72">
        <v>1</v>
      </c>
      <c r="T891" s="6">
        <v>0</v>
      </c>
      <c r="U891" s="6" t="s">
        <v>5</v>
      </c>
      <c r="V891" s="6" t="s">
        <v>4</v>
      </c>
    </row>
    <row r="892" spans="1:22" s="6" customFormat="1" x14ac:dyDescent="0.35">
      <c r="A892" s="6" t="s">
        <v>890</v>
      </c>
      <c r="B892" s="6" t="s">
        <v>914</v>
      </c>
      <c r="C892" s="6" t="str">
        <f t="shared" si="83"/>
        <v>VC33fET</v>
      </c>
      <c r="E892" s="6" t="s">
        <v>899</v>
      </c>
      <c r="F892" s="6" t="s">
        <v>893</v>
      </c>
      <c r="G892" s="67" t="s">
        <v>915</v>
      </c>
      <c r="H892" s="6">
        <v>2020</v>
      </c>
      <c r="I892" s="68">
        <v>17</v>
      </c>
      <c r="J892" s="69"/>
      <c r="K892" s="6" t="s">
        <v>895</v>
      </c>
      <c r="L892" s="6" t="s">
        <v>600</v>
      </c>
      <c r="O892" s="70">
        <f t="shared" si="82"/>
        <v>1.7000000000000001E-4</v>
      </c>
      <c r="Q892" s="72">
        <v>1</v>
      </c>
      <c r="T892" s="6">
        <v>0</v>
      </c>
      <c r="U892" s="6" t="s">
        <v>5</v>
      </c>
      <c r="V892" s="6" t="s">
        <v>4</v>
      </c>
    </row>
    <row r="893" spans="1:22" s="6" customFormat="1" x14ac:dyDescent="0.35">
      <c r="A893" s="6" t="s">
        <v>890</v>
      </c>
      <c r="B893" s="6" t="s">
        <v>916</v>
      </c>
      <c r="C893" s="6" t="str">
        <f t="shared" si="83"/>
        <v>VC33gET</v>
      </c>
      <c r="E893" s="6" t="s">
        <v>899</v>
      </c>
      <c r="F893" s="6" t="s">
        <v>893</v>
      </c>
      <c r="G893" s="67" t="s">
        <v>917</v>
      </c>
      <c r="H893" s="6">
        <v>2020</v>
      </c>
      <c r="I893" s="68">
        <v>50.6</v>
      </c>
      <c r="J893" s="69"/>
      <c r="K893" s="6" t="s">
        <v>895</v>
      </c>
      <c r="L893" s="6" t="s">
        <v>600</v>
      </c>
      <c r="O893" s="70">
        <f t="shared" si="82"/>
        <v>5.0600000000000005E-4</v>
      </c>
      <c r="Q893" s="72">
        <v>1</v>
      </c>
      <c r="T893" s="6">
        <v>0</v>
      </c>
      <c r="U893" s="6" t="s">
        <v>5</v>
      </c>
      <c r="V893" s="6" t="s">
        <v>4</v>
      </c>
    </row>
    <row r="894" spans="1:22" s="6" customFormat="1" x14ac:dyDescent="0.35">
      <c r="A894" s="6" t="s">
        <v>890</v>
      </c>
      <c r="B894" s="6" t="s">
        <v>918</v>
      </c>
      <c r="C894" s="6" t="str">
        <f t="shared" si="83"/>
        <v>VC33hET</v>
      </c>
      <c r="E894" s="6" t="s">
        <v>899</v>
      </c>
      <c r="F894" s="6" t="s">
        <v>893</v>
      </c>
      <c r="G894" s="67" t="s">
        <v>919</v>
      </c>
      <c r="H894" s="6">
        <v>2020</v>
      </c>
      <c r="I894" s="68">
        <v>128.6</v>
      </c>
      <c r="J894" s="69"/>
      <c r="K894" s="6" t="s">
        <v>895</v>
      </c>
      <c r="L894" s="6" t="s">
        <v>600</v>
      </c>
      <c r="O894" s="70">
        <f t="shared" si="82"/>
        <v>1.286E-3</v>
      </c>
      <c r="Q894" s="72">
        <v>1</v>
      </c>
      <c r="T894" s="6">
        <v>0</v>
      </c>
      <c r="U894" s="6" t="s">
        <v>5</v>
      </c>
      <c r="V894" s="6" t="s">
        <v>4</v>
      </c>
    </row>
    <row r="895" spans="1:22" s="6" customFormat="1" x14ac:dyDescent="0.35">
      <c r="A895" s="6" t="s">
        <v>890</v>
      </c>
      <c r="B895" s="6" t="s">
        <v>920</v>
      </c>
      <c r="C895" s="6" t="str">
        <f t="shared" si="83"/>
        <v>VC33iET</v>
      </c>
      <c r="E895" s="6" t="s">
        <v>899</v>
      </c>
      <c r="F895" s="6" t="s">
        <v>893</v>
      </c>
      <c r="G895" s="67" t="s">
        <v>921</v>
      </c>
      <c r="H895" s="6">
        <v>2020</v>
      </c>
      <c r="I895" s="68">
        <v>255</v>
      </c>
      <c r="J895" s="69"/>
      <c r="K895" s="6" t="s">
        <v>895</v>
      </c>
      <c r="L895" s="6" t="s">
        <v>600</v>
      </c>
      <c r="O895" s="70">
        <f t="shared" si="82"/>
        <v>2.5500000000000002E-3</v>
      </c>
      <c r="Q895" s="72">
        <v>1</v>
      </c>
      <c r="T895" s="6">
        <v>0</v>
      </c>
      <c r="U895" s="6" t="s">
        <v>5</v>
      </c>
      <c r="V895" s="6" t="s">
        <v>4</v>
      </c>
    </row>
    <row r="896" spans="1:22" s="6" customFormat="1" x14ac:dyDescent="0.35">
      <c r="A896" s="6" t="s">
        <v>890</v>
      </c>
      <c r="B896" s="6" t="s">
        <v>922</v>
      </c>
      <c r="C896" s="6" t="str">
        <f t="shared" si="83"/>
        <v>VC33jET</v>
      </c>
      <c r="E896" s="6" t="s">
        <v>899</v>
      </c>
      <c r="F896" s="6" t="s">
        <v>893</v>
      </c>
      <c r="G896" s="67" t="s">
        <v>923</v>
      </c>
      <c r="H896" s="6">
        <v>2020</v>
      </c>
      <c r="I896" s="68">
        <v>358.1</v>
      </c>
      <c r="J896" s="69"/>
      <c r="K896" s="6" t="s">
        <v>895</v>
      </c>
      <c r="L896" s="6" t="s">
        <v>600</v>
      </c>
      <c r="O896" s="70">
        <f t="shared" si="82"/>
        <v>3.5810000000000004E-3</v>
      </c>
      <c r="Q896" s="72">
        <v>1</v>
      </c>
      <c r="T896" s="6">
        <v>0</v>
      </c>
      <c r="U896" s="6" t="s">
        <v>5</v>
      </c>
      <c r="V896" s="6" t="s">
        <v>4</v>
      </c>
    </row>
    <row r="897" spans="1:22" s="6" customFormat="1" x14ac:dyDescent="0.35">
      <c r="A897" s="6" t="s">
        <v>890</v>
      </c>
      <c r="B897" s="6" t="s">
        <v>924</v>
      </c>
      <c r="C897" s="6" t="str">
        <f t="shared" si="83"/>
        <v>VC33kET</v>
      </c>
      <c r="E897" s="6" t="s">
        <v>892</v>
      </c>
      <c r="F897" s="6" t="s">
        <v>893</v>
      </c>
      <c r="G897" s="67" t="s">
        <v>925</v>
      </c>
      <c r="H897" s="6">
        <v>2020</v>
      </c>
      <c r="I897" s="68">
        <v>435.5</v>
      </c>
      <c r="J897" s="69"/>
      <c r="K897" s="6" t="s">
        <v>895</v>
      </c>
      <c r="L897" s="6" t="s">
        <v>600</v>
      </c>
      <c r="O897" s="70">
        <f t="shared" si="82"/>
        <v>4.3550000000000004E-3</v>
      </c>
      <c r="Q897" s="72">
        <v>1</v>
      </c>
      <c r="T897" s="6">
        <v>0</v>
      </c>
      <c r="U897" s="6" t="s">
        <v>5</v>
      </c>
      <c r="V897" s="6" t="s">
        <v>4</v>
      </c>
    </row>
    <row r="898" spans="1:22" x14ac:dyDescent="0.35">
      <c r="A898" t="s">
        <v>926</v>
      </c>
      <c r="B898" t="s">
        <v>927</v>
      </c>
      <c r="C898" t="str">
        <f t="shared" si="83"/>
        <v>VC38ET</v>
      </c>
      <c r="D898" t="s">
        <v>928</v>
      </c>
      <c r="F898" t="s">
        <v>929</v>
      </c>
      <c r="G898" s="47" t="s">
        <v>472</v>
      </c>
      <c r="H898" t="s">
        <v>509</v>
      </c>
      <c r="I898">
        <v>21.58</v>
      </c>
      <c r="K898" t="s">
        <v>473</v>
      </c>
      <c r="O898">
        <f>I898/100</f>
        <v>0.21579999999999999</v>
      </c>
      <c r="P898" t="s">
        <v>517</v>
      </c>
      <c r="S898">
        <v>0.38</v>
      </c>
      <c r="T898">
        <v>0</v>
      </c>
      <c r="U898" t="s">
        <v>5</v>
      </c>
      <c r="V898" t="s">
        <v>4</v>
      </c>
    </row>
    <row r="899" spans="1:22" x14ac:dyDescent="0.35">
      <c r="A899" t="s">
        <v>930</v>
      </c>
      <c r="K899" t="s">
        <v>931</v>
      </c>
    </row>
    <row r="900" spans="1:22" x14ac:dyDescent="0.35">
      <c r="A900" t="s">
        <v>930</v>
      </c>
    </row>
    <row r="901" spans="1:22" x14ac:dyDescent="0.35">
      <c r="A901" t="s">
        <v>930</v>
      </c>
    </row>
    <row r="902" spans="1:22" x14ac:dyDescent="0.35">
      <c r="A902" t="s">
        <v>930</v>
      </c>
    </row>
    <row r="903" spans="1:22" x14ac:dyDescent="0.35">
      <c r="A903" t="s">
        <v>930</v>
      </c>
    </row>
    <row r="904" spans="1:22" x14ac:dyDescent="0.35">
      <c r="A904" t="s">
        <v>930</v>
      </c>
    </row>
    <row r="905" spans="1:22" x14ac:dyDescent="0.35">
      <c r="A905" t="s">
        <v>930</v>
      </c>
    </row>
    <row r="906" spans="1:22" x14ac:dyDescent="0.35">
      <c r="A906" t="s">
        <v>930</v>
      </c>
    </row>
    <row r="907" spans="1:22" x14ac:dyDescent="0.35">
      <c r="A907" t="s">
        <v>932</v>
      </c>
      <c r="D907" t="s">
        <v>933</v>
      </c>
      <c r="F907" t="s">
        <v>934</v>
      </c>
      <c r="G907" s="47" t="s">
        <v>472</v>
      </c>
      <c r="H907">
        <v>2006</v>
      </c>
      <c r="I907">
        <v>360</v>
      </c>
      <c r="K907" t="s">
        <v>935</v>
      </c>
      <c r="P907" t="s">
        <v>936</v>
      </c>
      <c r="T907">
        <v>0</v>
      </c>
      <c r="U907" t="s">
        <v>5</v>
      </c>
      <c r="V907" t="s">
        <v>4</v>
      </c>
    </row>
    <row r="908" spans="1:22" x14ac:dyDescent="0.35">
      <c r="A908" t="s">
        <v>937</v>
      </c>
      <c r="B908" t="s">
        <v>938</v>
      </c>
      <c r="C908" t="str">
        <f t="shared" ref="C908:C962" si="84">_xlfn.CONCAT(B908,U908)</f>
        <v>VC39ET</v>
      </c>
      <c r="D908" t="s">
        <v>933</v>
      </c>
      <c r="F908" t="s">
        <v>934</v>
      </c>
      <c r="G908" s="47" t="s">
        <v>472</v>
      </c>
      <c r="H908">
        <v>2020</v>
      </c>
      <c r="I908">
        <f>0.172*(890-180)+I907</f>
        <v>482.12</v>
      </c>
      <c r="K908" t="s">
        <v>939</v>
      </c>
      <c r="O908" s="15">
        <f>I908/1000000</f>
        <v>4.8212E-4</v>
      </c>
      <c r="P908" t="s">
        <v>940</v>
      </c>
      <c r="Q908" s="51">
        <f>(I908/314)^(1/14)-1</f>
        <v>3.110245624716157E-2</v>
      </c>
      <c r="R908" t="s">
        <v>941</v>
      </c>
      <c r="T908">
        <v>0</v>
      </c>
      <c r="U908" t="s">
        <v>5</v>
      </c>
      <c r="V908" t="s">
        <v>4</v>
      </c>
    </row>
    <row r="909" spans="1:22" x14ac:dyDescent="0.35">
      <c r="A909" t="s">
        <v>942</v>
      </c>
      <c r="B909" t="s">
        <v>943</v>
      </c>
      <c r="C909" t="str">
        <f t="shared" si="84"/>
        <v>VC40ET</v>
      </c>
      <c r="D909" t="s">
        <v>944</v>
      </c>
      <c r="F909" t="s">
        <v>934</v>
      </c>
      <c r="G909" s="47" t="s">
        <v>945</v>
      </c>
      <c r="H909" t="s">
        <v>946</v>
      </c>
      <c r="I909">
        <v>15.5</v>
      </c>
      <c r="K909" t="s">
        <v>947</v>
      </c>
      <c r="O909" s="14">
        <f>I909/100</f>
        <v>0.155</v>
      </c>
      <c r="P909" t="s">
        <v>512</v>
      </c>
      <c r="T909">
        <v>0</v>
      </c>
      <c r="U909" t="s">
        <v>5</v>
      </c>
      <c r="V909" t="s">
        <v>4</v>
      </c>
    </row>
    <row r="910" spans="1:22" x14ac:dyDescent="0.35">
      <c r="A910" t="s">
        <v>948</v>
      </c>
      <c r="B910" t="s">
        <v>949</v>
      </c>
      <c r="C910" t="str">
        <f t="shared" si="84"/>
        <v>VC41ET</v>
      </c>
      <c r="D910" t="s">
        <v>950</v>
      </c>
      <c r="E910" t="s">
        <v>951</v>
      </c>
      <c r="F910" t="s">
        <v>952</v>
      </c>
      <c r="G910" s="47" t="s">
        <v>472</v>
      </c>
      <c r="H910">
        <v>2016</v>
      </c>
      <c r="I910" s="14">
        <v>0.18504347826086959</v>
      </c>
      <c r="J910" s="73"/>
      <c r="K910" t="s">
        <v>953</v>
      </c>
      <c r="L910" t="s">
        <v>662</v>
      </c>
      <c r="O910" s="73">
        <f>I910/100</f>
        <v>1.8504347826086959E-3</v>
      </c>
      <c r="P910" t="s">
        <v>512</v>
      </c>
      <c r="T910">
        <v>0</v>
      </c>
      <c r="U910" t="s">
        <v>5</v>
      </c>
      <c r="V910" t="s">
        <v>4</v>
      </c>
    </row>
    <row r="911" spans="1:22" x14ac:dyDescent="0.35">
      <c r="A911" t="s">
        <v>948</v>
      </c>
      <c r="B911" t="s">
        <v>949</v>
      </c>
      <c r="C911" t="str">
        <f t="shared" si="84"/>
        <v>VC41ETU</v>
      </c>
      <c r="E911" t="s">
        <v>951</v>
      </c>
      <c r="F911" t="s">
        <v>952</v>
      </c>
      <c r="G911" s="47" t="s">
        <v>472</v>
      </c>
      <c r="H911">
        <v>2016</v>
      </c>
      <c r="I911" s="14">
        <v>0.27360000000000007</v>
      </c>
      <c r="K911" t="s">
        <v>953</v>
      </c>
      <c r="L911" t="s">
        <v>662</v>
      </c>
      <c r="O911" s="73">
        <f t="shared" ref="O911:O923" si="85">I911/100</f>
        <v>2.7360000000000006E-3</v>
      </c>
      <c r="T911">
        <v>0.5</v>
      </c>
      <c r="U911" t="s">
        <v>270</v>
      </c>
      <c r="V911" t="s">
        <v>269</v>
      </c>
    </row>
    <row r="912" spans="1:22" x14ac:dyDescent="0.35">
      <c r="A912" t="s">
        <v>948</v>
      </c>
      <c r="B912" t="s">
        <v>949</v>
      </c>
      <c r="C912" t="str">
        <f t="shared" si="84"/>
        <v>VC41ETR</v>
      </c>
      <c r="E912" t="s">
        <v>951</v>
      </c>
      <c r="F912" t="s">
        <v>952</v>
      </c>
      <c r="G912" s="47" t="s">
        <v>472</v>
      </c>
      <c r="H912">
        <v>2016</v>
      </c>
      <c r="I912" s="14">
        <v>0.16828571428571429</v>
      </c>
      <c r="J912" s="73"/>
      <c r="K912" t="s">
        <v>953</v>
      </c>
      <c r="L912" t="s">
        <v>662</v>
      </c>
      <c r="O912" s="73">
        <f t="shared" si="85"/>
        <v>1.6828571428571428E-3</v>
      </c>
      <c r="T912">
        <v>0.5</v>
      </c>
      <c r="U912" t="s">
        <v>284</v>
      </c>
      <c r="V912" t="s">
        <v>283</v>
      </c>
    </row>
    <row r="913" spans="1:22" x14ac:dyDescent="0.35">
      <c r="A913" t="s">
        <v>948</v>
      </c>
      <c r="B913" t="s">
        <v>949</v>
      </c>
      <c r="C913" t="str">
        <f t="shared" si="84"/>
        <v>VC41ET01</v>
      </c>
      <c r="E913" t="s">
        <v>951</v>
      </c>
      <c r="F913" t="s">
        <v>952</v>
      </c>
      <c r="G913" s="47" t="s">
        <v>472</v>
      </c>
      <c r="H913">
        <v>2016</v>
      </c>
      <c r="I913" s="14">
        <v>0.18558139534883722</v>
      </c>
      <c r="J913" s="73"/>
      <c r="K913" t="s">
        <v>953</v>
      </c>
      <c r="L913" t="s">
        <v>662</v>
      </c>
      <c r="O913" s="73">
        <f t="shared" si="85"/>
        <v>1.8558139534883722E-3</v>
      </c>
      <c r="T913">
        <v>1</v>
      </c>
      <c r="U913" t="s">
        <v>7</v>
      </c>
      <c r="V913" t="s">
        <v>6</v>
      </c>
    </row>
    <row r="914" spans="1:22" x14ac:dyDescent="0.35">
      <c r="A914" t="s">
        <v>948</v>
      </c>
      <c r="B914" t="s">
        <v>949</v>
      </c>
      <c r="C914" t="str">
        <f t="shared" si="84"/>
        <v>VC41ET02</v>
      </c>
      <c r="E914" t="s">
        <v>951</v>
      </c>
      <c r="F914" t="s">
        <v>952</v>
      </c>
      <c r="G914" s="47" t="s">
        <v>472</v>
      </c>
      <c r="H914">
        <v>2016</v>
      </c>
      <c r="I914" s="14">
        <v>0.18740909090909091</v>
      </c>
      <c r="J914" s="73"/>
      <c r="K914" t="s">
        <v>953</v>
      </c>
      <c r="L914" t="s">
        <v>662</v>
      </c>
      <c r="O914" s="73">
        <f t="shared" si="85"/>
        <v>1.8740909090909092E-3</v>
      </c>
      <c r="T914">
        <v>1</v>
      </c>
      <c r="U914" t="s">
        <v>9</v>
      </c>
      <c r="V914" t="s">
        <v>8</v>
      </c>
    </row>
    <row r="915" spans="1:22" x14ac:dyDescent="0.35">
      <c r="A915" t="s">
        <v>948</v>
      </c>
      <c r="B915" t="s">
        <v>949</v>
      </c>
      <c r="C915" t="str">
        <f t="shared" si="84"/>
        <v>VC41ET03</v>
      </c>
      <c r="E915" t="s">
        <v>951</v>
      </c>
      <c r="F915" t="s">
        <v>952</v>
      </c>
      <c r="G915" s="47" t="s">
        <v>472</v>
      </c>
      <c r="H915">
        <v>2016</v>
      </c>
      <c r="I915" s="14">
        <v>0.25951219512195128</v>
      </c>
      <c r="J915" s="73"/>
      <c r="K915" t="s">
        <v>953</v>
      </c>
      <c r="L915" t="s">
        <v>662</v>
      </c>
      <c r="O915" s="73">
        <f t="shared" si="85"/>
        <v>2.595121951219513E-3</v>
      </c>
      <c r="T915">
        <v>1</v>
      </c>
      <c r="U915" t="s">
        <v>11</v>
      </c>
      <c r="V915" t="s">
        <v>10</v>
      </c>
    </row>
    <row r="916" spans="1:22" x14ac:dyDescent="0.35">
      <c r="A916" t="s">
        <v>948</v>
      </c>
      <c r="B916" t="s">
        <v>949</v>
      </c>
      <c r="C916" t="str">
        <f t="shared" si="84"/>
        <v>VC41ET04</v>
      </c>
      <c r="E916" t="s">
        <v>951</v>
      </c>
      <c r="F916" t="s">
        <v>952</v>
      </c>
      <c r="G916" s="47" t="s">
        <v>472</v>
      </c>
      <c r="H916">
        <v>2016</v>
      </c>
      <c r="I916" s="14">
        <v>0.17555999999999999</v>
      </c>
      <c r="J916" s="73"/>
      <c r="K916" t="s">
        <v>953</v>
      </c>
      <c r="L916" t="s">
        <v>662</v>
      </c>
      <c r="O916" s="73">
        <f t="shared" si="85"/>
        <v>1.7556E-3</v>
      </c>
      <c r="T916">
        <v>1</v>
      </c>
      <c r="U916" t="s">
        <v>13</v>
      </c>
      <c r="V916" t="s">
        <v>12</v>
      </c>
    </row>
    <row r="917" spans="1:22" x14ac:dyDescent="0.35">
      <c r="A917" t="s">
        <v>948</v>
      </c>
      <c r="B917" t="s">
        <v>949</v>
      </c>
      <c r="C917" t="str">
        <f t="shared" si="84"/>
        <v>VC41ET05</v>
      </c>
      <c r="E917" t="s">
        <v>951</v>
      </c>
      <c r="F917" t="s">
        <v>952</v>
      </c>
      <c r="G917" s="47" t="s">
        <v>472</v>
      </c>
      <c r="H917">
        <v>2016</v>
      </c>
      <c r="I917" s="14">
        <v>6.1384615384615385E-2</v>
      </c>
      <c r="J917" s="73"/>
      <c r="K917" t="s">
        <v>953</v>
      </c>
      <c r="L917" t="s">
        <v>662</v>
      </c>
      <c r="O917" s="73">
        <f t="shared" si="85"/>
        <v>6.1384615384615384E-4</v>
      </c>
      <c r="T917">
        <v>1</v>
      </c>
      <c r="U917" t="s">
        <v>15</v>
      </c>
      <c r="V917" t="s">
        <v>14</v>
      </c>
    </row>
    <row r="918" spans="1:22" x14ac:dyDescent="0.35">
      <c r="A918" t="s">
        <v>948</v>
      </c>
      <c r="B918" t="s">
        <v>949</v>
      </c>
      <c r="C918" t="str">
        <f t="shared" si="84"/>
        <v>VC41ET06</v>
      </c>
      <c r="E918" t="s">
        <v>951</v>
      </c>
      <c r="F918" t="s">
        <v>952</v>
      </c>
      <c r="G918" s="47" t="s">
        <v>472</v>
      </c>
      <c r="H918">
        <v>2016</v>
      </c>
      <c r="I918" s="14">
        <v>0.17939534883720931</v>
      </c>
      <c r="J918" s="73"/>
      <c r="K918" t="s">
        <v>953</v>
      </c>
      <c r="L918" t="s">
        <v>662</v>
      </c>
      <c r="O918" s="73">
        <f t="shared" si="85"/>
        <v>1.793953488372093E-3</v>
      </c>
      <c r="T918">
        <v>1</v>
      </c>
      <c r="U918" t="s">
        <v>17</v>
      </c>
      <c r="V918" t="s">
        <v>16</v>
      </c>
    </row>
    <row r="919" spans="1:22" x14ac:dyDescent="0.35">
      <c r="A919" t="s">
        <v>948</v>
      </c>
      <c r="B919" t="s">
        <v>949</v>
      </c>
      <c r="C919" t="str">
        <f t="shared" si="84"/>
        <v>VC41ET07</v>
      </c>
      <c r="E919" t="s">
        <v>951</v>
      </c>
      <c r="F919" t="s">
        <v>952</v>
      </c>
      <c r="G919" s="47" t="s">
        <v>472</v>
      </c>
      <c r="H919">
        <v>2016</v>
      </c>
      <c r="I919" s="14">
        <v>0.14657142857142857</v>
      </c>
      <c r="J919" s="73"/>
      <c r="K919" t="s">
        <v>953</v>
      </c>
      <c r="L919" t="s">
        <v>662</v>
      </c>
      <c r="O919" s="73">
        <f t="shared" si="85"/>
        <v>1.4657142857142857E-3</v>
      </c>
      <c r="T919">
        <v>1</v>
      </c>
      <c r="U919" t="s">
        <v>19</v>
      </c>
      <c r="V919" t="s">
        <v>18</v>
      </c>
    </row>
    <row r="920" spans="1:22" x14ac:dyDescent="0.35">
      <c r="A920" t="s">
        <v>948</v>
      </c>
      <c r="B920" t="s">
        <v>949</v>
      </c>
      <c r="C920" t="str">
        <f t="shared" si="84"/>
        <v>VC41ET12</v>
      </c>
      <c r="E920" t="s">
        <v>951</v>
      </c>
      <c r="F920" t="s">
        <v>952</v>
      </c>
      <c r="G920" s="47" t="s">
        <v>472</v>
      </c>
      <c r="H920">
        <v>2016</v>
      </c>
      <c r="I920" s="14">
        <v>0.1862</v>
      </c>
      <c r="J920" s="73"/>
      <c r="K920" t="s">
        <v>953</v>
      </c>
      <c r="L920" t="s">
        <v>662</v>
      </c>
      <c r="O920" s="73">
        <f t="shared" si="85"/>
        <v>1.8619999999999999E-3</v>
      </c>
      <c r="T920">
        <v>1</v>
      </c>
      <c r="U920" t="s">
        <v>21</v>
      </c>
      <c r="V920" t="s">
        <v>20</v>
      </c>
    </row>
    <row r="921" spans="1:22" x14ac:dyDescent="0.35">
      <c r="A921" t="s">
        <v>948</v>
      </c>
      <c r="B921" t="s">
        <v>949</v>
      </c>
      <c r="C921" t="str">
        <f t="shared" si="84"/>
        <v>VC41ET13</v>
      </c>
      <c r="E921" t="s">
        <v>951</v>
      </c>
      <c r="F921" t="s">
        <v>952</v>
      </c>
      <c r="G921" s="47" t="s">
        <v>472</v>
      </c>
      <c r="H921">
        <v>2016</v>
      </c>
      <c r="I921" s="14">
        <v>0.11594871794871796</v>
      </c>
      <c r="J921" s="73"/>
      <c r="K921" t="s">
        <v>953</v>
      </c>
      <c r="L921" t="s">
        <v>662</v>
      </c>
      <c r="O921" s="73">
        <f t="shared" si="85"/>
        <v>1.1594871794871795E-3</v>
      </c>
      <c r="T921">
        <v>1</v>
      </c>
      <c r="U921" t="s">
        <v>23</v>
      </c>
      <c r="V921" t="s">
        <v>22</v>
      </c>
    </row>
    <row r="922" spans="1:22" x14ac:dyDescent="0.35">
      <c r="A922" t="s">
        <v>948</v>
      </c>
      <c r="B922" t="s">
        <v>949</v>
      </c>
      <c r="C922" t="str">
        <f t="shared" si="84"/>
        <v>VC41ET14</v>
      </c>
      <c r="E922" t="s">
        <v>951</v>
      </c>
      <c r="F922" t="s">
        <v>952</v>
      </c>
      <c r="G922" s="47" t="s">
        <v>472</v>
      </c>
      <c r="H922">
        <v>2016</v>
      </c>
      <c r="I922" s="14">
        <v>0.18472222222222223</v>
      </c>
      <c r="J922" s="73"/>
      <c r="K922" t="s">
        <v>953</v>
      </c>
      <c r="L922" t="s">
        <v>662</v>
      </c>
      <c r="O922" s="73">
        <f t="shared" si="85"/>
        <v>1.8472222222222223E-3</v>
      </c>
      <c r="T922">
        <v>1</v>
      </c>
      <c r="U922" t="s">
        <v>25</v>
      </c>
      <c r="V922" t="s">
        <v>24</v>
      </c>
    </row>
    <row r="923" spans="1:22" x14ac:dyDescent="0.35">
      <c r="A923" t="s">
        <v>948</v>
      </c>
      <c r="B923" t="s">
        <v>949</v>
      </c>
      <c r="C923" t="str">
        <f t="shared" si="84"/>
        <v>VC41ET15</v>
      </c>
      <c r="E923" t="s">
        <v>951</v>
      </c>
      <c r="F923" t="s">
        <v>952</v>
      </c>
      <c r="G923" s="47" t="s">
        <v>472</v>
      </c>
      <c r="H923">
        <v>2016</v>
      </c>
      <c r="I923" s="14">
        <v>0.20112195121951223</v>
      </c>
      <c r="J923" s="73"/>
      <c r="K923" t="s">
        <v>953</v>
      </c>
      <c r="L923" t="s">
        <v>662</v>
      </c>
      <c r="O923" s="73">
        <f t="shared" si="85"/>
        <v>2.0112195121951225E-3</v>
      </c>
      <c r="T923">
        <v>1</v>
      </c>
      <c r="U923" t="s">
        <v>27</v>
      </c>
      <c r="V923" t="s">
        <v>26</v>
      </c>
    </row>
    <row r="924" spans="1:22" x14ac:dyDescent="0.35">
      <c r="A924" t="s">
        <v>948</v>
      </c>
      <c r="B924" t="s">
        <v>954</v>
      </c>
      <c r="C924" t="str">
        <f t="shared" si="84"/>
        <v>VC42ET</v>
      </c>
      <c r="D924" t="s">
        <v>955</v>
      </c>
      <c r="E924" t="s">
        <v>956</v>
      </c>
      <c r="F924" t="s">
        <v>952</v>
      </c>
      <c r="G924" s="47" t="s">
        <v>472</v>
      </c>
      <c r="H924">
        <v>2016</v>
      </c>
      <c r="I924" s="14">
        <v>0.2121739130434783</v>
      </c>
      <c r="J924" s="73"/>
      <c r="K924" t="s">
        <v>953</v>
      </c>
      <c r="L924" t="s">
        <v>662</v>
      </c>
      <c r="O924" s="73">
        <f>I924/100</f>
        <v>2.1217391304347829E-3</v>
      </c>
      <c r="P924" t="s">
        <v>512</v>
      </c>
      <c r="T924">
        <v>0</v>
      </c>
      <c r="U924" t="s">
        <v>5</v>
      </c>
      <c r="V924" t="s">
        <v>4</v>
      </c>
    </row>
    <row r="925" spans="1:22" x14ac:dyDescent="0.35">
      <c r="A925" t="s">
        <v>948</v>
      </c>
      <c r="B925" t="s">
        <v>954</v>
      </c>
      <c r="C925" t="str">
        <f t="shared" si="84"/>
        <v>VC42ETU</v>
      </c>
      <c r="E925" t="s">
        <v>956</v>
      </c>
      <c r="F925" t="s">
        <v>952</v>
      </c>
      <c r="G925" s="47" t="s">
        <v>472</v>
      </c>
      <c r="H925">
        <v>2016</v>
      </c>
      <c r="I925" s="14">
        <v>0.31371428571428572</v>
      </c>
      <c r="J925" s="73"/>
      <c r="K925" t="s">
        <v>957</v>
      </c>
      <c r="L925" t="s">
        <v>662</v>
      </c>
      <c r="O925" s="73">
        <f t="shared" ref="O925:O937" si="86">I925/100</f>
        <v>3.1371428571428574E-3</v>
      </c>
      <c r="T925">
        <v>0.5</v>
      </c>
      <c r="U925" t="s">
        <v>270</v>
      </c>
      <c r="V925" t="s">
        <v>269</v>
      </c>
    </row>
    <row r="926" spans="1:22" x14ac:dyDescent="0.35">
      <c r="A926" t="s">
        <v>948</v>
      </c>
      <c r="B926" t="s">
        <v>954</v>
      </c>
      <c r="C926" t="str">
        <f t="shared" si="84"/>
        <v>VC42ETR</v>
      </c>
      <c r="E926" t="s">
        <v>956</v>
      </c>
      <c r="F926" t="s">
        <v>952</v>
      </c>
      <c r="G926" s="47" t="s">
        <v>472</v>
      </c>
      <c r="H926">
        <v>2016</v>
      </c>
      <c r="I926" s="14">
        <v>0.19295918367346937</v>
      </c>
      <c r="J926" s="73"/>
      <c r="K926" t="s">
        <v>957</v>
      </c>
      <c r="L926" t="s">
        <v>662</v>
      </c>
      <c r="O926" s="73">
        <f t="shared" si="86"/>
        <v>1.9295918367346937E-3</v>
      </c>
      <c r="T926">
        <v>0.5</v>
      </c>
      <c r="U926" t="s">
        <v>284</v>
      </c>
      <c r="V926" t="s">
        <v>283</v>
      </c>
    </row>
    <row r="927" spans="1:22" x14ac:dyDescent="0.35">
      <c r="A927" t="s">
        <v>948</v>
      </c>
      <c r="B927" t="s">
        <v>954</v>
      </c>
      <c r="C927" t="str">
        <f t="shared" si="84"/>
        <v>VC42ET01</v>
      </c>
      <c r="E927" t="s">
        <v>956</v>
      </c>
      <c r="F927" t="s">
        <v>952</v>
      </c>
      <c r="G927" s="47" t="s">
        <v>472</v>
      </c>
      <c r="H927">
        <v>2016</v>
      </c>
      <c r="I927" s="14">
        <v>0.21279069767441861</v>
      </c>
      <c r="J927" s="73"/>
      <c r="K927" t="s">
        <v>957</v>
      </c>
      <c r="L927" t="s">
        <v>662</v>
      </c>
      <c r="O927" s="73">
        <f t="shared" si="86"/>
        <v>2.1279069767441861E-3</v>
      </c>
      <c r="T927">
        <v>1</v>
      </c>
      <c r="U927" t="s">
        <v>7</v>
      </c>
      <c r="V927" t="s">
        <v>6</v>
      </c>
    </row>
    <row r="928" spans="1:22" x14ac:dyDescent="0.35">
      <c r="A928" t="s">
        <v>948</v>
      </c>
      <c r="B928" t="s">
        <v>954</v>
      </c>
      <c r="C928" t="str">
        <f t="shared" si="84"/>
        <v>VC42ET02</v>
      </c>
      <c r="E928" t="s">
        <v>956</v>
      </c>
      <c r="F928" t="s">
        <v>952</v>
      </c>
      <c r="G928" s="47" t="s">
        <v>472</v>
      </c>
      <c r="H928">
        <v>2016</v>
      </c>
      <c r="I928" s="14">
        <v>0.2148863636363636</v>
      </c>
      <c r="J928" s="73"/>
      <c r="K928" t="s">
        <v>957</v>
      </c>
      <c r="L928" t="s">
        <v>662</v>
      </c>
      <c r="O928" s="73">
        <f t="shared" si="86"/>
        <v>2.1488636363636358E-3</v>
      </c>
      <c r="T928">
        <v>1</v>
      </c>
      <c r="U928" t="s">
        <v>9</v>
      </c>
      <c r="V928" t="s">
        <v>8</v>
      </c>
    </row>
    <row r="929" spans="1:22" x14ac:dyDescent="0.35">
      <c r="A929" t="s">
        <v>948</v>
      </c>
      <c r="B929" t="s">
        <v>954</v>
      </c>
      <c r="C929" t="str">
        <f t="shared" si="84"/>
        <v>VC42ET03</v>
      </c>
      <c r="E929" t="s">
        <v>956</v>
      </c>
      <c r="F929" t="s">
        <v>952</v>
      </c>
      <c r="G929" s="47" t="s">
        <v>472</v>
      </c>
      <c r="H929">
        <v>2016</v>
      </c>
      <c r="I929" s="14">
        <v>0.29756097560975614</v>
      </c>
      <c r="J929" s="73"/>
      <c r="K929" t="s">
        <v>957</v>
      </c>
      <c r="L929" t="s">
        <v>662</v>
      </c>
      <c r="O929" s="73">
        <f t="shared" si="86"/>
        <v>2.9756097560975615E-3</v>
      </c>
      <c r="T929">
        <v>1</v>
      </c>
      <c r="U929" t="s">
        <v>11</v>
      </c>
      <c r="V929" t="s">
        <v>10</v>
      </c>
    </row>
    <row r="930" spans="1:22" x14ac:dyDescent="0.35">
      <c r="A930" t="s">
        <v>948</v>
      </c>
      <c r="B930" t="s">
        <v>954</v>
      </c>
      <c r="C930" t="str">
        <f t="shared" si="84"/>
        <v>VC42ET04</v>
      </c>
      <c r="E930" t="s">
        <v>956</v>
      </c>
      <c r="F930" t="s">
        <v>952</v>
      </c>
      <c r="G930" s="47" t="s">
        <v>472</v>
      </c>
      <c r="H930">
        <v>2016</v>
      </c>
      <c r="I930" s="14">
        <v>0.20129999999999998</v>
      </c>
      <c r="J930" s="73"/>
      <c r="K930" t="s">
        <v>957</v>
      </c>
      <c r="L930" t="s">
        <v>662</v>
      </c>
      <c r="O930" s="73">
        <f t="shared" si="86"/>
        <v>2.0129999999999996E-3</v>
      </c>
      <c r="T930">
        <v>1</v>
      </c>
      <c r="U930" t="s">
        <v>13</v>
      </c>
      <c r="V930" t="s">
        <v>12</v>
      </c>
    </row>
    <row r="931" spans="1:22" x14ac:dyDescent="0.35">
      <c r="A931" t="s">
        <v>948</v>
      </c>
      <c r="B931" t="s">
        <v>954</v>
      </c>
      <c r="C931" t="str">
        <f t="shared" si="84"/>
        <v>VC42ET05</v>
      </c>
      <c r="E931" t="s">
        <v>956</v>
      </c>
      <c r="F931" t="s">
        <v>952</v>
      </c>
      <c r="G931" s="47" t="s">
        <v>472</v>
      </c>
      <c r="H931">
        <v>2016</v>
      </c>
      <c r="I931" s="14">
        <v>7.0384615384615379E-2</v>
      </c>
      <c r="J931" s="73"/>
      <c r="K931" t="s">
        <v>957</v>
      </c>
      <c r="L931" t="s">
        <v>662</v>
      </c>
      <c r="O931" s="73">
        <f t="shared" si="86"/>
        <v>7.0384615384615375E-4</v>
      </c>
      <c r="T931">
        <v>1</v>
      </c>
      <c r="U931" t="s">
        <v>15</v>
      </c>
      <c r="V931" t="s">
        <v>14</v>
      </c>
    </row>
    <row r="932" spans="1:22" x14ac:dyDescent="0.35">
      <c r="A932" t="s">
        <v>948</v>
      </c>
      <c r="B932" t="s">
        <v>954</v>
      </c>
      <c r="C932" t="str">
        <f t="shared" si="84"/>
        <v>VC42ET06</v>
      </c>
      <c r="E932" t="s">
        <v>956</v>
      </c>
      <c r="F932" t="s">
        <v>952</v>
      </c>
      <c r="G932" s="47" t="s">
        <v>472</v>
      </c>
      <c r="H932">
        <v>2016</v>
      </c>
      <c r="I932" s="14">
        <v>0.20569767441860465</v>
      </c>
      <c r="J932" s="73"/>
      <c r="K932" t="s">
        <v>957</v>
      </c>
      <c r="L932" t="s">
        <v>662</v>
      </c>
      <c r="O932" s="73">
        <f t="shared" si="86"/>
        <v>2.0569767441860464E-3</v>
      </c>
      <c r="T932">
        <v>1</v>
      </c>
      <c r="U932" t="s">
        <v>17</v>
      </c>
      <c r="V932" t="s">
        <v>16</v>
      </c>
    </row>
    <row r="933" spans="1:22" x14ac:dyDescent="0.35">
      <c r="A933" t="s">
        <v>948</v>
      </c>
      <c r="B933" t="s">
        <v>954</v>
      </c>
      <c r="C933" t="str">
        <f t="shared" si="84"/>
        <v>VC42ET07</v>
      </c>
      <c r="E933" t="s">
        <v>956</v>
      </c>
      <c r="F933" t="s">
        <v>952</v>
      </c>
      <c r="G933" s="47" t="s">
        <v>472</v>
      </c>
      <c r="H933">
        <v>2016</v>
      </c>
      <c r="I933" s="14">
        <v>0.16806122448979591</v>
      </c>
      <c r="J933" s="73"/>
      <c r="K933" t="s">
        <v>957</v>
      </c>
      <c r="L933" t="s">
        <v>662</v>
      </c>
      <c r="O933" s="73">
        <f t="shared" si="86"/>
        <v>1.6806122448979591E-3</v>
      </c>
      <c r="T933">
        <v>1</v>
      </c>
      <c r="U933" t="s">
        <v>19</v>
      </c>
      <c r="V933" t="s">
        <v>18</v>
      </c>
    </row>
    <row r="934" spans="1:22" x14ac:dyDescent="0.35">
      <c r="A934" t="s">
        <v>948</v>
      </c>
      <c r="B934" t="s">
        <v>954</v>
      </c>
      <c r="C934" t="str">
        <f t="shared" si="84"/>
        <v>VC42ET12</v>
      </c>
      <c r="E934" t="s">
        <v>956</v>
      </c>
      <c r="F934" t="s">
        <v>952</v>
      </c>
      <c r="G934" s="47" t="s">
        <v>472</v>
      </c>
      <c r="H934">
        <v>2016</v>
      </c>
      <c r="I934" s="14">
        <v>0.2135</v>
      </c>
      <c r="J934" s="73"/>
      <c r="K934" t="s">
        <v>957</v>
      </c>
      <c r="L934" t="s">
        <v>662</v>
      </c>
      <c r="O934" s="73">
        <f t="shared" si="86"/>
        <v>2.1349999999999997E-3</v>
      </c>
      <c r="T934">
        <v>1</v>
      </c>
      <c r="U934" t="s">
        <v>21</v>
      </c>
      <c r="V934" t="s">
        <v>20</v>
      </c>
    </row>
    <row r="935" spans="1:22" x14ac:dyDescent="0.35">
      <c r="A935" t="s">
        <v>948</v>
      </c>
      <c r="B935" t="s">
        <v>954</v>
      </c>
      <c r="C935" t="str">
        <f t="shared" si="84"/>
        <v>VC42ET13</v>
      </c>
      <c r="E935" t="s">
        <v>956</v>
      </c>
      <c r="F935" t="s">
        <v>952</v>
      </c>
      <c r="G935" s="47" t="s">
        <v>472</v>
      </c>
      <c r="H935">
        <v>2016</v>
      </c>
      <c r="I935" s="14">
        <v>0.13294871794871796</v>
      </c>
      <c r="J935" s="73"/>
      <c r="K935" t="s">
        <v>957</v>
      </c>
      <c r="L935" t="s">
        <v>662</v>
      </c>
      <c r="O935" s="73">
        <f t="shared" si="86"/>
        <v>1.3294871794871795E-3</v>
      </c>
      <c r="T935">
        <v>1</v>
      </c>
      <c r="U935" t="s">
        <v>23</v>
      </c>
      <c r="V935" t="s">
        <v>22</v>
      </c>
    </row>
    <row r="936" spans="1:22" x14ac:dyDescent="0.35">
      <c r="A936" t="s">
        <v>948</v>
      </c>
      <c r="B936" t="s">
        <v>954</v>
      </c>
      <c r="C936" t="str">
        <f t="shared" si="84"/>
        <v>VC42ET14</v>
      </c>
      <c r="E936" t="s">
        <v>956</v>
      </c>
      <c r="F936" t="s">
        <v>952</v>
      </c>
      <c r="G936" s="47" t="s">
        <v>472</v>
      </c>
      <c r="H936">
        <v>2016</v>
      </c>
      <c r="I936" s="14">
        <v>0.21180555555555555</v>
      </c>
      <c r="J936" s="73"/>
      <c r="K936" t="s">
        <v>957</v>
      </c>
      <c r="L936" t="s">
        <v>662</v>
      </c>
      <c r="O936" s="73">
        <f t="shared" si="86"/>
        <v>2.1180555555555553E-3</v>
      </c>
      <c r="T936">
        <v>1</v>
      </c>
      <c r="U936" t="s">
        <v>25</v>
      </c>
      <c r="V936" t="s">
        <v>24</v>
      </c>
    </row>
    <row r="937" spans="1:22" x14ac:dyDescent="0.35">
      <c r="A937" t="s">
        <v>948</v>
      </c>
      <c r="B937" t="s">
        <v>954</v>
      </c>
      <c r="C937" t="str">
        <f t="shared" si="84"/>
        <v>VC42ET15</v>
      </c>
      <c r="E937" t="s">
        <v>956</v>
      </c>
      <c r="F937" t="s">
        <v>952</v>
      </c>
      <c r="G937" s="47" t="s">
        <v>472</v>
      </c>
      <c r="H937">
        <v>2016</v>
      </c>
      <c r="I937" s="14">
        <v>0.23060975609756101</v>
      </c>
      <c r="J937" s="73"/>
      <c r="K937" t="s">
        <v>957</v>
      </c>
      <c r="L937" t="s">
        <v>662</v>
      </c>
      <c r="O937" s="73">
        <f t="shared" si="86"/>
        <v>2.3060975609756102E-3</v>
      </c>
      <c r="T937">
        <v>1</v>
      </c>
      <c r="U937" t="s">
        <v>27</v>
      </c>
      <c r="V937" t="s">
        <v>26</v>
      </c>
    </row>
    <row r="938" spans="1:22" x14ac:dyDescent="0.35">
      <c r="A938" t="s">
        <v>958</v>
      </c>
      <c r="B938" t="s">
        <v>959</v>
      </c>
      <c r="C938" t="str">
        <f t="shared" si="84"/>
        <v>VC43ET</v>
      </c>
      <c r="D938" t="s">
        <v>960</v>
      </c>
      <c r="E938" t="s">
        <v>961</v>
      </c>
      <c r="F938" t="s">
        <v>636</v>
      </c>
      <c r="G938" s="47" t="s">
        <v>962</v>
      </c>
      <c r="H938">
        <v>2015</v>
      </c>
      <c r="I938" s="73">
        <v>4.6529294056327089E-3</v>
      </c>
      <c r="J938" s="73"/>
      <c r="K938" t="s">
        <v>963</v>
      </c>
      <c r="L938" t="s">
        <v>662</v>
      </c>
      <c r="O938" s="73">
        <f>I938</f>
        <v>4.6529294056327089E-3</v>
      </c>
      <c r="T938">
        <v>0</v>
      </c>
      <c r="U938" t="s">
        <v>5</v>
      </c>
      <c r="V938" t="s">
        <v>4</v>
      </c>
    </row>
    <row r="939" spans="1:22" x14ac:dyDescent="0.35">
      <c r="A939" t="s">
        <v>958</v>
      </c>
      <c r="B939" t="s">
        <v>959</v>
      </c>
      <c r="C939" t="str">
        <f t="shared" si="84"/>
        <v>VC43ET01</v>
      </c>
      <c r="E939" t="s">
        <v>961</v>
      </c>
      <c r="F939" t="s">
        <v>636</v>
      </c>
      <c r="G939" s="47" t="s">
        <v>962</v>
      </c>
      <c r="H939">
        <v>2015</v>
      </c>
      <c r="I939" s="73">
        <v>4.1761180807911805E-3</v>
      </c>
      <c r="K939" t="s">
        <v>963</v>
      </c>
      <c r="L939" t="s">
        <v>662</v>
      </c>
      <c r="O939" s="73">
        <f t="shared" ref="O939:O961" si="87">I939</f>
        <v>4.1761180807911805E-3</v>
      </c>
      <c r="T939">
        <v>1</v>
      </c>
      <c r="U939" t="s">
        <v>7</v>
      </c>
      <c r="V939" t="s">
        <v>6</v>
      </c>
    </row>
    <row r="940" spans="1:22" x14ac:dyDescent="0.35">
      <c r="A940" t="s">
        <v>958</v>
      </c>
      <c r="B940" t="s">
        <v>959</v>
      </c>
      <c r="C940" t="str">
        <f t="shared" si="84"/>
        <v>VC43ET02</v>
      </c>
      <c r="E940" t="s">
        <v>961</v>
      </c>
      <c r="F940" t="s">
        <v>636</v>
      </c>
      <c r="G940" s="47" t="s">
        <v>962</v>
      </c>
      <c r="H940">
        <v>2015</v>
      </c>
      <c r="I940" s="73">
        <v>8.6507533626304538E-4</v>
      </c>
      <c r="K940" t="s">
        <v>963</v>
      </c>
      <c r="L940" t="s">
        <v>662</v>
      </c>
      <c r="O940" s="73">
        <f t="shared" si="87"/>
        <v>8.6507533626304538E-4</v>
      </c>
      <c r="T940">
        <v>1</v>
      </c>
      <c r="U940" t="s">
        <v>9</v>
      </c>
      <c r="V940" t="s">
        <v>8</v>
      </c>
    </row>
    <row r="941" spans="1:22" x14ac:dyDescent="0.35">
      <c r="A941" t="s">
        <v>958</v>
      </c>
      <c r="B941" t="s">
        <v>959</v>
      </c>
      <c r="C941" t="str">
        <f t="shared" si="84"/>
        <v>VC43ET03</v>
      </c>
      <c r="E941" t="s">
        <v>961</v>
      </c>
      <c r="F941" t="s">
        <v>636</v>
      </c>
      <c r="G941" s="47" t="s">
        <v>962</v>
      </c>
      <c r="H941">
        <v>2015</v>
      </c>
      <c r="I941" s="73">
        <v>5.2961877439969256E-3</v>
      </c>
      <c r="K941" t="s">
        <v>963</v>
      </c>
      <c r="L941" t="s">
        <v>662</v>
      </c>
      <c r="O941" s="73">
        <f t="shared" si="87"/>
        <v>5.2961877439969256E-3</v>
      </c>
      <c r="T941">
        <v>1</v>
      </c>
      <c r="U941" t="s">
        <v>11</v>
      </c>
      <c r="V941" t="s">
        <v>10</v>
      </c>
    </row>
    <row r="942" spans="1:22" x14ac:dyDescent="0.35">
      <c r="A942" t="s">
        <v>958</v>
      </c>
      <c r="B942" t="s">
        <v>959</v>
      </c>
      <c r="C942" t="str">
        <f t="shared" si="84"/>
        <v>VC43ET04</v>
      </c>
      <c r="E942" t="s">
        <v>961</v>
      </c>
      <c r="F942" t="s">
        <v>636</v>
      </c>
      <c r="G942" s="47" t="s">
        <v>962</v>
      </c>
      <c r="H942">
        <v>2015</v>
      </c>
      <c r="I942" s="73">
        <v>4.2704089902162855E-3</v>
      </c>
      <c r="K942" t="s">
        <v>963</v>
      </c>
      <c r="L942" t="s">
        <v>662</v>
      </c>
      <c r="O942" s="73">
        <f t="shared" si="87"/>
        <v>4.2704089902162855E-3</v>
      </c>
      <c r="T942">
        <v>1</v>
      </c>
      <c r="U942" t="s">
        <v>13</v>
      </c>
      <c r="V942" t="s">
        <v>12</v>
      </c>
    </row>
    <row r="943" spans="1:22" x14ac:dyDescent="0.35">
      <c r="A943" t="s">
        <v>958</v>
      </c>
      <c r="B943" t="s">
        <v>959</v>
      </c>
      <c r="C943" t="str">
        <f t="shared" si="84"/>
        <v>VC43ET05</v>
      </c>
      <c r="E943" t="s">
        <v>961</v>
      </c>
      <c r="F943" t="s">
        <v>636</v>
      </c>
      <c r="G943" s="47" t="s">
        <v>962</v>
      </c>
      <c r="H943">
        <v>2015</v>
      </c>
      <c r="I943" s="73">
        <v>0</v>
      </c>
      <c r="K943" t="s">
        <v>963</v>
      </c>
      <c r="L943" t="s">
        <v>662</v>
      </c>
      <c r="O943" s="73">
        <f t="shared" si="87"/>
        <v>0</v>
      </c>
      <c r="T943">
        <v>1</v>
      </c>
      <c r="U943" t="s">
        <v>15</v>
      </c>
      <c r="V943" t="s">
        <v>14</v>
      </c>
    </row>
    <row r="944" spans="1:22" x14ac:dyDescent="0.35">
      <c r="A944" t="s">
        <v>958</v>
      </c>
      <c r="B944" t="s">
        <v>959</v>
      </c>
      <c r="C944" t="str">
        <f t="shared" si="84"/>
        <v>VC43ET06</v>
      </c>
      <c r="E944" t="s">
        <v>961</v>
      </c>
      <c r="F944" t="s">
        <v>636</v>
      </c>
      <c r="G944" s="47" t="s">
        <v>962</v>
      </c>
      <c r="H944">
        <v>2015</v>
      </c>
      <c r="I944" s="73">
        <v>2.1634357480036243E-2</v>
      </c>
      <c r="K944" t="s">
        <v>963</v>
      </c>
      <c r="L944" t="s">
        <v>662</v>
      </c>
      <c r="O944" s="73">
        <f t="shared" si="87"/>
        <v>2.1634357480036243E-2</v>
      </c>
      <c r="T944">
        <v>1</v>
      </c>
      <c r="U944" t="s">
        <v>17</v>
      </c>
      <c r="V944" t="s">
        <v>16</v>
      </c>
    </row>
    <row r="945" spans="1:22" x14ac:dyDescent="0.35">
      <c r="A945" t="s">
        <v>958</v>
      </c>
      <c r="B945" t="s">
        <v>959</v>
      </c>
      <c r="C945" t="str">
        <f t="shared" si="84"/>
        <v>VC43ET07</v>
      </c>
      <c r="E945" t="s">
        <v>961</v>
      </c>
      <c r="F945" t="s">
        <v>636</v>
      </c>
      <c r="G945" s="47" t="s">
        <v>962</v>
      </c>
      <c r="H945">
        <v>2015</v>
      </c>
      <c r="I945" s="73">
        <v>6.2780507385861465E-3</v>
      </c>
      <c r="K945" t="s">
        <v>963</v>
      </c>
      <c r="L945" t="s">
        <v>662</v>
      </c>
      <c r="O945" s="73">
        <f t="shared" si="87"/>
        <v>6.2780507385861465E-3</v>
      </c>
      <c r="T945">
        <v>1</v>
      </c>
      <c r="U945" t="s">
        <v>19</v>
      </c>
      <c r="V945" t="s">
        <v>18</v>
      </c>
    </row>
    <row r="946" spans="1:22" x14ac:dyDescent="0.35">
      <c r="A946" t="s">
        <v>958</v>
      </c>
      <c r="B946" t="s">
        <v>959</v>
      </c>
      <c r="C946" t="str">
        <f t="shared" si="84"/>
        <v>VC43ET12</v>
      </c>
      <c r="E946" t="s">
        <v>961</v>
      </c>
      <c r="F946" t="s">
        <v>636</v>
      </c>
      <c r="G946" s="47" t="s">
        <v>962</v>
      </c>
      <c r="H946">
        <v>2015</v>
      </c>
      <c r="I946" s="73">
        <v>1.7053149037208355E-2</v>
      </c>
      <c r="K946" t="s">
        <v>963</v>
      </c>
      <c r="L946" t="s">
        <v>662</v>
      </c>
      <c r="O946" s="73">
        <f t="shared" si="87"/>
        <v>1.7053149037208355E-2</v>
      </c>
      <c r="T946">
        <v>1</v>
      </c>
      <c r="U946" t="s">
        <v>21</v>
      </c>
      <c r="V946" t="s">
        <v>20</v>
      </c>
    </row>
    <row r="947" spans="1:22" x14ac:dyDescent="0.35">
      <c r="A947" t="s">
        <v>958</v>
      </c>
      <c r="B947" t="s">
        <v>959</v>
      </c>
      <c r="C947" t="str">
        <f t="shared" si="84"/>
        <v>VC43ET13</v>
      </c>
      <c r="E947" t="s">
        <v>961</v>
      </c>
      <c r="F947" t="s">
        <v>636</v>
      </c>
      <c r="G947" s="47" t="s">
        <v>962</v>
      </c>
      <c r="H947">
        <v>2015</v>
      </c>
      <c r="I947" s="73">
        <v>2.8261833333333331E-3</v>
      </c>
      <c r="K947" t="s">
        <v>963</v>
      </c>
      <c r="L947" t="s">
        <v>662</v>
      </c>
      <c r="O947" s="73">
        <f t="shared" si="87"/>
        <v>2.8261833333333331E-3</v>
      </c>
      <c r="T947">
        <v>1</v>
      </c>
      <c r="U947" t="s">
        <v>23</v>
      </c>
      <c r="V947" t="s">
        <v>22</v>
      </c>
    </row>
    <row r="948" spans="1:22" x14ac:dyDescent="0.35">
      <c r="A948" t="s">
        <v>958</v>
      </c>
      <c r="B948" t="s">
        <v>959</v>
      </c>
      <c r="C948" t="str">
        <f t="shared" si="84"/>
        <v>VC43ET14</v>
      </c>
      <c r="E948" t="s">
        <v>961</v>
      </c>
      <c r="F948" t="s">
        <v>636</v>
      </c>
      <c r="G948" s="47" t="s">
        <v>962</v>
      </c>
      <c r="H948">
        <v>2015</v>
      </c>
      <c r="I948" s="73">
        <v>0</v>
      </c>
      <c r="K948" t="s">
        <v>963</v>
      </c>
      <c r="L948" t="s">
        <v>662</v>
      </c>
      <c r="O948" s="73">
        <f t="shared" si="87"/>
        <v>0</v>
      </c>
      <c r="T948">
        <v>1</v>
      </c>
      <c r="U948" t="s">
        <v>25</v>
      </c>
      <c r="V948" t="s">
        <v>24</v>
      </c>
    </row>
    <row r="949" spans="1:22" x14ac:dyDescent="0.35">
      <c r="A949" t="s">
        <v>958</v>
      </c>
      <c r="B949" t="s">
        <v>959</v>
      </c>
      <c r="C949" t="str">
        <f t="shared" si="84"/>
        <v>VC43ET15</v>
      </c>
      <c r="E949" t="s">
        <v>961</v>
      </c>
      <c r="F949" t="s">
        <v>636</v>
      </c>
      <c r="G949" s="47" t="s">
        <v>962</v>
      </c>
      <c r="H949">
        <v>2015</v>
      </c>
      <c r="I949" s="73">
        <v>0</v>
      </c>
      <c r="K949" t="s">
        <v>963</v>
      </c>
      <c r="L949" t="s">
        <v>662</v>
      </c>
      <c r="O949" s="73">
        <f t="shared" si="87"/>
        <v>0</v>
      </c>
      <c r="T949">
        <v>1</v>
      </c>
      <c r="U949" t="s">
        <v>27</v>
      </c>
      <c r="V949" t="s">
        <v>26</v>
      </c>
    </row>
    <row r="950" spans="1:22" x14ac:dyDescent="0.35">
      <c r="A950" t="s">
        <v>964</v>
      </c>
      <c r="B950" t="s">
        <v>965</v>
      </c>
      <c r="C950" t="str">
        <f t="shared" si="84"/>
        <v>VC44ET</v>
      </c>
      <c r="D950" t="s">
        <v>966</v>
      </c>
      <c r="E950" t="s">
        <v>967</v>
      </c>
      <c r="F950" t="s">
        <v>636</v>
      </c>
      <c r="G950" s="47" t="s">
        <v>968</v>
      </c>
      <c r="H950">
        <v>2019</v>
      </c>
      <c r="I950" s="73">
        <f>8.3%/8</f>
        <v>1.0375000000000001E-2</v>
      </c>
      <c r="J950" s="73"/>
      <c r="K950" t="s">
        <v>969</v>
      </c>
      <c r="L950" t="s">
        <v>637</v>
      </c>
      <c r="O950" s="73">
        <f t="shared" si="87"/>
        <v>1.0375000000000001E-2</v>
      </c>
      <c r="P950" t="s">
        <v>512</v>
      </c>
      <c r="Q950" s="58">
        <v>1</v>
      </c>
      <c r="R950" t="s">
        <v>638</v>
      </c>
      <c r="S950" s="60">
        <v>0.77</v>
      </c>
      <c r="T950">
        <v>0</v>
      </c>
      <c r="U950" t="s">
        <v>5</v>
      </c>
      <c r="V950" t="s">
        <v>4</v>
      </c>
    </row>
    <row r="951" spans="1:22" x14ac:dyDescent="0.35">
      <c r="A951" t="s">
        <v>964</v>
      </c>
      <c r="B951" t="s">
        <v>965</v>
      </c>
      <c r="C951" t="str">
        <f t="shared" si="84"/>
        <v>VC44ET01</v>
      </c>
      <c r="E951" t="s">
        <v>967</v>
      </c>
      <c r="F951" t="s">
        <v>636</v>
      </c>
      <c r="G951" s="47" t="s">
        <v>968</v>
      </c>
      <c r="H951">
        <v>2019</v>
      </c>
      <c r="I951" s="73">
        <f>8.3%/8</f>
        <v>1.0375000000000001E-2</v>
      </c>
      <c r="J951" s="73"/>
      <c r="K951" t="s">
        <v>969</v>
      </c>
      <c r="L951" t="s">
        <v>637</v>
      </c>
      <c r="O951" s="73">
        <f t="shared" si="87"/>
        <v>1.0375000000000001E-2</v>
      </c>
      <c r="P951" t="s">
        <v>512</v>
      </c>
      <c r="Q951" s="58">
        <v>1</v>
      </c>
      <c r="R951" t="s">
        <v>638</v>
      </c>
      <c r="S951" s="60"/>
      <c r="T951">
        <v>1</v>
      </c>
      <c r="U951" t="s">
        <v>7</v>
      </c>
      <c r="V951" t="s">
        <v>6</v>
      </c>
    </row>
    <row r="952" spans="1:22" x14ac:dyDescent="0.35">
      <c r="A952" t="s">
        <v>964</v>
      </c>
      <c r="B952" t="s">
        <v>965</v>
      </c>
      <c r="C952" t="str">
        <f t="shared" si="84"/>
        <v>VC44ET02</v>
      </c>
      <c r="E952" t="s">
        <v>967</v>
      </c>
      <c r="F952" t="s">
        <v>636</v>
      </c>
      <c r="G952" s="47" t="s">
        <v>968</v>
      </c>
      <c r="H952">
        <v>2019</v>
      </c>
      <c r="I952" s="73">
        <f>3.5%/8</f>
        <v>4.3750000000000004E-3</v>
      </c>
      <c r="J952" s="73"/>
      <c r="K952" t="s">
        <v>969</v>
      </c>
      <c r="L952" t="s">
        <v>637</v>
      </c>
      <c r="O952" s="73">
        <f t="shared" si="87"/>
        <v>4.3750000000000004E-3</v>
      </c>
      <c r="P952" t="s">
        <v>512</v>
      </c>
      <c r="Q952" s="58">
        <v>1</v>
      </c>
      <c r="R952" t="s">
        <v>638</v>
      </c>
      <c r="S952" s="60"/>
      <c r="T952">
        <v>1</v>
      </c>
      <c r="U952" t="s">
        <v>9</v>
      </c>
      <c r="V952" t="s">
        <v>8</v>
      </c>
    </row>
    <row r="953" spans="1:22" x14ac:dyDescent="0.35">
      <c r="A953" t="s">
        <v>964</v>
      </c>
      <c r="B953" t="s">
        <v>965</v>
      </c>
      <c r="C953" t="str">
        <f t="shared" si="84"/>
        <v>VC44ET03</v>
      </c>
      <c r="E953" t="s">
        <v>967</v>
      </c>
      <c r="F953" t="s">
        <v>636</v>
      </c>
      <c r="G953" s="47" t="s">
        <v>968</v>
      </c>
      <c r="H953">
        <v>2019</v>
      </c>
      <c r="I953" s="73">
        <f>8.3%/8</f>
        <v>1.0375000000000001E-2</v>
      </c>
      <c r="J953" s="73" t="s">
        <v>970</v>
      </c>
      <c r="K953" t="s">
        <v>969</v>
      </c>
      <c r="L953" t="s">
        <v>512</v>
      </c>
      <c r="O953" s="73">
        <f t="shared" si="87"/>
        <v>1.0375000000000001E-2</v>
      </c>
      <c r="P953" t="s">
        <v>512</v>
      </c>
      <c r="Q953" s="58">
        <v>1</v>
      </c>
      <c r="R953" t="s">
        <v>638</v>
      </c>
      <c r="S953" s="60"/>
      <c r="T953">
        <v>1</v>
      </c>
      <c r="U953" t="s">
        <v>11</v>
      </c>
      <c r="V953" t="s">
        <v>10</v>
      </c>
    </row>
    <row r="954" spans="1:22" x14ac:dyDescent="0.35">
      <c r="A954" t="s">
        <v>964</v>
      </c>
      <c r="B954" t="s">
        <v>965</v>
      </c>
      <c r="C954" t="str">
        <f t="shared" si="84"/>
        <v>VC44ET04</v>
      </c>
      <c r="E954" t="s">
        <v>967</v>
      </c>
      <c r="F954" t="s">
        <v>636</v>
      </c>
      <c r="G954" s="47" t="s">
        <v>968</v>
      </c>
      <c r="H954">
        <v>2019</v>
      </c>
      <c r="I954" s="73">
        <f>8.3%/8</f>
        <v>1.0375000000000001E-2</v>
      </c>
      <c r="J954" s="73"/>
      <c r="K954" t="s">
        <v>969</v>
      </c>
      <c r="L954" t="s">
        <v>637</v>
      </c>
      <c r="O954" s="73">
        <f t="shared" si="87"/>
        <v>1.0375000000000001E-2</v>
      </c>
      <c r="P954" t="s">
        <v>512</v>
      </c>
      <c r="Q954" s="58">
        <v>1</v>
      </c>
      <c r="R954" t="s">
        <v>638</v>
      </c>
      <c r="S954" s="60"/>
      <c r="T954">
        <v>1</v>
      </c>
      <c r="U954" t="s">
        <v>13</v>
      </c>
      <c r="V954" t="s">
        <v>12</v>
      </c>
    </row>
    <row r="955" spans="1:22" x14ac:dyDescent="0.35">
      <c r="A955" t="s">
        <v>964</v>
      </c>
      <c r="B955" t="s">
        <v>965</v>
      </c>
      <c r="C955" t="str">
        <f t="shared" si="84"/>
        <v>VC44ET05</v>
      </c>
      <c r="E955" t="s">
        <v>967</v>
      </c>
      <c r="F955" t="s">
        <v>636</v>
      </c>
      <c r="G955" s="47" t="s">
        <v>968</v>
      </c>
      <c r="H955">
        <v>2019</v>
      </c>
      <c r="I955" s="73">
        <f>8.3%/8</f>
        <v>1.0375000000000001E-2</v>
      </c>
      <c r="J955" s="73"/>
      <c r="K955" t="s">
        <v>969</v>
      </c>
      <c r="L955" t="s">
        <v>637</v>
      </c>
      <c r="O955" s="73">
        <f t="shared" si="87"/>
        <v>1.0375000000000001E-2</v>
      </c>
      <c r="P955" t="s">
        <v>512</v>
      </c>
      <c r="Q955" s="58">
        <v>1</v>
      </c>
      <c r="R955" t="s">
        <v>638</v>
      </c>
      <c r="S955" s="60"/>
      <c r="T955">
        <v>1</v>
      </c>
      <c r="U955" t="s">
        <v>15</v>
      </c>
      <c r="V955" t="s">
        <v>14</v>
      </c>
    </row>
    <row r="956" spans="1:22" x14ac:dyDescent="0.35">
      <c r="A956" t="s">
        <v>964</v>
      </c>
      <c r="B956" t="s">
        <v>965</v>
      </c>
      <c r="C956" t="str">
        <f t="shared" si="84"/>
        <v>VC44ET06</v>
      </c>
      <c r="E956" t="s">
        <v>967</v>
      </c>
      <c r="F956" t="s">
        <v>636</v>
      </c>
      <c r="G956" s="47" t="s">
        <v>968</v>
      </c>
      <c r="H956">
        <v>2019</v>
      </c>
      <c r="I956" s="73">
        <f>3.5%/8</f>
        <v>4.3750000000000004E-3</v>
      </c>
      <c r="J956" s="73"/>
      <c r="K956" t="s">
        <v>969</v>
      </c>
      <c r="L956" t="s">
        <v>637</v>
      </c>
      <c r="O956" s="73">
        <f t="shared" si="87"/>
        <v>4.3750000000000004E-3</v>
      </c>
      <c r="P956" t="s">
        <v>512</v>
      </c>
      <c r="Q956" s="58">
        <v>1</v>
      </c>
      <c r="R956" t="s">
        <v>638</v>
      </c>
      <c r="S956" s="60"/>
      <c r="T956">
        <v>1</v>
      </c>
      <c r="U956" t="s">
        <v>17</v>
      </c>
      <c r="V956" t="s">
        <v>16</v>
      </c>
    </row>
    <row r="957" spans="1:22" x14ac:dyDescent="0.35">
      <c r="A957" t="s">
        <v>971</v>
      </c>
      <c r="B957" t="s">
        <v>965</v>
      </c>
      <c r="C957" t="str">
        <f t="shared" si="84"/>
        <v>VC44ET07</v>
      </c>
      <c r="E957" t="s">
        <v>967</v>
      </c>
      <c r="F957" t="s">
        <v>636</v>
      </c>
      <c r="G957" s="47" t="s">
        <v>968</v>
      </c>
      <c r="H957">
        <v>2019</v>
      </c>
      <c r="I957" s="73">
        <f>8.93%/8</f>
        <v>1.1162499999999999E-2</v>
      </c>
      <c r="J957" s="73"/>
      <c r="K957" t="s">
        <v>969</v>
      </c>
      <c r="L957" t="s">
        <v>512</v>
      </c>
      <c r="O957" s="73">
        <f t="shared" si="87"/>
        <v>1.1162499999999999E-2</v>
      </c>
      <c r="P957" t="s">
        <v>512</v>
      </c>
      <c r="Q957" s="58">
        <v>1</v>
      </c>
      <c r="R957" t="s">
        <v>638</v>
      </c>
      <c r="T957">
        <v>1</v>
      </c>
      <c r="U957" t="s">
        <v>19</v>
      </c>
      <c r="V957" t="s">
        <v>18</v>
      </c>
    </row>
    <row r="958" spans="1:22" x14ac:dyDescent="0.35">
      <c r="A958" t="s">
        <v>964</v>
      </c>
      <c r="B958" t="s">
        <v>965</v>
      </c>
      <c r="C958" t="str">
        <f t="shared" si="84"/>
        <v>VC44ET12</v>
      </c>
      <c r="E958" t="s">
        <v>967</v>
      </c>
      <c r="F958" t="s">
        <v>636</v>
      </c>
      <c r="G958" s="47" t="s">
        <v>968</v>
      </c>
      <c r="H958">
        <v>2019</v>
      </c>
      <c r="I958" s="73">
        <f>8.3%/8</f>
        <v>1.0375000000000001E-2</v>
      </c>
      <c r="J958" s="73"/>
      <c r="K958" t="s">
        <v>969</v>
      </c>
      <c r="L958" t="s">
        <v>637</v>
      </c>
      <c r="O958" s="73">
        <f t="shared" si="87"/>
        <v>1.0375000000000001E-2</v>
      </c>
      <c r="P958" t="s">
        <v>512</v>
      </c>
      <c r="Q958" s="58">
        <v>1</v>
      </c>
      <c r="R958" t="s">
        <v>638</v>
      </c>
      <c r="T958">
        <v>1</v>
      </c>
      <c r="U958" t="s">
        <v>21</v>
      </c>
      <c r="V958" t="s">
        <v>20</v>
      </c>
    </row>
    <row r="959" spans="1:22" x14ac:dyDescent="0.35">
      <c r="A959" t="s">
        <v>964</v>
      </c>
      <c r="B959" t="s">
        <v>965</v>
      </c>
      <c r="C959" t="str">
        <f t="shared" si="84"/>
        <v>VC44ET13</v>
      </c>
      <c r="E959" t="s">
        <v>967</v>
      </c>
      <c r="F959" t="s">
        <v>636</v>
      </c>
      <c r="G959" s="47" t="s">
        <v>968</v>
      </c>
      <c r="H959">
        <v>2019</v>
      </c>
      <c r="I959" s="73">
        <f>3.5%/8</f>
        <v>4.3750000000000004E-3</v>
      </c>
      <c r="J959" s="73"/>
      <c r="K959" t="s">
        <v>969</v>
      </c>
      <c r="L959" t="s">
        <v>637</v>
      </c>
      <c r="O959" s="73">
        <f t="shared" si="87"/>
        <v>4.3750000000000004E-3</v>
      </c>
      <c r="P959" t="s">
        <v>512</v>
      </c>
      <c r="Q959" s="58">
        <v>1</v>
      </c>
      <c r="R959" t="s">
        <v>638</v>
      </c>
      <c r="T959">
        <v>1</v>
      </c>
      <c r="U959" t="s">
        <v>23</v>
      </c>
      <c r="V959" t="s">
        <v>22</v>
      </c>
    </row>
    <row r="960" spans="1:22" x14ac:dyDescent="0.35">
      <c r="A960" t="s">
        <v>972</v>
      </c>
      <c r="B960" t="s">
        <v>965</v>
      </c>
      <c r="C960" t="str">
        <f t="shared" si="84"/>
        <v>VC44ET14</v>
      </c>
      <c r="E960" t="s">
        <v>967</v>
      </c>
      <c r="F960" t="s">
        <v>636</v>
      </c>
      <c r="G960" s="47" t="s">
        <v>968</v>
      </c>
      <c r="H960">
        <v>2019</v>
      </c>
      <c r="I960" s="73">
        <f>0.5%/8</f>
        <v>6.2500000000000001E-4</v>
      </c>
      <c r="J960" s="73"/>
      <c r="K960" t="s">
        <v>969</v>
      </c>
      <c r="L960" t="s">
        <v>512</v>
      </c>
      <c r="O960" s="73">
        <f t="shared" si="87"/>
        <v>6.2500000000000001E-4</v>
      </c>
      <c r="P960" t="s">
        <v>512</v>
      </c>
      <c r="Q960" s="58">
        <v>1</v>
      </c>
      <c r="R960" t="s">
        <v>638</v>
      </c>
      <c r="T960">
        <v>1</v>
      </c>
      <c r="U960" t="s">
        <v>25</v>
      </c>
      <c r="V960" t="s">
        <v>24</v>
      </c>
    </row>
    <row r="961" spans="1:22" x14ac:dyDescent="0.35">
      <c r="A961" t="s">
        <v>972</v>
      </c>
      <c r="B961" t="s">
        <v>965</v>
      </c>
      <c r="C961" t="str">
        <f t="shared" si="84"/>
        <v>VC44ET15</v>
      </c>
      <c r="E961" t="s">
        <v>967</v>
      </c>
      <c r="F961" t="s">
        <v>636</v>
      </c>
      <c r="G961" s="47" t="s">
        <v>968</v>
      </c>
      <c r="H961">
        <v>2019</v>
      </c>
      <c r="I961" s="73">
        <f>0.5%/8</f>
        <v>6.2500000000000001E-4</v>
      </c>
      <c r="J961" s="73"/>
      <c r="K961" t="s">
        <v>969</v>
      </c>
      <c r="L961" t="s">
        <v>512</v>
      </c>
      <c r="O961" s="73">
        <f t="shared" si="87"/>
        <v>6.2500000000000001E-4</v>
      </c>
      <c r="P961" t="s">
        <v>512</v>
      </c>
      <c r="Q961" s="58">
        <v>1</v>
      </c>
      <c r="R961" t="s">
        <v>638</v>
      </c>
      <c r="T961">
        <v>1</v>
      </c>
      <c r="U961" t="s">
        <v>27</v>
      </c>
      <c r="V961" t="s">
        <v>26</v>
      </c>
    </row>
    <row r="962" spans="1:22" x14ac:dyDescent="0.35">
      <c r="A962" t="s">
        <v>973</v>
      </c>
      <c r="B962" t="s">
        <v>974</v>
      </c>
      <c r="C962" t="str">
        <f t="shared" si="84"/>
        <v>VC45ET</v>
      </c>
      <c r="D962" t="s">
        <v>975</v>
      </c>
      <c r="E962" t="s">
        <v>976</v>
      </c>
      <c r="F962" t="s">
        <v>636</v>
      </c>
      <c r="G962" s="47" t="s">
        <v>968</v>
      </c>
      <c r="H962" t="s">
        <v>977</v>
      </c>
      <c r="I962" s="16">
        <v>33.4</v>
      </c>
      <c r="J962" s="16"/>
      <c r="K962" t="s">
        <v>978</v>
      </c>
      <c r="O962" s="73">
        <f>I962/100</f>
        <v>0.33399999999999996</v>
      </c>
      <c r="P962" t="s">
        <v>517</v>
      </c>
      <c r="T962">
        <v>0</v>
      </c>
      <c r="U962" t="s">
        <v>5</v>
      </c>
      <c r="V962" t="s">
        <v>4</v>
      </c>
    </row>
    <row r="963" spans="1:22" x14ac:dyDescent="0.35">
      <c r="E963" t="s">
        <v>979</v>
      </c>
      <c r="G963"/>
      <c r="Q963"/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D481-CB5D-4CD8-A1CF-381AF8326246}">
  <dimension ref="A1:F169"/>
  <sheetViews>
    <sheetView workbookViewId="0">
      <selection activeCell="H14" sqref="H14"/>
    </sheetView>
  </sheetViews>
  <sheetFormatPr defaultRowHeight="14.5" x14ac:dyDescent="0.35"/>
  <cols>
    <col min="1" max="1" width="6.6328125" bestFit="1" customWidth="1"/>
    <col min="2" max="2" width="9.81640625" bestFit="1" customWidth="1"/>
    <col min="3" max="3" width="11.81640625" bestFit="1" customWidth="1"/>
    <col min="4" max="4" width="10.7265625" bestFit="1" customWidth="1"/>
    <col min="5" max="5" width="18" bestFit="1" customWidth="1"/>
    <col min="6" max="6" width="10.6328125" bestFit="1" customWidth="1"/>
  </cols>
  <sheetData>
    <row r="1" spans="1:6" x14ac:dyDescent="0.35">
      <c r="A1" s="1" t="s">
        <v>240</v>
      </c>
      <c r="B1" s="1" t="s">
        <v>57</v>
      </c>
      <c r="C1" s="1" t="s">
        <v>267</v>
      </c>
      <c r="D1" s="1" t="s">
        <v>2</v>
      </c>
      <c r="E1" s="1" t="s">
        <v>0</v>
      </c>
      <c r="F1" s="1" t="s">
        <v>1</v>
      </c>
    </row>
    <row r="2" spans="1:6" x14ac:dyDescent="0.35">
      <c r="A2" t="s">
        <v>243</v>
      </c>
      <c r="B2" t="s">
        <v>244</v>
      </c>
      <c r="C2">
        <v>9.3468292987793397E-2</v>
      </c>
      <c r="D2">
        <v>0</v>
      </c>
      <c r="E2" t="s">
        <v>4</v>
      </c>
      <c r="F2" t="s">
        <v>5</v>
      </c>
    </row>
    <row r="3" spans="1:6" x14ac:dyDescent="0.35">
      <c r="A3" t="s">
        <v>245</v>
      </c>
      <c r="B3" t="s">
        <v>246</v>
      </c>
      <c r="C3">
        <v>8.70935409593733E-2</v>
      </c>
      <c r="D3">
        <v>0</v>
      </c>
      <c r="E3" t="s">
        <v>4</v>
      </c>
      <c r="F3" t="s">
        <v>5</v>
      </c>
    </row>
    <row r="4" spans="1:6" x14ac:dyDescent="0.35">
      <c r="A4" t="s">
        <v>247</v>
      </c>
      <c r="B4" t="s">
        <v>248</v>
      </c>
      <c r="C4">
        <v>8.8412160129692496E-2</v>
      </c>
      <c r="D4">
        <v>0</v>
      </c>
      <c r="E4" t="s">
        <v>4</v>
      </c>
      <c r="F4" t="s">
        <v>5</v>
      </c>
    </row>
    <row r="5" spans="1:6" x14ac:dyDescent="0.35">
      <c r="A5" t="s">
        <v>249</v>
      </c>
      <c r="B5" t="s">
        <v>250</v>
      </c>
      <c r="C5">
        <v>8.4403739867652303E-2</v>
      </c>
      <c r="D5">
        <v>0</v>
      </c>
      <c r="E5" t="s">
        <v>4</v>
      </c>
      <c r="F5" t="s">
        <v>5</v>
      </c>
    </row>
    <row r="6" spans="1:6" x14ac:dyDescent="0.35">
      <c r="A6" t="s">
        <v>251</v>
      </c>
      <c r="B6" t="s">
        <v>252</v>
      </c>
      <c r="C6">
        <v>8.8117442317258002E-2</v>
      </c>
      <c r="D6">
        <v>0</v>
      </c>
      <c r="E6" t="s">
        <v>4</v>
      </c>
      <c r="F6" t="s">
        <v>5</v>
      </c>
    </row>
    <row r="7" spans="1:6" x14ac:dyDescent="0.35">
      <c r="A7" t="s">
        <v>253</v>
      </c>
      <c r="B7" t="s">
        <v>254</v>
      </c>
      <c r="C7">
        <v>8.6393880468918605E-2</v>
      </c>
      <c r="D7">
        <v>0</v>
      </c>
      <c r="E7" t="s">
        <v>4</v>
      </c>
      <c r="F7" t="s">
        <v>5</v>
      </c>
    </row>
    <row r="8" spans="1:6" x14ac:dyDescent="0.35">
      <c r="A8" t="s">
        <v>255</v>
      </c>
      <c r="B8" t="s">
        <v>256</v>
      </c>
      <c r="C8">
        <v>8.5205006727096494E-2</v>
      </c>
      <c r="D8">
        <v>0</v>
      </c>
      <c r="E8" t="s">
        <v>4</v>
      </c>
      <c r="F8" t="s">
        <v>5</v>
      </c>
    </row>
    <row r="9" spans="1:6" x14ac:dyDescent="0.35">
      <c r="A9" t="s">
        <v>257</v>
      </c>
      <c r="B9" t="s">
        <v>258</v>
      </c>
      <c r="C9">
        <v>9.1867766222212294E-2</v>
      </c>
      <c r="D9">
        <v>0</v>
      </c>
      <c r="E9" t="s">
        <v>4</v>
      </c>
      <c r="F9" t="s">
        <v>5</v>
      </c>
    </row>
    <row r="10" spans="1:6" x14ac:dyDescent="0.35">
      <c r="A10" t="s">
        <v>259</v>
      </c>
      <c r="B10" t="s">
        <v>260</v>
      </c>
      <c r="C10">
        <v>8.3208753466405896E-2</v>
      </c>
      <c r="D10">
        <v>0</v>
      </c>
      <c r="E10" t="s">
        <v>4</v>
      </c>
      <c r="F10" t="s">
        <v>5</v>
      </c>
    </row>
    <row r="11" spans="1:6" x14ac:dyDescent="0.35">
      <c r="A11" t="s">
        <v>261</v>
      </c>
      <c r="B11" t="s">
        <v>262</v>
      </c>
      <c r="C11">
        <v>7.3805667224914301E-2</v>
      </c>
      <c r="D11">
        <v>0</v>
      </c>
      <c r="E11" t="s">
        <v>4</v>
      </c>
      <c r="F11" t="s">
        <v>5</v>
      </c>
    </row>
    <row r="12" spans="1:6" x14ac:dyDescent="0.35">
      <c r="A12" t="s">
        <v>263</v>
      </c>
      <c r="B12" t="s">
        <v>264</v>
      </c>
      <c r="C12">
        <v>7.5192895334018697E-2</v>
      </c>
      <c r="D12">
        <v>0</v>
      </c>
      <c r="E12" t="s">
        <v>4</v>
      </c>
      <c r="F12" t="s">
        <v>5</v>
      </c>
    </row>
    <row r="13" spans="1:6" x14ac:dyDescent="0.35">
      <c r="A13" t="s">
        <v>265</v>
      </c>
      <c r="B13" t="s">
        <v>266</v>
      </c>
      <c r="C13">
        <v>6.2830854294664104E-2</v>
      </c>
      <c r="D13">
        <v>0</v>
      </c>
      <c r="E13" t="s">
        <v>4</v>
      </c>
      <c r="F13" t="s">
        <v>5</v>
      </c>
    </row>
    <row r="14" spans="1:6" x14ac:dyDescent="0.35">
      <c r="A14" t="s">
        <v>243</v>
      </c>
      <c r="B14" t="s">
        <v>268</v>
      </c>
      <c r="C14">
        <v>7.6408043258177794E-2</v>
      </c>
      <c r="D14">
        <v>0.5</v>
      </c>
      <c r="E14" t="s">
        <v>269</v>
      </c>
      <c r="F14" t="s">
        <v>270</v>
      </c>
    </row>
    <row r="15" spans="1:6" x14ac:dyDescent="0.35">
      <c r="A15" t="s">
        <v>245</v>
      </c>
      <c r="B15" t="s">
        <v>271</v>
      </c>
      <c r="C15">
        <v>9.1690279136459801E-2</v>
      </c>
      <c r="D15">
        <v>0.5</v>
      </c>
      <c r="E15" t="s">
        <v>269</v>
      </c>
      <c r="F15" t="s">
        <v>270</v>
      </c>
    </row>
    <row r="16" spans="1:6" x14ac:dyDescent="0.35">
      <c r="A16" t="s">
        <v>247</v>
      </c>
      <c r="B16" t="s">
        <v>272</v>
      </c>
      <c r="C16">
        <v>8.9547495163188606E-2</v>
      </c>
      <c r="D16">
        <v>0.5</v>
      </c>
      <c r="E16" t="s">
        <v>269</v>
      </c>
      <c r="F16" t="s">
        <v>270</v>
      </c>
    </row>
    <row r="17" spans="1:6" x14ac:dyDescent="0.35">
      <c r="A17" t="s">
        <v>249</v>
      </c>
      <c r="B17" t="s">
        <v>273</v>
      </c>
      <c r="C17">
        <v>9.2176047325894406E-2</v>
      </c>
      <c r="D17">
        <v>0.5</v>
      </c>
      <c r="E17" t="s">
        <v>269</v>
      </c>
      <c r="F17" t="s">
        <v>270</v>
      </c>
    </row>
    <row r="18" spans="1:6" x14ac:dyDescent="0.35">
      <c r="A18" t="s">
        <v>251</v>
      </c>
      <c r="B18" t="s">
        <v>274</v>
      </c>
      <c r="C18">
        <v>6.4782227209412901E-2</v>
      </c>
      <c r="D18">
        <v>0.5</v>
      </c>
      <c r="E18" t="s">
        <v>269</v>
      </c>
      <c r="F18" t="s">
        <v>270</v>
      </c>
    </row>
    <row r="19" spans="1:6" x14ac:dyDescent="0.35">
      <c r="A19" t="s">
        <v>253</v>
      </c>
      <c r="B19" t="s">
        <v>275</v>
      </c>
      <c r="C19">
        <v>8.8030508513506203E-2</v>
      </c>
      <c r="D19">
        <v>0.5</v>
      </c>
      <c r="E19" t="s">
        <v>269</v>
      </c>
      <c r="F19" t="s">
        <v>270</v>
      </c>
    </row>
    <row r="20" spans="1:6" x14ac:dyDescent="0.35">
      <c r="A20" t="s">
        <v>255</v>
      </c>
      <c r="B20" t="s">
        <v>276</v>
      </c>
      <c r="C20">
        <v>8.9732339850653597E-2</v>
      </c>
      <c r="D20">
        <v>0.5</v>
      </c>
      <c r="E20" t="s">
        <v>269</v>
      </c>
      <c r="F20" t="s">
        <v>270</v>
      </c>
    </row>
    <row r="21" spans="1:6" x14ac:dyDescent="0.35">
      <c r="A21" t="s">
        <v>257</v>
      </c>
      <c r="B21" t="s">
        <v>277</v>
      </c>
      <c r="C21">
        <v>9.5015425914235896E-2</v>
      </c>
      <c r="D21">
        <v>0.5</v>
      </c>
      <c r="E21" t="s">
        <v>269</v>
      </c>
      <c r="F21" t="s">
        <v>270</v>
      </c>
    </row>
    <row r="22" spans="1:6" x14ac:dyDescent="0.35">
      <c r="A22" t="s">
        <v>259</v>
      </c>
      <c r="B22" t="s">
        <v>278</v>
      </c>
      <c r="C22">
        <v>7.9092727755465206E-2</v>
      </c>
      <c r="D22">
        <v>0.5</v>
      </c>
      <c r="E22" t="s">
        <v>269</v>
      </c>
      <c r="F22" t="s">
        <v>270</v>
      </c>
    </row>
    <row r="23" spans="1:6" x14ac:dyDescent="0.35">
      <c r="A23" t="s">
        <v>261</v>
      </c>
      <c r="B23" t="s">
        <v>279</v>
      </c>
      <c r="C23">
        <v>8.0252051237286098E-2</v>
      </c>
      <c r="D23">
        <v>0.5</v>
      </c>
      <c r="E23" t="s">
        <v>269</v>
      </c>
      <c r="F23" t="s">
        <v>270</v>
      </c>
    </row>
    <row r="24" spans="1:6" x14ac:dyDescent="0.35">
      <c r="A24" t="s">
        <v>263</v>
      </c>
      <c r="B24" t="s">
        <v>280</v>
      </c>
      <c r="C24">
        <v>7.1049271147846205E-2</v>
      </c>
      <c r="D24">
        <v>0.5</v>
      </c>
      <c r="E24" t="s">
        <v>269</v>
      </c>
      <c r="F24" t="s">
        <v>270</v>
      </c>
    </row>
    <row r="25" spans="1:6" x14ac:dyDescent="0.35">
      <c r="A25" t="s">
        <v>265</v>
      </c>
      <c r="B25" t="s">
        <v>281</v>
      </c>
      <c r="C25">
        <v>8.2223583487873203E-2</v>
      </c>
      <c r="D25">
        <v>0.5</v>
      </c>
      <c r="E25" t="s">
        <v>269</v>
      </c>
      <c r="F25" t="s">
        <v>270</v>
      </c>
    </row>
    <row r="26" spans="1:6" x14ac:dyDescent="0.35">
      <c r="A26" t="s">
        <v>243</v>
      </c>
      <c r="B26" t="s">
        <v>282</v>
      </c>
      <c r="C26">
        <v>9.5713728266083806E-2</v>
      </c>
      <c r="D26">
        <v>0.5</v>
      </c>
      <c r="E26" t="s">
        <v>283</v>
      </c>
      <c r="F26" t="s">
        <v>284</v>
      </c>
    </row>
    <row r="27" spans="1:6" x14ac:dyDescent="0.35">
      <c r="A27" t="s">
        <v>245</v>
      </c>
      <c r="B27" t="s">
        <v>285</v>
      </c>
      <c r="C27">
        <v>8.6488527654674893E-2</v>
      </c>
      <c r="D27">
        <v>0.5</v>
      </c>
      <c r="E27" t="s">
        <v>283</v>
      </c>
      <c r="F27" t="s">
        <v>284</v>
      </c>
    </row>
    <row r="28" spans="1:6" x14ac:dyDescent="0.35">
      <c r="A28" t="s">
        <v>247</v>
      </c>
      <c r="B28" t="s">
        <v>286</v>
      </c>
      <c r="C28">
        <v>8.8262729647882801E-2</v>
      </c>
      <c r="D28">
        <v>0.5</v>
      </c>
      <c r="E28" t="s">
        <v>283</v>
      </c>
      <c r="F28" t="s">
        <v>284</v>
      </c>
    </row>
    <row r="29" spans="1:6" x14ac:dyDescent="0.35">
      <c r="A29" t="s">
        <v>249</v>
      </c>
      <c r="B29" t="s">
        <v>287</v>
      </c>
      <c r="C29">
        <v>8.3380764610135397E-2</v>
      </c>
      <c r="D29">
        <v>0.5</v>
      </c>
      <c r="E29" t="s">
        <v>283</v>
      </c>
      <c r="F29" t="s">
        <v>284</v>
      </c>
    </row>
    <row r="30" spans="1:6" x14ac:dyDescent="0.35">
      <c r="A30" t="s">
        <v>251</v>
      </c>
      <c r="B30" t="s">
        <v>288</v>
      </c>
      <c r="C30">
        <v>9.1188775742037306E-2</v>
      </c>
      <c r="D30">
        <v>0.5</v>
      </c>
      <c r="E30" t="s">
        <v>283</v>
      </c>
      <c r="F30" t="s">
        <v>284</v>
      </c>
    </row>
    <row r="31" spans="1:6" x14ac:dyDescent="0.35">
      <c r="A31" t="s">
        <v>253</v>
      </c>
      <c r="B31" t="s">
        <v>289</v>
      </c>
      <c r="C31">
        <v>8.6178470823280298E-2</v>
      </c>
      <c r="D31">
        <v>0.5</v>
      </c>
      <c r="E31" t="s">
        <v>283</v>
      </c>
      <c r="F31" t="s">
        <v>284</v>
      </c>
    </row>
    <row r="32" spans="1:6" x14ac:dyDescent="0.35">
      <c r="A32" t="s">
        <v>255</v>
      </c>
      <c r="B32" t="s">
        <v>290</v>
      </c>
      <c r="C32">
        <v>8.4609128374005305E-2</v>
      </c>
      <c r="D32">
        <v>0.5</v>
      </c>
      <c r="E32" t="s">
        <v>283</v>
      </c>
      <c r="F32" t="s">
        <v>284</v>
      </c>
    </row>
    <row r="33" spans="1:6" x14ac:dyDescent="0.35">
      <c r="A33" t="s">
        <v>257</v>
      </c>
      <c r="B33" t="s">
        <v>291</v>
      </c>
      <c r="C33">
        <v>9.1453477672599107E-2</v>
      </c>
      <c r="D33">
        <v>0.5</v>
      </c>
      <c r="E33" t="s">
        <v>283</v>
      </c>
      <c r="F33" t="s">
        <v>284</v>
      </c>
    </row>
    <row r="34" spans="1:6" x14ac:dyDescent="0.35">
      <c r="A34" t="s">
        <v>259</v>
      </c>
      <c r="B34" t="s">
        <v>292</v>
      </c>
      <c r="C34">
        <v>8.3750496376631497E-2</v>
      </c>
      <c r="D34">
        <v>0.5</v>
      </c>
      <c r="E34" t="s">
        <v>283</v>
      </c>
      <c r="F34" t="s">
        <v>284</v>
      </c>
    </row>
    <row r="35" spans="1:6" x14ac:dyDescent="0.35">
      <c r="A35" t="s">
        <v>261</v>
      </c>
      <c r="B35" t="s">
        <v>293</v>
      </c>
      <c r="C35">
        <v>7.2957207307375205E-2</v>
      </c>
      <c r="D35">
        <v>0.5</v>
      </c>
      <c r="E35" t="s">
        <v>283</v>
      </c>
      <c r="F35" t="s">
        <v>284</v>
      </c>
    </row>
    <row r="36" spans="1:6" x14ac:dyDescent="0.35">
      <c r="A36" t="s">
        <v>263</v>
      </c>
      <c r="B36" t="s">
        <v>294</v>
      </c>
      <c r="C36">
        <v>7.5738270699272497E-2</v>
      </c>
      <c r="D36">
        <v>0.5</v>
      </c>
      <c r="E36" t="s">
        <v>283</v>
      </c>
      <c r="F36" t="s">
        <v>284</v>
      </c>
    </row>
    <row r="37" spans="1:6" x14ac:dyDescent="0.35">
      <c r="A37" t="s">
        <v>265</v>
      </c>
      <c r="B37" t="s">
        <v>295</v>
      </c>
      <c r="C37">
        <v>6.0278422826021999E-2</v>
      </c>
      <c r="D37">
        <v>0.5</v>
      </c>
      <c r="E37" t="s">
        <v>283</v>
      </c>
      <c r="F37" t="s">
        <v>284</v>
      </c>
    </row>
    <row r="38" spans="1:6" x14ac:dyDescent="0.35">
      <c r="A38" t="s">
        <v>243</v>
      </c>
      <c r="B38" t="s">
        <v>296</v>
      </c>
      <c r="C38">
        <v>7.8977856201488505E-2</v>
      </c>
      <c r="D38">
        <v>1</v>
      </c>
      <c r="E38" t="s">
        <v>297</v>
      </c>
      <c r="F38" t="s">
        <v>7</v>
      </c>
    </row>
    <row r="39" spans="1:6" x14ac:dyDescent="0.35">
      <c r="A39" t="s">
        <v>245</v>
      </c>
      <c r="B39" t="s">
        <v>298</v>
      </c>
      <c r="C39">
        <v>7.9554276374392205E-2</v>
      </c>
      <c r="D39">
        <v>1</v>
      </c>
      <c r="E39" t="s">
        <v>297</v>
      </c>
      <c r="F39" t="s">
        <v>7</v>
      </c>
    </row>
    <row r="40" spans="1:6" x14ac:dyDescent="0.35">
      <c r="A40" t="s">
        <v>247</v>
      </c>
      <c r="B40" t="s">
        <v>299</v>
      </c>
      <c r="C40">
        <v>9.4694643265869793E-2</v>
      </c>
      <c r="D40">
        <v>1</v>
      </c>
      <c r="E40" t="s">
        <v>297</v>
      </c>
      <c r="F40" t="s">
        <v>7</v>
      </c>
    </row>
    <row r="41" spans="1:6" x14ac:dyDescent="0.35">
      <c r="A41" t="s">
        <v>249</v>
      </c>
      <c r="B41" t="s">
        <v>300</v>
      </c>
      <c r="C41">
        <v>8.5724970151308796E-2</v>
      </c>
      <c r="D41">
        <v>1</v>
      </c>
      <c r="E41" t="s">
        <v>297</v>
      </c>
      <c r="F41" t="s">
        <v>7</v>
      </c>
    </row>
    <row r="42" spans="1:6" x14ac:dyDescent="0.35">
      <c r="A42" t="s">
        <v>251</v>
      </c>
      <c r="B42" t="s">
        <v>301</v>
      </c>
      <c r="C42">
        <v>9.0977549382895401E-2</v>
      </c>
      <c r="D42">
        <v>1</v>
      </c>
      <c r="E42" t="s">
        <v>297</v>
      </c>
      <c r="F42" t="s">
        <v>7</v>
      </c>
    </row>
    <row r="43" spans="1:6" x14ac:dyDescent="0.35">
      <c r="A43" t="s">
        <v>253</v>
      </c>
      <c r="B43" t="s">
        <v>302</v>
      </c>
      <c r="C43">
        <v>7.71206575106297E-2</v>
      </c>
      <c r="D43">
        <v>1</v>
      </c>
      <c r="E43" t="s">
        <v>297</v>
      </c>
      <c r="F43" t="s">
        <v>7</v>
      </c>
    </row>
    <row r="44" spans="1:6" x14ac:dyDescent="0.35">
      <c r="A44" t="s">
        <v>255</v>
      </c>
      <c r="B44" t="s">
        <v>303</v>
      </c>
      <c r="C44">
        <v>7.2849730514378597E-2</v>
      </c>
      <c r="D44">
        <v>1</v>
      </c>
      <c r="E44" t="s">
        <v>297</v>
      </c>
      <c r="F44" t="s">
        <v>7</v>
      </c>
    </row>
    <row r="45" spans="1:6" x14ac:dyDescent="0.35">
      <c r="A45" t="s">
        <v>257</v>
      </c>
      <c r="B45" t="s">
        <v>304</v>
      </c>
      <c r="C45">
        <v>9.9294366885082794E-2</v>
      </c>
      <c r="D45">
        <v>1</v>
      </c>
      <c r="E45" t="s">
        <v>297</v>
      </c>
      <c r="F45" t="s">
        <v>7</v>
      </c>
    </row>
    <row r="46" spans="1:6" x14ac:dyDescent="0.35">
      <c r="A46" t="s">
        <v>259</v>
      </c>
      <c r="B46" t="s">
        <v>305</v>
      </c>
      <c r="C46">
        <v>7.8116476307395794E-2</v>
      </c>
      <c r="D46">
        <v>1</v>
      </c>
      <c r="E46" t="s">
        <v>297</v>
      </c>
      <c r="F46" t="s">
        <v>7</v>
      </c>
    </row>
    <row r="47" spans="1:6" x14ac:dyDescent="0.35">
      <c r="A47" t="s">
        <v>261</v>
      </c>
      <c r="B47" t="s">
        <v>306</v>
      </c>
      <c r="C47">
        <v>9.0719206026811799E-2</v>
      </c>
      <c r="D47">
        <v>1</v>
      </c>
      <c r="E47" t="s">
        <v>297</v>
      </c>
      <c r="F47" t="s">
        <v>7</v>
      </c>
    </row>
    <row r="48" spans="1:6" x14ac:dyDescent="0.35">
      <c r="A48" t="s">
        <v>263</v>
      </c>
      <c r="B48" t="s">
        <v>307</v>
      </c>
      <c r="C48">
        <v>7.9228708050398097E-2</v>
      </c>
      <c r="D48">
        <v>1</v>
      </c>
      <c r="E48" t="s">
        <v>297</v>
      </c>
      <c r="F48" t="s">
        <v>7</v>
      </c>
    </row>
    <row r="49" spans="1:6" x14ac:dyDescent="0.35">
      <c r="A49" t="s">
        <v>265</v>
      </c>
      <c r="B49" t="s">
        <v>308</v>
      </c>
      <c r="C49">
        <v>7.2741559329348504E-2</v>
      </c>
      <c r="D49">
        <v>1</v>
      </c>
      <c r="E49" t="s">
        <v>297</v>
      </c>
      <c r="F49" t="s">
        <v>7</v>
      </c>
    </row>
    <row r="50" spans="1:6" x14ac:dyDescent="0.35">
      <c r="A50" t="s">
        <v>243</v>
      </c>
      <c r="B50" t="s">
        <v>309</v>
      </c>
      <c r="C50">
        <v>0.119638970739136</v>
      </c>
      <c r="D50">
        <v>1</v>
      </c>
      <c r="E50" t="s">
        <v>310</v>
      </c>
      <c r="F50" t="s">
        <v>9</v>
      </c>
    </row>
    <row r="51" spans="1:6" x14ac:dyDescent="0.35">
      <c r="A51" t="s">
        <v>245</v>
      </c>
      <c r="B51" t="s">
        <v>311</v>
      </c>
      <c r="C51">
        <v>0.12031804378581901</v>
      </c>
      <c r="D51">
        <v>1</v>
      </c>
      <c r="E51" t="s">
        <v>310</v>
      </c>
      <c r="F51" t="s">
        <v>9</v>
      </c>
    </row>
    <row r="52" spans="1:6" x14ac:dyDescent="0.35">
      <c r="A52" t="s">
        <v>247</v>
      </c>
      <c r="B52" t="s">
        <v>312</v>
      </c>
      <c r="C52">
        <v>8.3057341185665406E-2</v>
      </c>
      <c r="D52">
        <v>1</v>
      </c>
      <c r="E52" t="s">
        <v>310</v>
      </c>
      <c r="F52" t="s">
        <v>9</v>
      </c>
    </row>
    <row r="53" spans="1:6" x14ac:dyDescent="0.35">
      <c r="A53" t="s">
        <v>249</v>
      </c>
      <c r="B53" t="s">
        <v>313</v>
      </c>
      <c r="C53">
        <v>9.1408419043312095E-2</v>
      </c>
      <c r="D53">
        <v>1</v>
      </c>
      <c r="E53" t="s">
        <v>310</v>
      </c>
      <c r="F53" t="s">
        <v>9</v>
      </c>
    </row>
    <row r="54" spans="1:6" x14ac:dyDescent="0.35">
      <c r="A54" t="s">
        <v>251</v>
      </c>
      <c r="B54" t="s">
        <v>314</v>
      </c>
      <c r="C54">
        <v>0.12854095954422901</v>
      </c>
      <c r="D54">
        <v>1</v>
      </c>
      <c r="E54" t="s">
        <v>310</v>
      </c>
      <c r="F54" t="s">
        <v>9</v>
      </c>
    </row>
    <row r="55" spans="1:6" x14ac:dyDescent="0.35">
      <c r="A55" t="s">
        <v>253</v>
      </c>
      <c r="B55" t="s">
        <v>315</v>
      </c>
      <c r="C55">
        <v>0.110063927388844</v>
      </c>
      <c r="D55">
        <v>1</v>
      </c>
      <c r="E55" t="s">
        <v>310</v>
      </c>
      <c r="F55" t="s">
        <v>9</v>
      </c>
    </row>
    <row r="56" spans="1:6" x14ac:dyDescent="0.35">
      <c r="A56" t="s">
        <v>255</v>
      </c>
      <c r="B56" t="s">
        <v>316</v>
      </c>
      <c r="C56">
        <v>8.8776240502924597E-2</v>
      </c>
      <c r="D56">
        <v>1</v>
      </c>
      <c r="E56" t="s">
        <v>310</v>
      </c>
      <c r="F56" t="s">
        <v>9</v>
      </c>
    </row>
    <row r="57" spans="1:6" x14ac:dyDescent="0.35">
      <c r="A57" t="s">
        <v>257</v>
      </c>
      <c r="B57" t="s">
        <v>317</v>
      </c>
      <c r="C57">
        <v>4.7855591203143102E-2</v>
      </c>
      <c r="D57">
        <v>1</v>
      </c>
      <c r="E57" t="s">
        <v>310</v>
      </c>
      <c r="F57" t="s">
        <v>9</v>
      </c>
    </row>
    <row r="58" spans="1:6" x14ac:dyDescent="0.35">
      <c r="A58" t="s">
        <v>259</v>
      </c>
      <c r="B58" t="s">
        <v>318</v>
      </c>
      <c r="C58">
        <v>3.1295713444432403E-2</v>
      </c>
      <c r="D58">
        <v>1</v>
      </c>
      <c r="E58" t="s">
        <v>310</v>
      </c>
      <c r="F58" t="s">
        <v>9</v>
      </c>
    </row>
    <row r="59" spans="1:6" x14ac:dyDescent="0.35">
      <c r="A59" t="s">
        <v>261</v>
      </c>
      <c r="B59" t="s">
        <v>319</v>
      </c>
      <c r="C59">
        <v>6.5555611557017293E-2</v>
      </c>
      <c r="D59">
        <v>1</v>
      </c>
      <c r="E59" t="s">
        <v>310</v>
      </c>
      <c r="F59" t="s">
        <v>9</v>
      </c>
    </row>
    <row r="60" spans="1:6" x14ac:dyDescent="0.35">
      <c r="A60" t="s">
        <v>263</v>
      </c>
      <c r="B60" t="s">
        <v>320</v>
      </c>
      <c r="C60">
        <v>6.0795718292669797E-2</v>
      </c>
      <c r="D60">
        <v>1</v>
      </c>
      <c r="E60" t="s">
        <v>310</v>
      </c>
      <c r="F60" t="s">
        <v>9</v>
      </c>
    </row>
    <row r="61" spans="1:6" x14ac:dyDescent="0.35">
      <c r="A61" t="s">
        <v>265</v>
      </c>
      <c r="B61" t="s">
        <v>321</v>
      </c>
      <c r="C61">
        <v>5.2693463312806797E-2</v>
      </c>
      <c r="D61">
        <v>1</v>
      </c>
      <c r="E61" t="s">
        <v>310</v>
      </c>
      <c r="F61" t="s">
        <v>9</v>
      </c>
    </row>
    <row r="62" spans="1:6" x14ac:dyDescent="0.35">
      <c r="A62" t="s">
        <v>243</v>
      </c>
      <c r="B62" t="s">
        <v>322</v>
      </c>
      <c r="C62">
        <v>7.3215020513968401E-2</v>
      </c>
      <c r="D62">
        <v>1</v>
      </c>
      <c r="E62" t="s">
        <v>323</v>
      </c>
      <c r="F62" t="s">
        <v>11</v>
      </c>
    </row>
    <row r="63" spans="1:6" x14ac:dyDescent="0.35">
      <c r="A63" t="s">
        <v>245</v>
      </c>
      <c r="B63" t="s">
        <v>324</v>
      </c>
      <c r="C63">
        <v>8.0759360654443793E-2</v>
      </c>
      <c r="D63">
        <v>1</v>
      </c>
      <c r="E63" t="s">
        <v>323</v>
      </c>
      <c r="F63" t="s">
        <v>11</v>
      </c>
    </row>
    <row r="64" spans="1:6" x14ac:dyDescent="0.35">
      <c r="A64" t="s">
        <v>247</v>
      </c>
      <c r="B64" t="s">
        <v>325</v>
      </c>
      <c r="C64">
        <v>9.7303723372625203E-2</v>
      </c>
      <c r="D64">
        <v>1</v>
      </c>
      <c r="E64" t="s">
        <v>323</v>
      </c>
      <c r="F64" t="s">
        <v>11</v>
      </c>
    </row>
    <row r="65" spans="1:6" x14ac:dyDescent="0.35">
      <c r="A65" t="s">
        <v>249</v>
      </c>
      <c r="B65" t="s">
        <v>326</v>
      </c>
      <c r="C65">
        <v>8.7542573457591796E-2</v>
      </c>
      <c r="D65">
        <v>1</v>
      </c>
      <c r="E65" t="s">
        <v>323</v>
      </c>
      <c r="F65" t="s">
        <v>11</v>
      </c>
    </row>
    <row r="66" spans="1:6" x14ac:dyDescent="0.35">
      <c r="A66" t="s">
        <v>251</v>
      </c>
      <c r="B66" t="s">
        <v>327</v>
      </c>
      <c r="C66">
        <v>7.5933322382079393E-2</v>
      </c>
      <c r="D66">
        <v>1</v>
      </c>
      <c r="E66" t="s">
        <v>323</v>
      </c>
      <c r="F66" t="s">
        <v>11</v>
      </c>
    </row>
    <row r="67" spans="1:6" x14ac:dyDescent="0.35">
      <c r="A67" t="s">
        <v>253</v>
      </c>
      <c r="B67" t="s">
        <v>328</v>
      </c>
      <c r="C67">
        <v>6.2686359255245794E-2</v>
      </c>
      <c r="D67">
        <v>1</v>
      </c>
      <c r="E67" t="s">
        <v>323</v>
      </c>
      <c r="F67" t="s">
        <v>11</v>
      </c>
    </row>
    <row r="68" spans="1:6" x14ac:dyDescent="0.35">
      <c r="A68" t="s">
        <v>255</v>
      </c>
      <c r="B68" t="s">
        <v>329</v>
      </c>
      <c r="C68">
        <v>8.6314041705917902E-2</v>
      </c>
      <c r="D68">
        <v>1</v>
      </c>
      <c r="E68" t="s">
        <v>323</v>
      </c>
      <c r="F68" t="s">
        <v>11</v>
      </c>
    </row>
    <row r="69" spans="1:6" x14ac:dyDescent="0.35">
      <c r="A69" t="s">
        <v>257</v>
      </c>
      <c r="B69" t="s">
        <v>330</v>
      </c>
      <c r="C69">
        <v>0.10510507714313699</v>
      </c>
      <c r="D69">
        <v>1</v>
      </c>
      <c r="E69" t="s">
        <v>323</v>
      </c>
      <c r="F69" t="s">
        <v>11</v>
      </c>
    </row>
    <row r="70" spans="1:6" x14ac:dyDescent="0.35">
      <c r="A70" t="s">
        <v>259</v>
      </c>
      <c r="B70" t="s">
        <v>331</v>
      </c>
      <c r="C70">
        <v>0.102730579396168</v>
      </c>
      <c r="D70">
        <v>1</v>
      </c>
      <c r="E70" t="s">
        <v>323</v>
      </c>
      <c r="F70" t="s">
        <v>11</v>
      </c>
    </row>
    <row r="71" spans="1:6" x14ac:dyDescent="0.35">
      <c r="A71" t="s">
        <v>261</v>
      </c>
      <c r="B71" t="s">
        <v>332</v>
      </c>
      <c r="C71">
        <v>7.1352256743233602E-2</v>
      </c>
      <c r="D71">
        <v>1</v>
      </c>
      <c r="E71" t="s">
        <v>323</v>
      </c>
      <c r="F71" t="s">
        <v>11</v>
      </c>
    </row>
    <row r="72" spans="1:6" x14ac:dyDescent="0.35">
      <c r="A72" t="s">
        <v>263</v>
      </c>
      <c r="B72" t="s">
        <v>333</v>
      </c>
      <c r="C72">
        <v>8.0057405568158102E-2</v>
      </c>
      <c r="D72">
        <v>1</v>
      </c>
      <c r="E72" t="s">
        <v>323</v>
      </c>
      <c r="F72" t="s">
        <v>11</v>
      </c>
    </row>
    <row r="73" spans="1:6" x14ac:dyDescent="0.35">
      <c r="A73" t="s">
        <v>265</v>
      </c>
      <c r="B73" t="s">
        <v>334</v>
      </c>
      <c r="C73">
        <v>7.7000279807430794E-2</v>
      </c>
      <c r="D73">
        <v>1</v>
      </c>
      <c r="E73" t="s">
        <v>323</v>
      </c>
      <c r="F73" t="s">
        <v>11</v>
      </c>
    </row>
    <row r="74" spans="1:6" x14ac:dyDescent="0.35">
      <c r="A74" t="s">
        <v>243</v>
      </c>
      <c r="B74" t="s">
        <v>335</v>
      </c>
      <c r="C74">
        <v>9.5276942203046194E-2</v>
      </c>
      <c r="D74">
        <v>1</v>
      </c>
      <c r="E74" t="s">
        <v>336</v>
      </c>
      <c r="F74" t="s">
        <v>13</v>
      </c>
    </row>
    <row r="75" spans="1:6" x14ac:dyDescent="0.35">
      <c r="A75" t="s">
        <v>245</v>
      </c>
      <c r="B75" t="s">
        <v>337</v>
      </c>
      <c r="C75">
        <v>9.0759896157263903E-2</v>
      </c>
      <c r="D75">
        <v>1</v>
      </c>
      <c r="E75" t="s">
        <v>336</v>
      </c>
      <c r="F75" t="s">
        <v>13</v>
      </c>
    </row>
    <row r="76" spans="1:6" x14ac:dyDescent="0.35">
      <c r="A76" t="s">
        <v>247</v>
      </c>
      <c r="B76" t="s">
        <v>338</v>
      </c>
      <c r="C76">
        <v>9.4408035576808894E-2</v>
      </c>
      <c r="D76">
        <v>1</v>
      </c>
      <c r="E76" t="s">
        <v>336</v>
      </c>
      <c r="F76" t="s">
        <v>13</v>
      </c>
    </row>
    <row r="77" spans="1:6" x14ac:dyDescent="0.35">
      <c r="A77" t="s">
        <v>249</v>
      </c>
      <c r="B77" t="s">
        <v>339</v>
      </c>
      <c r="C77">
        <v>8.1631306167197604E-2</v>
      </c>
      <c r="D77">
        <v>1</v>
      </c>
      <c r="E77" t="s">
        <v>336</v>
      </c>
      <c r="F77" t="s">
        <v>13</v>
      </c>
    </row>
    <row r="78" spans="1:6" x14ac:dyDescent="0.35">
      <c r="A78" t="s">
        <v>251</v>
      </c>
      <c r="B78" t="s">
        <v>340</v>
      </c>
      <c r="C78">
        <v>9.0941206490117096E-2</v>
      </c>
      <c r="D78">
        <v>1</v>
      </c>
      <c r="E78" t="s">
        <v>336</v>
      </c>
      <c r="F78" t="s">
        <v>13</v>
      </c>
    </row>
    <row r="79" spans="1:6" x14ac:dyDescent="0.35">
      <c r="A79" t="s">
        <v>253</v>
      </c>
      <c r="B79" t="s">
        <v>341</v>
      </c>
      <c r="C79">
        <v>8.9449106592488406E-2</v>
      </c>
      <c r="D79">
        <v>1</v>
      </c>
      <c r="E79" t="s">
        <v>336</v>
      </c>
      <c r="F79" t="s">
        <v>13</v>
      </c>
    </row>
    <row r="80" spans="1:6" x14ac:dyDescent="0.35">
      <c r="A80" t="s">
        <v>255</v>
      </c>
      <c r="B80" t="s">
        <v>342</v>
      </c>
      <c r="C80">
        <v>8.3909266408871905E-2</v>
      </c>
      <c r="D80">
        <v>1</v>
      </c>
      <c r="E80" t="s">
        <v>336</v>
      </c>
      <c r="F80" t="s">
        <v>13</v>
      </c>
    </row>
    <row r="81" spans="1:6" x14ac:dyDescent="0.35">
      <c r="A81" t="s">
        <v>257</v>
      </c>
      <c r="B81" t="s">
        <v>343</v>
      </c>
      <c r="C81">
        <v>9.0376977349690205E-2</v>
      </c>
      <c r="D81">
        <v>1</v>
      </c>
      <c r="E81" t="s">
        <v>336</v>
      </c>
      <c r="F81" t="s">
        <v>13</v>
      </c>
    </row>
    <row r="82" spans="1:6" x14ac:dyDescent="0.35">
      <c r="A82" t="s">
        <v>259</v>
      </c>
      <c r="B82" t="s">
        <v>344</v>
      </c>
      <c r="C82">
        <v>8.6065126328565306E-2</v>
      </c>
      <c r="D82">
        <v>1</v>
      </c>
      <c r="E82" t="s">
        <v>336</v>
      </c>
      <c r="F82" t="s">
        <v>13</v>
      </c>
    </row>
    <row r="83" spans="1:6" x14ac:dyDescent="0.35">
      <c r="A83" t="s">
        <v>261</v>
      </c>
      <c r="B83" t="s">
        <v>345</v>
      </c>
      <c r="C83">
        <v>7.4317226790385299E-2</v>
      </c>
      <c r="D83">
        <v>1</v>
      </c>
      <c r="E83" t="s">
        <v>336</v>
      </c>
      <c r="F83" t="s">
        <v>13</v>
      </c>
    </row>
    <row r="84" spans="1:6" x14ac:dyDescent="0.35">
      <c r="A84" t="s">
        <v>263</v>
      </c>
      <c r="B84" t="s">
        <v>346</v>
      </c>
      <c r="C84">
        <v>7.5794930007336198E-2</v>
      </c>
      <c r="D84">
        <v>1</v>
      </c>
      <c r="E84" t="s">
        <v>336</v>
      </c>
      <c r="F84" t="s">
        <v>13</v>
      </c>
    </row>
    <row r="85" spans="1:6" x14ac:dyDescent="0.35">
      <c r="A85" t="s">
        <v>265</v>
      </c>
      <c r="B85" t="s">
        <v>347</v>
      </c>
      <c r="C85">
        <v>4.7069979928228999E-2</v>
      </c>
      <c r="D85">
        <v>1</v>
      </c>
      <c r="E85" t="s">
        <v>336</v>
      </c>
      <c r="F85" t="s">
        <v>13</v>
      </c>
    </row>
    <row r="86" spans="1:6" x14ac:dyDescent="0.35">
      <c r="A86" t="s">
        <v>243</v>
      </c>
      <c r="B86" t="s">
        <v>348</v>
      </c>
      <c r="C86">
        <v>0.12665112663851</v>
      </c>
      <c r="D86">
        <v>1</v>
      </c>
      <c r="E86" t="s">
        <v>349</v>
      </c>
      <c r="F86" t="s">
        <v>15</v>
      </c>
    </row>
    <row r="87" spans="1:6" x14ac:dyDescent="0.35">
      <c r="A87" t="s">
        <v>245</v>
      </c>
      <c r="B87" t="s">
        <v>350</v>
      </c>
      <c r="C87">
        <v>9.5858291524042905E-2</v>
      </c>
      <c r="D87">
        <v>1</v>
      </c>
      <c r="E87" t="s">
        <v>349</v>
      </c>
      <c r="F87" t="s">
        <v>15</v>
      </c>
    </row>
    <row r="88" spans="1:6" x14ac:dyDescent="0.35">
      <c r="A88" t="s">
        <v>247</v>
      </c>
      <c r="B88" t="s">
        <v>351</v>
      </c>
      <c r="C88">
        <v>0.10597568194856501</v>
      </c>
      <c r="D88">
        <v>1</v>
      </c>
      <c r="E88" t="s">
        <v>349</v>
      </c>
      <c r="F88" t="s">
        <v>15</v>
      </c>
    </row>
    <row r="89" spans="1:6" x14ac:dyDescent="0.35">
      <c r="A89" t="s">
        <v>249</v>
      </c>
      <c r="B89" t="s">
        <v>352</v>
      </c>
      <c r="C89">
        <v>6.3617234782729404E-2</v>
      </c>
      <c r="D89">
        <v>1</v>
      </c>
      <c r="E89" t="s">
        <v>349</v>
      </c>
      <c r="F89" t="s">
        <v>15</v>
      </c>
    </row>
    <row r="90" spans="1:6" x14ac:dyDescent="0.35">
      <c r="A90" t="s">
        <v>251</v>
      </c>
      <c r="B90" t="s">
        <v>353</v>
      </c>
      <c r="C90">
        <v>0.107100610446238</v>
      </c>
      <c r="D90">
        <v>1</v>
      </c>
      <c r="E90" t="s">
        <v>349</v>
      </c>
      <c r="F90" t="s">
        <v>15</v>
      </c>
    </row>
    <row r="91" spans="1:6" x14ac:dyDescent="0.35">
      <c r="A91" t="s">
        <v>253</v>
      </c>
      <c r="B91" t="s">
        <v>354</v>
      </c>
      <c r="C91">
        <v>9.7748498755981197E-2</v>
      </c>
      <c r="D91">
        <v>1</v>
      </c>
      <c r="E91" t="s">
        <v>349</v>
      </c>
      <c r="F91" t="s">
        <v>15</v>
      </c>
    </row>
    <row r="92" spans="1:6" x14ac:dyDescent="0.35">
      <c r="A92" t="s">
        <v>255</v>
      </c>
      <c r="B92" t="s">
        <v>355</v>
      </c>
      <c r="C92">
        <v>8.5496913821880696E-2</v>
      </c>
      <c r="D92">
        <v>1</v>
      </c>
      <c r="E92" t="s">
        <v>349</v>
      </c>
      <c r="F92" t="s">
        <v>15</v>
      </c>
    </row>
    <row r="93" spans="1:6" x14ac:dyDescent="0.35">
      <c r="A93" t="s">
        <v>257</v>
      </c>
      <c r="B93" t="s">
        <v>356</v>
      </c>
      <c r="C93">
        <v>8.6352851939908007E-2</v>
      </c>
      <c r="D93">
        <v>1</v>
      </c>
      <c r="E93" t="s">
        <v>349</v>
      </c>
      <c r="F93" t="s">
        <v>15</v>
      </c>
    </row>
    <row r="94" spans="1:6" x14ac:dyDescent="0.35">
      <c r="A94" t="s">
        <v>259</v>
      </c>
      <c r="B94" t="s">
        <v>357</v>
      </c>
      <c r="C94">
        <v>7.8326742531016597E-2</v>
      </c>
      <c r="D94">
        <v>1</v>
      </c>
      <c r="E94" t="s">
        <v>349</v>
      </c>
      <c r="F94" t="s">
        <v>15</v>
      </c>
    </row>
    <row r="95" spans="1:6" x14ac:dyDescent="0.35">
      <c r="A95" t="s">
        <v>261</v>
      </c>
      <c r="B95" t="s">
        <v>358</v>
      </c>
      <c r="C95">
        <v>5.0162480704962598E-2</v>
      </c>
      <c r="D95">
        <v>1</v>
      </c>
      <c r="E95" t="s">
        <v>349</v>
      </c>
      <c r="F95" t="s">
        <v>15</v>
      </c>
    </row>
    <row r="96" spans="1:6" x14ac:dyDescent="0.35">
      <c r="A96" t="s">
        <v>263</v>
      </c>
      <c r="B96" t="s">
        <v>359</v>
      </c>
      <c r="C96">
        <v>5.5283216021023901E-2</v>
      </c>
      <c r="D96">
        <v>1</v>
      </c>
      <c r="E96" t="s">
        <v>349</v>
      </c>
      <c r="F96" t="s">
        <v>15</v>
      </c>
    </row>
    <row r="97" spans="1:6" x14ac:dyDescent="0.35">
      <c r="A97" t="s">
        <v>265</v>
      </c>
      <c r="B97" t="s">
        <v>360</v>
      </c>
      <c r="C97">
        <v>4.7426350885141799E-2</v>
      </c>
      <c r="D97">
        <v>1</v>
      </c>
      <c r="E97" t="s">
        <v>349</v>
      </c>
      <c r="F97" t="s">
        <v>15</v>
      </c>
    </row>
    <row r="98" spans="1:6" x14ac:dyDescent="0.35">
      <c r="A98" t="s">
        <v>243</v>
      </c>
      <c r="B98" t="s">
        <v>361</v>
      </c>
      <c r="C98">
        <v>9.8730657896003604E-2</v>
      </c>
      <c r="D98">
        <v>1</v>
      </c>
      <c r="E98" t="s">
        <v>362</v>
      </c>
      <c r="F98" t="s">
        <v>17</v>
      </c>
    </row>
    <row r="99" spans="1:6" x14ac:dyDescent="0.35">
      <c r="A99" t="s">
        <v>245</v>
      </c>
      <c r="B99" t="s">
        <v>363</v>
      </c>
      <c r="C99">
        <v>9.1888708369127506E-2</v>
      </c>
      <c r="D99">
        <v>1</v>
      </c>
      <c r="E99" t="s">
        <v>362</v>
      </c>
      <c r="F99" t="s">
        <v>17</v>
      </c>
    </row>
    <row r="100" spans="1:6" x14ac:dyDescent="0.35">
      <c r="A100" t="s">
        <v>247</v>
      </c>
      <c r="B100" t="s">
        <v>364</v>
      </c>
      <c r="C100">
        <v>8.0632307432735306E-2</v>
      </c>
      <c r="D100">
        <v>1</v>
      </c>
      <c r="E100" t="s">
        <v>362</v>
      </c>
      <c r="F100" t="s">
        <v>17</v>
      </c>
    </row>
    <row r="101" spans="1:6" x14ac:dyDescent="0.35">
      <c r="A101" t="s">
        <v>249</v>
      </c>
      <c r="B101" t="s">
        <v>365</v>
      </c>
      <c r="C101">
        <v>8.30445582672662E-2</v>
      </c>
      <c r="D101">
        <v>1</v>
      </c>
      <c r="E101" t="s">
        <v>362</v>
      </c>
      <c r="F101" t="s">
        <v>17</v>
      </c>
    </row>
    <row r="102" spans="1:6" x14ac:dyDescent="0.35">
      <c r="A102" t="s">
        <v>251</v>
      </c>
      <c r="B102" t="s">
        <v>366</v>
      </c>
      <c r="C102">
        <v>8.6791018955436505E-2</v>
      </c>
      <c r="D102">
        <v>1</v>
      </c>
      <c r="E102" t="s">
        <v>362</v>
      </c>
      <c r="F102" t="s">
        <v>17</v>
      </c>
    </row>
    <row r="103" spans="1:6" x14ac:dyDescent="0.35">
      <c r="A103" t="s">
        <v>253</v>
      </c>
      <c r="B103" t="s">
        <v>367</v>
      </c>
      <c r="C103">
        <v>0.11168180157944101</v>
      </c>
      <c r="D103">
        <v>1</v>
      </c>
      <c r="E103" t="s">
        <v>362</v>
      </c>
      <c r="F103" t="s">
        <v>17</v>
      </c>
    </row>
    <row r="104" spans="1:6" x14ac:dyDescent="0.35">
      <c r="A104" t="s">
        <v>255</v>
      </c>
      <c r="B104" t="s">
        <v>368</v>
      </c>
      <c r="C104">
        <v>0.11681766728509201</v>
      </c>
      <c r="D104">
        <v>1</v>
      </c>
      <c r="E104" t="s">
        <v>362</v>
      </c>
      <c r="F104" t="s">
        <v>17</v>
      </c>
    </row>
    <row r="105" spans="1:6" x14ac:dyDescent="0.35">
      <c r="A105" t="s">
        <v>257</v>
      </c>
      <c r="B105" t="s">
        <v>369</v>
      </c>
      <c r="C105">
        <v>7.6739559956737799E-2</v>
      </c>
      <c r="D105">
        <v>1</v>
      </c>
      <c r="E105" t="s">
        <v>362</v>
      </c>
      <c r="F105" t="s">
        <v>17</v>
      </c>
    </row>
    <row r="106" spans="1:6" x14ac:dyDescent="0.35">
      <c r="A106" t="s">
        <v>259</v>
      </c>
      <c r="B106" t="s">
        <v>370</v>
      </c>
      <c r="C106">
        <v>8.2370788099667094E-2</v>
      </c>
      <c r="D106">
        <v>1</v>
      </c>
      <c r="E106" t="s">
        <v>362</v>
      </c>
      <c r="F106" t="s">
        <v>17</v>
      </c>
    </row>
    <row r="107" spans="1:6" x14ac:dyDescent="0.35">
      <c r="A107" t="s">
        <v>261</v>
      </c>
      <c r="B107" t="s">
        <v>371</v>
      </c>
      <c r="C107">
        <v>7.7896509256574598E-2</v>
      </c>
      <c r="D107">
        <v>1</v>
      </c>
      <c r="E107" t="s">
        <v>362</v>
      </c>
      <c r="F107" t="s">
        <v>17</v>
      </c>
    </row>
    <row r="108" spans="1:6" x14ac:dyDescent="0.35">
      <c r="A108" t="s">
        <v>263</v>
      </c>
      <c r="B108" t="s">
        <v>372</v>
      </c>
      <c r="C108">
        <v>4.5603011085689503E-2</v>
      </c>
      <c r="D108">
        <v>1</v>
      </c>
      <c r="E108" t="s">
        <v>362</v>
      </c>
      <c r="F108" t="s">
        <v>17</v>
      </c>
    </row>
    <row r="109" spans="1:6" x14ac:dyDescent="0.35">
      <c r="A109" t="s">
        <v>265</v>
      </c>
      <c r="B109" t="s">
        <v>373</v>
      </c>
      <c r="C109">
        <v>4.7803411816228901E-2</v>
      </c>
      <c r="D109">
        <v>1</v>
      </c>
      <c r="E109" t="s">
        <v>362</v>
      </c>
      <c r="F109" t="s">
        <v>17</v>
      </c>
    </row>
    <row r="110" spans="1:6" x14ac:dyDescent="0.35">
      <c r="A110" t="s">
        <v>243</v>
      </c>
      <c r="B110" t="s">
        <v>374</v>
      </c>
      <c r="C110">
        <v>0.1029818095797</v>
      </c>
      <c r="D110">
        <v>1</v>
      </c>
      <c r="E110" t="s">
        <v>375</v>
      </c>
      <c r="F110" t="s">
        <v>19</v>
      </c>
    </row>
    <row r="111" spans="1:6" x14ac:dyDescent="0.35">
      <c r="A111" t="s">
        <v>245</v>
      </c>
      <c r="B111" t="s">
        <v>376</v>
      </c>
      <c r="C111">
        <v>8.5040139539699494E-2</v>
      </c>
      <c r="D111">
        <v>1</v>
      </c>
      <c r="E111" t="s">
        <v>375</v>
      </c>
      <c r="F111" t="s">
        <v>19</v>
      </c>
    </row>
    <row r="112" spans="1:6" x14ac:dyDescent="0.35">
      <c r="A112" t="s">
        <v>247</v>
      </c>
      <c r="B112" t="s">
        <v>377</v>
      </c>
      <c r="C112">
        <v>6.3224966979639793E-2</v>
      </c>
      <c r="D112">
        <v>1</v>
      </c>
      <c r="E112" t="s">
        <v>375</v>
      </c>
      <c r="F112" t="s">
        <v>19</v>
      </c>
    </row>
    <row r="113" spans="1:6" x14ac:dyDescent="0.35">
      <c r="A113" t="s">
        <v>249</v>
      </c>
      <c r="B113" t="s">
        <v>378</v>
      </c>
      <c r="C113">
        <v>9.3590813012297602E-2</v>
      </c>
      <c r="D113">
        <v>1</v>
      </c>
      <c r="E113" t="s">
        <v>375</v>
      </c>
      <c r="F113" t="s">
        <v>19</v>
      </c>
    </row>
    <row r="114" spans="1:6" x14ac:dyDescent="0.35">
      <c r="A114" t="s">
        <v>251</v>
      </c>
      <c r="B114" t="s">
        <v>379</v>
      </c>
      <c r="C114">
        <v>8.9618409866999899E-2</v>
      </c>
      <c r="D114">
        <v>1</v>
      </c>
      <c r="E114" t="s">
        <v>375</v>
      </c>
      <c r="F114" t="s">
        <v>19</v>
      </c>
    </row>
    <row r="115" spans="1:6" x14ac:dyDescent="0.35">
      <c r="A115" t="s">
        <v>253</v>
      </c>
      <c r="B115" t="s">
        <v>380</v>
      </c>
      <c r="C115">
        <v>9.50488415830084E-2</v>
      </c>
      <c r="D115">
        <v>1</v>
      </c>
      <c r="E115" t="s">
        <v>375</v>
      </c>
      <c r="F115" t="s">
        <v>19</v>
      </c>
    </row>
    <row r="116" spans="1:6" x14ac:dyDescent="0.35">
      <c r="A116" t="s">
        <v>255</v>
      </c>
      <c r="B116" t="s">
        <v>381</v>
      </c>
      <c r="C116">
        <v>8.7688677490194905E-2</v>
      </c>
      <c r="D116">
        <v>1</v>
      </c>
      <c r="E116" t="s">
        <v>375</v>
      </c>
      <c r="F116" t="s">
        <v>19</v>
      </c>
    </row>
    <row r="117" spans="1:6" x14ac:dyDescent="0.35">
      <c r="A117" t="s">
        <v>257</v>
      </c>
      <c r="B117" t="s">
        <v>382</v>
      </c>
      <c r="C117">
        <v>8.27840791483829E-2</v>
      </c>
      <c r="D117">
        <v>1</v>
      </c>
      <c r="E117" t="s">
        <v>375</v>
      </c>
      <c r="F117" t="s">
        <v>19</v>
      </c>
    </row>
    <row r="118" spans="1:6" x14ac:dyDescent="0.35">
      <c r="A118" t="s">
        <v>259</v>
      </c>
      <c r="B118" t="s">
        <v>383</v>
      </c>
      <c r="C118">
        <v>6.5825389428905604E-2</v>
      </c>
      <c r="D118">
        <v>1</v>
      </c>
      <c r="E118" t="s">
        <v>375</v>
      </c>
      <c r="F118" t="s">
        <v>19</v>
      </c>
    </row>
    <row r="119" spans="1:6" x14ac:dyDescent="0.35">
      <c r="A119" t="s">
        <v>261</v>
      </c>
      <c r="B119" t="s">
        <v>384</v>
      </c>
      <c r="C119">
        <v>7.5636705496391801E-2</v>
      </c>
      <c r="D119">
        <v>1</v>
      </c>
      <c r="E119" t="s">
        <v>375</v>
      </c>
      <c r="F119" t="s">
        <v>19</v>
      </c>
    </row>
    <row r="120" spans="1:6" x14ac:dyDescent="0.35">
      <c r="A120" t="s">
        <v>263</v>
      </c>
      <c r="B120" t="s">
        <v>385</v>
      </c>
      <c r="C120">
        <v>7.3172346304579305E-2</v>
      </c>
      <c r="D120">
        <v>1</v>
      </c>
      <c r="E120" t="s">
        <v>375</v>
      </c>
      <c r="F120" t="s">
        <v>19</v>
      </c>
    </row>
    <row r="121" spans="1:6" x14ac:dyDescent="0.35">
      <c r="A121" t="s">
        <v>265</v>
      </c>
      <c r="B121" t="s">
        <v>386</v>
      </c>
      <c r="C121">
        <v>8.5387821570199807E-2</v>
      </c>
      <c r="D121">
        <v>1</v>
      </c>
      <c r="E121" t="s">
        <v>375</v>
      </c>
      <c r="F121" t="s">
        <v>19</v>
      </c>
    </row>
    <row r="122" spans="1:6" x14ac:dyDescent="0.35">
      <c r="A122" t="s">
        <v>243</v>
      </c>
      <c r="B122" t="s">
        <v>387</v>
      </c>
      <c r="C122">
        <v>0.104474565881907</v>
      </c>
      <c r="D122">
        <v>1</v>
      </c>
      <c r="E122" t="s">
        <v>388</v>
      </c>
      <c r="F122" t="s">
        <v>21</v>
      </c>
    </row>
    <row r="123" spans="1:6" x14ac:dyDescent="0.35">
      <c r="A123" t="s">
        <v>245</v>
      </c>
      <c r="B123" t="s">
        <v>389</v>
      </c>
      <c r="C123">
        <v>9.3831708162952596E-2</v>
      </c>
      <c r="D123">
        <v>1</v>
      </c>
      <c r="E123" t="s">
        <v>388</v>
      </c>
      <c r="F123" t="s">
        <v>21</v>
      </c>
    </row>
    <row r="124" spans="1:6" x14ac:dyDescent="0.35">
      <c r="A124" t="s">
        <v>247</v>
      </c>
      <c r="B124" t="s">
        <v>390</v>
      </c>
      <c r="C124">
        <v>5.43907990353827E-2</v>
      </c>
      <c r="D124">
        <v>1</v>
      </c>
      <c r="E124" t="s">
        <v>388</v>
      </c>
      <c r="F124" t="s">
        <v>21</v>
      </c>
    </row>
    <row r="125" spans="1:6" x14ac:dyDescent="0.35">
      <c r="A125" t="s">
        <v>249</v>
      </c>
      <c r="B125" t="s">
        <v>391</v>
      </c>
      <c r="C125">
        <v>7.2831893666271505E-2</v>
      </c>
      <c r="D125">
        <v>1</v>
      </c>
      <c r="E125" t="s">
        <v>388</v>
      </c>
      <c r="F125" t="s">
        <v>21</v>
      </c>
    </row>
    <row r="126" spans="1:6" x14ac:dyDescent="0.35">
      <c r="A126" t="s">
        <v>251</v>
      </c>
      <c r="B126" t="s">
        <v>392</v>
      </c>
      <c r="C126">
        <v>0.102513844193343</v>
      </c>
      <c r="D126">
        <v>1</v>
      </c>
      <c r="E126" t="s">
        <v>388</v>
      </c>
      <c r="F126" t="s">
        <v>21</v>
      </c>
    </row>
    <row r="127" spans="1:6" x14ac:dyDescent="0.35">
      <c r="A127" t="s">
        <v>253</v>
      </c>
      <c r="B127" t="s">
        <v>393</v>
      </c>
      <c r="C127">
        <v>0.111302765612524</v>
      </c>
      <c r="D127">
        <v>1</v>
      </c>
      <c r="E127" t="s">
        <v>388</v>
      </c>
      <c r="F127" t="s">
        <v>21</v>
      </c>
    </row>
    <row r="128" spans="1:6" x14ac:dyDescent="0.35">
      <c r="A128" t="s">
        <v>255</v>
      </c>
      <c r="B128" t="s">
        <v>394</v>
      </c>
      <c r="C128">
        <v>6.8448466371474406E-2</v>
      </c>
      <c r="D128">
        <v>1</v>
      </c>
      <c r="E128" t="s">
        <v>388</v>
      </c>
      <c r="F128" t="s">
        <v>21</v>
      </c>
    </row>
    <row r="129" spans="1:6" x14ac:dyDescent="0.35">
      <c r="A129" t="s">
        <v>257</v>
      </c>
      <c r="B129" t="s">
        <v>395</v>
      </c>
      <c r="C129">
        <v>0.102790066700541</v>
      </c>
      <c r="D129">
        <v>1</v>
      </c>
      <c r="E129" t="s">
        <v>388</v>
      </c>
      <c r="F129" t="s">
        <v>21</v>
      </c>
    </row>
    <row r="130" spans="1:6" x14ac:dyDescent="0.35">
      <c r="A130" t="s">
        <v>259</v>
      </c>
      <c r="B130" t="s">
        <v>396</v>
      </c>
      <c r="C130">
        <v>9.0566204521441804E-2</v>
      </c>
      <c r="D130">
        <v>1</v>
      </c>
      <c r="E130" t="s">
        <v>388</v>
      </c>
      <c r="F130" t="s">
        <v>21</v>
      </c>
    </row>
    <row r="131" spans="1:6" x14ac:dyDescent="0.35">
      <c r="A131" t="s">
        <v>261</v>
      </c>
      <c r="B131" t="s">
        <v>397</v>
      </c>
      <c r="C131">
        <v>8.2660859606248999E-2</v>
      </c>
      <c r="D131">
        <v>1</v>
      </c>
      <c r="E131" t="s">
        <v>388</v>
      </c>
      <c r="F131" t="s">
        <v>21</v>
      </c>
    </row>
    <row r="132" spans="1:6" x14ac:dyDescent="0.35">
      <c r="A132" t="s">
        <v>263</v>
      </c>
      <c r="B132" t="s">
        <v>398</v>
      </c>
      <c r="C132">
        <v>6.5860324066232795E-2</v>
      </c>
      <c r="D132">
        <v>1</v>
      </c>
      <c r="E132" t="s">
        <v>388</v>
      </c>
      <c r="F132" t="s">
        <v>21</v>
      </c>
    </row>
    <row r="133" spans="1:6" x14ac:dyDescent="0.35">
      <c r="A133" t="s">
        <v>265</v>
      </c>
      <c r="B133" t="s">
        <v>399</v>
      </c>
      <c r="C133">
        <v>5.03285021816803E-2</v>
      </c>
      <c r="D133">
        <v>1</v>
      </c>
      <c r="E133" t="s">
        <v>388</v>
      </c>
      <c r="F133" t="s">
        <v>21</v>
      </c>
    </row>
    <row r="134" spans="1:6" x14ac:dyDescent="0.35">
      <c r="A134" t="s">
        <v>243</v>
      </c>
      <c r="B134" t="s">
        <v>400</v>
      </c>
      <c r="C134">
        <v>9.5542442366008007E-2</v>
      </c>
      <c r="D134">
        <v>1</v>
      </c>
      <c r="E134" t="s">
        <v>401</v>
      </c>
      <c r="F134" t="s">
        <v>23</v>
      </c>
    </row>
    <row r="135" spans="1:6" x14ac:dyDescent="0.35">
      <c r="A135" t="s">
        <v>245</v>
      </c>
      <c r="B135" t="s">
        <v>402</v>
      </c>
      <c r="C135">
        <v>0.101006764229001</v>
      </c>
      <c r="D135">
        <v>1</v>
      </c>
      <c r="E135" t="s">
        <v>401</v>
      </c>
      <c r="F135" t="s">
        <v>23</v>
      </c>
    </row>
    <row r="136" spans="1:6" x14ac:dyDescent="0.35">
      <c r="A136" t="s">
        <v>247</v>
      </c>
      <c r="B136" t="s">
        <v>403</v>
      </c>
      <c r="C136">
        <v>9.3882458085874504E-2</v>
      </c>
      <c r="D136">
        <v>1</v>
      </c>
      <c r="E136" t="s">
        <v>401</v>
      </c>
      <c r="F136" t="s">
        <v>23</v>
      </c>
    </row>
    <row r="137" spans="1:6" x14ac:dyDescent="0.35">
      <c r="A137" t="s">
        <v>249</v>
      </c>
      <c r="B137" t="s">
        <v>404</v>
      </c>
      <c r="C137">
        <v>6.2568163144299305E-2</v>
      </c>
      <c r="D137">
        <v>1</v>
      </c>
      <c r="E137" t="s">
        <v>401</v>
      </c>
      <c r="F137" t="s">
        <v>23</v>
      </c>
    </row>
    <row r="138" spans="1:6" x14ac:dyDescent="0.35">
      <c r="A138" t="s">
        <v>251</v>
      </c>
      <c r="B138" t="s">
        <v>405</v>
      </c>
      <c r="C138">
        <v>0.116399282061574</v>
      </c>
      <c r="D138">
        <v>1</v>
      </c>
      <c r="E138" t="s">
        <v>401</v>
      </c>
      <c r="F138" t="s">
        <v>23</v>
      </c>
    </row>
    <row r="139" spans="1:6" x14ac:dyDescent="0.35">
      <c r="A139" t="s">
        <v>253</v>
      </c>
      <c r="B139" t="s">
        <v>406</v>
      </c>
      <c r="C139">
        <v>8.6545671407926503E-2</v>
      </c>
      <c r="D139">
        <v>1</v>
      </c>
      <c r="E139" t="s">
        <v>401</v>
      </c>
      <c r="F139" t="s">
        <v>23</v>
      </c>
    </row>
    <row r="140" spans="1:6" x14ac:dyDescent="0.35">
      <c r="A140" t="s">
        <v>255</v>
      </c>
      <c r="B140" t="s">
        <v>407</v>
      </c>
      <c r="C140">
        <v>8.5347770208764495E-2</v>
      </c>
      <c r="D140">
        <v>1</v>
      </c>
      <c r="E140" t="s">
        <v>401</v>
      </c>
      <c r="F140" t="s">
        <v>23</v>
      </c>
    </row>
    <row r="141" spans="1:6" x14ac:dyDescent="0.35">
      <c r="A141" t="s">
        <v>257</v>
      </c>
      <c r="B141" t="s">
        <v>408</v>
      </c>
      <c r="C141">
        <v>7.0098582817870098E-2</v>
      </c>
      <c r="D141">
        <v>1</v>
      </c>
      <c r="E141" t="s">
        <v>401</v>
      </c>
      <c r="F141" t="s">
        <v>23</v>
      </c>
    </row>
    <row r="142" spans="1:6" x14ac:dyDescent="0.35">
      <c r="A142" t="s">
        <v>259</v>
      </c>
      <c r="B142" t="s">
        <v>409</v>
      </c>
      <c r="C142">
        <v>6.9289475788807703E-2</v>
      </c>
      <c r="D142">
        <v>1</v>
      </c>
      <c r="E142" t="s">
        <v>401</v>
      </c>
      <c r="F142" t="s">
        <v>23</v>
      </c>
    </row>
    <row r="143" spans="1:6" x14ac:dyDescent="0.35">
      <c r="A143" t="s">
        <v>261</v>
      </c>
      <c r="B143" t="s">
        <v>410</v>
      </c>
      <c r="C143">
        <v>7.2725267571382493E-2</v>
      </c>
      <c r="D143">
        <v>1</v>
      </c>
      <c r="E143" t="s">
        <v>401</v>
      </c>
      <c r="F143" t="s">
        <v>23</v>
      </c>
    </row>
    <row r="144" spans="1:6" x14ac:dyDescent="0.35">
      <c r="A144" t="s">
        <v>263</v>
      </c>
      <c r="B144" t="s">
        <v>411</v>
      </c>
      <c r="C144">
        <v>7.89905461762163E-2</v>
      </c>
      <c r="D144">
        <v>1</v>
      </c>
      <c r="E144" t="s">
        <v>401</v>
      </c>
      <c r="F144" t="s">
        <v>23</v>
      </c>
    </row>
    <row r="145" spans="1:6" x14ac:dyDescent="0.35">
      <c r="A145" t="s">
        <v>265</v>
      </c>
      <c r="B145" t="s">
        <v>412</v>
      </c>
      <c r="C145">
        <v>6.7603576142275495E-2</v>
      </c>
      <c r="D145">
        <v>1</v>
      </c>
      <c r="E145" t="s">
        <v>401</v>
      </c>
      <c r="F145" t="s">
        <v>23</v>
      </c>
    </row>
    <row r="146" spans="1:6" x14ac:dyDescent="0.35">
      <c r="A146" t="s">
        <v>243</v>
      </c>
      <c r="B146" t="s">
        <v>413</v>
      </c>
      <c r="C146">
        <v>9.6150420068166403E-2</v>
      </c>
      <c r="D146">
        <v>1</v>
      </c>
      <c r="E146" t="s">
        <v>414</v>
      </c>
      <c r="F146" t="s">
        <v>25</v>
      </c>
    </row>
    <row r="147" spans="1:6" x14ac:dyDescent="0.35">
      <c r="A147" t="s">
        <v>245</v>
      </c>
      <c r="B147" t="s">
        <v>415</v>
      </c>
      <c r="C147">
        <v>7.0895192110293201E-2</v>
      </c>
      <c r="D147">
        <v>1</v>
      </c>
      <c r="E147" t="s">
        <v>414</v>
      </c>
      <c r="F147" t="s">
        <v>25</v>
      </c>
    </row>
    <row r="148" spans="1:6" x14ac:dyDescent="0.35">
      <c r="A148" t="s">
        <v>247</v>
      </c>
      <c r="B148" t="s">
        <v>416</v>
      </c>
      <c r="C148">
        <v>8.4228346142514204E-2</v>
      </c>
      <c r="D148">
        <v>1</v>
      </c>
      <c r="E148" t="s">
        <v>414</v>
      </c>
      <c r="F148" t="s">
        <v>25</v>
      </c>
    </row>
    <row r="149" spans="1:6" x14ac:dyDescent="0.35">
      <c r="A149" t="s">
        <v>249</v>
      </c>
      <c r="B149" t="s">
        <v>417</v>
      </c>
      <c r="C149">
        <v>7.1844864423629404E-2</v>
      </c>
      <c r="D149">
        <v>1</v>
      </c>
      <c r="E149" t="s">
        <v>414</v>
      </c>
      <c r="F149" t="s">
        <v>25</v>
      </c>
    </row>
    <row r="150" spans="1:6" x14ac:dyDescent="0.35">
      <c r="A150" t="s">
        <v>251</v>
      </c>
      <c r="B150" t="s">
        <v>418</v>
      </c>
      <c r="C150">
        <v>4.3646601761714199E-2</v>
      </c>
      <c r="D150">
        <v>1</v>
      </c>
      <c r="E150" t="s">
        <v>414</v>
      </c>
      <c r="F150" t="s">
        <v>25</v>
      </c>
    </row>
    <row r="151" spans="1:6" x14ac:dyDescent="0.35">
      <c r="A151" t="s">
        <v>253</v>
      </c>
      <c r="B151" t="s">
        <v>419</v>
      </c>
      <c r="C151">
        <v>0.115473553158547</v>
      </c>
      <c r="D151">
        <v>1</v>
      </c>
      <c r="E151" t="s">
        <v>414</v>
      </c>
      <c r="F151" t="s">
        <v>25</v>
      </c>
    </row>
    <row r="152" spans="1:6" x14ac:dyDescent="0.35">
      <c r="A152" t="s">
        <v>255</v>
      </c>
      <c r="B152" t="s">
        <v>420</v>
      </c>
      <c r="C152">
        <v>0.102405641337484</v>
      </c>
      <c r="D152">
        <v>1</v>
      </c>
      <c r="E152" t="s">
        <v>414</v>
      </c>
      <c r="F152" t="s">
        <v>25</v>
      </c>
    </row>
    <row r="153" spans="1:6" x14ac:dyDescent="0.35">
      <c r="A153" t="s">
        <v>257</v>
      </c>
      <c r="B153" t="s">
        <v>421</v>
      </c>
      <c r="C153">
        <v>0.111501884032705</v>
      </c>
      <c r="D153">
        <v>1</v>
      </c>
      <c r="E153" t="s">
        <v>414</v>
      </c>
      <c r="F153" t="s">
        <v>25</v>
      </c>
    </row>
    <row r="154" spans="1:6" x14ac:dyDescent="0.35">
      <c r="A154" t="s">
        <v>259</v>
      </c>
      <c r="B154" t="s">
        <v>422</v>
      </c>
      <c r="C154">
        <v>7.8591809810500901E-2</v>
      </c>
      <c r="D154">
        <v>1</v>
      </c>
      <c r="E154" t="s">
        <v>414</v>
      </c>
      <c r="F154" t="s">
        <v>25</v>
      </c>
    </row>
    <row r="155" spans="1:6" x14ac:dyDescent="0.35">
      <c r="A155" t="s">
        <v>261</v>
      </c>
      <c r="B155" t="s">
        <v>423</v>
      </c>
      <c r="C155">
        <v>6.3284257106929295E-2</v>
      </c>
      <c r="D155">
        <v>1</v>
      </c>
      <c r="E155" t="s">
        <v>414</v>
      </c>
      <c r="F155" t="s">
        <v>25</v>
      </c>
    </row>
    <row r="156" spans="1:6" x14ac:dyDescent="0.35">
      <c r="A156" t="s">
        <v>263</v>
      </c>
      <c r="B156" t="s">
        <v>424</v>
      </c>
      <c r="C156">
        <v>9.2879351459249193E-2</v>
      </c>
      <c r="D156">
        <v>1</v>
      </c>
      <c r="E156" t="s">
        <v>414</v>
      </c>
      <c r="F156" t="s">
        <v>25</v>
      </c>
    </row>
    <row r="157" spans="1:6" x14ac:dyDescent="0.35">
      <c r="A157" t="s">
        <v>265</v>
      </c>
      <c r="B157" t="s">
        <v>425</v>
      </c>
      <c r="C157">
        <v>6.9098078588266901E-2</v>
      </c>
      <c r="D157">
        <v>1</v>
      </c>
      <c r="E157" t="s">
        <v>414</v>
      </c>
      <c r="F157" t="s">
        <v>25</v>
      </c>
    </row>
    <row r="158" spans="1:6" x14ac:dyDescent="0.35">
      <c r="A158" t="s">
        <v>243</v>
      </c>
      <c r="B158" t="s">
        <v>426</v>
      </c>
      <c r="C158">
        <v>8.1045077945293906E-2</v>
      </c>
      <c r="D158">
        <v>1</v>
      </c>
      <c r="E158" t="s">
        <v>427</v>
      </c>
      <c r="F158" t="s">
        <v>27</v>
      </c>
    </row>
    <row r="159" spans="1:6" x14ac:dyDescent="0.35">
      <c r="A159" t="s">
        <v>245</v>
      </c>
      <c r="B159" t="s">
        <v>428</v>
      </c>
      <c r="C159">
        <v>8.5770478256495697E-2</v>
      </c>
      <c r="D159">
        <v>1</v>
      </c>
      <c r="E159" t="s">
        <v>427</v>
      </c>
      <c r="F159" t="s">
        <v>27</v>
      </c>
    </row>
    <row r="160" spans="1:6" x14ac:dyDescent="0.35">
      <c r="A160" t="s">
        <v>247</v>
      </c>
      <c r="B160" t="s">
        <v>429</v>
      </c>
      <c r="C160">
        <v>7.5381590232430407E-2</v>
      </c>
      <c r="D160">
        <v>1</v>
      </c>
      <c r="E160" t="s">
        <v>427</v>
      </c>
      <c r="F160" t="s">
        <v>27</v>
      </c>
    </row>
    <row r="161" spans="1:6" x14ac:dyDescent="0.35">
      <c r="A161" t="s">
        <v>249</v>
      </c>
      <c r="B161" t="s">
        <v>430</v>
      </c>
      <c r="C161">
        <v>7.8487189655032402E-2</v>
      </c>
      <c r="D161">
        <v>1</v>
      </c>
      <c r="E161" t="s">
        <v>427</v>
      </c>
      <c r="F161" t="s">
        <v>27</v>
      </c>
    </row>
    <row r="162" spans="1:6" x14ac:dyDescent="0.35">
      <c r="A162" t="s">
        <v>251</v>
      </c>
      <c r="B162" t="s">
        <v>431</v>
      </c>
      <c r="C162">
        <v>0.11447534993177701</v>
      </c>
      <c r="D162">
        <v>1</v>
      </c>
      <c r="E162" t="s">
        <v>427</v>
      </c>
      <c r="F162" t="s">
        <v>27</v>
      </c>
    </row>
    <row r="163" spans="1:6" x14ac:dyDescent="0.35">
      <c r="A163" t="s">
        <v>253</v>
      </c>
      <c r="B163" t="s">
        <v>432</v>
      </c>
      <c r="C163">
        <v>9.1567471887607402E-2</v>
      </c>
      <c r="D163">
        <v>1</v>
      </c>
      <c r="E163" t="s">
        <v>427</v>
      </c>
      <c r="F163" t="s">
        <v>27</v>
      </c>
    </row>
    <row r="164" spans="1:6" x14ac:dyDescent="0.35">
      <c r="A164" t="s">
        <v>255</v>
      </c>
      <c r="B164" t="s">
        <v>433</v>
      </c>
      <c r="C164">
        <v>7.6663317967091693E-2</v>
      </c>
      <c r="D164">
        <v>1</v>
      </c>
      <c r="E164" t="s">
        <v>427</v>
      </c>
      <c r="F164" t="s">
        <v>27</v>
      </c>
    </row>
    <row r="165" spans="1:6" x14ac:dyDescent="0.35">
      <c r="A165" t="s">
        <v>257</v>
      </c>
      <c r="B165" t="s">
        <v>434</v>
      </c>
      <c r="C165">
        <v>0.10236751558819</v>
      </c>
      <c r="D165">
        <v>1</v>
      </c>
      <c r="E165" t="s">
        <v>427</v>
      </c>
      <c r="F165" t="s">
        <v>27</v>
      </c>
    </row>
    <row r="166" spans="1:6" x14ac:dyDescent="0.35">
      <c r="A166" t="s">
        <v>259</v>
      </c>
      <c r="B166" t="s">
        <v>435</v>
      </c>
      <c r="C166">
        <v>8.6088587577240597E-2</v>
      </c>
      <c r="D166">
        <v>1</v>
      </c>
      <c r="E166" t="s">
        <v>427</v>
      </c>
      <c r="F166" t="s">
        <v>27</v>
      </c>
    </row>
    <row r="167" spans="1:6" x14ac:dyDescent="0.35">
      <c r="A167" t="s">
        <v>261</v>
      </c>
      <c r="B167" t="s">
        <v>436</v>
      </c>
      <c r="C167">
        <v>8.7759485950088895E-2</v>
      </c>
      <c r="D167">
        <v>1</v>
      </c>
      <c r="E167" t="s">
        <v>427</v>
      </c>
      <c r="F167" t="s">
        <v>27</v>
      </c>
    </row>
    <row r="168" spans="1:6" x14ac:dyDescent="0.35">
      <c r="A168" t="s">
        <v>263</v>
      </c>
      <c r="B168" t="s">
        <v>437</v>
      </c>
      <c r="C168">
        <v>6.8733846537411394E-2</v>
      </c>
      <c r="D168">
        <v>1</v>
      </c>
      <c r="E168" t="s">
        <v>427</v>
      </c>
      <c r="F168" t="s">
        <v>27</v>
      </c>
    </row>
    <row r="169" spans="1:6" x14ac:dyDescent="0.35">
      <c r="A169" t="s">
        <v>265</v>
      </c>
      <c r="B169" t="s">
        <v>438</v>
      </c>
      <c r="C169">
        <v>5.1660088471340203E-2</v>
      </c>
      <c r="D169">
        <v>1</v>
      </c>
      <c r="E169" t="s">
        <v>427</v>
      </c>
      <c r="F169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C242-04A7-41FB-9A16-232D60770F9D}">
  <sheetPr>
    <tabColor theme="9" tint="-0.249977111117893"/>
  </sheetPr>
  <dimension ref="A1:Q3"/>
  <sheetViews>
    <sheetView workbookViewId="0">
      <selection activeCell="A3" sqref="A3:XFD3"/>
    </sheetView>
  </sheetViews>
  <sheetFormatPr defaultColWidth="16.81640625" defaultRowHeight="14.5" x14ac:dyDescent="0.35"/>
  <cols>
    <col min="1" max="1" width="25.54296875" bestFit="1" customWidth="1"/>
    <col min="2" max="3" width="7.81640625" customWidth="1"/>
    <col min="4" max="4" width="9.81640625" bestFit="1" customWidth="1"/>
    <col min="5" max="5" width="9.453125" customWidth="1"/>
    <col min="6" max="10" width="14.26953125" customWidth="1"/>
    <col min="11" max="11" width="18.453125" customWidth="1"/>
    <col min="12" max="12" width="16.81640625" customWidth="1"/>
    <col min="13" max="15" width="22.26953125" customWidth="1"/>
    <col min="16" max="16" width="11.1796875" customWidth="1"/>
    <col min="17" max="17" width="31.54296875" bestFit="1" customWidth="1"/>
  </cols>
  <sheetData>
    <row r="1" spans="1:17" s="5" customFormat="1" ht="29" x14ac:dyDescent="0.3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4" t="s">
        <v>43</v>
      </c>
      <c r="Q1" s="3" t="s">
        <v>44</v>
      </c>
    </row>
    <row r="2" spans="1:17" x14ac:dyDescent="0.35">
      <c r="A2" s="6" t="s">
        <v>45</v>
      </c>
      <c r="B2" s="6">
        <v>48</v>
      </c>
      <c r="C2" s="6">
        <v>32</v>
      </c>
      <c r="D2" s="6">
        <v>5000</v>
      </c>
      <c r="E2" s="6" t="s">
        <v>46</v>
      </c>
      <c r="F2" s="6" t="b">
        <v>1</v>
      </c>
      <c r="G2" s="6" t="b">
        <v>1</v>
      </c>
      <c r="H2" s="6" t="b">
        <v>1</v>
      </c>
      <c r="I2" s="6" t="b">
        <v>1</v>
      </c>
      <c r="J2" s="6" t="b">
        <v>1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s="7" t="str">
        <f>RegionSelect!B2</f>
        <v>Ethiopia</v>
      </c>
      <c r="Q2" s="6"/>
    </row>
    <row r="3" spans="1:17" x14ac:dyDescent="0.35">
      <c r="A3" t="s">
        <v>52</v>
      </c>
      <c r="B3" s="6">
        <v>48</v>
      </c>
      <c r="C3" s="6">
        <v>32</v>
      </c>
      <c r="D3" s="6">
        <v>5000</v>
      </c>
      <c r="E3" s="6" t="s">
        <v>46</v>
      </c>
      <c r="F3" s="6" t="b">
        <v>1</v>
      </c>
      <c r="G3" s="6" t="b">
        <v>1</v>
      </c>
      <c r="H3" s="6" t="b">
        <v>1</v>
      </c>
      <c r="I3" s="6" t="b">
        <v>1</v>
      </c>
      <c r="J3" s="6" t="b">
        <v>1</v>
      </c>
      <c r="K3" t="s">
        <v>53</v>
      </c>
      <c r="L3" t="s">
        <v>48</v>
      </c>
      <c r="M3" t="s">
        <v>49</v>
      </c>
      <c r="N3" t="s">
        <v>54</v>
      </c>
      <c r="O3" t="s">
        <v>55</v>
      </c>
      <c r="P3" s="7" t="str">
        <f>P2</f>
        <v>Ethiopia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781B-656F-4CE4-BAB5-CF8802132235}">
  <dimension ref="A1:G13"/>
  <sheetViews>
    <sheetView workbookViewId="0">
      <selection activeCell="C2" sqref="C2"/>
    </sheetView>
  </sheetViews>
  <sheetFormatPr defaultRowHeight="14.5" x14ac:dyDescent="0.35"/>
  <cols>
    <col min="1" max="1" width="7" style="21" bestFit="1" customWidth="1"/>
    <col min="2" max="2" width="10.26953125" style="21" bestFit="1" customWidth="1"/>
    <col min="3" max="3" width="25.26953125" style="21" bestFit="1" customWidth="1"/>
    <col min="4" max="4" width="11.7265625" style="21" bestFit="1" customWidth="1"/>
    <col min="5" max="5" width="11.26953125" style="21" bestFit="1" customWidth="1"/>
    <col min="6" max="6" width="18.81640625" style="21" bestFit="1" customWidth="1"/>
    <col min="7" max="7" width="11.1796875" style="21" bestFit="1" customWidth="1"/>
  </cols>
  <sheetData>
    <row r="1" spans="1:7" x14ac:dyDescent="0.35">
      <c r="A1" s="20" t="s">
        <v>240</v>
      </c>
      <c r="B1" s="20" t="s">
        <v>57</v>
      </c>
      <c r="C1" s="20" t="s">
        <v>439</v>
      </c>
      <c r="D1" s="20" t="s">
        <v>440</v>
      </c>
      <c r="E1" s="20" t="s">
        <v>2</v>
      </c>
      <c r="F1" s="20" t="s">
        <v>0</v>
      </c>
      <c r="G1" s="20" t="s">
        <v>1</v>
      </c>
    </row>
    <row r="2" spans="1:7" x14ac:dyDescent="0.35">
      <c r="A2" s="21" t="s">
        <v>243</v>
      </c>
      <c r="B2" s="21" t="s">
        <v>374</v>
      </c>
      <c r="C2" s="22">
        <v>9.7892720259538907E-2</v>
      </c>
      <c r="D2" s="23">
        <v>1.17919491561408</v>
      </c>
      <c r="E2" s="21">
        <v>1</v>
      </c>
      <c r="F2" s="21" t="s">
        <v>441</v>
      </c>
      <c r="G2" s="21" t="s">
        <v>19</v>
      </c>
    </row>
    <row r="3" spans="1:7" x14ac:dyDescent="0.35">
      <c r="A3" s="21" t="s">
        <v>245</v>
      </c>
      <c r="B3" s="21" t="s">
        <v>376</v>
      </c>
      <c r="C3" s="22">
        <v>0.11145199066061744</v>
      </c>
      <c r="D3" s="23">
        <v>1.3425270068461681</v>
      </c>
      <c r="E3" s="21">
        <v>1</v>
      </c>
      <c r="F3" s="21" t="s">
        <v>441</v>
      </c>
      <c r="G3" s="21" t="s">
        <v>19</v>
      </c>
    </row>
    <row r="4" spans="1:7" x14ac:dyDescent="0.35">
      <c r="A4" s="21" t="s">
        <v>247</v>
      </c>
      <c r="B4" s="21" t="s">
        <v>377</v>
      </c>
      <c r="C4" s="22">
        <v>0.12678985220161312</v>
      </c>
      <c r="D4" s="23">
        <v>1.5272836291729697</v>
      </c>
      <c r="E4" s="21">
        <v>1</v>
      </c>
      <c r="F4" s="21" t="s">
        <v>441</v>
      </c>
      <c r="G4" s="21" t="s">
        <v>19</v>
      </c>
    </row>
    <row r="5" spans="1:7" x14ac:dyDescent="0.35">
      <c r="A5" s="21" t="s">
        <v>249</v>
      </c>
      <c r="B5" s="21" t="s">
        <v>378</v>
      </c>
      <c r="C5" s="22">
        <v>0.11608174608550521</v>
      </c>
      <c r="D5" s="23">
        <v>1.3982960573239782</v>
      </c>
      <c r="E5" s="21">
        <v>1</v>
      </c>
      <c r="F5" s="21" t="s">
        <v>441</v>
      </c>
      <c r="G5" s="21" t="s">
        <v>19</v>
      </c>
    </row>
    <row r="6" spans="1:7" x14ac:dyDescent="0.35">
      <c r="A6" s="21" t="s">
        <v>251</v>
      </c>
      <c r="B6" s="21" t="s">
        <v>379</v>
      </c>
      <c r="C6" s="22">
        <v>9.710943265680623E-2</v>
      </c>
      <c r="D6" s="23">
        <v>1.1697595995235976</v>
      </c>
      <c r="E6" s="21">
        <v>1</v>
      </c>
      <c r="F6" s="21" t="s">
        <v>441</v>
      </c>
      <c r="G6" s="21" t="s">
        <v>19</v>
      </c>
    </row>
    <row r="7" spans="1:7" x14ac:dyDescent="0.35">
      <c r="A7" s="21" t="s">
        <v>253</v>
      </c>
      <c r="B7" s="21" t="s">
        <v>380</v>
      </c>
      <c r="C7" s="22">
        <v>7.3740198772910687E-2</v>
      </c>
      <c r="D7" s="23">
        <v>0.88825877183563995</v>
      </c>
      <c r="E7" s="21">
        <v>1</v>
      </c>
      <c r="F7" s="21" t="s">
        <v>441</v>
      </c>
      <c r="G7" s="21" t="s">
        <v>19</v>
      </c>
    </row>
    <row r="8" spans="1:7" x14ac:dyDescent="0.35">
      <c r="A8" s="21" t="s">
        <v>255</v>
      </c>
      <c r="B8" s="21" t="s">
        <v>381</v>
      </c>
      <c r="C8" s="22">
        <v>5.6152135281385754E-2</v>
      </c>
      <c r="D8" s="23">
        <v>0.67639669476068109</v>
      </c>
      <c r="E8" s="21">
        <v>1</v>
      </c>
      <c r="F8" s="21" t="s">
        <v>441</v>
      </c>
      <c r="G8" s="21" t="s">
        <v>19</v>
      </c>
    </row>
    <row r="9" spans="1:7" x14ac:dyDescent="0.35">
      <c r="A9" s="21" t="s">
        <v>257</v>
      </c>
      <c r="B9" s="21" t="s">
        <v>382</v>
      </c>
      <c r="C9" s="22">
        <v>5.7572990687490763E-2</v>
      </c>
      <c r="D9" s="23">
        <v>0.69351201718976174</v>
      </c>
      <c r="E9" s="21">
        <v>1</v>
      </c>
      <c r="F9" s="21" t="s">
        <v>441</v>
      </c>
      <c r="G9" s="21" t="s">
        <v>19</v>
      </c>
    </row>
    <row r="10" spans="1:7" x14ac:dyDescent="0.35">
      <c r="A10" s="21" t="s">
        <v>259</v>
      </c>
      <c r="B10" s="21" t="s">
        <v>383</v>
      </c>
      <c r="C10" s="22">
        <v>5.5517049192932967E-2</v>
      </c>
      <c r="D10" s="23">
        <v>0.66874658263288178</v>
      </c>
      <c r="E10" s="21">
        <v>1</v>
      </c>
      <c r="F10" s="21" t="s">
        <v>441</v>
      </c>
      <c r="G10" s="21" t="s">
        <v>19</v>
      </c>
    </row>
    <row r="11" spans="1:7" x14ac:dyDescent="0.35">
      <c r="A11" s="21" t="s">
        <v>261</v>
      </c>
      <c r="B11" s="21" t="s">
        <v>384</v>
      </c>
      <c r="C11" s="22">
        <v>5.6351548258912781E-2</v>
      </c>
      <c r="D11" s="23">
        <v>0.67879878113221004</v>
      </c>
      <c r="E11" s="21">
        <v>1</v>
      </c>
      <c r="F11" s="21" t="s">
        <v>441</v>
      </c>
      <c r="G11" s="21" t="s">
        <v>19</v>
      </c>
    </row>
    <row r="12" spans="1:7" x14ac:dyDescent="0.35">
      <c r="A12" s="21" t="s">
        <v>263</v>
      </c>
      <c r="B12" s="21" t="s">
        <v>385</v>
      </c>
      <c r="C12" s="22">
        <v>6.8327289554465973E-2</v>
      </c>
      <c r="D12" s="23">
        <v>0.82305601710425713</v>
      </c>
      <c r="E12" s="21">
        <v>1</v>
      </c>
      <c r="F12" s="21" t="s">
        <v>441</v>
      </c>
      <c r="G12" s="21" t="s">
        <v>19</v>
      </c>
    </row>
    <row r="13" spans="1:7" x14ac:dyDescent="0.35">
      <c r="A13" s="21" t="s">
        <v>265</v>
      </c>
      <c r="B13" s="21" t="s">
        <v>386</v>
      </c>
      <c r="C13" s="22">
        <v>8.3013046387820241E-2</v>
      </c>
      <c r="D13" s="23">
        <v>0.99995752463130572</v>
      </c>
      <c r="E13" s="21">
        <v>1</v>
      </c>
      <c r="F13" s="21" t="s">
        <v>441</v>
      </c>
      <c r="G13" s="21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C003-339B-498B-8E30-EF441345FF2D}">
  <dimension ref="A1:F13"/>
  <sheetViews>
    <sheetView workbookViewId="0">
      <selection activeCell="C2" sqref="C2"/>
    </sheetView>
  </sheetViews>
  <sheetFormatPr defaultRowHeight="14.5" x14ac:dyDescent="0.35"/>
  <cols>
    <col min="1" max="1" width="7" bestFit="1" customWidth="1"/>
    <col min="2" max="2" width="10.26953125" bestFit="1" customWidth="1"/>
    <col min="3" max="3" width="10.81640625" bestFit="1" customWidth="1"/>
    <col min="4" max="4" width="11.26953125" bestFit="1" customWidth="1"/>
    <col min="5" max="5" width="18.81640625" bestFit="1" customWidth="1"/>
    <col min="6" max="6" width="11.1796875" bestFit="1" customWidth="1"/>
  </cols>
  <sheetData>
    <row r="1" spans="1:6" x14ac:dyDescent="0.35">
      <c r="A1" s="20" t="s">
        <v>240</v>
      </c>
      <c r="B1" s="20" t="s">
        <v>57</v>
      </c>
      <c r="C1" s="20" t="s">
        <v>442</v>
      </c>
      <c r="D1" s="20" t="s">
        <v>2</v>
      </c>
      <c r="E1" s="20" t="s">
        <v>0</v>
      </c>
      <c r="F1" s="20" t="s">
        <v>1</v>
      </c>
    </row>
    <row r="2" spans="1:6" x14ac:dyDescent="0.35">
      <c r="A2" s="21" t="s">
        <v>243</v>
      </c>
      <c r="B2" s="21" t="s">
        <v>282</v>
      </c>
      <c r="C2" s="24">
        <v>6.6936482067843195E-2</v>
      </c>
      <c r="D2" s="21">
        <v>0.5</v>
      </c>
      <c r="E2" s="21" t="s">
        <v>283</v>
      </c>
      <c r="F2" s="21" t="s">
        <v>284</v>
      </c>
    </row>
    <row r="3" spans="1:6" x14ac:dyDescent="0.35">
      <c r="A3" s="21" t="s">
        <v>245</v>
      </c>
      <c r="B3" s="21" t="s">
        <v>285</v>
      </c>
      <c r="C3" s="24">
        <v>6.4084654318813022E-2</v>
      </c>
      <c r="D3" s="21">
        <v>0.5</v>
      </c>
      <c r="E3" s="21" t="s">
        <v>283</v>
      </c>
      <c r="F3" s="21" t="s">
        <v>284</v>
      </c>
    </row>
    <row r="4" spans="1:6" x14ac:dyDescent="0.35">
      <c r="A4" s="21" t="s">
        <v>247</v>
      </c>
      <c r="B4" s="21" t="s">
        <v>286</v>
      </c>
      <c r="C4" s="24">
        <v>6.0600247743600254E-2</v>
      </c>
      <c r="D4" s="21">
        <v>0.5</v>
      </c>
      <c r="E4" s="21" t="s">
        <v>283</v>
      </c>
      <c r="F4" s="21" t="s">
        <v>284</v>
      </c>
    </row>
    <row r="5" spans="1:6" x14ac:dyDescent="0.35">
      <c r="A5" s="21" t="s">
        <v>249</v>
      </c>
      <c r="B5" s="21" t="s">
        <v>287</v>
      </c>
      <c r="C5" s="24">
        <v>6.0703878213611638E-2</v>
      </c>
      <c r="D5" s="21">
        <v>0.5</v>
      </c>
      <c r="E5" s="21" t="s">
        <v>283</v>
      </c>
      <c r="F5" s="21" t="s">
        <v>284</v>
      </c>
    </row>
    <row r="6" spans="1:6" x14ac:dyDescent="0.35">
      <c r="A6" s="21" t="s">
        <v>251</v>
      </c>
      <c r="B6" s="21" t="s">
        <v>288</v>
      </c>
      <c r="C6" s="24">
        <v>6.4051402944234115E-2</v>
      </c>
      <c r="D6" s="21">
        <v>0.5</v>
      </c>
      <c r="E6" s="21" t="s">
        <v>283</v>
      </c>
      <c r="F6" s="21" t="s">
        <v>284</v>
      </c>
    </row>
    <row r="7" spans="1:6" x14ac:dyDescent="0.35">
      <c r="A7" s="21" t="s">
        <v>253</v>
      </c>
      <c r="B7" s="21" t="s">
        <v>289</v>
      </c>
      <c r="C7" s="24">
        <v>7.8032799832215824E-2</v>
      </c>
      <c r="D7" s="21">
        <v>0.5</v>
      </c>
      <c r="E7" s="21" t="s">
        <v>283</v>
      </c>
      <c r="F7" s="21" t="s">
        <v>284</v>
      </c>
    </row>
    <row r="8" spans="1:6" x14ac:dyDescent="0.35">
      <c r="A8" s="21" t="s">
        <v>255</v>
      </c>
      <c r="B8" s="21" t="s">
        <v>290</v>
      </c>
      <c r="C8" s="24">
        <v>9.129394265165322E-2</v>
      </c>
      <c r="D8" s="21">
        <v>0.5</v>
      </c>
      <c r="E8" s="21" t="s">
        <v>283</v>
      </c>
      <c r="F8" s="21" t="s">
        <v>284</v>
      </c>
    </row>
    <row r="9" spans="1:6" x14ac:dyDescent="0.35">
      <c r="A9" s="21" t="s">
        <v>257</v>
      </c>
      <c r="B9" s="21" t="s">
        <v>291</v>
      </c>
      <c r="C9" s="24">
        <v>7.2674867820140321E-2</v>
      </c>
      <c r="D9" s="21">
        <v>0.5</v>
      </c>
      <c r="E9" s="21" t="s">
        <v>283</v>
      </c>
      <c r="F9" s="21" t="s">
        <v>284</v>
      </c>
    </row>
    <row r="10" spans="1:6" x14ac:dyDescent="0.35">
      <c r="A10" s="21" t="s">
        <v>259</v>
      </c>
      <c r="B10" s="21" t="s">
        <v>292</v>
      </c>
      <c r="C10" s="24">
        <v>9.393164701025386E-2</v>
      </c>
      <c r="D10" s="21">
        <v>0.5</v>
      </c>
      <c r="E10" s="21" t="s">
        <v>283</v>
      </c>
      <c r="F10" s="21" t="s">
        <v>284</v>
      </c>
    </row>
    <row r="11" spans="1:6" x14ac:dyDescent="0.35">
      <c r="A11" s="21" t="s">
        <v>261</v>
      </c>
      <c r="B11" s="21" t="s">
        <v>293</v>
      </c>
      <c r="C11" s="24">
        <v>0.1277403545528342</v>
      </c>
      <c r="D11" s="21">
        <v>0.5</v>
      </c>
      <c r="E11" s="21" t="s">
        <v>283</v>
      </c>
      <c r="F11" s="21" t="s">
        <v>284</v>
      </c>
    </row>
    <row r="12" spans="1:6" x14ac:dyDescent="0.35">
      <c r="A12" s="21" t="s">
        <v>263</v>
      </c>
      <c r="B12" s="21" t="s">
        <v>294</v>
      </c>
      <c r="C12" s="24">
        <v>0.13255239757366111</v>
      </c>
      <c r="D12" s="21">
        <v>0.5</v>
      </c>
      <c r="E12" s="21" t="s">
        <v>283</v>
      </c>
      <c r="F12" s="21" t="s">
        <v>284</v>
      </c>
    </row>
    <row r="13" spans="1:6" x14ac:dyDescent="0.35">
      <c r="A13" s="21" t="s">
        <v>265</v>
      </c>
      <c r="B13" s="21" t="s">
        <v>295</v>
      </c>
      <c r="C13" s="24">
        <v>8.7397325271139303E-2</v>
      </c>
      <c r="D13" s="21">
        <v>0.5</v>
      </c>
      <c r="E13" s="21" t="s">
        <v>283</v>
      </c>
      <c r="F13" s="21" t="s">
        <v>284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1EC7-9033-438E-A88F-1E1A4C9C8159}">
  <dimension ref="A1:F13"/>
  <sheetViews>
    <sheetView workbookViewId="0">
      <selection activeCell="C2" sqref="C2"/>
    </sheetView>
  </sheetViews>
  <sheetFormatPr defaultRowHeight="14.5" x14ac:dyDescent="0.35"/>
  <cols>
    <col min="1" max="1" width="7" bestFit="1" customWidth="1"/>
    <col min="2" max="2" width="10.26953125" bestFit="1" customWidth="1"/>
    <col min="3" max="3" width="8" bestFit="1" customWidth="1"/>
    <col min="4" max="4" width="11.26953125" bestFit="1" customWidth="1"/>
    <col min="5" max="5" width="18.81640625" bestFit="1" customWidth="1"/>
    <col min="6" max="6" width="11.1796875" bestFit="1" customWidth="1"/>
  </cols>
  <sheetData>
    <row r="1" spans="1:6" x14ac:dyDescent="0.35">
      <c r="A1" s="20" t="s">
        <v>240</v>
      </c>
      <c r="B1" s="20" t="s">
        <v>57</v>
      </c>
      <c r="C1" s="20" t="s">
        <v>443</v>
      </c>
      <c r="D1" s="20" t="s">
        <v>2</v>
      </c>
      <c r="E1" s="20" t="s">
        <v>0</v>
      </c>
      <c r="F1" s="20" t="s">
        <v>1</v>
      </c>
    </row>
    <row r="2" spans="1:6" x14ac:dyDescent="0.35">
      <c r="A2" s="21" t="s">
        <v>243</v>
      </c>
      <c r="B2" s="21" t="s">
        <v>244</v>
      </c>
      <c r="C2" s="24">
        <v>0.16488222698072805</v>
      </c>
      <c r="D2" s="21">
        <v>0</v>
      </c>
      <c r="E2" s="21" t="s">
        <v>4</v>
      </c>
      <c r="F2" s="21" t="s">
        <v>5</v>
      </c>
    </row>
    <row r="3" spans="1:6" x14ac:dyDescent="0.35">
      <c r="A3" s="21" t="s">
        <v>245</v>
      </c>
      <c r="B3" s="21" t="s">
        <v>246</v>
      </c>
      <c r="C3" s="24">
        <v>6.852248394004283E-2</v>
      </c>
      <c r="D3" s="21">
        <v>0</v>
      </c>
      <c r="E3" s="21" t="s">
        <v>4</v>
      </c>
      <c r="F3" s="21" t="s">
        <v>5</v>
      </c>
    </row>
    <row r="4" spans="1:6" x14ac:dyDescent="0.35">
      <c r="A4" s="21" t="s">
        <v>247</v>
      </c>
      <c r="B4" s="21" t="s">
        <v>248</v>
      </c>
      <c r="C4" s="24">
        <v>1.9271948608137045E-2</v>
      </c>
      <c r="D4" s="21">
        <v>0</v>
      </c>
      <c r="E4" s="21" t="s">
        <v>4</v>
      </c>
      <c r="F4" s="21" t="s">
        <v>5</v>
      </c>
    </row>
    <row r="5" spans="1:6" x14ac:dyDescent="0.35">
      <c r="A5" s="21" t="s">
        <v>249</v>
      </c>
      <c r="B5" s="21" t="s">
        <v>250</v>
      </c>
      <c r="C5" s="24">
        <v>1.9271948608137045E-2</v>
      </c>
      <c r="D5" s="21">
        <v>0</v>
      </c>
      <c r="E5" s="21" t="s">
        <v>4</v>
      </c>
      <c r="F5" s="21" t="s">
        <v>5</v>
      </c>
    </row>
    <row r="6" spans="1:6" x14ac:dyDescent="0.35">
      <c r="A6" s="21" t="s">
        <v>251</v>
      </c>
      <c r="B6" s="21" t="s">
        <v>252</v>
      </c>
      <c r="C6" s="24">
        <v>2.9978586723768741E-2</v>
      </c>
      <c r="D6" s="21">
        <v>0</v>
      </c>
      <c r="E6" s="21" t="s">
        <v>4</v>
      </c>
      <c r="F6" s="21" t="s">
        <v>5</v>
      </c>
    </row>
    <row r="7" spans="1:6" x14ac:dyDescent="0.35">
      <c r="A7" s="21" t="s">
        <v>253</v>
      </c>
      <c r="B7" s="21" t="s">
        <v>254</v>
      </c>
      <c r="C7" s="24">
        <v>2.9978586723768744E-2</v>
      </c>
      <c r="D7" s="21">
        <v>0</v>
      </c>
      <c r="E7" s="21" t="s">
        <v>4</v>
      </c>
      <c r="F7" s="21" t="s">
        <v>5</v>
      </c>
    </row>
    <row r="8" spans="1:6" x14ac:dyDescent="0.35">
      <c r="A8" s="21" t="s">
        <v>255</v>
      </c>
      <c r="B8" s="21" t="s">
        <v>256</v>
      </c>
      <c r="C8" s="24">
        <v>3.8543897216274096E-2</v>
      </c>
      <c r="D8" s="21">
        <v>0</v>
      </c>
      <c r="E8" s="21" t="s">
        <v>4</v>
      </c>
      <c r="F8" s="21" t="s">
        <v>5</v>
      </c>
    </row>
    <row r="9" spans="1:6" x14ac:dyDescent="0.35">
      <c r="A9" s="21" t="s">
        <v>257</v>
      </c>
      <c r="B9" s="21" t="s">
        <v>258</v>
      </c>
      <c r="C9" s="24">
        <v>6.852248394004283E-2</v>
      </c>
      <c r="D9" s="21">
        <v>0</v>
      </c>
      <c r="E9" s="21" t="s">
        <v>4</v>
      </c>
      <c r="F9" s="21" t="s">
        <v>5</v>
      </c>
    </row>
    <row r="10" spans="1:6" x14ac:dyDescent="0.35">
      <c r="A10" s="21" t="s">
        <v>259</v>
      </c>
      <c r="B10" s="21" t="s">
        <v>260</v>
      </c>
      <c r="C10" s="24">
        <v>0.10706638115631693</v>
      </c>
      <c r="D10" s="21">
        <v>0</v>
      </c>
      <c r="E10" s="21" t="s">
        <v>4</v>
      </c>
      <c r="F10" s="21" t="s">
        <v>5</v>
      </c>
    </row>
    <row r="11" spans="1:6" x14ac:dyDescent="0.35">
      <c r="A11" s="21" t="s">
        <v>261</v>
      </c>
      <c r="B11" s="21" t="s">
        <v>262</v>
      </c>
      <c r="C11" s="24">
        <v>0.15417558886509636</v>
      </c>
      <c r="D11" s="21">
        <v>0</v>
      </c>
      <c r="E11" s="21" t="s">
        <v>4</v>
      </c>
      <c r="F11" s="21" t="s">
        <v>5</v>
      </c>
    </row>
    <row r="12" spans="1:6" x14ac:dyDescent="0.35">
      <c r="A12" s="21" t="s">
        <v>263</v>
      </c>
      <c r="B12" s="21" t="s">
        <v>264</v>
      </c>
      <c r="C12" s="24">
        <v>0.14561027837259102</v>
      </c>
      <c r="D12" s="21">
        <v>0</v>
      </c>
      <c r="E12" s="21" t="s">
        <v>4</v>
      </c>
      <c r="F12" s="21" t="s">
        <v>5</v>
      </c>
    </row>
    <row r="13" spans="1:6" x14ac:dyDescent="0.35">
      <c r="A13" s="21" t="s">
        <v>265</v>
      </c>
      <c r="B13" s="21" t="s">
        <v>266</v>
      </c>
      <c r="C13" s="24">
        <v>0.15417558886509636</v>
      </c>
      <c r="D13" s="21">
        <v>0</v>
      </c>
      <c r="E13" s="21" t="s">
        <v>4</v>
      </c>
      <c r="F13" s="21" t="s"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E53D-470B-4E3A-A3E7-7FEDAEF41A10}">
  <dimension ref="A1:G13"/>
  <sheetViews>
    <sheetView workbookViewId="0">
      <selection activeCell="C2" sqref="C2"/>
    </sheetView>
  </sheetViews>
  <sheetFormatPr defaultRowHeight="14.5" x14ac:dyDescent="0.35"/>
  <sheetData>
    <row r="1" spans="1:7" x14ac:dyDescent="0.35">
      <c r="A1" t="s">
        <v>240</v>
      </c>
      <c r="B1" t="s">
        <v>57</v>
      </c>
      <c r="C1" t="s">
        <v>241</v>
      </c>
      <c r="D1" t="s">
        <v>242</v>
      </c>
      <c r="E1" t="s">
        <v>2</v>
      </c>
      <c r="F1" t="s">
        <v>0</v>
      </c>
      <c r="G1" t="s">
        <v>1</v>
      </c>
    </row>
    <row r="2" spans="1:7" x14ac:dyDescent="0.35">
      <c r="A2" t="s">
        <v>243</v>
      </c>
      <c r="B2" t="s">
        <v>244</v>
      </c>
      <c r="C2">
        <v>8.2535106481912021E-2</v>
      </c>
      <c r="D2">
        <v>0.98611111111111105</v>
      </c>
      <c r="E2">
        <v>0</v>
      </c>
      <c r="F2" t="s">
        <v>4</v>
      </c>
      <c r="G2" t="s">
        <v>5</v>
      </c>
    </row>
    <row r="3" spans="1:7" x14ac:dyDescent="0.35">
      <c r="A3" t="s">
        <v>245</v>
      </c>
      <c r="B3" t="s">
        <v>246</v>
      </c>
      <c r="C3">
        <v>8.6208499953501355E-2</v>
      </c>
      <c r="D3">
        <v>1.03</v>
      </c>
      <c r="E3">
        <v>0</v>
      </c>
      <c r="F3" t="s">
        <v>4</v>
      </c>
      <c r="G3" t="s">
        <v>5</v>
      </c>
    </row>
    <row r="4" spans="1:7" x14ac:dyDescent="0.35">
      <c r="A4" t="s">
        <v>247</v>
      </c>
      <c r="B4" t="s">
        <v>248</v>
      </c>
      <c r="C4">
        <v>8.74639635450572E-2</v>
      </c>
      <c r="D4">
        <v>1.0449999999999999</v>
      </c>
      <c r="E4">
        <v>0</v>
      </c>
      <c r="F4" t="s">
        <v>4</v>
      </c>
      <c r="G4" t="s">
        <v>5</v>
      </c>
    </row>
    <row r="5" spans="1:7" x14ac:dyDescent="0.35">
      <c r="A5" t="s">
        <v>249</v>
      </c>
      <c r="B5" t="s">
        <v>250</v>
      </c>
      <c r="C5">
        <v>8.871942713661303E-2</v>
      </c>
      <c r="D5">
        <v>1.0599999999999998</v>
      </c>
      <c r="E5">
        <v>0</v>
      </c>
      <c r="F5" t="s">
        <v>4</v>
      </c>
      <c r="G5" t="s">
        <v>5</v>
      </c>
    </row>
    <row r="6" spans="1:7" x14ac:dyDescent="0.35">
      <c r="A6" t="s">
        <v>251</v>
      </c>
      <c r="B6" t="s">
        <v>252</v>
      </c>
      <c r="C6">
        <v>8.9974890728168888E-2</v>
      </c>
      <c r="D6">
        <v>1.075</v>
      </c>
      <c r="E6">
        <v>0</v>
      </c>
      <c r="F6" t="s">
        <v>4</v>
      </c>
      <c r="G6" t="s">
        <v>5</v>
      </c>
    </row>
    <row r="7" spans="1:7" x14ac:dyDescent="0.35">
      <c r="A7" t="s">
        <v>253</v>
      </c>
      <c r="B7" t="s">
        <v>254</v>
      </c>
      <c r="C7">
        <v>8.6766483771970618E-2</v>
      </c>
      <c r="D7">
        <v>1.0366666666666666</v>
      </c>
      <c r="E7">
        <v>0</v>
      </c>
      <c r="F7" t="s">
        <v>4</v>
      </c>
      <c r="G7" t="s">
        <v>5</v>
      </c>
    </row>
    <row r="8" spans="1:7" x14ac:dyDescent="0.35">
      <c r="A8" t="s">
        <v>255</v>
      </c>
      <c r="B8" t="s">
        <v>256</v>
      </c>
      <c r="C8">
        <v>8.3558076815772347E-2</v>
      </c>
      <c r="D8">
        <v>0.99833333333333329</v>
      </c>
      <c r="E8">
        <v>0</v>
      </c>
      <c r="F8" t="s">
        <v>4</v>
      </c>
      <c r="G8" t="s">
        <v>5</v>
      </c>
    </row>
    <row r="9" spans="1:7" x14ac:dyDescent="0.35">
      <c r="A9" t="s">
        <v>257</v>
      </c>
      <c r="B9" t="s">
        <v>258</v>
      </c>
      <c r="C9">
        <v>8.0349669859574077E-2</v>
      </c>
      <c r="D9">
        <v>0.96</v>
      </c>
      <c r="E9">
        <v>0</v>
      </c>
      <c r="F9" t="s">
        <v>4</v>
      </c>
      <c r="G9" t="s">
        <v>5</v>
      </c>
    </row>
    <row r="10" spans="1:7" x14ac:dyDescent="0.35">
      <c r="A10" t="s">
        <v>259</v>
      </c>
      <c r="B10" t="s">
        <v>260</v>
      </c>
      <c r="C10">
        <v>7.9233702222635552E-2</v>
      </c>
      <c r="D10">
        <v>0.94666666666666666</v>
      </c>
      <c r="E10">
        <v>0</v>
      </c>
      <c r="F10" t="s">
        <v>4</v>
      </c>
      <c r="G10" t="s">
        <v>5</v>
      </c>
    </row>
    <row r="11" spans="1:7" x14ac:dyDescent="0.35">
      <c r="A11" t="s">
        <v>261</v>
      </c>
      <c r="B11" t="s">
        <v>262</v>
      </c>
      <c r="C11">
        <v>7.8117734585697027E-2</v>
      </c>
      <c r="D11">
        <v>0.93333333333333335</v>
      </c>
      <c r="E11">
        <v>0</v>
      </c>
      <c r="F11" t="s">
        <v>4</v>
      </c>
      <c r="G11" t="s">
        <v>5</v>
      </c>
    </row>
    <row r="12" spans="1:7" x14ac:dyDescent="0.35">
      <c r="A12" t="s">
        <v>263</v>
      </c>
      <c r="B12" t="s">
        <v>264</v>
      </c>
      <c r="C12">
        <v>7.7001766948758502E-2</v>
      </c>
      <c r="D12">
        <v>0.92</v>
      </c>
      <c r="E12">
        <v>0</v>
      </c>
      <c r="F12" t="s">
        <v>4</v>
      </c>
      <c r="G12" t="s">
        <v>5</v>
      </c>
    </row>
    <row r="13" spans="1:7" x14ac:dyDescent="0.35">
      <c r="A13" t="s">
        <v>265</v>
      </c>
      <c r="B13" t="s">
        <v>266</v>
      </c>
      <c r="C13">
        <v>8.0070677950339453E-2</v>
      </c>
      <c r="D13">
        <v>0.95666666666666667</v>
      </c>
      <c r="E13">
        <v>0</v>
      </c>
      <c r="F13" t="s">
        <v>4</v>
      </c>
      <c r="G1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F3FC-6B43-4C0C-87BD-356749AB52C4}">
  <sheetPr>
    <tabColor theme="9" tint="-0.249977111117893"/>
  </sheetPr>
  <dimension ref="A1:C10"/>
  <sheetViews>
    <sheetView workbookViewId="0">
      <selection activeCell="B6" sqref="B6"/>
    </sheetView>
  </sheetViews>
  <sheetFormatPr defaultRowHeight="14.5" x14ac:dyDescent="0.35"/>
  <cols>
    <col min="1" max="1" width="27.54296875" customWidth="1"/>
  </cols>
  <sheetData>
    <row r="1" spans="1:3" x14ac:dyDescent="0.35">
      <c r="A1" t="s">
        <v>72</v>
      </c>
      <c r="B1" t="s">
        <v>73</v>
      </c>
      <c r="C1" t="s">
        <v>74</v>
      </c>
    </row>
    <row r="2" spans="1:3" x14ac:dyDescent="0.35">
      <c r="A2" t="s">
        <v>75</v>
      </c>
      <c r="B2" s="13">
        <v>0.12</v>
      </c>
    </row>
    <row r="3" spans="1:3" x14ac:dyDescent="0.35">
      <c r="A3" t="s">
        <v>76</v>
      </c>
      <c r="B3" s="13">
        <v>0.12</v>
      </c>
    </row>
    <row r="4" spans="1:3" x14ac:dyDescent="0.35">
      <c r="A4" t="s">
        <v>77</v>
      </c>
      <c r="B4" s="2">
        <v>0.1</v>
      </c>
    </row>
    <row r="5" spans="1:3" x14ac:dyDescent="0.35">
      <c r="A5" t="s">
        <v>78</v>
      </c>
      <c r="B5" s="13">
        <v>0.13500000000000001</v>
      </c>
      <c r="C5" s="13">
        <v>1.35</v>
      </c>
    </row>
    <row r="6" spans="1:3" x14ac:dyDescent="0.35">
      <c r="A6" t="s">
        <v>79</v>
      </c>
      <c r="B6" s="13">
        <v>0.22</v>
      </c>
      <c r="C6" s="13">
        <v>1.6</v>
      </c>
    </row>
    <row r="7" spans="1:3" x14ac:dyDescent="0.35">
      <c r="A7" t="s">
        <v>80</v>
      </c>
      <c r="B7" s="2">
        <v>0.1</v>
      </c>
      <c r="C7" s="2">
        <v>2</v>
      </c>
    </row>
    <row r="8" spans="1:3" x14ac:dyDescent="0.35">
      <c r="A8" t="s">
        <v>81</v>
      </c>
      <c r="B8" s="2">
        <v>0.25</v>
      </c>
    </row>
    <row r="9" spans="1:3" x14ac:dyDescent="0.35">
      <c r="A9" t="s">
        <v>82</v>
      </c>
      <c r="B9" s="2">
        <v>0.1</v>
      </c>
    </row>
    <row r="10" spans="1:3" x14ac:dyDescent="0.35">
      <c r="A10" t="s">
        <v>83</v>
      </c>
      <c r="B10" s="2">
        <f>(32-28)/32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50AF8-37DC-4B8E-8C9A-3AC13207F316}">
  <sheetPr>
    <tabColor theme="9" tint="-0.249977111117893"/>
  </sheetPr>
  <dimension ref="A1:G102"/>
  <sheetViews>
    <sheetView topLeftCell="A10" workbookViewId="0">
      <selection activeCell="B37" sqref="B37"/>
    </sheetView>
  </sheetViews>
  <sheetFormatPr defaultColWidth="10" defaultRowHeight="14.5" x14ac:dyDescent="0.35"/>
  <cols>
    <col min="1" max="1" width="4.453125" bestFit="1" customWidth="1"/>
    <col min="2" max="4" width="8.26953125" bestFit="1" customWidth="1"/>
    <col min="6" max="6" width="13.54296875" bestFit="1" customWidth="1"/>
    <col min="7" max="7" width="11.81640625" bestFit="1" customWidth="1"/>
  </cols>
  <sheetData>
    <row r="1" spans="1:7" x14ac:dyDescent="0.35">
      <c r="A1" t="s">
        <v>58</v>
      </c>
      <c r="B1" s="7" t="s">
        <v>69</v>
      </c>
      <c r="C1" s="7" t="s">
        <v>70</v>
      </c>
      <c r="D1" s="7" t="s">
        <v>71</v>
      </c>
    </row>
    <row r="2" spans="1:7" s="7" customFormat="1" x14ac:dyDescent="0.35">
      <c r="A2" s="9" t="s">
        <v>61</v>
      </c>
      <c r="B2" s="10">
        <f>ROUND(VLOOKUP(_xlfn.CONCAT(RegionSelect!$C$2,",",A2),Pop_male_2020!$A:$D,4,FALSE),0)</f>
        <v>1814240</v>
      </c>
      <c r="C2" s="10">
        <f>ROUND(VLOOKUP(_xlfn.CONCAT(RegionSelect!$C$2,",",A2),Pop_female_2020!$A:$D,4,FALSE),0)</f>
        <v>1761330</v>
      </c>
      <c r="D2" s="10">
        <f>C2+B2</f>
        <v>3575570</v>
      </c>
    </row>
    <row r="3" spans="1:7" x14ac:dyDescent="0.35">
      <c r="A3" s="9">
        <v>1</v>
      </c>
      <c r="B3" s="10">
        <f>ROUND(VLOOKUP(_xlfn.CONCAT(RegionSelect!$C$2,",",A3),Pop_male_2020!$A:$D,4,FALSE),0)</f>
        <v>1740186</v>
      </c>
      <c r="C3" s="10">
        <f>ROUND(VLOOKUP(_xlfn.CONCAT(RegionSelect!$C$2,",",A3),Pop_female_2020!$A:$D,4,FALSE),0)</f>
        <v>1689195</v>
      </c>
      <c r="D3" s="10">
        <f t="shared" ref="D3:D66" si="0">C3+B3</f>
        <v>3429381</v>
      </c>
      <c r="F3" s="11"/>
    </row>
    <row r="4" spans="1:7" x14ac:dyDescent="0.35">
      <c r="A4" s="9">
        <v>2</v>
      </c>
      <c r="B4" s="10">
        <f>ROUND(VLOOKUP(_xlfn.CONCAT(RegionSelect!$C$2,",",A4),Pop_male_2020!$A:$D,4,FALSE),0)</f>
        <v>1676517</v>
      </c>
      <c r="C4" s="10">
        <f>ROUND(VLOOKUP(_xlfn.CONCAT(RegionSelect!$C$2,",",A4),Pop_female_2020!$A:$D,4,FALSE),0)</f>
        <v>1627462</v>
      </c>
      <c r="D4" s="10">
        <f t="shared" si="0"/>
        <v>3303979</v>
      </c>
      <c r="F4" s="12"/>
    </row>
    <row r="5" spans="1:7" x14ac:dyDescent="0.35">
      <c r="A5" s="9">
        <v>3</v>
      </c>
      <c r="B5" s="10">
        <f>ROUND(VLOOKUP(_xlfn.CONCAT(RegionSelect!$C$2,",",A5),Pop_male_2020!$A:$D,4,FALSE),0)</f>
        <v>1630949</v>
      </c>
      <c r="C5" s="10">
        <f>ROUND(VLOOKUP(_xlfn.CONCAT(RegionSelect!$C$2,",",A5),Pop_female_2020!$A:$D,4,FALSE),0)</f>
        <v>1583863</v>
      </c>
      <c r="D5" s="10">
        <f t="shared" si="0"/>
        <v>3214812</v>
      </c>
      <c r="F5" s="12"/>
    </row>
    <row r="6" spans="1:7" x14ac:dyDescent="0.35">
      <c r="A6" s="9">
        <v>4</v>
      </c>
      <c r="B6" s="10">
        <f>ROUND(VLOOKUP(_xlfn.CONCAT(RegionSelect!$C$2,",",A6),Pop_male_2020!$A:$D,4,FALSE),0)</f>
        <v>1600537</v>
      </c>
      <c r="C6" s="10">
        <f>ROUND(VLOOKUP(_xlfn.CONCAT(RegionSelect!$C$2,",",A6),Pop_female_2020!$A:$D,4,FALSE),0)</f>
        <v>1555449</v>
      </c>
      <c r="D6" s="10">
        <f t="shared" si="0"/>
        <v>3155986</v>
      </c>
    </row>
    <row r="7" spans="1:7" x14ac:dyDescent="0.35">
      <c r="A7" s="9">
        <v>5</v>
      </c>
      <c r="B7" s="10">
        <f>ROUND(VLOOKUP(_xlfn.CONCAT(RegionSelect!$C$2,",",A7),Pop_male_2020!$A:$D,4,FALSE),0)</f>
        <v>1579666</v>
      </c>
      <c r="C7" s="10">
        <f>ROUND(VLOOKUP(_xlfn.CONCAT(RegionSelect!$C$2,",",A7),Pop_female_2020!$A:$D,4,FALSE),0)</f>
        <v>1536599</v>
      </c>
      <c r="D7" s="10">
        <f t="shared" si="0"/>
        <v>3116265</v>
      </c>
    </row>
    <row r="8" spans="1:7" x14ac:dyDescent="0.35">
      <c r="A8" s="9">
        <v>6</v>
      </c>
      <c r="B8" s="10">
        <f>ROUND(VLOOKUP(_xlfn.CONCAT(RegionSelect!$C$2,",",A8),Pop_male_2020!$A:$D,4,FALSE),0)</f>
        <v>1562726</v>
      </c>
      <c r="C8" s="10">
        <f>ROUND(VLOOKUP(_xlfn.CONCAT(RegionSelect!$C$2,",",A8),Pop_female_2020!$A:$D,4,FALSE),0)</f>
        <v>1521693</v>
      </c>
      <c r="D8" s="10">
        <f t="shared" si="0"/>
        <v>3084419</v>
      </c>
    </row>
    <row r="9" spans="1:7" x14ac:dyDescent="0.35">
      <c r="A9" s="9">
        <v>7</v>
      </c>
      <c r="B9" s="10">
        <f>ROUND(VLOOKUP(_xlfn.CONCAT(RegionSelect!$C$2,",",A9),Pop_male_2020!$A:$D,4,FALSE),0)</f>
        <v>1544102</v>
      </c>
      <c r="C9" s="10">
        <f>ROUND(VLOOKUP(_xlfn.CONCAT(RegionSelect!$C$2,",",A9),Pop_female_2020!$A:$D,4,FALSE),0)</f>
        <v>1505111</v>
      </c>
      <c r="D9" s="10">
        <f t="shared" si="0"/>
        <v>3049213</v>
      </c>
    </row>
    <row r="10" spans="1:7" x14ac:dyDescent="0.35">
      <c r="A10" s="9">
        <v>8</v>
      </c>
      <c r="B10" s="10">
        <f>ROUND(VLOOKUP(_xlfn.CONCAT(RegionSelect!$C$2,",",A10),Pop_male_2020!$A:$D,4,FALSE),0)</f>
        <v>1519546</v>
      </c>
      <c r="C10" s="10">
        <f>ROUND(VLOOKUP(_xlfn.CONCAT(RegionSelect!$C$2,",",A10),Pop_female_2020!$A:$D,4,FALSE),0)</f>
        <v>1482597</v>
      </c>
      <c r="D10" s="10">
        <f t="shared" si="0"/>
        <v>3002143</v>
      </c>
    </row>
    <row r="11" spans="1:7" x14ac:dyDescent="0.35">
      <c r="A11" s="9">
        <v>9</v>
      </c>
      <c r="B11" s="10">
        <f>ROUND(VLOOKUP(_xlfn.CONCAT(RegionSelect!$C$2,",",A11),Pop_male_2020!$A:$D,4,FALSE),0)</f>
        <v>1490266</v>
      </c>
      <c r="C11" s="10">
        <f>ROUND(VLOOKUP(_xlfn.CONCAT(RegionSelect!$C$2,",",A11),Pop_female_2020!$A:$D,4,FALSE),0)</f>
        <v>1455348</v>
      </c>
      <c r="D11" s="10">
        <f t="shared" si="0"/>
        <v>2945614</v>
      </c>
    </row>
    <row r="12" spans="1:7" x14ac:dyDescent="0.35">
      <c r="A12" s="9">
        <v>10</v>
      </c>
      <c r="B12" s="10">
        <f>ROUND(VLOOKUP(_xlfn.CONCAT(RegionSelect!$C$2,",",A12),Pop_male_2020!$A:$D,4,FALSE),0)</f>
        <v>1458836</v>
      </c>
      <c r="C12" s="10">
        <f>ROUND(VLOOKUP(_xlfn.CONCAT(RegionSelect!$C$2,",",A12),Pop_female_2020!$A:$D,4,FALSE),0)</f>
        <v>1425929</v>
      </c>
      <c r="D12" s="10">
        <f t="shared" si="0"/>
        <v>2884765</v>
      </c>
    </row>
    <row r="13" spans="1:7" x14ac:dyDescent="0.35">
      <c r="A13" s="9">
        <v>11</v>
      </c>
      <c r="B13" s="10">
        <f>ROUND(VLOOKUP(_xlfn.CONCAT(RegionSelect!$C$2,",",A13),Pop_male_2020!$A:$D,4,FALSE),0)</f>
        <v>1427828</v>
      </c>
      <c r="C13" s="10">
        <f>ROUND(VLOOKUP(_xlfn.CONCAT(RegionSelect!$C$2,",",A13),Pop_female_2020!$A:$D,4,FALSE),0)</f>
        <v>1396900</v>
      </c>
      <c r="D13" s="10">
        <f t="shared" si="0"/>
        <v>2824728</v>
      </c>
      <c r="G13" s="10"/>
    </row>
    <row r="14" spans="1:7" x14ac:dyDescent="0.35">
      <c r="A14" s="9">
        <v>12</v>
      </c>
      <c r="B14" s="10">
        <f>ROUND(VLOOKUP(_xlfn.CONCAT(RegionSelect!$C$2,",",A14),Pop_male_2020!$A:$D,4,FALSE),0)</f>
        <v>1399815</v>
      </c>
      <c r="C14" s="10">
        <f>ROUND(VLOOKUP(_xlfn.CONCAT(RegionSelect!$C$2,",",A14),Pop_female_2020!$A:$D,4,FALSE),0)</f>
        <v>1370825</v>
      </c>
      <c r="D14" s="10">
        <f t="shared" si="0"/>
        <v>2770640</v>
      </c>
    </row>
    <row r="15" spans="1:7" x14ac:dyDescent="0.35">
      <c r="A15" s="9">
        <v>13</v>
      </c>
      <c r="B15" s="10">
        <f>ROUND(VLOOKUP(_xlfn.CONCAT(RegionSelect!$C$2,",",A15),Pop_male_2020!$A:$D,4,FALSE),0)</f>
        <v>1376681</v>
      </c>
      <c r="C15" s="10">
        <f>ROUND(VLOOKUP(_xlfn.CONCAT(RegionSelect!$C$2,",",A15),Pop_female_2020!$A:$D,4,FALSE),0)</f>
        <v>1349563</v>
      </c>
      <c r="D15" s="10">
        <f t="shared" si="0"/>
        <v>2726244</v>
      </c>
    </row>
    <row r="16" spans="1:7" x14ac:dyDescent="0.35">
      <c r="A16" s="9">
        <v>14</v>
      </c>
      <c r="B16" s="10">
        <f>ROUND(VLOOKUP(_xlfn.CONCAT(RegionSelect!$C$2,",",A16),Pop_male_2020!$A:$D,4,FALSE),0)</f>
        <v>1357555</v>
      </c>
      <c r="C16" s="10">
        <f>ROUND(VLOOKUP(_xlfn.CONCAT(RegionSelect!$C$2,",",A16),Pop_female_2020!$A:$D,4,FALSE),0)</f>
        <v>1332159</v>
      </c>
      <c r="D16" s="10">
        <f t="shared" si="0"/>
        <v>2689714</v>
      </c>
    </row>
    <row r="17" spans="1:4" x14ac:dyDescent="0.35">
      <c r="A17" s="9">
        <v>15</v>
      </c>
      <c r="B17" s="10">
        <f>ROUND(VLOOKUP(_xlfn.CONCAT(RegionSelect!$C$2,",",A17),Pop_male_2020!$A:$D,4,FALSE),0)</f>
        <v>1340879</v>
      </c>
      <c r="C17" s="10">
        <f>ROUND(VLOOKUP(_xlfn.CONCAT(RegionSelect!$C$2,",",A17),Pop_female_2020!$A:$D,4,FALSE),0)</f>
        <v>1316955</v>
      </c>
      <c r="D17" s="10">
        <f t="shared" si="0"/>
        <v>2657834</v>
      </c>
    </row>
    <row r="18" spans="1:4" x14ac:dyDescent="0.35">
      <c r="A18" s="9">
        <v>16</v>
      </c>
      <c r="B18" s="10">
        <f>ROUND(VLOOKUP(_xlfn.CONCAT(RegionSelect!$C$2,",",A18),Pop_male_2020!$A:$D,4,FALSE),0)</f>
        <v>1325094</v>
      </c>
      <c r="C18" s="10">
        <f>ROUND(VLOOKUP(_xlfn.CONCAT(RegionSelect!$C$2,",",A18),Pop_female_2020!$A:$D,4,FALSE),0)</f>
        <v>1302295</v>
      </c>
      <c r="D18" s="10">
        <f t="shared" si="0"/>
        <v>2627389</v>
      </c>
    </row>
    <row r="19" spans="1:4" x14ac:dyDescent="0.35">
      <c r="A19" s="9">
        <v>17</v>
      </c>
      <c r="B19" s="10">
        <f>ROUND(VLOOKUP(_xlfn.CONCAT(RegionSelect!$C$2,",",A19),Pop_male_2020!$A:$D,4,FALSE),0)</f>
        <v>1308639</v>
      </c>
      <c r="C19" s="10">
        <f>ROUND(VLOOKUP(_xlfn.CONCAT(RegionSelect!$C$2,",",A19),Pop_female_2020!$A:$D,4,FALSE),0)</f>
        <v>1286520</v>
      </c>
      <c r="D19" s="10">
        <f t="shared" si="0"/>
        <v>2595159</v>
      </c>
    </row>
    <row r="20" spans="1:4" x14ac:dyDescent="0.35">
      <c r="A20" s="9">
        <v>18</v>
      </c>
      <c r="B20" s="10">
        <f>ROUND(VLOOKUP(_xlfn.CONCAT(RegionSelect!$C$2,",",A20),Pop_male_2020!$A:$D,4,FALSE),0)</f>
        <v>1290152</v>
      </c>
      <c r="C20" s="10">
        <f>ROUND(VLOOKUP(_xlfn.CONCAT(RegionSelect!$C$2,",",A20),Pop_female_2020!$A:$D,4,FALSE),0)</f>
        <v>1268215</v>
      </c>
      <c r="D20" s="10">
        <f t="shared" si="0"/>
        <v>2558367</v>
      </c>
    </row>
    <row r="21" spans="1:4" x14ac:dyDescent="0.35">
      <c r="A21" s="9">
        <v>19</v>
      </c>
      <c r="B21" s="10">
        <f>ROUND(VLOOKUP(_xlfn.CONCAT(RegionSelect!$C$2,",",A21),Pop_male_2020!$A:$D,4,FALSE),0)</f>
        <v>1269047</v>
      </c>
      <c r="C21" s="10">
        <f>ROUND(VLOOKUP(_xlfn.CONCAT(RegionSelect!$C$2,",",A21),Pop_female_2020!$A:$D,4,FALSE),0)</f>
        <v>1246935</v>
      </c>
      <c r="D21" s="10">
        <f t="shared" si="0"/>
        <v>2515982</v>
      </c>
    </row>
    <row r="22" spans="1:4" x14ac:dyDescent="0.35">
      <c r="A22" s="9">
        <v>20</v>
      </c>
      <c r="B22" s="10">
        <f>ROUND(VLOOKUP(_xlfn.CONCAT(RegionSelect!$C$2,",",A22),Pop_male_2020!$A:$D,4,FALSE),0)</f>
        <v>1244936</v>
      </c>
      <c r="C22" s="10">
        <f>ROUND(VLOOKUP(_xlfn.CONCAT(RegionSelect!$C$2,",",A22),Pop_female_2020!$A:$D,4,FALSE),0)</f>
        <v>1222480</v>
      </c>
      <c r="D22" s="10">
        <f t="shared" si="0"/>
        <v>2467416</v>
      </c>
    </row>
    <row r="23" spans="1:4" x14ac:dyDescent="0.35">
      <c r="A23" s="9">
        <v>21</v>
      </c>
      <c r="B23" s="10">
        <f>ROUND(VLOOKUP(_xlfn.CONCAT(RegionSelect!$C$2,",",A23),Pop_male_2020!$A:$D,4,FALSE),0)</f>
        <v>1217429</v>
      </c>
      <c r="C23" s="10">
        <f>ROUND(VLOOKUP(_xlfn.CONCAT(RegionSelect!$C$2,",",A23),Pop_female_2020!$A:$D,4,FALSE),0)</f>
        <v>1194647</v>
      </c>
      <c r="D23" s="10">
        <f t="shared" si="0"/>
        <v>2412076</v>
      </c>
    </row>
    <row r="24" spans="1:4" x14ac:dyDescent="0.35">
      <c r="A24" s="9">
        <v>22</v>
      </c>
      <c r="B24" s="10">
        <f>ROUND(VLOOKUP(_xlfn.CONCAT(RegionSelect!$C$2,",",A24),Pop_male_2020!$A:$D,4,FALSE),0)</f>
        <v>1186137</v>
      </c>
      <c r="C24" s="10">
        <f>ROUND(VLOOKUP(_xlfn.CONCAT(RegionSelect!$C$2,",",A24),Pop_female_2020!$A:$D,4,FALSE),0)</f>
        <v>1163235</v>
      </c>
      <c r="D24" s="10">
        <f t="shared" si="0"/>
        <v>2349372</v>
      </c>
    </row>
    <row r="25" spans="1:4" x14ac:dyDescent="0.35">
      <c r="A25" s="9">
        <v>23</v>
      </c>
      <c r="B25" s="10">
        <f>ROUND(VLOOKUP(_xlfn.CONCAT(RegionSelect!$C$2,",",A25),Pop_male_2020!$A:$D,4,FALSE),0)</f>
        <v>1150819</v>
      </c>
      <c r="C25" s="10">
        <f>ROUND(VLOOKUP(_xlfn.CONCAT(RegionSelect!$C$2,",",A25),Pop_female_2020!$A:$D,4,FALSE),0)</f>
        <v>1128161</v>
      </c>
      <c r="D25" s="10">
        <f t="shared" si="0"/>
        <v>2278980</v>
      </c>
    </row>
    <row r="26" spans="1:4" x14ac:dyDescent="0.35">
      <c r="A26" s="9">
        <v>24</v>
      </c>
      <c r="B26" s="10">
        <f>ROUND(VLOOKUP(_xlfn.CONCAT(RegionSelect!$C$2,",",A26),Pop_male_2020!$A:$D,4,FALSE),0)</f>
        <v>1111835</v>
      </c>
      <c r="C26" s="10">
        <f>ROUND(VLOOKUP(_xlfn.CONCAT(RegionSelect!$C$2,",",A26),Pop_female_2020!$A:$D,4,FALSE),0)</f>
        <v>1089828</v>
      </c>
      <c r="D26" s="10">
        <f t="shared" si="0"/>
        <v>2201663</v>
      </c>
    </row>
    <row r="27" spans="1:4" x14ac:dyDescent="0.35">
      <c r="A27" s="9">
        <v>25</v>
      </c>
      <c r="B27" s="10">
        <f>ROUND(VLOOKUP(_xlfn.CONCAT(RegionSelect!$C$2,",",A27),Pop_male_2020!$A:$D,4,FALSE),0)</f>
        <v>1069690</v>
      </c>
      <c r="C27" s="10">
        <f>ROUND(VLOOKUP(_xlfn.CONCAT(RegionSelect!$C$2,",",A27),Pop_female_2020!$A:$D,4,FALSE),0)</f>
        <v>1048757</v>
      </c>
      <c r="D27" s="10">
        <f t="shared" si="0"/>
        <v>2118447</v>
      </c>
    </row>
    <row r="28" spans="1:4" x14ac:dyDescent="0.35">
      <c r="A28" s="9">
        <v>26</v>
      </c>
      <c r="B28" s="10">
        <f>ROUND(VLOOKUP(_xlfn.CONCAT(RegionSelect!$C$2,",",A28),Pop_male_2020!$A:$D,4,FALSE),0)</f>
        <v>1024892</v>
      </c>
      <c r="C28" s="10">
        <f>ROUND(VLOOKUP(_xlfn.CONCAT(RegionSelect!$C$2,",",A28),Pop_female_2020!$A:$D,4,FALSE),0)</f>
        <v>1005471</v>
      </c>
      <c r="D28" s="10">
        <f t="shared" si="0"/>
        <v>2030363</v>
      </c>
    </row>
    <row r="29" spans="1:4" x14ac:dyDescent="0.35">
      <c r="A29" s="9">
        <v>27</v>
      </c>
      <c r="B29" s="10">
        <f>ROUND(VLOOKUP(_xlfn.CONCAT(RegionSelect!$C$2,",",A29),Pop_male_2020!$A:$D,4,FALSE),0)</f>
        <v>977948</v>
      </c>
      <c r="C29" s="10">
        <f>ROUND(VLOOKUP(_xlfn.CONCAT(RegionSelect!$C$2,",",A29),Pop_female_2020!$A:$D,4,FALSE),0)</f>
        <v>960490</v>
      </c>
      <c r="D29" s="10">
        <f t="shared" si="0"/>
        <v>1938438</v>
      </c>
    </row>
    <row r="30" spans="1:4" x14ac:dyDescent="0.35">
      <c r="A30" s="9">
        <v>28</v>
      </c>
      <c r="B30" s="10">
        <f>ROUND(VLOOKUP(_xlfn.CONCAT(RegionSelect!$C$2,",",A30),Pop_male_2020!$A:$D,4,FALSE),0)</f>
        <v>929553</v>
      </c>
      <c r="C30" s="10">
        <f>ROUND(VLOOKUP(_xlfn.CONCAT(RegionSelect!$C$2,",",A30),Pop_female_2020!$A:$D,4,FALSE),0)</f>
        <v>914522</v>
      </c>
      <c r="D30" s="10">
        <f t="shared" si="0"/>
        <v>1844075</v>
      </c>
    </row>
    <row r="31" spans="1:4" x14ac:dyDescent="0.35">
      <c r="A31" s="9">
        <v>29</v>
      </c>
      <c r="B31" s="10">
        <f>ROUND(VLOOKUP(_xlfn.CONCAT(RegionSelect!$C$2,",",A31),Pop_male_2020!$A:$D,4,FALSE),0)</f>
        <v>881153</v>
      </c>
      <c r="C31" s="10">
        <f>ROUND(VLOOKUP(_xlfn.CONCAT(RegionSelect!$C$2,",",A31),Pop_female_2020!$A:$D,4,FALSE),0)</f>
        <v>869010</v>
      </c>
      <c r="D31" s="10">
        <f t="shared" si="0"/>
        <v>1750163</v>
      </c>
    </row>
    <row r="32" spans="1:4" x14ac:dyDescent="0.35">
      <c r="A32" s="9">
        <v>30</v>
      </c>
      <c r="B32" s="10">
        <f>ROUND(VLOOKUP(_xlfn.CONCAT(RegionSelect!$C$2,",",A32),Pop_male_2020!$A:$D,4,FALSE),0)</f>
        <v>834383</v>
      </c>
      <c r="C32" s="10">
        <f>ROUND(VLOOKUP(_xlfn.CONCAT(RegionSelect!$C$2,",",A32),Pop_female_2020!$A:$D,4,FALSE),0)</f>
        <v>825585</v>
      </c>
      <c r="D32" s="10">
        <f t="shared" si="0"/>
        <v>1659968</v>
      </c>
    </row>
    <row r="33" spans="1:4" x14ac:dyDescent="0.35">
      <c r="A33" s="9">
        <v>31</v>
      </c>
      <c r="B33" s="10">
        <f>ROUND(VLOOKUP(_xlfn.CONCAT(RegionSelect!$C$2,",",A33),Pop_male_2020!$A:$D,4,FALSE),0)</f>
        <v>790877</v>
      </c>
      <c r="C33" s="10">
        <f>ROUND(VLOOKUP(_xlfn.CONCAT(RegionSelect!$C$2,",",A33),Pop_female_2020!$A:$D,4,FALSE),0)</f>
        <v>785875</v>
      </c>
      <c r="D33" s="10">
        <f t="shared" si="0"/>
        <v>1576752</v>
      </c>
    </row>
    <row r="34" spans="1:4" x14ac:dyDescent="0.35">
      <c r="A34" s="9">
        <v>32</v>
      </c>
      <c r="B34" s="10">
        <f>ROUND(VLOOKUP(_xlfn.CONCAT(RegionSelect!$C$2,",",A34),Pop_male_2020!$A:$D,4,FALSE),0)</f>
        <v>752270</v>
      </c>
      <c r="C34" s="10">
        <f>ROUND(VLOOKUP(_xlfn.CONCAT(RegionSelect!$C$2,",",A34),Pop_female_2020!$A:$D,4,FALSE),0)</f>
        <v>751509</v>
      </c>
      <c r="D34" s="10">
        <f t="shared" si="0"/>
        <v>1503779</v>
      </c>
    </row>
    <row r="35" spans="1:4" x14ac:dyDescent="0.35">
      <c r="A35" s="9">
        <v>33</v>
      </c>
      <c r="B35" s="10">
        <f>ROUND(VLOOKUP(_xlfn.CONCAT(RegionSelect!$C$2,",",A35),Pop_male_2020!$A:$D,4,FALSE),0)</f>
        <v>719622</v>
      </c>
      <c r="C35" s="10">
        <f>ROUND(VLOOKUP(_xlfn.CONCAT(RegionSelect!$C$2,",",A35),Pop_female_2020!$A:$D,4,FALSE),0)</f>
        <v>723474</v>
      </c>
      <c r="D35" s="10">
        <f t="shared" si="0"/>
        <v>1443096</v>
      </c>
    </row>
    <row r="36" spans="1:4" x14ac:dyDescent="0.35">
      <c r="A36" s="9">
        <v>34</v>
      </c>
      <c r="B36" s="10">
        <f>ROUND(VLOOKUP(_xlfn.CONCAT(RegionSelect!$C$2,",",A36),Pop_male_2020!$A:$D,4,FALSE),0)</f>
        <v>691701</v>
      </c>
      <c r="C36" s="10">
        <f>ROUND(VLOOKUP(_xlfn.CONCAT(RegionSelect!$C$2,",",A36),Pop_female_2020!$A:$D,4,FALSE),0)</f>
        <v>700187</v>
      </c>
      <c r="D36" s="10">
        <f t="shared" si="0"/>
        <v>1391888</v>
      </c>
    </row>
    <row r="37" spans="1:4" x14ac:dyDescent="0.35">
      <c r="A37" s="9">
        <v>35</v>
      </c>
      <c r="B37" s="10">
        <f>ROUND(VLOOKUP(_xlfn.CONCAT(RegionSelect!$C$2,",",A37),Pop_male_2020!$A:$D,4,FALSE),0)</f>
        <v>666700</v>
      </c>
      <c r="C37" s="10">
        <f>ROUND(VLOOKUP(_xlfn.CONCAT(RegionSelect!$C$2,",",A37),Pop_female_2020!$A:$D,4,FALSE),0)</f>
        <v>679424</v>
      </c>
      <c r="D37" s="10">
        <f t="shared" si="0"/>
        <v>1346124</v>
      </c>
    </row>
    <row r="38" spans="1:4" x14ac:dyDescent="0.35">
      <c r="A38" s="9">
        <v>36</v>
      </c>
      <c r="B38" s="10">
        <f>ROUND(VLOOKUP(_xlfn.CONCAT(RegionSelect!$C$2,",",A38),Pop_male_2020!$A:$D,4,FALSE),0)</f>
        <v>642812</v>
      </c>
      <c r="C38" s="10">
        <f>ROUND(VLOOKUP(_xlfn.CONCAT(RegionSelect!$C$2,",",A38),Pop_female_2020!$A:$D,4,FALSE),0)</f>
        <v>658959</v>
      </c>
      <c r="D38" s="10">
        <f t="shared" si="0"/>
        <v>1301771</v>
      </c>
    </row>
    <row r="39" spans="1:4" x14ac:dyDescent="0.35">
      <c r="A39" s="9">
        <v>37</v>
      </c>
      <c r="B39" s="10">
        <f>ROUND(VLOOKUP(_xlfn.CONCAT(RegionSelect!$C$2,",",A39),Pop_male_2020!$A:$D,4,FALSE),0)</f>
        <v>618230</v>
      </c>
      <c r="C39" s="10">
        <f>ROUND(VLOOKUP(_xlfn.CONCAT(RegionSelect!$C$2,",",A39),Pop_female_2020!$A:$D,4,FALSE),0)</f>
        <v>636567</v>
      </c>
      <c r="D39" s="10">
        <f t="shared" si="0"/>
        <v>1254797</v>
      </c>
    </row>
    <row r="40" spans="1:4" x14ac:dyDescent="0.35">
      <c r="A40" s="9">
        <v>38</v>
      </c>
      <c r="B40" s="10">
        <f>ROUND(VLOOKUP(_xlfn.CONCAT(RegionSelect!$C$2,",",A40),Pop_male_2020!$A:$D,4,FALSE),0)</f>
        <v>591686</v>
      </c>
      <c r="C40" s="10">
        <f>ROUND(VLOOKUP(_xlfn.CONCAT(RegionSelect!$C$2,",",A40),Pop_female_2020!$A:$D,4,FALSE),0)</f>
        <v>610663</v>
      </c>
      <c r="D40" s="10">
        <f t="shared" si="0"/>
        <v>1202349</v>
      </c>
    </row>
    <row r="41" spans="1:4" x14ac:dyDescent="0.35">
      <c r="A41" s="9">
        <v>39</v>
      </c>
      <c r="B41" s="10">
        <f>ROUND(VLOOKUP(_xlfn.CONCAT(RegionSelect!$C$2,",",A41),Pop_male_2020!$A:$D,4,FALSE),0)</f>
        <v>564072</v>
      </c>
      <c r="C41" s="10">
        <f>ROUND(VLOOKUP(_xlfn.CONCAT(RegionSelect!$C$2,",",A41),Pop_female_2020!$A:$D,4,FALSE),0)</f>
        <v>582214</v>
      </c>
      <c r="D41" s="10">
        <f t="shared" si="0"/>
        <v>1146286</v>
      </c>
    </row>
    <row r="42" spans="1:4" x14ac:dyDescent="0.35">
      <c r="A42" s="9">
        <v>40</v>
      </c>
      <c r="B42" s="10">
        <f>ROUND(VLOOKUP(_xlfn.CONCAT(RegionSelect!$C$2,",",A42),Pop_male_2020!$A:$D,4,FALSE),0)</f>
        <v>536818</v>
      </c>
      <c r="C42" s="10">
        <f>ROUND(VLOOKUP(_xlfn.CONCAT(RegionSelect!$C$2,",",A42),Pop_female_2020!$A:$D,4,FALSE),0)</f>
        <v>552829</v>
      </c>
      <c r="D42" s="10">
        <f t="shared" si="0"/>
        <v>1089647</v>
      </c>
    </row>
    <row r="43" spans="1:4" x14ac:dyDescent="0.35">
      <c r="A43" s="9">
        <v>41</v>
      </c>
      <c r="B43" s="10">
        <f>ROUND(VLOOKUP(_xlfn.CONCAT(RegionSelect!$C$2,",",A43),Pop_male_2020!$A:$D,4,FALSE),0)</f>
        <v>511352</v>
      </c>
      <c r="C43" s="10">
        <f>ROUND(VLOOKUP(_xlfn.CONCAT(RegionSelect!$C$2,",",A43),Pop_female_2020!$A:$D,4,FALSE),0)</f>
        <v>524117</v>
      </c>
      <c r="D43" s="10">
        <f t="shared" si="0"/>
        <v>1035469</v>
      </c>
    </row>
    <row r="44" spans="1:4" x14ac:dyDescent="0.35">
      <c r="A44" s="9">
        <v>42</v>
      </c>
      <c r="B44" s="10">
        <f>ROUND(VLOOKUP(_xlfn.CONCAT(RegionSelect!$C$2,",",A44),Pop_male_2020!$A:$D,4,FALSE),0)</f>
        <v>489105</v>
      </c>
      <c r="C44" s="10">
        <f>ROUND(VLOOKUP(_xlfn.CONCAT(RegionSelect!$C$2,",",A44),Pop_female_2020!$A:$D,4,FALSE),0)</f>
        <v>497684</v>
      </c>
      <c r="D44" s="10">
        <f t="shared" si="0"/>
        <v>986789</v>
      </c>
    </row>
    <row r="45" spans="1:4" x14ac:dyDescent="0.35">
      <c r="A45" s="9">
        <v>43</v>
      </c>
      <c r="B45" s="10">
        <f>ROUND(VLOOKUP(_xlfn.CONCAT(RegionSelect!$C$2,",",A45),Pop_male_2020!$A:$D,4,FALSE),0)</f>
        <v>471011</v>
      </c>
      <c r="C45" s="10">
        <f>ROUND(VLOOKUP(_xlfn.CONCAT(RegionSelect!$C$2,",",A45),Pop_female_2020!$A:$D,4,FALSE),0)</f>
        <v>474745</v>
      </c>
      <c r="D45" s="10">
        <f t="shared" si="0"/>
        <v>945756</v>
      </c>
    </row>
    <row r="46" spans="1:4" x14ac:dyDescent="0.35">
      <c r="A46" s="9">
        <v>44</v>
      </c>
      <c r="B46" s="10">
        <f>ROUND(VLOOKUP(_xlfn.CONCAT(RegionSelect!$C$2,",",A46),Pop_male_2020!$A:$D,4,FALSE),0)</f>
        <v>456025</v>
      </c>
      <c r="C46" s="10">
        <f>ROUND(VLOOKUP(_xlfn.CONCAT(RegionSelect!$C$2,",",A46),Pop_female_2020!$A:$D,4,FALSE),0)</f>
        <v>454933</v>
      </c>
      <c r="D46" s="10">
        <f t="shared" si="0"/>
        <v>910958</v>
      </c>
    </row>
    <row r="47" spans="1:4" x14ac:dyDescent="0.35">
      <c r="A47" s="9">
        <v>45</v>
      </c>
      <c r="B47" s="10">
        <f>ROUND(VLOOKUP(_xlfn.CONCAT(RegionSelect!$C$2,",",A47),Pop_male_2020!$A:$D,4,FALSE),0)</f>
        <v>442604</v>
      </c>
      <c r="C47" s="10">
        <f>ROUND(VLOOKUP(_xlfn.CONCAT(RegionSelect!$C$2,",",A47),Pop_female_2020!$A:$D,4,FALSE),0)</f>
        <v>437487</v>
      </c>
      <c r="D47" s="10">
        <f t="shared" si="0"/>
        <v>880091</v>
      </c>
    </row>
    <row r="48" spans="1:4" x14ac:dyDescent="0.35">
      <c r="A48" s="9">
        <v>46</v>
      </c>
      <c r="B48" s="10">
        <f>ROUND(VLOOKUP(_xlfn.CONCAT(RegionSelect!$C$2,",",A48),Pop_male_2020!$A:$D,4,FALSE),0)</f>
        <v>429209</v>
      </c>
      <c r="C48" s="10">
        <f>ROUND(VLOOKUP(_xlfn.CONCAT(RegionSelect!$C$2,",",A48),Pop_female_2020!$A:$D,4,FALSE),0)</f>
        <v>421645</v>
      </c>
      <c r="D48" s="10">
        <f t="shared" si="0"/>
        <v>850854</v>
      </c>
    </row>
    <row r="49" spans="1:4" x14ac:dyDescent="0.35">
      <c r="A49" s="9">
        <v>47</v>
      </c>
      <c r="B49" s="10">
        <f>ROUND(VLOOKUP(_xlfn.CONCAT(RegionSelect!$C$2,",",A49),Pop_male_2020!$A:$D,4,FALSE),0)</f>
        <v>414296</v>
      </c>
      <c r="C49" s="10">
        <f>ROUND(VLOOKUP(_xlfn.CONCAT(RegionSelect!$C$2,",",A49),Pop_female_2020!$A:$D,4,FALSE),0)</f>
        <v>406646</v>
      </c>
      <c r="D49" s="10">
        <f t="shared" si="0"/>
        <v>820942</v>
      </c>
    </row>
    <row r="50" spans="1:4" x14ac:dyDescent="0.35">
      <c r="A50" s="9">
        <v>48</v>
      </c>
      <c r="B50" s="10">
        <f>ROUND(VLOOKUP(_xlfn.CONCAT(RegionSelect!$C$2,",",A50),Pop_male_2020!$A:$D,4,FALSE),0)</f>
        <v>396729</v>
      </c>
      <c r="C50" s="10">
        <f>ROUND(VLOOKUP(_xlfn.CONCAT(RegionSelect!$C$2,",",A50),Pop_female_2020!$A:$D,4,FALSE),0)</f>
        <v>391844</v>
      </c>
      <c r="D50" s="10">
        <f t="shared" si="0"/>
        <v>788573</v>
      </c>
    </row>
    <row r="51" spans="1:4" x14ac:dyDescent="0.35">
      <c r="A51" s="9">
        <v>49</v>
      </c>
      <c r="B51" s="10">
        <f>ROUND(VLOOKUP(_xlfn.CONCAT(RegionSelect!$C$2,",",A51),Pop_male_2020!$A:$D,4,FALSE),0)</f>
        <v>376989</v>
      </c>
      <c r="C51" s="10">
        <f>ROUND(VLOOKUP(_xlfn.CONCAT(RegionSelect!$C$2,",",A51),Pop_female_2020!$A:$D,4,FALSE),0)</f>
        <v>377062</v>
      </c>
      <c r="D51" s="10">
        <f t="shared" si="0"/>
        <v>754051</v>
      </c>
    </row>
    <row r="52" spans="1:4" x14ac:dyDescent="0.35">
      <c r="A52" s="9">
        <v>50</v>
      </c>
      <c r="B52" s="10">
        <f>ROUND(VLOOKUP(_xlfn.CONCAT(RegionSelect!$C$2,",",A52),Pop_male_2020!$A:$D,4,FALSE),0)</f>
        <v>355957</v>
      </c>
      <c r="C52" s="10">
        <f>ROUND(VLOOKUP(_xlfn.CONCAT(RegionSelect!$C$2,",",A52),Pop_female_2020!$A:$D,4,FALSE),0)</f>
        <v>362234</v>
      </c>
      <c r="D52" s="10">
        <f t="shared" si="0"/>
        <v>718191</v>
      </c>
    </row>
    <row r="53" spans="1:4" x14ac:dyDescent="0.35">
      <c r="A53" s="9">
        <v>51</v>
      </c>
      <c r="B53" s="10">
        <f>ROUND(VLOOKUP(_xlfn.CONCAT(RegionSelect!$C$2,",",A53),Pop_male_2020!$A:$D,4,FALSE),0)</f>
        <v>334519</v>
      </c>
      <c r="C53" s="10">
        <f>ROUND(VLOOKUP(_xlfn.CONCAT(RegionSelect!$C$2,",",A53),Pop_female_2020!$A:$D,4,FALSE),0)</f>
        <v>347299</v>
      </c>
      <c r="D53" s="10">
        <f t="shared" si="0"/>
        <v>681818</v>
      </c>
    </row>
    <row r="54" spans="1:4" x14ac:dyDescent="0.35">
      <c r="A54" s="9">
        <v>52</v>
      </c>
      <c r="B54" s="10">
        <f>ROUND(VLOOKUP(_xlfn.CONCAT(RegionSelect!$C$2,",",A54),Pop_male_2020!$A:$D,4,FALSE),0)</f>
        <v>313558</v>
      </c>
      <c r="C54" s="10">
        <f>ROUND(VLOOKUP(_xlfn.CONCAT(RegionSelect!$C$2,",",A54),Pop_female_2020!$A:$D,4,FALSE),0)</f>
        <v>332191</v>
      </c>
      <c r="D54" s="10">
        <f t="shared" si="0"/>
        <v>645749</v>
      </c>
    </row>
    <row r="55" spans="1:4" x14ac:dyDescent="0.35">
      <c r="A55" s="9">
        <v>53</v>
      </c>
      <c r="B55" s="10">
        <f>ROUND(VLOOKUP(_xlfn.CONCAT(RegionSelect!$C$2,",",A55),Pop_male_2020!$A:$D,4,FALSE),0)</f>
        <v>293837</v>
      </c>
      <c r="C55" s="10">
        <f>ROUND(VLOOKUP(_xlfn.CONCAT(RegionSelect!$C$2,",",A55),Pop_female_2020!$A:$D,4,FALSE),0)</f>
        <v>316941</v>
      </c>
      <c r="D55" s="10">
        <f t="shared" si="0"/>
        <v>610778</v>
      </c>
    </row>
    <row r="56" spans="1:4" x14ac:dyDescent="0.35">
      <c r="A56" s="9">
        <v>54</v>
      </c>
      <c r="B56" s="10">
        <f>ROUND(VLOOKUP(_xlfn.CONCAT(RegionSelect!$C$2,",",A56),Pop_male_2020!$A:$D,4,FALSE),0)</f>
        <v>275639</v>
      </c>
      <c r="C56" s="10">
        <f>ROUND(VLOOKUP(_xlfn.CONCAT(RegionSelect!$C$2,",",A56),Pop_female_2020!$A:$D,4,FALSE),0)</f>
        <v>301939</v>
      </c>
      <c r="D56" s="10">
        <f t="shared" si="0"/>
        <v>577578</v>
      </c>
    </row>
    <row r="57" spans="1:4" x14ac:dyDescent="0.35">
      <c r="A57" s="9">
        <v>55</v>
      </c>
      <c r="B57" s="10">
        <f>ROUND(VLOOKUP(_xlfn.CONCAT(RegionSelect!$C$2,",",A57),Pop_male_2020!$A:$D,4,FALSE),0)</f>
        <v>259126</v>
      </c>
      <c r="C57" s="10">
        <f>ROUND(VLOOKUP(_xlfn.CONCAT(RegionSelect!$C$2,",",A57),Pop_female_2020!$A:$D,4,FALSE),0)</f>
        <v>287670</v>
      </c>
      <c r="D57" s="10">
        <f t="shared" si="0"/>
        <v>546796</v>
      </c>
    </row>
    <row r="58" spans="1:4" x14ac:dyDescent="0.35">
      <c r="A58" s="9">
        <v>56</v>
      </c>
      <c r="B58" s="10">
        <f>ROUND(VLOOKUP(_xlfn.CONCAT(RegionSelect!$C$2,",",A58),Pop_male_2020!$A:$D,4,FALSE),0)</f>
        <v>244459</v>
      </c>
      <c r="C58" s="10">
        <f>ROUND(VLOOKUP(_xlfn.CONCAT(RegionSelect!$C$2,",",A58),Pop_female_2020!$A:$D,4,FALSE),0)</f>
        <v>274617</v>
      </c>
      <c r="D58" s="10">
        <f t="shared" si="0"/>
        <v>519076</v>
      </c>
    </row>
    <row r="59" spans="1:4" x14ac:dyDescent="0.35">
      <c r="A59" s="9">
        <v>57</v>
      </c>
      <c r="B59" s="10">
        <f>ROUND(VLOOKUP(_xlfn.CONCAT(RegionSelect!$C$2,",",A59),Pop_male_2020!$A:$D,4,FALSE),0)</f>
        <v>231800</v>
      </c>
      <c r="C59" s="10">
        <f>ROUND(VLOOKUP(_xlfn.CONCAT(RegionSelect!$C$2,",",A59),Pop_female_2020!$A:$D,4,FALSE),0)</f>
        <v>263264</v>
      </c>
      <c r="D59" s="10">
        <f t="shared" si="0"/>
        <v>495064</v>
      </c>
    </row>
    <row r="60" spans="1:4" x14ac:dyDescent="0.35">
      <c r="A60" s="9">
        <v>58</v>
      </c>
      <c r="B60" s="10">
        <f>ROUND(VLOOKUP(_xlfn.CONCAT(RegionSelect!$C$2,",",A60),Pop_male_2020!$A:$D,4,FALSE),0)</f>
        <v>221193</v>
      </c>
      <c r="C60" s="10">
        <f>ROUND(VLOOKUP(_xlfn.CONCAT(RegionSelect!$C$2,",",A60),Pop_female_2020!$A:$D,4,FALSE),0)</f>
        <v>253878</v>
      </c>
      <c r="D60" s="10">
        <f t="shared" si="0"/>
        <v>475071</v>
      </c>
    </row>
    <row r="61" spans="1:4" x14ac:dyDescent="0.35">
      <c r="A61" s="9">
        <v>59</v>
      </c>
      <c r="B61" s="10">
        <f>ROUND(VLOOKUP(_xlfn.CONCAT(RegionSelect!$C$2,",",A61),Pop_male_2020!$A:$D,4,FALSE),0)</f>
        <v>212198</v>
      </c>
      <c r="C61" s="10">
        <f>ROUND(VLOOKUP(_xlfn.CONCAT(RegionSelect!$C$2,",",A61),Pop_female_2020!$A:$D,4,FALSE),0)</f>
        <v>245864</v>
      </c>
      <c r="D61" s="10">
        <f t="shared" si="0"/>
        <v>458062</v>
      </c>
    </row>
    <row r="62" spans="1:4" x14ac:dyDescent="0.35">
      <c r="A62" s="9">
        <v>60</v>
      </c>
      <c r="B62" s="10">
        <f>ROUND(VLOOKUP(_xlfn.CONCAT(RegionSelect!$C$2,",",A62),Pop_male_2020!$A:$D,4,FALSE),0)</f>
        <v>204259</v>
      </c>
      <c r="C62" s="10">
        <f>ROUND(VLOOKUP(_xlfn.CONCAT(RegionSelect!$C$2,",",A62),Pop_female_2020!$A:$D,4,FALSE),0)</f>
        <v>238410</v>
      </c>
      <c r="D62" s="10">
        <f t="shared" si="0"/>
        <v>442669</v>
      </c>
    </row>
    <row r="63" spans="1:4" x14ac:dyDescent="0.35">
      <c r="A63" s="9">
        <v>61</v>
      </c>
      <c r="B63" s="10">
        <f>ROUND(VLOOKUP(_xlfn.CONCAT(RegionSelect!$C$2,",",A63),Pop_male_2020!$A:$D,4,FALSE),0)</f>
        <v>196818</v>
      </c>
      <c r="C63" s="10">
        <f>ROUND(VLOOKUP(_xlfn.CONCAT(RegionSelect!$C$2,",",A63),Pop_female_2020!$A:$D,4,FALSE),0)</f>
        <v>230704</v>
      </c>
      <c r="D63" s="10">
        <f t="shared" si="0"/>
        <v>427522</v>
      </c>
    </row>
    <row r="64" spans="1:4" x14ac:dyDescent="0.35">
      <c r="A64" s="9">
        <v>62</v>
      </c>
      <c r="B64" s="10">
        <f>ROUND(VLOOKUP(_xlfn.CONCAT(RegionSelect!$C$2,",",A64),Pop_male_2020!$A:$D,4,FALSE),0)</f>
        <v>189319</v>
      </c>
      <c r="C64" s="10">
        <f>ROUND(VLOOKUP(_xlfn.CONCAT(RegionSelect!$C$2,",",A64),Pop_female_2020!$A:$D,4,FALSE),0)</f>
        <v>221934</v>
      </c>
      <c r="D64" s="10">
        <f t="shared" si="0"/>
        <v>411253</v>
      </c>
    </row>
    <row r="65" spans="1:4" x14ac:dyDescent="0.35">
      <c r="A65" s="9">
        <v>63</v>
      </c>
      <c r="B65" s="10">
        <f>ROUND(VLOOKUP(_xlfn.CONCAT(RegionSelect!$C$2,",",A65),Pop_male_2020!$A:$D,4,FALSE),0)</f>
        <v>181329</v>
      </c>
      <c r="C65" s="10">
        <f>ROUND(VLOOKUP(_xlfn.CONCAT(RegionSelect!$C$2,",",A65),Pop_female_2020!$A:$D,4,FALSE),0)</f>
        <v>211550</v>
      </c>
      <c r="D65" s="10">
        <f t="shared" si="0"/>
        <v>392879</v>
      </c>
    </row>
    <row r="66" spans="1:4" x14ac:dyDescent="0.35">
      <c r="A66" s="9">
        <v>64</v>
      </c>
      <c r="B66" s="10">
        <f>ROUND(VLOOKUP(_xlfn.CONCAT(RegionSelect!$C$2,",",A66),Pop_male_2020!$A:$D,4,FALSE),0)</f>
        <v>172920</v>
      </c>
      <c r="C66" s="10">
        <f>ROUND(VLOOKUP(_xlfn.CONCAT(RegionSelect!$C$2,",",A66),Pop_female_2020!$A:$D,4,FALSE),0)</f>
        <v>200053</v>
      </c>
      <c r="D66" s="10">
        <f t="shared" si="0"/>
        <v>372973</v>
      </c>
    </row>
    <row r="67" spans="1:4" x14ac:dyDescent="0.35">
      <c r="A67" s="9">
        <v>65</v>
      </c>
      <c r="B67" s="10">
        <f>ROUND(VLOOKUP(_xlfn.CONCAT(RegionSelect!$C$2,",",A67),Pop_male_2020!$A:$D,4,FALSE),0)</f>
        <v>164289</v>
      </c>
      <c r="C67" s="10">
        <f>ROUND(VLOOKUP(_xlfn.CONCAT(RegionSelect!$C$2,",",A67),Pop_female_2020!$A:$D,4,FALSE),0)</f>
        <v>188205</v>
      </c>
      <c r="D67" s="10">
        <f t="shared" ref="D67:D102" si="1">C67+B67</f>
        <v>352494</v>
      </c>
    </row>
    <row r="68" spans="1:4" x14ac:dyDescent="0.35">
      <c r="A68" s="9">
        <v>66</v>
      </c>
      <c r="B68" s="10">
        <f>ROUND(VLOOKUP(_xlfn.CONCAT(RegionSelect!$C$2,",",A68),Pop_male_2020!$A:$D,4,FALSE),0)</f>
        <v>155633</v>
      </c>
      <c r="C68" s="10">
        <f>ROUND(VLOOKUP(_xlfn.CONCAT(RegionSelect!$C$2,",",A68),Pop_female_2020!$A:$D,4,FALSE),0)</f>
        <v>176770</v>
      </c>
      <c r="D68" s="10">
        <f t="shared" si="1"/>
        <v>332403</v>
      </c>
    </row>
    <row r="69" spans="1:4" x14ac:dyDescent="0.35">
      <c r="A69" s="9">
        <v>67</v>
      </c>
      <c r="B69" s="10">
        <f>ROUND(VLOOKUP(_xlfn.CONCAT(RegionSelect!$C$2,",",A69),Pop_male_2020!$A:$D,4,FALSE),0)</f>
        <v>147149</v>
      </c>
      <c r="C69" s="10">
        <f>ROUND(VLOOKUP(_xlfn.CONCAT(RegionSelect!$C$2,",",A69),Pop_female_2020!$A:$D,4,FALSE),0)</f>
        <v>166509</v>
      </c>
      <c r="D69" s="10">
        <f t="shared" si="1"/>
        <v>313658</v>
      </c>
    </row>
    <row r="70" spans="1:4" x14ac:dyDescent="0.35">
      <c r="A70" s="9">
        <v>68</v>
      </c>
      <c r="B70" s="10">
        <f>ROUND(VLOOKUP(_xlfn.CONCAT(RegionSelect!$C$2,",",A70),Pop_male_2020!$A:$D,4,FALSE),0)</f>
        <v>138985</v>
      </c>
      <c r="C70" s="10">
        <f>ROUND(VLOOKUP(_xlfn.CONCAT(RegionSelect!$C$2,",",A70),Pop_female_2020!$A:$D,4,FALSE),0)</f>
        <v>157947</v>
      </c>
      <c r="D70" s="10">
        <f t="shared" si="1"/>
        <v>296932</v>
      </c>
    </row>
    <row r="71" spans="1:4" x14ac:dyDescent="0.35">
      <c r="A71" s="9">
        <v>69</v>
      </c>
      <c r="B71" s="10">
        <f>ROUND(VLOOKUP(_xlfn.CONCAT(RegionSelect!$C$2,",",A71),Pop_male_2020!$A:$D,4,FALSE),0)</f>
        <v>131087</v>
      </c>
      <c r="C71" s="10">
        <f>ROUND(VLOOKUP(_xlfn.CONCAT(RegionSelect!$C$2,",",A71),Pop_female_2020!$A:$D,4,FALSE),0)</f>
        <v>150654</v>
      </c>
      <c r="D71" s="10">
        <f t="shared" si="1"/>
        <v>281741</v>
      </c>
    </row>
    <row r="72" spans="1:4" x14ac:dyDescent="0.35">
      <c r="A72" s="9">
        <v>70</v>
      </c>
      <c r="B72" s="10">
        <f>ROUND(VLOOKUP(_xlfn.CONCAT(RegionSelect!$C$2,",",A72),Pop_male_2020!$A:$D,4,FALSE),0)</f>
        <v>123354</v>
      </c>
      <c r="C72" s="10">
        <f>ROUND(VLOOKUP(_xlfn.CONCAT(RegionSelect!$C$2,",",A72),Pop_female_2020!$A:$D,4,FALSE),0)</f>
        <v>143963</v>
      </c>
      <c r="D72" s="10">
        <f t="shared" si="1"/>
        <v>267317</v>
      </c>
    </row>
    <row r="73" spans="1:4" x14ac:dyDescent="0.35">
      <c r="A73" s="9">
        <v>71</v>
      </c>
      <c r="B73" s="10">
        <f>ROUND(VLOOKUP(_xlfn.CONCAT(RegionSelect!$C$2,",",A73),Pop_male_2020!$A:$D,4,FALSE),0)</f>
        <v>115684</v>
      </c>
      <c r="C73" s="10">
        <f>ROUND(VLOOKUP(_xlfn.CONCAT(RegionSelect!$C$2,",",A73),Pop_female_2020!$A:$D,4,FALSE),0)</f>
        <v>137205</v>
      </c>
      <c r="D73" s="10">
        <f t="shared" si="1"/>
        <v>252889</v>
      </c>
    </row>
    <row r="74" spans="1:4" x14ac:dyDescent="0.35">
      <c r="A74" s="9">
        <v>72</v>
      </c>
      <c r="B74" s="10">
        <f>ROUND(VLOOKUP(_xlfn.CONCAT(RegionSelect!$C$2,",",A74),Pop_male_2020!$A:$D,4,FALSE),0)</f>
        <v>107975</v>
      </c>
      <c r="C74" s="10">
        <f>ROUND(VLOOKUP(_xlfn.CONCAT(RegionSelect!$C$2,",",A74),Pop_female_2020!$A:$D,4,FALSE),0)</f>
        <v>129712</v>
      </c>
      <c r="D74" s="10">
        <f t="shared" si="1"/>
        <v>237687</v>
      </c>
    </row>
    <row r="75" spans="1:4" x14ac:dyDescent="0.35">
      <c r="A75" s="9">
        <v>73</v>
      </c>
      <c r="B75" s="10">
        <f>ROUND(VLOOKUP(_xlfn.CONCAT(RegionSelect!$C$2,",",A75),Pop_male_2020!$A:$D,4,FALSE),0)</f>
        <v>100147</v>
      </c>
      <c r="C75" s="10">
        <f>ROUND(VLOOKUP(_xlfn.CONCAT(RegionSelect!$C$2,",",A75),Pop_female_2020!$A:$D,4,FALSE),0)</f>
        <v>120995</v>
      </c>
      <c r="D75" s="10">
        <f t="shared" si="1"/>
        <v>221142</v>
      </c>
    </row>
    <row r="76" spans="1:4" x14ac:dyDescent="0.35">
      <c r="A76" s="9">
        <v>74</v>
      </c>
      <c r="B76" s="10">
        <f>ROUND(VLOOKUP(_xlfn.CONCAT(RegionSelect!$C$2,",",A76),Pop_male_2020!$A:$D,4,FALSE),0)</f>
        <v>92209</v>
      </c>
      <c r="C76" s="10">
        <f>ROUND(VLOOKUP(_xlfn.CONCAT(RegionSelect!$C$2,",",A76),Pop_female_2020!$A:$D,4,FALSE),0)</f>
        <v>111278</v>
      </c>
      <c r="D76" s="10">
        <f t="shared" si="1"/>
        <v>203487</v>
      </c>
    </row>
    <row r="77" spans="1:4" x14ac:dyDescent="0.35">
      <c r="A77" s="9">
        <v>75</v>
      </c>
      <c r="B77" s="10">
        <f>ROUND(VLOOKUP(_xlfn.CONCAT(RegionSelect!$C$2,",",A77),Pop_male_2020!$A:$D,4,FALSE),0)</f>
        <v>84192</v>
      </c>
      <c r="C77" s="10">
        <f>ROUND(VLOOKUP(_xlfn.CONCAT(RegionSelect!$C$2,",",A77),Pop_female_2020!$A:$D,4,FALSE),0)</f>
        <v>100963</v>
      </c>
      <c r="D77" s="10">
        <f t="shared" si="1"/>
        <v>185155</v>
      </c>
    </row>
    <row r="78" spans="1:4" x14ac:dyDescent="0.35">
      <c r="A78" s="9">
        <v>76</v>
      </c>
      <c r="B78" s="10">
        <f>ROUND(VLOOKUP(_xlfn.CONCAT(RegionSelect!$C$2,",",A78),Pop_male_2020!$A:$D,4,FALSE),0)</f>
        <v>76126</v>
      </c>
      <c r="C78" s="10">
        <f>ROUND(VLOOKUP(_xlfn.CONCAT(RegionSelect!$C$2,",",A78),Pop_female_2020!$A:$D,4,FALSE),0)</f>
        <v>90451</v>
      </c>
      <c r="D78" s="10">
        <f t="shared" si="1"/>
        <v>166577</v>
      </c>
    </row>
    <row r="79" spans="1:4" x14ac:dyDescent="0.35">
      <c r="A79" s="9">
        <v>77</v>
      </c>
      <c r="B79" s="10">
        <f>ROUND(VLOOKUP(_xlfn.CONCAT(RegionSelect!$C$2,",",A79),Pop_male_2020!$A:$D,4,FALSE),0)</f>
        <v>68041</v>
      </c>
      <c r="C79" s="10">
        <f>ROUND(VLOOKUP(_xlfn.CONCAT(RegionSelect!$C$2,",",A79),Pop_female_2020!$A:$D,4,FALSE),0)</f>
        <v>80145</v>
      </c>
      <c r="D79" s="10">
        <f t="shared" si="1"/>
        <v>148186</v>
      </c>
    </row>
    <row r="80" spans="1:4" x14ac:dyDescent="0.35">
      <c r="A80" s="9">
        <v>78</v>
      </c>
      <c r="B80" s="10">
        <f>ROUND(VLOOKUP(_xlfn.CONCAT(RegionSelect!$C$2,",",A80),Pop_male_2020!$A:$D,4,FALSE),0)</f>
        <v>59997</v>
      </c>
      <c r="C80" s="10">
        <f>ROUND(VLOOKUP(_xlfn.CONCAT(RegionSelect!$C$2,",",A80),Pop_female_2020!$A:$D,4,FALSE),0)</f>
        <v>70390</v>
      </c>
      <c r="D80" s="10">
        <f t="shared" si="1"/>
        <v>130387</v>
      </c>
    </row>
    <row r="81" spans="1:4" x14ac:dyDescent="0.35">
      <c r="A81" s="9">
        <v>79</v>
      </c>
      <c r="B81" s="10">
        <f>ROUND(VLOOKUP(_xlfn.CONCAT(RegionSelect!$C$2,",",A81),Pop_male_2020!$A:$D,4,FALSE),0)</f>
        <v>52154</v>
      </c>
      <c r="C81" s="10">
        <f>ROUND(VLOOKUP(_xlfn.CONCAT(RegionSelect!$C$2,",",A81),Pop_female_2020!$A:$D,4,FALSE),0)</f>
        <v>61298</v>
      </c>
      <c r="D81" s="10">
        <f t="shared" si="1"/>
        <v>113452</v>
      </c>
    </row>
    <row r="82" spans="1:4" x14ac:dyDescent="0.35">
      <c r="A82" s="9">
        <v>80</v>
      </c>
      <c r="B82" s="10">
        <f>ROUND(VLOOKUP(_xlfn.CONCAT(RegionSelect!$C$2,",",A82),Pop_male_2020!$A:$D,4,FALSE),0)</f>
        <v>44704</v>
      </c>
      <c r="C82" s="10">
        <f>ROUND(VLOOKUP(_xlfn.CONCAT(RegionSelect!$C$2,",",A82),Pop_female_2020!$A:$D,4,FALSE),0)</f>
        <v>52926</v>
      </c>
      <c r="D82" s="10">
        <f t="shared" si="1"/>
        <v>97630</v>
      </c>
    </row>
    <row r="83" spans="1:4" x14ac:dyDescent="0.35">
      <c r="A83" s="9">
        <v>81</v>
      </c>
      <c r="B83" s="10">
        <f>ROUND(VLOOKUP(_xlfn.CONCAT(RegionSelect!$C$2,",",A83),Pop_male_2020!$A:$D,4,FALSE),0)</f>
        <v>37836</v>
      </c>
      <c r="C83" s="10">
        <f>ROUND(VLOOKUP(_xlfn.CONCAT(RegionSelect!$C$2,",",A83),Pop_female_2020!$A:$D,4,FALSE),0)</f>
        <v>45330</v>
      </c>
      <c r="D83" s="10">
        <f t="shared" si="1"/>
        <v>83166</v>
      </c>
    </row>
    <row r="84" spans="1:4" x14ac:dyDescent="0.35">
      <c r="A84" s="9">
        <v>82</v>
      </c>
      <c r="B84" s="10">
        <f>ROUND(VLOOKUP(_xlfn.CONCAT(RegionSelect!$C$2,",",A84),Pop_male_2020!$A:$D,4,FALSE),0)</f>
        <v>31740</v>
      </c>
      <c r="C84" s="10">
        <f>ROUND(VLOOKUP(_xlfn.CONCAT(RegionSelect!$C$2,",",A84),Pop_female_2020!$A:$D,4,FALSE),0)</f>
        <v>38565</v>
      </c>
      <c r="D84" s="10">
        <f t="shared" si="1"/>
        <v>70305</v>
      </c>
    </row>
    <row r="85" spans="1:4" x14ac:dyDescent="0.35">
      <c r="A85" s="9">
        <v>83</v>
      </c>
      <c r="B85" s="10">
        <f>ROUND(VLOOKUP(_xlfn.CONCAT(RegionSelect!$C$2,",",A85),Pop_male_2020!$A:$D,4,FALSE),0)</f>
        <v>26549</v>
      </c>
      <c r="C85" s="10">
        <f>ROUND(VLOOKUP(_xlfn.CONCAT(RegionSelect!$C$2,",",A85),Pop_female_2020!$A:$D,4,FALSE),0)</f>
        <v>32659</v>
      </c>
      <c r="D85" s="10">
        <f t="shared" si="1"/>
        <v>59208</v>
      </c>
    </row>
    <row r="86" spans="1:4" x14ac:dyDescent="0.35">
      <c r="A86" s="9">
        <v>84</v>
      </c>
      <c r="B86" s="10">
        <f>ROUND(VLOOKUP(_xlfn.CONCAT(RegionSelect!$C$2,",",A86),Pop_male_2020!$A:$D,4,FALSE),0)</f>
        <v>22169</v>
      </c>
      <c r="C86" s="10">
        <f>ROUND(VLOOKUP(_xlfn.CONCAT(RegionSelect!$C$2,",",A86),Pop_female_2020!$A:$D,4,FALSE),0)</f>
        <v>27525</v>
      </c>
      <c r="D86" s="10">
        <f t="shared" si="1"/>
        <v>49694</v>
      </c>
    </row>
    <row r="87" spans="1:4" x14ac:dyDescent="0.35">
      <c r="A87" s="9">
        <v>85</v>
      </c>
      <c r="B87" s="10">
        <f>ROUND(VLOOKUP(_xlfn.CONCAT(RegionSelect!$C$2,",",A87),Pop_male_2020!$A:$D,4,FALSE),0)</f>
        <v>18451</v>
      </c>
      <c r="C87" s="10">
        <f>ROUND(VLOOKUP(_xlfn.CONCAT(RegionSelect!$C$2,",",A87),Pop_female_2020!$A:$D,4,FALSE),0)</f>
        <v>23046</v>
      </c>
      <c r="D87" s="10">
        <f t="shared" si="1"/>
        <v>41497</v>
      </c>
    </row>
    <row r="88" spans="1:4" x14ac:dyDescent="0.35">
      <c r="A88" s="9">
        <v>86</v>
      </c>
      <c r="B88" s="10">
        <f>ROUND(VLOOKUP(_xlfn.CONCAT(RegionSelect!$C$2,",",A88),Pop_male_2020!$A:$D,4,FALSE),0)</f>
        <v>15244</v>
      </c>
      <c r="C88" s="10">
        <f>ROUND(VLOOKUP(_xlfn.CONCAT(RegionSelect!$C$2,",",A88),Pop_female_2020!$A:$D,4,FALSE),0)</f>
        <v>19106</v>
      </c>
      <c r="D88" s="10">
        <f t="shared" si="1"/>
        <v>34350</v>
      </c>
    </row>
    <row r="89" spans="1:4" x14ac:dyDescent="0.35">
      <c r="A89" s="9">
        <v>87</v>
      </c>
      <c r="B89" s="10">
        <f>ROUND(VLOOKUP(_xlfn.CONCAT(RegionSelect!$C$2,",",A89),Pop_male_2020!$A:$D,4,FALSE),0)</f>
        <v>12398</v>
      </c>
      <c r="C89" s="10">
        <f>ROUND(VLOOKUP(_xlfn.CONCAT(RegionSelect!$C$2,",",A89),Pop_female_2020!$A:$D,4,FALSE),0)</f>
        <v>15590</v>
      </c>
      <c r="D89" s="10">
        <f t="shared" si="1"/>
        <v>27988</v>
      </c>
    </row>
    <row r="90" spans="1:4" x14ac:dyDescent="0.35">
      <c r="A90" s="9">
        <v>88</v>
      </c>
      <c r="B90" s="10">
        <f>ROUND(VLOOKUP(_xlfn.CONCAT(RegionSelect!$C$2,",",A90),Pop_male_2020!$A:$D,4,FALSE),0)</f>
        <v>9796</v>
      </c>
      <c r="C90" s="10">
        <f>ROUND(VLOOKUP(_xlfn.CONCAT(RegionSelect!$C$2,",",A90),Pop_female_2020!$A:$D,4,FALSE),0)</f>
        <v>12407</v>
      </c>
      <c r="D90" s="10">
        <f t="shared" si="1"/>
        <v>22203</v>
      </c>
    </row>
    <row r="91" spans="1:4" x14ac:dyDescent="0.35">
      <c r="A91" s="9">
        <v>89</v>
      </c>
      <c r="B91" s="10">
        <f>ROUND(VLOOKUP(_xlfn.CONCAT(RegionSelect!$C$2,",",A91),Pop_male_2020!$A:$D,4,FALSE),0)</f>
        <v>7445</v>
      </c>
      <c r="C91" s="10">
        <f>ROUND(VLOOKUP(_xlfn.CONCAT(RegionSelect!$C$2,",",A91),Pop_female_2020!$A:$D,4,FALSE),0)</f>
        <v>9562</v>
      </c>
      <c r="D91" s="10">
        <f t="shared" si="1"/>
        <v>17007</v>
      </c>
    </row>
    <row r="92" spans="1:4" x14ac:dyDescent="0.35">
      <c r="A92" s="9">
        <v>90</v>
      </c>
      <c r="B92" s="10">
        <f>ROUND(VLOOKUP(_xlfn.CONCAT(RegionSelect!$C$2,",",A92),Pop_male_2020!$A:$D,4,FALSE),0)</f>
        <v>5387</v>
      </c>
      <c r="C92" s="10">
        <f>ROUND(VLOOKUP(_xlfn.CONCAT(RegionSelect!$C$2,",",A92),Pop_female_2020!$A:$D,4,FALSE),0)</f>
        <v>7087</v>
      </c>
      <c r="D92" s="10">
        <f t="shared" si="1"/>
        <v>12474</v>
      </c>
    </row>
    <row r="93" spans="1:4" x14ac:dyDescent="0.35">
      <c r="A93" s="9">
        <v>91</v>
      </c>
      <c r="B93" s="10">
        <f>ROUND(VLOOKUP(_xlfn.CONCAT(RegionSelect!$C$2,",",A93),Pop_male_2020!$A:$D,4,FALSE),0)</f>
        <v>3662</v>
      </c>
      <c r="C93" s="10">
        <f>ROUND(VLOOKUP(_xlfn.CONCAT(RegionSelect!$C$2,",",A93),Pop_female_2020!$A:$D,4,FALSE),0)</f>
        <v>5012</v>
      </c>
      <c r="D93" s="10">
        <f t="shared" si="1"/>
        <v>8674</v>
      </c>
    </row>
    <row r="94" spans="1:4" x14ac:dyDescent="0.35">
      <c r="A94" s="9">
        <v>92</v>
      </c>
      <c r="B94" s="10">
        <f>ROUND(VLOOKUP(_xlfn.CONCAT(RegionSelect!$C$2,",",A94),Pop_male_2020!$A:$D,4,FALSE),0)</f>
        <v>2311</v>
      </c>
      <c r="C94" s="10">
        <f>ROUND(VLOOKUP(_xlfn.CONCAT(RegionSelect!$C$2,",",A94),Pop_female_2020!$A:$D,4,FALSE),0)</f>
        <v>3369</v>
      </c>
      <c r="D94" s="10">
        <f t="shared" si="1"/>
        <v>5680</v>
      </c>
    </row>
    <row r="95" spans="1:4" x14ac:dyDescent="0.35">
      <c r="A95" s="9">
        <v>93</v>
      </c>
      <c r="B95" s="10">
        <f>ROUND(VLOOKUP(_xlfn.CONCAT(RegionSelect!$C$2,",",A95),Pop_male_2020!$A:$D,4,FALSE),0)</f>
        <v>1355</v>
      </c>
      <c r="C95" s="10">
        <f>ROUND(VLOOKUP(_xlfn.CONCAT(RegionSelect!$C$2,",",A95),Pop_female_2020!$A:$D,4,FALSE),0)</f>
        <v>2171</v>
      </c>
      <c r="D95" s="10">
        <f t="shared" si="1"/>
        <v>3526</v>
      </c>
    </row>
    <row r="96" spans="1:4" x14ac:dyDescent="0.35">
      <c r="A96" s="9">
        <v>94</v>
      </c>
      <c r="B96" s="10">
        <f>ROUND(VLOOKUP(_xlfn.CONCAT(RegionSelect!$C$2,",",A96),Pop_male_2020!$A:$D,4,FALSE),0)</f>
        <v>737</v>
      </c>
      <c r="C96" s="10">
        <f>ROUND(VLOOKUP(_xlfn.CONCAT(RegionSelect!$C$2,",",A96),Pop_female_2020!$A:$D,4,FALSE),0)</f>
        <v>1355</v>
      </c>
      <c r="D96" s="10">
        <f t="shared" si="1"/>
        <v>2092</v>
      </c>
    </row>
    <row r="97" spans="1:4" x14ac:dyDescent="0.35">
      <c r="A97" s="9">
        <v>95</v>
      </c>
      <c r="B97" s="10">
        <f>ROUND(VLOOKUP(_xlfn.CONCAT(RegionSelect!$C$2,",",A97),Pop_male_2020!$A:$D,4,FALSE),0)</f>
        <v>381</v>
      </c>
      <c r="C97" s="10">
        <f>ROUND(VLOOKUP(_xlfn.CONCAT(RegionSelect!$C$2,",",A97),Pop_female_2020!$A:$D,4,FALSE),0)</f>
        <v>841</v>
      </c>
      <c r="D97" s="10">
        <f t="shared" si="1"/>
        <v>1222</v>
      </c>
    </row>
    <row r="98" spans="1:4" x14ac:dyDescent="0.35">
      <c r="A98" s="9">
        <v>96</v>
      </c>
      <c r="B98" s="10">
        <f>ROUND(VLOOKUP(_xlfn.CONCAT(RegionSelect!$C$2,",",A98),Pop_male_2020!$A:$D,4,FALSE),0)</f>
        <v>213</v>
      </c>
      <c r="C98" s="10">
        <f>ROUND(VLOOKUP(_xlfn.CONCAT(RegionSelect!$C$2,",",A98),Pop_female_2020!$A:$D,4,FALSE),0)</f>
        <v>549</v>
      </c>
      <c r="D98" s="10">
        <f t="shared" si="1"/>
        <v>762</v>
      </c>
    </row>
    <row r="99" spans="1:4" x14ac:dyDescent="0.35">
      <c r="A99" s="9">
        <v>97</v>
      </c>
      <c r="B99" s="10">
        <f>ROUND(VLOOKUP(_xlfn.CONCAT(RegionSelect!$C$2,",",A99),Pop_male_2020!$A:$D,4,FALSE),0)</f>
        <v>156</v>
      </c>
      <c r="C99" s="10">
        <f>ROUND(VLOOKUP(_xlfn.CONCAT(RegionSelect!$C$2,",",A99),Pop_female_2020!$A:$D,4,FALSE),0)</f>
        <v>398</v>
      </c>
      <c r="D99" s="10">
        <f t="shared" si="1"/>
        <v>554</v>
      </c>
    </row>
    <row r="100" spans="1:4" x14ac:dyDescent="0.35">
      <c r="A100" s="9">
        <v>98</v>
      </c>
      <c r="B100" s="10">
        <f>ROUND(VLOOKUP(_xlfn.CONCAT(RegionSelect!$C$2,",",A100),Pop_male_2020!$A:$D,4,FALSE),0)</f>
        <v>144</v>
      </c>
      <c r="C100" s="10">
        <f>ROUND(VLOOKUP(_xlfn.CONCAT(RegionSelect!$C$2,",",A100),Pop_female_2020!$A:$D,4,FALSE),0)</f>
        <v>319</v>
      </c>
      <c r="D100" s="10">
        <f t="shared" si="1"/>
        <v>463</v>
      </c>
    </row>
    <row r="101" spans="1:4" x14ac:dyDescent="0.35">
      <c r="A101" s="9">
        <v>99</v>
      </c>
      <c r="B101" s="10">
        <f>ROUND(VLOOKUP(_xlfn.CONCAT(RegionSelect!$C$2,",",A101),Pop_male_2020!$A:$D,4,FALSE),0)</f>
        <v>157</v>
      </c>
      <c r="C101" s="10">
        <f>ROUND(VLOOKUP(_xlfn.CONCAT(RegionSelect!$C$2,",",A101),Pop_female_2020!$A:$D,4,FALSE),0)</f>
        <v>281</v>
      </c>
      <c r="D101" s="10">
        <f t="shared" si="1"/>
        <v>438</v>
      </c>
    </row>
    <row r="102" spans="1:4" x14ac:dyDescent="0.35">
      <c r="A102" s="9">
        <v>100</v>
      </c>
      <c r="B102" s="10">
        <f>ROUND(VLOOKUP(_xlfn.CONCAT(RegionSelect!$C$2,",",A102),Pop_male_2020!$A:$D,4,FALSE),0)</f>
        <v>181</v>
      </c>
      <c r="C102" s="10">
        <f>ROUND(VLOOKUP(_xlfn.CONCAT(RegionSelect!$C$2,",",A102),Pop_female_2020!$A:$D,4,FALSE),0)</f>
        <v>263</v>
      </c>
      <c r="D102" s="10">
        <f t="shared" si="1"/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20DF3-4FBA-4DD4-978F-B18E4C47E062}">
  <sheetPr>
    <tabColor theme="9" tint="-0.249977111117893"/>
  </sheetPr>
  <dimension ref="A1:I31"/>
  <sheetViews>
    <sheetView topLeftCell="A7" workbookViewId="0">
      <selection activeCell="H22" sqref="G22:H2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8" max="8" width="11.54296875" bestFit="1" customWidth="1"/>
    <col min="9" max="9" width="10.7265625" bestFit="1" customWidth="1"/>
  </cols>
  <sheetData>
    <row r="1" spans="1:9" x14ac:dyDescent="0.3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91</v>
      </c>
      <c r="H1" s="1" t="s">
        <v>92</v>
      </c>
      <c r="I1" s="1" t="s">
        <v>90</v>
      </c>
    </row>
    <row r="2" spans="1:9" x14ac:dyDescent="0.35">
      <c r="A2" t="s">
        <v>93</v>
      </c>
      <c r="B2" s="1"/>
      <c r="C2" t="s">
        <v>94</v>
      </c>
      <c r="D2" t="s">
        <v>95</v>
      </c>
      <c r="E2" s="1"/>
      <c r="F2" s="1"/>
      <c r="G2" s="15">
        <f>IFERROR(VLOOKUP(_xlfn.CONCAT($I2,RegionSelect!$C$2),'Fertility Mortality Rates'!$I:$L,3,FALSE),VLOOKUP(_xlfn.CONCAT($I2,"ET"),'Fertility Mortality Rates'!$I:$L,3,FALSE))</f>
        <v>0</v>
      </c>
      <c r="H2" s="15">
        <f>IFERROR(VLOOKUP(_xlfn.CONCAT($I2,RegionSelect!$C$2),'Fertility Mortality Rates'!$I:$L,4,FALSE),VLOOKUP(_xlfn.CONCAT($I2,"ET"),'Fertility Mortality Rates'!$I:$L,4,FALSE))</f>
        <v>1</v>
      </c>
      <c r="I2" t="s">
        <v>96</v>
      </c>
    </row>
    <row r="3" spans="1:9" x14ac:dyDescent="0.35">
      <c r="A3" t="s">
        <v>97</v>
      </c>
      <c r="B3" s="1"/>
      <c r="C3" t="s">
        <v>94</v>
      </c>
      <c r="D3" t="s">
        <v>98</v>
      </c>
      <c r="E3" s="1"/>
      <c r="F3">
        <v>14</v>
      </c>
      <c r="G3" s="15">
        <f>IFERROR(VLOOKUP(_xlfn.CONCAT($I3,RegionSelect!$C$2),'Fertility Mortality Rates'!$I:$L,3,FALSE),VLOOKUP(_xlfn.CONCAT($I3,"ET"),'Fertility Mortality Rates'!$I:$L,3,FALSE))</f>
        <v>0</v>
      </c>
      <c r="H3" s="15">
        <f>IFERROR(VLOOKUP(_xlfn.CONCAT($I3,RegionSelect!$C$2),'Fertility Mortality Rates'!$I:$L,4,FALSE),VLOOKUP(_xlfn.CONCAT($I3,"ET"),'Fertility Mortality Rates'!$I:$L,4,FALSE))</f>
        <v>1</v>
      </c>
      <c r="I3" t="s">
        <v>99</v>
      </c>
    </row>
    <row r="4" spans="1:9" x14ac:dyDescent="0.35">
      <c r="A4" t="s">
        <v>100</v>
      </c>
      <c r="B4" t="s">
        <v>101</v>
      </c>
      <c r="C4" t="s">
        <v>94</v>
      </c>
      <c r="D4" t="s">
        <v>98</v>
      </c>
      <c r="E4">
        <v>15</v>
      </c>
      <c r="F4">
        <v>19</v>
      </c>
      <c r="G4" s="15">
        <f>IFERROR(VLOOKUP(_xlfn.CONCAT($I4,RegionSelect!$C$2),'Fertility Mortality Rates'!$I:$L,3,FALSE),VLOOKUP(_xlfn.CONCAT($I4,"ET"),'Fertility Mortality Rates'!$I:$L,3,FALSE))</f>
        <v>7.1999999999999995E-2</v>
      </c>
      <c r="H4" s="15">
        <f>IFERROR(VLOOKUP(_xlfn.CONCAT($I4,RegionSelect!$C$2),'Fertility Mortality Rates'!$I:$L,4,FALSE),VLOOKUP(_xlfn.CONCAT($I4,"ET"),'Fertility Mortality Rates'!$I:$L,4,FALSE))</f>
        <v>0.98846927759109204</v>
      </c>
      <c r="I4" t="s">
        <v>102</v>
      </c>
    </row>
    <row r="5" spans="1:9" x14ac:dyDescent="0.35">
      <c r="A5" t="s">
        <v>103</v>
      </c>
      <c r="B5" t="s">
        <v>104</v>
      </c>
      <c r="C5" t="s">
        <v>94</v>
      </c>
      <c r="D5" t="s">
        <v>98</v>
      </c>
      <c r="E5">
        <v>20</v>
      </c>
      <c r="F5">
        <v>24</v>
      </c>
      <c r="G5" s="15">
        <f>IFERROR(VLOOKUP(_xlfn.CONCAT($I5,RegionSelect!$C$2),'Fertility Mortality Rates'!$I:$L,3,FALSE),VLOOKUP(_xlfn.CONCAT($I5,"ET"),'Fertility Mortality Rates'!$I:$L,3,FALSE))</f>
        <v>0.19500000000000001</v>
      </c>
      <c r="H5" s="15">
        <f>IFERROR(VLOOKUP(_xlfn.CONCAT($I5,RegionSelect!$C$2),'Fertility Mortality Rates'!$I:$L,4,FALSE),VLOOKUP(_xlfn.CONCAT($I5,"ET"),'Fertility Mortality Rates'!$I:$L,4,FALSE))</f>
        <v>0.99316389691241536</v>
      </c>
      <c r="I5" t="s">
        <v>105</v>
      </c>
    </row>
    <row r="6" spans="1:9" x14ac:dyDescent="0.35">
      <c r="A6" t="s">
        <v>106</v>
      </c>
      <c r="B6" t="s">
        <v>107</v>
      </c>
      <c r="C6" t="s">
        <v>94</v>
      </c>
      <c r="D6" t="s">
        <v>98</v>
      </c>
      <c r="E6">
        <v>25</v>
      </c>
      <c r="F6">
        <v>29</v>
      </c>
      <c r="G6" s="15">
        <f>IFERROR(VLOOKUP(_xlfn.CONCAT($I6,RegionSelect!$C$2),'Fertility Mortality Rates'!$I:$L,3,FALSE),VLOOKUP(_xlfn.CONCAT($I6,"ET"),'Fertility Mortality Rates'!$I:$L,3,FALSE))</f>
        <v>0.20200000000000001</v>
      </c>
      <c r="H6" s="15">
        <f>IFERROR(VLOOKUP(_xlfn.CONCAT($I6,RegionSelect!$C$2),'Fertility Mortality Rates'!$I:$L,4,FALSE),VLOOKUP(_xlfn.CONCAT($I6,"ET"),'Fertility Mortality Rates'!$I:$L,4,FALSE))</f>
        <v>0.98022410443373342</v>
      </c>
      <c r="I6" t="s">
        <v>108</v>
      </c>
    </row>
    <row r="7" spans="1:9" x14ac:dyDescent="0.35">
      <c r="A7" t="s">
        <v>109</v>
      </c>
      <c r="B7" t="s">
        <v>110</v>
      </c>
      <c r="C7" t="s">
        <v>94</v>
      </c>
      <c r="D7" t="s">
        <v>98</v>
      </c>
      <c r="E7">
        <v>30</v>
      </c>
      <c r="F7">
        <v>34</v>
      </c>
      <c r="G7" s="15">
        <f>IFERROR(VLOOKUP(_xlfn.CONCAT($I7,RegionSelect!$C$2),'Fertility Mortality Rates'!$I:$L,3,FALSE),VLOOKUP(_xlfn.CONCAT($I7,"ET"),'Fertility Mortality Rates'!$I:$L,3,FALSE))</f>
        <v>0.16200000000000001</v>
      </c>
      <c r="H7" s="15">
        <f>IFERROR(VLOOKUP(_xlfn.CONCAT($I7,RegionSelect!$C$2),'Fertility Mortality Rates'!$I:$L,4,FALSE),VLOOKUP(_xlfn.CONCAT($I7,"ET"),'Fertility Mortality Rates'!$I:$L,4,FALSE))</f>
        <v>0.97771923789514636</v>
      </c>
      <c r="I7" t="s">
        <v>111</v>
      </c>
    </row>
    <row r="8" spans="1:9" x14ac:dyDescent="0.35">
      <c r="A8" t="s">
        <v>112</v>
      </c>
      <c r="B8" t="s">
        <v>113</v>
      </c>
      <c r="C8" t="s">
        <v>94</v>
      </c>
      <c r="D8" t="s">
        <v>98</v>
      </c>
      <c r="E8">
        <v>35</v>
      </c>
      <c r="F8">
        <v>39</v>
      </c>
      <c r="G8" s="15">
        <f>IFERROR(VLOOKUP(_xlfn.CONCAT($I8,RegionSelect!$C$2),'Fertility Mortality Rates'!$I:$L,3,FALSE),VLOOKUP(_xlfn.CONCAT($I8,"ET"),'Fertility Mortality Rates'!$I:$L,3,FALSE))</f>
        <v>0.11899999999999999</v>
      </c>
      <c r="H8" s="15">
        <f>IFERROR(VLOOKUP(_xlfn.CONCAT($I8,RegionSelect!$C$2),'Fertility Mortality Rates'!$I:$L,4,FALSE),VLOOKUP(_xlfn.CONCAT($I8,"ET"),'Fertility Mortality Rates'!$I:$L,4,FALSE))</f>
        <v>0.97393215219000295</v>
      </c>
      <c r="I8" t="s">
        <v>114</v>
      </c>
    </row>
    <row r="9" spans="1:9" x14ac:dyDescent="0.35">
      <c r="A9" t="s">
        <v>115</v>
      </c>
      <c r="B9" t="s">
        <v>116</v>
      </c>
      <c r="C9" t="s">
        <v>94</v>
      </c>
      <c r="D9" t="s">
        <v>98</v>
      </c>
      <c r="E9">
        <v>40</v>
      </c>
      <c r="F9">
        <v>44</v>
      </c>
      <c r="G9" s="15">
        <f>IFERROR(VLOOKUP(_xlfn.CONCAT($I9,RegionSelect!$C$2),'Fertility Mortality Rates'!$I:$L,3,FALSE),VLOOKUP(_xlfn.CONCAT($I9,"ET"),'Fertility Mortality Rates'!$I:$L,3,FALSE))</f>
        <v>4.9000000000000002E-2</v>
      </c>
      <c r="H9" s="15">
        <f>IFERROR(VLOOKUP(_xlfn.CONCAT($I9,RegionSelect!$C$2),'Fertility Mortality Rates'!$I:$L,4,FALSE),VLOOKUP(_xlfn.CONCAT($I9,"ET"),'Fertility Mortality Rates'!$I:$L,4,FALSE))</f>
        <v>0.95811661983967134</v>
      </c>
      <c r="I9" t="s">
        <v>117</v>
      </c>
    </row>
    <row r="10" spans="1:9" x14ac:dyDescent="0.35">
      <c r="A10" t="s">
        <v>118</v>
      </c>
      <c r="B10" t="s">
        <v>119</v>
      </c>
      <c r="C10" t="s">
        <v>94</v>
      </c>
      <c r="D10" t="s">
        <v>98</v>
      </c>
      <c r="E10">
        <v>45</v>
      </c>
      <c r="F10">
        <v>49</v>
      </c>
      <c r="G10" s="15">
        <f>IFERROR(VLOOKUP(_xlfn.CONCAT($I10,RegionSelect!$C$2),'Fertility Mortality Rates'!$I:$L,3,FALSE),VLOOKUP(_xlfn.CONCAT($I10,"ET"),'Fertility Mortality Rates'!$I:$L,3,FALSE))</f>
        <v>1.4E-2</v>
      </c>
      <c r="H10" s="15">
        <f>IFERROR(VLOOKUP(_xlfn.CONCAT($I10,RegionSelect!$C$2),'Fertility Mortality Rates'!$I:$L,4,FALSE),VLOOKUP(_xlfn.CONCAT($I10,"ET"),'Fertility Mortality Rates'!$I:$L,4,FALSE))</f>
        <v>0.91700404320467122</v>
      </c>
      <c r="I10" t="s">
        <v>120</v>
      </c>
    </row>
    <row r="11" spans="1:9" x14ac:dyDescent="0.35">
      <c r="A11" t="s">
        <v>121</v>
      </c>
      <c r="B11" s="1"/>
      <c r="C11" t="s">
        <v>94</v>
      </c>
      <c r="D11" t="s">
        <v>98</v>
      </c>
      <c r="E11">
        <v>50</v>
      </c>
      <c r="G11" s="15">
        <f>IFERROR(VLOOKUP(_xlfn.CONCAT($I11,RegionSelect!$C$2),'Fertility Mortality Rates'!$I:$L,3,FALSE),VLOOKUP(_xlfn.CONCAT($I11,"ET"),'Fertility Mortality Rates'!$I:$L,3,FALSE))</f>
        <v>0</v>
      </c>
      <c r="H11" s="15">
        <f>IFERROR(VLOOKUP(_xlfn.CONCAT($I11,RegionSelect!$C$2),'Fertility Mortality Rates'!$I:$L,4,FALSE),VLOOKUP(_xlfn.CONCAT($I11,"ET"),'Fertility Mortality Rates'!$I:$L,4,FALSE))</f>
        <v>1</v>
      </c>
      <c r="I11" t="s">
        <v>122</v>
      </c>
    </row>
    <row r="12" spans="1:9" x14ac:dyDescent="0.35">
      <c r="A12" t="s">
        <v>123</v>
      </c>
      <c r="B12" t="s">
        <v>124</v>
      </c>
      <c r="C12" t="s">
        <v>125</v>
      </c>
      <c r="D12" t="s">
        <v>98</v>
      </c>
      <c r="F12">
        <v>0</v>
      </c>
      <c r="G12" s="15">
        <f>IFERROR(VLOOKUP(_xlfn.CONCAT($I12,RegionSelect!$C$2),'Fertility Mortality Rates'!$I:$L,3,FALSE),VLOOKUP(_xlfn.CONCAT($I12,"ET"),'Fertility Mortality Rates'!$I:$L,3,FALSE))</f>
        <v>4.4870649522800003E-2</v>
      </c>
      <c r="H12" s="15">
        <f>IFERROR(VLOOKUP(_xlfn.CONCAT($I12,RegionSelect!$C$2),'Fertility Mortality Rates'!$I:$L,4,FALSE),VLOOKUP(_xlfn.CONCAT($I12,"ET"),'Fertility Mortality Rates'!$I:$L,4,FALSE))</f>
        <v>0.96306068601583117</v>
      </c>
      <c r="I12" t="s">
        <v>126</v>
      </c>
    </row>
    <row r="13" spans="1:9" x14ac:dyDescent="0.35">
      <c r="A13" t="s">
        <v>127</v>
      </c>
      <c r="B13" t="s">
        <v>128</v>
      </c>
      <c r="C13" t="s">
        <v>125</v>
      </c>
      <c r="D13" t="s">
        <v>98</v>
      </c>
      <c r="E13">
        <v>1</v>
      </c>
      <c r="F13">
        <v>4</v>
      </c>
      <c r="G13" s="15">
        <f>IFERROR(VLOOKUP(_xlfn.CONCAT($I13,RegionSelect!$C$2),'Fertility Mortality Rates'!$I:$L,3,FALSE),VLOOKUP(_xlfn.CONCAT($I13,"ET"),'Fertility Mortality Rates'!$I:$L,3,FALSE))</f>
        <v>3.5500000000000006E-3</v>
      </c>
      <c r="H13" s="15">
        <f>IFERROR(VLOOKUP(_xlfn.CONCAT($I13,RegionSelect!$C$2),'Fertility Mortality Rates'!$I:$L,4,FALSE),VLOOKUP(_xlfn.CONCAT($I13,"ET"),'Fertility Mortality Rates'!$I:$L,4,FALSE))</f>
        <v>0.95480225988700573</v>
      </c>
      <c r="I13" t="s">
        <v>129</v>
      </c>
    </row>
    <row r="14" spans="1:9" x14ac:dyDescent="0.35">
      <c r="A14" t="s">
        <v>130</v>
      </c>
      <c r="B14" t="s">
        <v>131</v>
      </c>
      <c r="C14" t="s">
        <v>125</v>
      </c>
      <c r="D14" t="s">
        <v>98</v>
      </c>
      <c r="E14">
        <v>5</v>
      </c>
      <c r="F14">
        <v>9</v>
      </c>
      <c r="G14" s="15">
        <f>IFERROR(VLOOKUP(_xlfn.CONCAT($I14,RegionSelect!$C$2),'Fertility Mortality Rates'!$I:$L,3,FALSE),VLOOKUP(_xlfn.CONCAT($I14,"ET"),'Fertility Mortality Rates'!$I:$L,3,FALSE))</f>
        <v>1.1800000000000001E-3</v>
      </c>
      <c r="H14" s="15">
        <f>IFERROR(VLOOKUP(_xlfn.CONCAT($I14,RegionSelect!$C$2),'Fertility Mortality Rates'!$I:$L,4,FALSE),VLOOKUP(_xlfn.CONCAT($I14,"ET"),'Fertility Mortality Rates'!$I:$L,4,FALSE))</f>
        <v>0.95161290322580649</v>
      </c>
      <c r="I14" t="s">
        <v>132</v>
      </c>
    </row>
    <row r="15" spans="1:9" x14ac:dyDescent="0.35">
      <c r="A15" t="s">
        <v>133</v>
      </c>
      <c r="B15" t="s">
        <v>134</v>
      </c>
      <c r="C15" t="s">
        <v>125</v>
      </c>
      <c r="D15" t="s">
        <v>98</v>
      </c>
      <c r="E15">
        <v>10</v>
      </c>
      <c r="F15">
        <v>14</v>
      </c>
      <c r="G15" s="15">
        <f>IFERROR(VLOOKUP(_xlfn.CONCAT($I15,RegionSelect!$C$2),'Fertility Mortality Rates'!$I:$L,3,FALSE),VLOOKUP(_xlfn.CONCAT($I15,"ET"),'Fertility Mortality Rates'!$I:$L,3,FALSE))</f>
        <v>9.5999999999999992E-4</v>
      </c>
      <c r="H15" s="15">
        <f>IFERROR(VLOOKUP(_xlfn.CONCAT($I15,RegionSelect!$C$2),'Fertility Mortality Rates'!$I:$L,4,FALSE),VLOOKUP(_xlfn.CONCAT($I15,"ET"),'Fertility Mortality Rates'!$I:$L,4,FALSE))</f>
        <v>0.96150047483380818</v>
      </c>
      <c r="I15" t="s">
        <v>135</v>
      </c>
    </row>
    <row r="16" spans="1:9" x14ac:dyDescent="0.35">
      <c r="A16" t="s">
        <v>136</v>
      </c>
      <c r="B16" t="s">
        <v>137</v>
      </c>
      <c r="C16" t="s">
        <v>125</v>
      </c>
      <c r="D16" t="s">
        <v>98</v>
      </c>
      <c r="E16">
        <v>15</v>
      </c>
      <c r="F16">
        <v>19</v>
      </c>
      <c r="G16" s="15">
        <f>IFERROR(VLOOKUP(_xlfn.CONCAT($I16,RegionSelect!$C$2),'Fertility Mortality Rates'!$I:$L,3,FALSE),VLOOKUP(_xlfn.CONCAT($I16,"ET"),'Fertility Mortality Rates'!$I:$L,3,FALSE))</f>
        <v>1.6000000000000001E-3</v>
      </c>
      <c r="H16" s="15">
        <f>IFERROR(VLOOKUP(_xlfn.CONCAT($I16,RegionSelect!$C$2),'Fertility Mortality Rates'!$I:$L,4,FALSE),VLOOKUP(_xlfn.CONCAT($I16,"ET"),'Fertility Mortality Rates'!$I:$L,4,FALSE))</f>
        <v>0.96508794519599173</v>
      </c>
      <c r="I16" t="s">
        <v>138</v>
      </c>
    </row>
    <row r="17" spans="1:9" x14ac:dyDescent="0.35">
      <c r="A17" t="s">
        <v>139</v>
      </c>
      <c r="B17" t="s">
        <v>140</v>
      </c>
      <c r="C17" t="s">
        <v>125</v>
      </c>
      <c r="D17" t="s">
        <v>98</v>
      </c>
      <c r="E17">
        <v>20</v>
      </c>
      <c r="F17">
        <v>34</v>
      </c>
      <c r="G17" s="15">
        <f>IFERROR(VLOOKUP(_xlfn.CONCAT($I17,RegionSelect!$C$2),'Fertility Mortality Rates'!$I:$L,3,FALSE),VLOOKUP(_xlfn.CONCAT($I17,"ET"),'Fertility Mortality Rates'!$I:$L,3,FALSE))</f>
        <v>1.72E-3</v>
      </c>
      <c r="H17" s="15">
        <f>IFERROR(VLOOKUP(_xlfn.CONCAT($I17,RegionSelect!$C$2),'Fertility Mortality Rates'!$I:$L,4,FALSE),VLOOKUP(_xlfn.CONCAT($I17,"ET"),'Fertility Mortality Rates'!$I:$L,4,FALSE))</f>
        <v>0.9885057471264368</v>
      </c>
      <c r="I17" t="s">
        <v>141</v>
      </c>
    </row>
    <row r="18" spans="1:9" x14ac:dyDescent="0.35">
      <c r="A18" t="s">
        <v>142</v>
      </c>
      <c r="B18" t="s">
        <v>143</v>
      </c>
      <c r="C18" t="s">
        <v>125</v>
      </c>
      <c r="D18" t="s">
        <v>98</v>
      </c>
      <c r="E18">
        <v>35</v>
      </c>
      <c r="F18">
        <v>49</v>
      </c>
      <c r="G18" s="15">
        <f>IFERROR(VLOOKUP(_xlfn.CONCAT($I18,RegionSelect!$C$2),'Fertility Mortality Rates'!$I:$L,3,FALSE),VLOOKUP(_xlfn.CONCAT($I18,"ET"),'Fertility Mortality Rates'!$I:$L,3,FALSE))</f>
        <v>4.6415399478539413E-3</v>
      </c>
      <c r="H18" s="15">
        <f>IFERROR(VLOOKUP(_xlfn.CONCAT($I18,RegionSelect!$C$2),'Fertility Mortality Rates'!$I:$L,4,FALSE),VLOOKUP(_xlfn.CONCAT($I18,"ET"),'Fertility Mortality Rates'!$I:$L,4,FALSE))</f>
        <v>0.98007627674588871</v>
      </c>
      <c r="I18" t="s">
        <v>144</v>
      </c>
    </row>
    <row r="19" spans="1:9" x14ac:dyDescent="0.35">
      <c r="A19" t="s">
        <v>145</v>
      </c>
      <c r="B19" t="s">
        <v>146</v>
      </c>
      <c r="C19" t="s">
        <v>125</v>
      </c>
      <c r="D19" t="s">
        <v>98</v>
      </c>
      <c r="E19">
        <v>50</v>
      </c>
      <c r="F19">
        <v>59</v>
      </c>
      <c r="G19" s="15">
        <f>IFERROR(VLOOKUP(_xlfn.CONCAT($I19,RegionSelect!$C$2),'Fertility Mortality Rates'!$I:$L,3,FALSE),VLOOKUP(_xlfn.CONCAT($I19,"ET"),'Fertility Mortality Rates'!$I:$L,3,FALSE))</f>
        <v>7.8906179113516998E-3</v>
      </c>
      <c r="H19" s="15">
        <f>IFERROR(VLOOKUP(_xlfn.CONCAT($I19,RegionSelect!$C$2),'Fertility Mortality Rates'!$I:$L,4,FALSE),VLOOKUP(_xlfn.CONCAT($I19,"ET"),'Fertility Mortality Rates'!$I:$L,4,FALSE))</f>
        <v>0.98007627674588871</v>
      </c>
      <c r="I19" t="s">
        <v>147</v>
      </c>
    </row>
    <row r="20" spans="1:9" x14ac:dyDescent="0.35">
      <c r="A20" t="s">
        <v>148</v>
      </c>
      <c r="B20" t="s">
        <v>149</v>
      </c>
      <c r="C20" t="s">
        <v>125</v>
      </c>
      <c r="D20" t="s">
        <v>98</v>
      </c>
      <c r="E20">
        <v>60</v>
      </c>
      <c r="F20">
        <v>74</v>
      </c>
      <c r="G20" s="15">
        <f>IFERROR(VLOOKUP(_xlfn.CONCAT($I20,RegionSelect!$C$2),'Fertility Mortality Rates'!$I:$L,3,FALSE),VLOOKUP(_xlfn.CONCAT($I20,"ET"),'Fertility Mortality Rates'!$I:$L,3,FALSE))</f>
        <v>2.2093730151784757E-2</v>
      </c>
      <c r="H20" s="15">
        <f>IFERROR(VLOOKUP(_xlfn.CONCAT($I20,RegionSelect!$C$2),'Fertility Mortality Rates'!$I:$L,4,FALSE),VLOOKUP(_xlfn.CONCAT($I20,"ET"),'Fertility Mortality Rates'!$I:$L,4,FALSE))</f>
        <v>0.98007627674588871</v>
      </c>
      <c r="I20" t="s">
        <v>150</v>
      </c>
    </row>
    <row r="21" spans="1:9" x14ac:dyDescent="0.35">
      <c r="A21" t="s">
        <v>151</v>
      </c>
      <c r="B21" t="s">
        <v>152</v>
      </c>
      <c r="C21" t="s">
        <v>125</v>
      </c>
      <c r="D21" t="s">
        <v>98</v>
      </c>
      <c r="E21">
        <v>75</v>
      </c>
      <c r="G21" s="15">
        <f>IFERROR(VLOOKUP(_xlfn.CONCAT($I21,RegionSelect!$C$2),'Fertility Mortality Rates'!$I:$L,3,FALSE),VLOOKUP(_xlfn.CONCAT($I21,"ET"),'Fertility Mortality Rates'!$I:$L,3,FALSE))</f>
        <v>8.6796797024868699E-2</v>
      </c>
      <c r="H21" s="15">
        <f>IFERROR(VLOOKUP(_xlfn.CONCAT($I21,RegionSelect!$C$2),'Fertility Mortality Rates'!$I:$L,4,FALSE),VLOOKUP(_xlfn.CONCAT($I21,"ET"),'Fertility Mortality Rates'!$I:$L,4,FALSE))</f>
        <v>0.98007627674588871</v>
      </c>
      <c r="I21" t="s">
        <v>153</v>
      </c>
    </row>
    <row r="22" spans="1:9" x14ac:dyDescent="0.35">
      <c r="A22" t="s">
        <v>154</v>
      </c>
      <c r="B22" t="s">
        <v>155</v>
      </c>
      <c r="C22" t="s">
        <v>125</v>
      </c>
      <c r="D22" t="s">
        <v>95</v>
      </c>
      <c r="F22">
        <v>0</v>
      </c>
      <c r="G22" s="15">
        <f>IFERROR(VLOOKUP(_xlfn.CONCAT($I22,RegionSelect!$C$2),'Fertility Mortality Rates'!$I:$L,3,FALSE),VLOOKUP(_xlfn.CONCAT($I22,"ET"),'Fertility Mortality Rates'!$I:$L,3,FALSE))</f>
        <v>4.4870649522800003E-2</v>
      </c>
      <c r="H22" s="15">
        <f>IFERROR(VLOOKUP(_xlfn.CONCAT($I22,RegionSelect!$C$2),'Fertility Mortality Rates'!$I:$L,4,FALSE),VLOOKUP(_xlfn.CONCAT($I22,"ET"),'Fertility Mortality Rates'!$I:$L,4,FALSE))</f>
        <v>0.96306068601583117</v>
      </c>
      <c r="I22" t="s">
        <v>156</v>
      </c>
    </row>
    <row r="23" spans="1:9" x14ac:dyDescent="0.35">
      <c r="A23" t="s">
        <v>157</v>
      </c>
      <c r="B23" t="s">
        <v>158</v>
      </c>
      <c r="C23" t="s">
        <v>125</v>
      </c>
      <c r="D23" t="s">
        <v>95</v>
      </c>
      <c r="E23">
        <v>1</v>
      </c>
      <c r="F23">
        <v>4</v>
      </c>
      <c r="G23" s="15">
        <f>IFERROR(VLOOKUP(_xlfn.CONCAT($I23,RegionSelect!$C$2),'Fertility Mortality Rates'!$I:$L,3,FALSE),VLOOKUP(_xlfn.CONCAT($I23,"ET"),'Fertility Mortality Rates'!$I:$L,3,FALSE))</f>
        <v>3.5500000000000006E-3</v>
      </c>
      <c r="H23" s="15">
        <f>IFERROR(VLOOKUP(_xlfn.CONCAT($I23,RegionSelect!$C$2),'Fertility Mortality Rates'!$I:$L,4,FALSE),VLOOKUP(_xlfn.CONCAT($I23,"ET"),'Fertility Mortality Rates'!$I:$L,4,FALSE))</f>
        <v>0.95480225988700573</v>
      </c>
      <c r="I23" t="s">
        <v>159</v>
      </c>
    </row>
    <row r="24" spans="1:9" x14ac:dyDescent="0.35">
      <c r="A24" t="s">
        <v>160</v>
      </c>
      <c r="B24" t="s">
        <v>161</v>
      </c>
      <c r="C24" t="s">
        <v>125</v>
      </c>
      <c r="D24" t="s">
        <v>95</v>
      </c>
      <c r="E24">
        <v>5</v>
      </c>
      <c r="F24">
        <v>9</v>
      </c>
      <c r="G24" s="15">
        <f>IFERROR(VLOOKUP(_xlfn.CONCAT($I24,RegionSelect!$C$2),'Fertility Mortality Rates'!$I:$L,3,FALSE),VLOOKUP(_xlfn.CONCAT($I24,"ET"),'Fertility Mortality Rates'!$I:$L,3,FALSE))</f>
        <v>1.1800000000000001E-3</v>
      </c>
      <c r="H24" s="15">
        <f>IFERROR(VLOOKUP(_xlfn.CONCAT($I24,RegionSelect!$C$2),'Fertility Mortality Rates'!$I:$L,4,FALSE),VLOOKUP(_xlfn.CONCAT($I24,"ET"),'Fertility Mortality Rates'!$I:$L,4,FALSE))</f>
        <v>0.95161290322580649</v>
      </c>
      <c r="I24" t="s">
        <v>162</v>
      </c>
    </row>
    <row r="25" spans="1:9" x14ac:dyDescent="0.35">
      <c r="A25" t="s">
        <v>163</v>
      </c>
      <c r="B25" t="s">
        <v>164</v>
      </c>
      <c r="C25" t="s">
        <v>125</v>
      </c>
      <c r="D25" t="s">
        <v>95</v>
      </c>
      <c r="E25">
        <v>10</v>
      </c>
      <c r="F25">
        <v>14</v>
      </c>
      <c r="G25" s="15">
        <f>IFERROR(VLOOKUP(_xlfn.CONCAT($I25,RegionSelect!$C$2),'Fertility Mortality Rates'!$I:$L,3,FALSE),VLOOKUP(_xlfn.CONCAT($I25,"ET"),'Fertility Mortality Rates'!$I:$L,3,FALSE))</f>
        <v>9.5999999999999992E-4</v>
      </c>
      <c r="H25" s="15">
        <f>IFERROR(VLOOKUP(_xlfn.CONCAT($I25,RegionSelect!$C$2),'Fertility Mortality Rates'!$I:$L,4,FALSE),VLOOKUP(_xlfn.CONCAT($I25,"ET"),'Fertility Mortality Rates'!$I:$L,4,FALSE))</f>
        <v>0.96150047483380818</v>
      </c>
      <c r="I25" t="s">
        <v>165</v>
      </c>
    </row>
    <row r="26" spans="1:9" x14ac:dyDescent="0.35">
      <c r="A26" t="s">
        <v>166</v>
      </c>
      <c r="B26" t="s">
        <v>167</v>
      </c>
      <c r="C26" t="s">
        <v>125</v>
      </c>
      <c r="D26" t="s">
        <v>95</v>
      </c>
      <c r="E26">
        <v>15</v>
      </c>
      <c r="F26">
        <v>19</v>
      </c>
      <c r="G26" s="15">
        <f>IFERROR(VLOOKUP(_xlfn.CONCAT($I26,RegionSelect!$C$2),'Fertility Mortality Rates'!$I:$L,3,FALSE),VLOOKUP(_xlfn.CONCAT($I26,"ET"),'Fertility Mortality Rates'!$I:$L,3,FALSE))</f>
        <v>1.6000000000000001E-3</v>
      </c>
      <c r="H26" s="15">
        <f>IFERROR(VLOOKUP(_xlfn.CONCAT($I26,RegionSelect!$C$2),'Fertility Mortality Rates'!$I:$L,4,FALSE),VLOOKUP(_xlfn.CONCAT($I26,"ET"),'Fertility Mortality Rates'!$I:$L,4,FALSE))</f>
        <v>0.96508794519599173</v>
      </c>
      <c r="I26" t="s">
        <v>168</v>
      </c>
    </row>
    <row r="27" spans="1:9" x14ac:dyDescent="0.35">
      <c r="A27" t="s">
        <v>169</v>
      </c>
      <c r="B27" t="s">
        <v>170</v>
      </c>
      <c r="C27" t="s">
        <v>125</v>
      </c>
      <c r="D27" t="s">
        <v>95</v>
      </c>
      <c r="E27">
        <v>20</v>
      </c>
      <c r="F27">
        <v>34</v>
      </c>
      <c r="G27" s="15">
        <f>IFERROR(VLOOKUP(_xlfn.CONCAT($I27,RegionSelect!$C$2),'Fertility Mortality Rates'!$I:$L,3,FALSE),VLOOKUP(_xlfn.CONCAT($I27,"ET"),'Fertility Mortality Rates'!$I:$L,3,FALSE))</f>
        <v>1.72E-3</v>
      </c>
      <c r="H27" s="15">
        <f>IFERROR(VLOOKUP(_xlfn.CONCAT($I27,RegionSelect!$C$2),'Fertility Mortality Rates'!$I:$L,4,FALSE),VLOOKUP(_xlfn.CONCAT($I27,"ET"),'Fertility Mortality Rates'!$I:$L,4,FALSE))</f>
        <v>0.9885057471264368</v>
      </c>
      <c r="I27" t="s">
        <v>171</v>
      </c>
    </row>
    <row r="28" spans="1:9" x14ac:dyDescent="0.35">
      <c r="A28" t="s">
        <v>172</v>
      </c>
      <c r="B28" t="s">
        <v>173</v>
      </c>
      <c r="C28" t="s">
        <v>125</v>
      </c>
      <c r="D28" t="s">
        <v>95</v>
      </c>
      <c r="E28">
        <v>35</v>
      </c>
      <c r="F28">
        <v>49</v>
      </c>
      <c r="G28" s="15">
        <f>IFERROR(VLOOKUP(_xlfn.CONCAT($I28,RegionSelect!$C$2),'Fertility Mortality Rates'!$I:$L,3,FALSE),VLOOKUP(_xlfn.CONCAT($I28,"ET"),'Fertility Mortality Rates'!$I:$L,3,FALSE))</f>
        <v>6.3546080488936247E-3</v>
      </c>
      <c r="H28" s="15">
        <f>IFERROR(VLOOKUP(_xlfn.CONCAT($I28,RegionSelect!$C$2),'Fertility Mortality Rates'!$I:$L,4,FALSE),VLOOKUP(_xlfn.CONCAT($I28,"ET"),'Fertility Mortality Rates'!$I:$L,4,FALSE))</f>
        <v>0.98481071022469158</v>
      </c>
      <c r="I28" t="s">
        <v>174</v>
      </c>
    </row>
    <row r="29" spans="1:9" x14ac:dyDescent="0.35">
      <c r="A29" t="s">
        <v>175</v>
      </c>
      <c r="B29" t="s">
        <v>176</v>
      </c>
      <c r="C29" t="s">
        <v>125</v>
      </c>
      <c r="D29" t="s">
        <v>95</v>
      </c>
      <c r="E29">
        <v>50</v>
      </c>
      <c r="F29">
        <v>59</v>
      </c>
      <c r="G29" s="15">
        <f>IFERROR(VLOOKUP(_xlfn.CONCAT($I29,RegionSelect!$C$2),'Fertility Mortality Rates'!$I:$L,3,FALSE),VLOOKUP(_xlfn.CONCAT($I29,"ET"),'Fertility Mortality Rates'!$I:$L,3,FALSE))</f>
        <v>1.2073755292897887E-2</v>
      </c>
      <c r="H29" s="15">
        <f>IFERROR(VLOOKUP(_xlfn.CONCAT($I29,RegionSelect!$C$2),'Fertility Mortality Rates'!$I:$L,4,FALSE),VLOOKUP(_xlfn.CONCAT($I29,"ET"),'Fertility Mortality Rates'!$I:$L,4,FALSE))</f>
        <v>0.98481071022469158</v>
      </c>
      <c r="I29" t="s">
        <v>177</v>
      </c>
    </row>
    <row r="30" spans="1:9" x14ac:dyDescent="0.35">
      <c r="A30" t="s">
        <v>178</v>
      </c>
      <c r="B30" t="s">
        <v>179</v>
      </c>
      <c r="C30" t="s">
        <v>125</v>
      </c>
      <c r="D30" t="s">
        <v>95</v>
      </c>
      <c r="E30">
        <v>60</v>
      </c>
      <c r="F30">
        <v>74</v>
      </c>
      <c r="G30" s="15">
        <f>IFERROR(VLOOKUP(_xlfn.CONCAT($I30,RegionSelect!$C$2),'Fertility Mortality Rates'!$I:$L,3,FALSE),VLOOKUP(_xlfn.CONCAT($I30,"ET"),'Fertility Mortality Rates'!$I:$L,3,FALSE))</f>
        <v>3.1391763761534512E-2</v>
      </c>
      <c r="H30" s="15">
        <f>IFERROR(VLOOKUP(_xlfn.CONCAT($I30,RegionSelect!$C$2),'Fertility Mortality Rates'!$I:$L,4,FALSE),VLOOKUP(_xlfn.CONCAT($I30,"ET"),'Fertility Mortality Rates'!$I:$L,4,FALSE))</f>
        <v>0.98481071022469158</v>
      </c>
      <c r="I30" t="s">
        <v>180</v>
      </c>
    </row>
    <row r="31" spans="1:9" x14ac:dyDescent="0.35">
      <c r="A31" t="s">
        <v>181</v>
      </c>
      <c r="B31" t="s">
        <v>182</v>
      </c>
      <c r="C31" t="s">
        <v>125</v>
      </c>
      <c r="D31" t="s">
        <v>95</v>
      </c>
      <c r="E31">
        <v>75</v>
      </c>
      <c r="G31" s="15">
        <f>IFERROR(VLOOKUP(_xlfn.CONCAT($I31,RegionSelect!$C$2),'Fertility Mortality Rates'!$I:$L,3,FALSE),VLOOKUP(_xlfn.CONCAT($I31,"ET"),'Fertility Mortality Rates'!$I:$L,3,FALSE))</f>
        <v>0.10504167104821162</v>
      </c>
      <c r="H31" s="15">
        <f>IFERROR(VLOOKUP(_xlfn.CONCAT($I31,RegionSelect!$C$2),'Fertility Mortality Rates'!$I:$L,4,FALSE),VLOOKUP(_xlfn.CONCAT($I31,"ET"),'Fertility Mortality Rates'!$I:$L,4,FALSE))</f>
        <v>0.98481071022469158</v>
      </c>
      <c r="I31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8B43-1113-4DC5-B146-D5FB229FA502}">
  <sheetPr>
    <tabColor theme="9" tint="-0.249977111117893"/>
  </sheetPr>
  <dimension ref="A1:F13"/>
  <sheetViews>
    <sheetView workbookViewId="0">
      <selection activeCell="F10" sqref="F10"/>
    </sheetView>
  </sheetViews>
  <sheetFormatPr defaultRowHeight="14.5" x14ac:dyDescent="0.35"/>
  <cols>
    <col min="1" max="1" width="6.81640625" bestFit="1" customWidth="1"/>
    <col min="2" max="2" width="11.54296875" bestFit="1" customWidth="1"/>
    <col min="3" max="3" width="7.7265625" bestFit="1" customWidth="1"/>
    <col min="4" max="4" width="7.36328125" bestFit="1" customWidth="1"/>
    <col min="5" max="5" width="7.7265625" bestFit="1" customWidth="1"/>
    <col min="6" max="6" width="8.54296875" bestFit="1" customWidth="1"/>
  </cols>
  <sheetData>
    <row r="1" spans="1:6" x14ac:dyDescent="0.35">
      <c r="A1" t="s">
        <v>240</v>
      </c>
      <c r="B1" s="25" t="s">
        <v>217</v>
      </c>
      <c r="C1" s="25" t="s">
        <v>235</v>
      </c>
      <c r="D1" s="25" t="s">
        <v>194</v>
      </c>
      <c r="E1" s="25" t="s">
        <v>224</v>
      </c>
      <c r="F1" s="25" t="s">
        <v>239</v>
      </c>
    </row>
    <row r="2" spans="1:6" x14ac:dyDescent="0.35">
      <c r="A2" t="s">
        <v>243</v>
      </c>
      <c r="B2" s="14">
        <f>IFERROR(VLOOKUP(_xlfn.CONCAT($A2,RegionSelect!$C$2),'Ssn Nutr'!$B:$F,2,FALSE),VLOOKUP(_xlfn.CONCAT($A2,"ET"),'Ssn Nutr'!$B:$F,2,FALSE))</f>
        <v>0.16488222698072805</v>
      </c>
      <c r="C2" s="15">
        <f>IFERROR(VLOOKUP(_xlfn.CONCAT($A2,RegionSelect!$C$2),'Ssn TB'!$B:$F,2,FALSE),VLOOKUP(_xlfn.CONCAT($A2,"ET"),'Ssn TB'!$B:$F,2,FALSE))</f>
        <v>8.2535106481912021E-2</v>
      </c>
      <c r="D2" s="15">
        <f>IFERROR(VLOOKUP(_xlfn.CONCAT($A2,RegionSelect!$C$2),'Ssn Births'!$B:$F,2,FALSE),VLOOKUP(_xlfn.CONCAT($A2,"ET"),'Ssn Births'!$B:$F,2,FALSE))</f>
        <v>9.3468292987793397E-2</v>
      </c>
      <c r="E2" s="15">
        <f>IFERROR(VLOOKUP(_xlfn.CONCAT($A2,RegionSelect!$C$2),'Ssn Malaria'!$B:$F,2,FALSE),VLOOKUP(_xlfn.CONCAT($A2,"ETR"),'Ssn Malaria'!$B:$F,2,FALSE))</f>
        <v>6.6936482067843195E-2</v>
      </c>
      <c r="F2" s="15">
        <f>IFERROR(VLOOKUP(_xlfn.CONCAT($A2,RegionSelect!$C$2),'Ssn Diarrhea'!$B:$F,2,FALSE),VLOOKUP(_xlfn.CONCAT($A2,"ET07"),'Ssn Diarrhea'!$B:$F,2,FALSE))</f>
        <v>9.7892720259538907E-2</v>
      </c>
    </row>
    <row r="3" spans="1:6" x14ac:dyDescent="0.35">
      <c r="A3" t="s">
        <v>245</v>
      </c>
      <c r="B3" s="14">
        <f>IFERROR(VLOOKUP(_xlfn.CONCAT($A3,RegionSelect!$C$2),'Ssn Nutr'!$B:$F,2,FALSE),VLOOKUP(_xlfn.CONCAT($A3,"ET"),'Ssn Nutr'!$B:$F,2,FALSE))</f>
        <v>6.852248394004283E-2</v>
      </c>
      <c r="C3" s="15">
        <f>IFERROR(VLOOKUP(_xlfn.CONCAT($A3,RegionSelect!$C$2),'Ssn TB'!$B:$F,2,FALSE),VLOOKUP(_xlfn.CONCAT($A3,"ET"),'Ssn TB'!$B:$F,2,FALSE))</f>
        <v>8.6208499953501355E-2</v>
      </c>
      <c r="D3" s="15">
        <f>IFERROR(VLOOKUP(_xlfn.CONCAT($A3,RegionSelect!$C$2),'Ssn Births'!$B:$F,2,FALSE),VLOOKUP(_xlfn.CONCAT($A3,"ET"),'Ssn Births'!$B:$F,2,FALSE))</f>
        <v>8.70935409593733E-2</v>
      </c>
      <c r="E3" s="15">
        <f>IFERROR(VLOOKUP(_xlfn.CONCAT($A3,RegionSelect!$C$2),'Ssn Malaria'!$B:$F,2,FALSE),VLOOKUP(_xlfn.CONCAT($A3,"ETR"),'Ssn Malaria'!$B:$F,2,FALSE))</f>
        <v>6.4084654318813022E-2</v>
      </c>
      <c r="F3" s="15">
        <f>IFERROR(VLOOKUP(_xlfn.CONCAT($A3,RegionSelect!$C$2),'Ssn Diarrhea'!$B:$F,2,FALSE),VLOOKUP(_xlfn.CONCAT($A3,"ET07"),'Ssn Diarrhea'!$B:$F,2,FALSE))</f>
        <v>0.11145199066061744</v>
      </c>
    </row>
    <row r="4" spans="1:6" x14ac:dyDescent="0.35">
      <c r="A4" t="s">
        <v>247</v>
      </c>
      <c r="B4" s="14">
        <f>IFERROR(VLOOKUP(_xlfn.CONCAT($A4,RegionSelect!$C$2),'Ssn Nutr'!$B:$F,2,FALSE),VLOOKUP(_xlfn.CONCAT($A4,"ET"),'Ssn Nutr'!$B:$F,2,FALSE))</f>
        <v>1.9271948608137045E-2</v>
      </c>
      <c r="C4" s="15">
        <f>IFERROR(VLOOKUP(_xlfn.CONCAT($A4,RegionSelect!$C$2),'Ssn TB'!$B:$F,2,FALSE),VLOOKUP(_xlfn.CONCAT($A4,"ET"),'Ssn TB'!$B:$F,2,FALSE))</f>
        <v>8.74639635450572E-2</v>
      </c>
      <c r="D4" s="15">
        <f>IFERROR(VLOOKUP(_xlfn.CONCAT($A4,RegionSelect!$C$2),'Ssn Births'!$B:$F,2,FALSE),VLOOKUP(_xlfn.CONCAT($A4,"ET"),'Ssn Births'!$B:$F,2,FALSE))</f>
        <v>8.8412160129692496E-2</v>
      </c>
      <c r="E4" s="15">
        <f>IFERROR(VLOOKUP(_xlfn.CONCAT($A4,RegionSelect!$C$2),'Ssn Malaria'!$B:$F,2,FALSE),VLOOKUP(_xlfn.CONCAT($A4,"ETR"),'Ssn Malaria'!$B:$F,2,FALSE))</f>
        <v>6.0600247743600254E-2</v>
      </c>
      <c r="F4" s="15">
        <f>IFERROR(VLOOKUP(_xlfn.CONCAT($A4,RegionSelect!$C$2),'Ssn Diarrhea'!$B:$F,2,FALSE),VLOOKUP(_xlfn.CONCAT($A4,"ET07"),'Ssn Diarrhea'!$B:$F,2,FALSE))</f>
        <v>0.12678985220161312</v>
      </c>
    </row>
    <row r="5" spans="1:6" x14ac:dyDescent="0.35">
      <c r="A5" t="s">
        <v>249</v>
      </c>
      <c r="B5" s="14">
        <f>IFERROR(VLOOKUP(_xlfn.CONCAT($A5,RegionSelect!$C$2),'Ssn Nutr'!$B:$F,2,FALSE),VLOOKUP(_xlfn.CONCAT($A5,"ET"),'Ssn Nutr'!$B:$F,2,FALSE))</f>
        <v>1.9271948608137045E-2</v>
      </c>
      <c r="C5" s="15">
        <f>IFERROR(VLOOKUP(_xlfn.CONCAT($A5,RegionSelect!$C$2),'Ssn TB'!$B:$F,2,FALSE),VLOOKUP(_xlfn.CONCAT($A5,"ET"),'Ssn TB'!$B:$F,2,FALSE))</f>
        <v>8.871942713661303E-2</v>
      </c>
      <c r="D5" s="15">
        <f>IFERROR(VLOOKUP(_xlfn.CONCAT($A5,RegionSelect!$C$2),'Ssn Births'!$B:$F,2,FALSE),VLOOKUP(_xlfn.CONCAT($A5,"ET"),'Ssn Births'!$B:$F,2,FALSE))</f>
        <v>8.4403739867652303E-2</v>
      </c>
      <c r="E5" s="15">
        <f>IFERROR(VLOOKUP(_xlfn.CONCAT($A5,RegionSelect!$C$2),'Ssn Malaria'!$B:$F,2,FALSE),VLOOKUP(_xlfn.CONCAT($A5,"ETR"),'Ssn Malaria'!$B:$F,2,FALSE))</f>
        <v>6.0703878213611638E-2</v>
      </c>
      <c r="F5" s="15">
        <f>IFERROR(VLOOKUP(_xlfn.CONCAT($A5,RegionSelect!$C$2),'Ssn Diarrhea'!$B:$F,2,FALSE),VLOOKUP(_xlfn.CONCAT($A5,"ET07"),'Ssn Diarrhea'!$B:$F,2,FALSE))</f>
        <v>0.11608174608550521</v>
      </c>
    </row>
    <row r="6" spans="1:6" x14ac:dyDescent="0.35">
      <c r="A6" t="s">
        <v>251</v>
      </c>
      <c r="B6" s="14">
        <f>IFERROR(VLOOKUP(_xlfn.CONCAT($A6,RegionSelect!$C$2),'Ssn Nutr'!$B:$F,2,FALSE),VLOOKUP(_xlfn.CONCAT($A6,"ET"),'Ssn Nutr'!$B:$F,2,FALSE))</f>
        <v>2.9978586723768741E-2</v>
      </c>
      <c r="C6" s="15">
        <f>IFERROR(VLOOKUP(_xlfn.CONCAT($A6,RegionSelect!$C$2),'Ssn TB'!$B:$F,2,FALSE),VLOOKUP(_xlfn.CONCAT($A6,"ET"),'Ssn TB'!$B:$F,2,FALSE))</f>
        <v>8.9974890728168888E-2</v>
      </c>
      <c r="D6" s="15">
        <f>IFERROR(VLOOKUP(_xlfn.CONCAT($A6,RegionSelect!$C$2),'Ssn Births'!$B:$F,2,FALSE),VLOOKUP(_xlfn.CONCAT($A6,"ET"),'Ssn Births'!$B:$F,2,FALSE))</f>
        <v>8.8117442317258002E-2</v>
      </c>
      <c r="E6" s="15">
        <f>IFERROR(VLOOKUP(_xlfn.CONCAT($A6,RegionSelect!$C$2),'Ssn Malaria'!$B:$F,2,FALSE),VLOOKUP(_xlfn.CONCAT($A6,"ETR"),'Ssn Malaria'!$B:$F,2,FALSE))</f>
        <v>6.4051402944234115E-2</v>
      </c>
      <c r="F6" s="15">
        <f>IFERROR(VLOOKUP(_xlfn.CONCAT($A6,RegionSelect!$C$2),'Ssn Diarrhea'!$B:$F,2,FALSE),VLOOKUP(_xlfn.CONCAT($A6,"ET07"),'Ssn Diarrhea'!$B:$F,2,FALSE))</f>
        <v>9.710943265680623E-2</v>
      </c>
    </row>
    <row r="7" spans="1:6" x14ac:dyDescent="0.35">
      <c r="A7" t="s">
        <v>253</v>
      </c>
      <c r="B7" s="14">
        <f>IFERROR(VLOOKUP(_xlfn.CONCAT($A7,RegionSelect!$C$2),'Ssn Nutr'!$B:$F,2,FALSE),VLOOKUP(_xlfn.CONCAT($A7,"ET"),'Ssn Nutr'!$B:$F,2,FALSE))</f>
        <v>2.9978586723768744E-2</v>
      </c>
      <c r="C7" s="15">
        <f>IFERROR(VLOOKUP(_xlfn.CONCAT($A7,RegionSelect!$C$2),'Ssn TB'!$B:$F,2,FALSE),VLOOKUP(_xlfn.CONCAT($A7,"ET"),'Ssn TB'!$B:$F,2,FALSE))</f>
        <v>8.6766483771970618E-2</v>
      </c>
      <c r="D7" s="15">
        <f>IFERROR(VLOOKUP(_xlfn.CONCAT($A7,RegionSelect!$C$2),'Ssn Births'!$B:$F,2,FALSE),VLOOKUP(_xlfn.CONCAT($A7,"ET"),'Ssn Births'!$B:$F,2,FALSE))</f>
        <v>8.6393880468918605E-2</v>
      </c>
      <c r="E7" s="15">
        <f>IFERROR(VLOOKUP(_xlfn.CONCAT($A7,RegionSelect!$C$2),'Ssn Malaria'!$B:$F,2,FALSE),VLOOKUP(_xlfn.CONCAT($A7,"ETR"),'Ssn Malaria'!$B:$F,2,FALSE))</f>
        <v>7.8032799832215824E-2</v>
      </c>
      <c r="F7" s="15">
        <f>IFERROR(VLOOKUP(_xlfn.CONCAT($A7,RegionSelect!$C$2),'Ssn Diarrhea'!$B:$F,2,FALSE),VLOOKUP(_xlfn.CONCAT($A7,"ET07"),'Ssn Diarrhea'!$B:$F,2,FALSE))</f>
        <v>7.3740198772910687E-2</v>
      </c>
    </row>
    <row r="8" spans="1:6" x14ac:dyDescent="0.35">
      <c r="A8" t="s">
        <v>255</v>
      </c>
      <c r="B8" s="14">
        <f>IFERROR(VLOOKUP(_xlfn.CONCAT($A8,RegionSelect!$C$2),'Ssn Nutr'!$B:$F,2,FALSE),VLOOKUP(_xlfn.CONCAT($A8,"ET"),'Ssn Nutr'!$B:$F,2,FALSE))</f>
        <v>3.8543897216274096E-2</v>
      </c>
      <c r="C8" s="15">
        <f>IFERROR(VLOOKUP(_xlfn.CONCAT($A8,RegionSelect!$C$2),'Ssn TB'!$B:$F,2,FALSE),VLOOKUP(_xlfn.CONCAT($A8,"ET"),'Ssn TB'!$B:$F,2,FALSE))</f>
        <v>8.3558076815772347E-2</v>
      </c>
      <c r="D8" s="15">
        <f>IFERROR(VLOOKUP(_xlfn.CONCAT($A8,RegionSelect!$C$2),'Ssn Births'!$B:$F,2,FALSE),VLOOKUP(_xlfn.CONCAT($A8,"ET"),'Ssn Births'!$B:$F,2,FALSE))</f>
        <v>8.5205006727096494E-2</v>
      </c>
      <c r="E8" s="15">
        <f>IFERROR(VLOOKUP(_xlfn.CONCAT($A8,RegionSelect!$C$2),'Ssn Malaria'!$B:$F,2,FALSE),VLOOKUP(_xlfn.CONCAT($A8,"ETR"),'Ssn Malaria'!$B:$F,2,FALSE))</f>
        <v>9.129394265165322E-2</v>
      </c>
      <c r="F8" s="15">
        <f>IFERROR(VLOOKUP(_xlfn.CONCAT($A8,RegionSelect!$C$2),'Ssn Diarrhea'!$B:$F,2,FALSE),VLOOKUP(_xlfn.CONCAT($A8,"ET07"),'Ssn Diarrhea'!$B:$F,2,FALSE))</f>
        <v>5.6152135281385754E-2</v>
      </c>
    </row>
    <row r="9" spans="1:6" x14ac:dyDescent="0.35">
      <c r="A9" t="s">
        <v>257</v>
      </c>
      <c r="B9" s="14">
        <f>IFERROR(VLOOKUP(_xlfn.CONCAT($A9,RegionSelect!$C$2),'Ssn Nutr'!$B:$F,2,FALSE),VLOOKUP(_xlfn.CONCAT($A9,"ET"),'Ssn Nutr'!$B:$F,2,FALSE))</f>
        <v>6.852248394004283E-2</v>
      </c>
      <c r="C9" s="15">
        <f>IFERROR(VLOOKUP(_xlfn.CONCAT($A9,RegionSelect!$C$2),'Ssn TB'!$B:$F,2,FALSE),VLOOKUP(_xlfn.CONCAT($A9,"ET"),'Ssn TB'!$B:$F,2,FALSE))</f>
        <v>8.0349669859574077E-2</v>
      </c>
      <c r="D9" s="15">
        <f>IFERROR(VLOOKUP(_xlfn.CONCAT($A9,RegionSelect!$C$2),'Ssn Births'!$B:$F,2,FALSE),VLOOKUP(_xlfn.CONCAT($A9,"ET"),'Ssn Births'!$B:$F,2,FALSE))</f>
        <v>9.1867766222212294E-2</v>
      </c>
      <c r="E9" s="15">
        <f>IFERROR(VLOOKUP(_xlfn.CONCAT($A9,RegionSelect!$C$2),'Ssn Malaria'!$B:$F,2,FALSE),VLOOKUP(_xlfn.CONCAT($A9,"ETR"),'Ssn Malaria'!$B:$F,2,FALSE))</f>
        <v>7.2674867820140321E-2</v>
      </c>
      <c r="F9" s="15">
        <f>IFERROR(VLOOKUP(_xlfn.CONCAT($A9,RegionSelect!$C$2),'Ssn Diarrhea'!$B:$F,2,FALSE),VLOOKUP(_xlfn.CONCAT($A9,"ET07"),'Ssn Diarrhea'!$B:$F,2,FALSE))</f>
        <v>5.7572990687490763E-2</v>
      </c>
    </row>
    <row r="10" spans="1:6" x14ac:dyDescent="0.35">
      <c r="A10" t="s">
        <v>259</v>
      </c>
      <c r="B10" s="14">
        <f>IFERROR(VLOOKUP(_xlfn.CONCAT($A10,RegionSelect!$C$2),'Ssn Nutr'!$B:$F,2,FALSE),VLOOKUP(_xlfn.CONCAT($A10,"ET"),'Ssn Nutr'!$B:$F,2,FALSE))</f>
        <v>0.10706638115631693</v>
      </c>
      <c r="C10" s="15">
        <f>IFERROR(VLOOKUP(_xlfn.CONCAT($A10,RegionSelect!$C$2),'Ssn TB'!$B:$F,2,FALSE),VLOOKUP(_xlfn.CONCAT($A10,"ET"),'Ssn TB'!$B:$F,2,FALSE))</f>
        <v>7.9233702222635552E-2</v>
      </c>
      <c r="D10" s="15">
        <f>IFERROR(VLOOKUP(_xlfn.CONCAT($A10,RegionSelect!$C$2),'Ssn Births'!$B:$F,2,FALSE),VLOOKUP(_xlfn.CONCAT($A10,"ET"),'Ssn Births'!$B:$F,2,FALSE))</f>
        <v>8.3208753466405896E-2</v>
      </c>
      <c r="E10" s="15">
        <f>IFERROR(VLOOKUP(_xlfn.CONCAT($A10,RegionSelect!$C$2),'Ssn Malaria'!$B:$F,2,FALSE),VLOOKUP(_xlfn.CONCAT($A10,"ETR"),'Ssn Malaria'!$B:$F,2,FALSE))</f>
        <v>9.393164701025386E-2</v>
      </c>
      <c r="F10" s="15">
        <f>IFERROR(VLOOKUP(_xlfn.CONCAT($A10,RegionSelect!$C$2),'Ssn Diarrhea'!$B:$F,2,FALSE),VLOOKUP(_xlfn.CONCAT($A10,"ET07"),'Ssn Diarrhea'!$B:$F,2,FALSE))</f>
        <v>5.5517049192932967E-2</v>
      </c>
    </row>
    <row r="11" spans="1:6" x14ac:dyDescent="0.35">
      <c r="A11" t="s">
        <v>261</v>
      </c>
      <c r="B11" s="14">
        <f>IFERROR(VLOOKUP(_xlfn.CONCAT($A11,RegionSelect!$C$2),'Ssn Nutr'!$B:$F,2,FALSE),VLOOKUP(_xlfn.CONCAT($A11,"ET"),'Ssn Nutr'!$B:$F,2,FALSE))</f>
        <v>0.15417558886509636</v>
      </c>
      <c r="C11" s="15">
        <f>IFERROR(VLOOKUP(_xlfn.CONCAT($A11,RegionSelect!$C$2),'Ssn TB'!$B:$F,2,FALSE),VLOOKUP(_xlfn.CONCAT($A11,"ET"),'Ssn TB'!$B:$F,2,FALSE))</f>
        <v>7.8117734585697027E-2</v>
      </c>
      <c r="D11" s="15">
        <f>IFERROR(VLOOKUP(_xlfn.CONCAT($A11,RegionSelect!$C$2),'Ssn Births'!$B:$F,2,FALSE),VLOOKUP(_xlfn.CONCAT($A11,"ET"),'Ssn Births'!$B:$F,2,FALSE))</f>
        <v>7.3805667224914301E-2</v>
      </c>
      <c r="E11" s="15">
        <f>IFERROR(VLOOKUP(_xlfn.CONCAT($A11,RegionSelect!$C$2),'Ssn Malaria'!$B:$F,2,FALSE),VLOOKUP(_xlfn.CONCAT($A11,"ETR"),'Ssn Malaria'!$B:$F,2,FALSE))</f>
        <v>0.1277403545528342</v>
      </c>
      <c r="F11" s="15">
        <f>IFERROR(VLOOKUP(_xlfn.CONCAT($A11,RegionSelect!$C$2),'Ssn Diarrhea'!$B:$F,2,FALSE),VLOOKUP(_xlfn.CONCAT($A11,"ET07"),'Ssn Diarrhea'!$B:$F,2,FALSE))</f>
        <v>5.6351548258912781E-2</v>
      </c>
    </row>
    <row r="12" spans="1:6" x14ac:dyDescent="0.35">
      <c r="A12" t="s">
        <v>263</v>
      </c>
      <c r="B12" s="14">
        <f>IFERROR(VLOOKUP(_xlfn.CONCAT($A12,RegionSelect!$C$2),'Ssn Nutr'!$B:$F,2,FALSE),VLOOKUP(_xlfn.CONCAT($A12,"ET"),'Ssn Nutr'!$B:$F,2,FALSE))</f>
        <v>0.14561027837259102</v>
      </c>
      <c r="C12" s="15">
        <f>IFERROR(VLOOKUP(_xlfn.CONCAT($A12,RegionSelect!$C$2),'Ssn TB'!$B:$F,2,FALSE),VLOOKUP(_xlfn.CONCAT($A12,"ET"),'Ssn TB'!$B:$F,2,FALSE))</f>
        <v>7.7001766948758502E-2</v>
      </c>
      <c r="D12" s="15">
        <f>IFERROR(VLOOKUP(_xlfn.CONCAT($A12,RegionSelect!$C$2),'Ssn Births'!$B:$F,2,FALSE),VLOOKUP(_xlfn.CONCAT($A12,"ET"),'Ssn Births'!$B:$F,2,FALSE))</f>
        <v>7.5192895334018697E-2</v>
      </c>
      <c r="E12" s="15">
        <f>IFERROR(VLOOKUP(_xlfn.CONCAT($A12,RegionSelect!$C$2),'Ssn Malaria'!$B:$F,2,FALSE),VLOOKUP(_xlfn.CONCAT($A12,"ETR"),'Ssn Malaria'!$B:$F,2,FALSE))</f>
        <v>0.13255239757366111</v>
      </c>
      <c r="F12" s="15">
        <f>IFERROR(VLOOKUP(_xlfn.CONCAT($A12,RegionSelect!$C$2),'Ssn Diarrhea'!$B:$F,2,FALSE),VLOOKUP(_xlfn.CONCAT($A12,"ET07"),'Ssn Diarrhea'!$B:$F,2,FALSE))</f>
        <v>6.8327289554465973E-2</v>
      </c>
    </row>
    <row r="13" spans="1:6" x14ac:dyDescent="0.35">
      <c r="A13" t="s">
        <v>265</v>
      </c>
      <c r="B13" s="14">
        <f>IFERROR(VLOOKUP(_xlfn.CONCAT($A13,RegionSelect!$C$2),'Ssn Nutr'!$B:$F,2,FALSE),VLOOKUP(_xlfn.CONCAT($A13,"ET"),'Ssn Nutr'!$B:$F,2,FALSE))</f>
        <v>0.15417558886509636</v>
      </c>
      <c r="C13" s="15">
        <f>IFERROR(VLOOKUP(_xlfn.CONCAT($A13,RegionSelect!$C$2),'Ssn TB'!$B:$F,2,FALSE),VLOOKUP(_xlfn.CONCAT($A13,"ET"),'Ssn TB'!$B:$F,2,FALSE))</f>
        <v>8.0070677950339453E-2</v>
      </c>
      <c r="D13" s="15">
        <f>IFERROR(VLOOKUP(_xlfn.CONCAT($A13,RegionSelect!$C$2),'Ssn Births'!$B:$F,2,FALSE),VLOOKUP(_xlfn.CONCAT($A13,"ET"),'Ssn Births'!$B:$F,2,FALSE))</f>
        <v>6.2830854294664104E-2</v>
      </c>
      <c r="E13" s="15">
        <f>IFERROR(VLOOKUP(_xlfn.CONCAT($A13,RegionSelect!$C$2),'Ssn Malaria'!$B:$F,2,FALSE),VLOOKUP(_xlfn.CONCAT($A13,"ETR"),'Ssn Malaria'!$B:$F,2,FALSE))</f>
        <v>8.7397325271139303E-2</v>
      </c>
      <c r="F13" s="15">
        <f>IFERROR(VLOOKUP(_xlfn.CONCAT($A13,RegionSelect!$C$2),'Ssn Diarrhea'!$B:$F,2,FALSE),VLOOKUP(_xlfn.CONCAT($A13,"ET07"),'Ssn Diarrhea'!$B:$F,2,FALSE))</f>
        <v>8.3013046387820241E-2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2D4AD-644E-4F22-85A7-508DF565BEDC}">
  <sheetPr>
    <tabColor theme="9" tint="-0.249977111117893"/>
  </sheetPr>
  <dimension ref="A1:I23"/>
  <sheetViews>
    <sheetView workbookViewId="0">
      <selection activeCell="F10" sqref="F10"/>
    </sheetView>
  </sheetViews>
  <sheetFormatPr defaultRowHeight="14.5" x14ac:dyDescent="0.35"/>
  <cols>
    <col min="1" max="1" width="13.54296875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t="s">
        <v>184</v>
      </c>
      <c r="B1" t="s">
        <v>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5">
      <c r="A2" t="s">
        <v>192</v>
      </c>
      <c r="B2" t="s">
        <v>193</v>
      </c>
      <c r="C2" t="s">
        <v>194</v>
      </c>
      <c r="D2">
        <v>-7</v>
      </c>
      <c r="E2">
        <v>-5</v>
      </c>
      <c r="F2">
        <v>-3</v>
      </c>
      <c r="G2">
        <v>-1</v>
      </c>
    </row>
    <row r="3" spans="1:9" x14ac:dyDescent="0.35">
      <c r="A3" t="s">
        <v>195</v>
      </c>
      <c r="B3" t="s">
        <v>196</v>
      </c>
      <c r="C3" t="s">
        <v>194</v>
      </c>
      <c r="D3">
        <v>-4</v>
      </c>
    </row>
    <row r="4" spans="1:9" x14ac:dyDescent="0.35">
      <c r="A4" t="s">
        <v>197</v>
      </c>
      <c r="B4" t="s">
        <v>198</v>
      </c>
      <c r="C4" t="s">
        <v>194</v>
      </c>
      <c r="D4">
        <v>0</v>
      </c>
    </row>
    <row r="5" spans="1:9" x14ac:dyDescent="0.35">
      <c r="A5" t="s">
        <v>199</v>
      </c>
      <c r="B5" t="s">
        <v>200</v>
      </c>
      <c r="C5" t="s">
        <v>194</v>
      </c>
      <c r="D5">
        <v>0</v>
      </c>
    </row>
    <row r="6" spans="1:9" x14ac:dyDescent="0.35">
      <c r="A6" t="s">
        <v>201</v>
      </c>
      <c r="B6" t="s">
        <v>202</v>
      </c>
      <c r="C6" t="s">
        <v>194</v>
      </c>
      <c r="D6">
        <v>0</v>
      </c>
    </row>
    <row r="7" spans="1:9" x14ac:dyDescent="0.35">
      <c r="A7" t="s">
        <v>203</v>
      </c>
      <c r="B7" t="s">
        <v>204</v>
      </c>
      <c r="C7" t="s">
        <v>194</v>
      </c>
      <c r="D7">
        <v>0</v>
      </c>
      <c r="E7">
        <v>1</v>
      </c>
    </row>
    <row r="8" spans="1:9" x14ac:dyDescent="0.35">
      <c r="A8" t="s">
        <v>205</v>
      </c>
      <c r="B8" t="s">
        <v>206</v>
      </c>
      <c r="C8" t="s">
        <v>194</v>
      </c>
      <c r="D8">
        <v>1</v>
      </c>
      <c r="E8">
        <v>2</v>
      </c>
    </row>
    <row r="9" spans="1:9" x14ac:dyDescent="0.35">
      <c r="A9" t="s">
        <v>207</v>
      </c>
      <c r="B9" t="s">
        <v>208</v>
      </c>
      <c r="C9" t="s">
        <v>194</v>
      </c>
      <c r="D9">
        <v>1</v>
      </c>
    </row>
    <row r="10" spans="1:9" x14ac:dyDescent="0.35">
      <c r="A10" t="s">
        <v>209</v>
      </c>
      <c r="B10" t="s">
        <v>210</v>
      </c>
      <c r="C10" t="s">
        <v>194</v>
      </c>
      <c r="D10" s="18">
        <v>4</v>
      </c>
      <c r="E10" s="18">
        <v>6</v>
      </c>
      <c r="F10" s="18">
        <v>9</v>
      </c>
      <c r="G10" s="18">
        <v>12</v>
      </c>
    </row>
    <row r="11" spans="1:9" x14ac:dyDescent="0.35">
      <c r="A11" t="s">
        <v>211</v>
      </c>
      <c r="B11" t="s">
        <v>212</v>
      </c>
      <c r="C11" t="s">
        <v>194</v>
      </c>
      <c r="D11">
        <v>15</v>
      </c>
    </row>
    <row r="12" spans="1:9" x14ac:dyDescent="0.35">
      <c r="A12" t="s">
        <v>213</v>
      </c>
      <c r="B12" t="s">
        <v>214</v>
      </c>
      <c r="C12" t="s">
        <v>194</v>
      </c>
      <c r="D12" s="18">
        <v>6</v>
      </c>
      <c r="E12" s="18">
        <v>8</v>
      </c>
      <c r="F12" s="18">
        <v>10</v>
      </c>
    </row>
    <row r="13" spans="1:9" x14ac:dyDescent="0.35">
      <c r="A13" t="s">
        <v>215</v>
      </c>
      <c r="B13" t="s">
        <v>216</v>
      </c>
      <c r="C13" t="s">
        <v>217</v>
      </c>
      <c r="D13">
        <v>0</v>
      </c>
      <c r="E13" s="18">
        <v>3</v>
      </c>
    </row>
    <row r="14" spans="1:9" x14ac:dyDescent="0.35">
      <c r="A14" t="s">
        <v>218</v>
      </c>
      <c r="B14" t="s">
        <v>219</v>
      </c>
      <c r="C14" t="s">
        <v>217</v>
      </c>
      <c r="D14">
        <v>0</v>
      </c>
      <c r="E14" s="18">
        <v>1</v>
      </c>
      <c r="F14" s="18">
        <v>2</v>
      </c>
      <c r="G14" s="18">
        <v>3</v>
      </c>
    </row>
    <row r="15" spans="1:9" x14ac:dyDescent="0.35">
      <c r="A15" t="s">
        <v>220</v>
      </c>
      <c r="B15" t="s">
        <v>221</v>
      </c>
      <c r="C15" t="s">
        <v>217</v>
      </c>
      <c r="D15">
        <v>0</v>
      </c>
      <c r="E15" s="18">
        <v>1</v>
      </c>
    </row>
    <row r="16" spans="1:9" x14ac:dyDescent="0.35">
      <c r="A16" t="s">
        <v>222</v>
      </c>
      <c r="B16" t="s">
        <v>223</v>
      </c>
      <c r="C16" t="s">
        <v>224</v>
      </c>
      <c r="D16">
        <v>0</v>
      </c>
    </row>
    <row r="17" spans="1:4" x14ac:dyDescent="0.35">
      <c r="A17" t="s">
        <v>225</v>
      </c>
      <c r="B17" t="s">
        <v>226</v>
      </c>
      <c r="C17" t="s">
        <v>224</v>
      </c>
      <c r="D17">
        <v>0</v>
      </c>
    </row>
    <row r="18" spans="1:4" x14ac:dyDescent="0.35">
      <c r="A18" t="s">
        <v>227</v>
      </c>
      <c r="B18" t="s">
        <v>228</v>
      </c>
      <c r="C18" t="s">
        <v>224</v>
      </c>
      <c r="D18">
        <v>0</v>
      </c>
    </row>
    <row r="19" spans="1:4" x14ac:dyDescent="0.35">
      <c r="A19" t="s">
        <v>229</v>
      </c>
      <c r="B19" t="s">
        <v>230</v>
      </c>
      <c r="C19" t="s">
        <v>224</v>
      </c>
      <c r="D19">
        <v>0</v>
      </c>
    </row>
    <row r="20" spans="1:4" x14ac:dyDescent="0.35">
      <c r="A20" t="s">
        <v>231</v>
      </c>
      <c r="B20" t="s">
        <v>232</v>
      </c>
      <c r="C20" t="s">
        <v>224</v>
      </c>
      <c r="D20">
        <v>0</v>
      </c>
    </row>
    <row r="21" spans="1:4" x14ac:dyDescent="0.35">
      <c r="A21" t="s">
        <v>233</v>
      </c>
      <c r="B21" t="s">
        <v>234</v>
      </c>
      <c r="C21" t="s">
        <v>235</v>
      </c>
      <c r="D21">
        <v>0</v>
      </c>
    </row>
    <row r="22" spans="1:4" x14ac:dyDescent="0.35">
      <c r="A22" t="s">
        <v>236</v>
      </c>
      <c r="B22" t="s">
        <v>237</v>
      </c>
      <c r="C22" t="s">
        <v>235</v>
      </c>
      <c r="D22">
        <v>0</v>
      </c>
    </row>
    <row r="23" spans="1:4" x14ac:dyDescent="0.35">
      <c r="A23" s="19" t="s">
        <v>238</v>
      </c>
      <c r="B23" s="6" t="s">
        <v>239</v>
      </c>
      <c r="C23" t="s">
        <v>239</v>
      </c>
      <c r="D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833D-C52A-45DB-83F3-E35B9B15059D}">
  <sheetPr>
    <tabColor theme="9"/>
  </sheetPr>
  <dimension ref="A1:S19"/>
  <sheetViews>
    <sheetView zoomScale="70" zoomScaleNormal="70" workbookViewId="0">
      <pane ySplit="1" topLeftCell="A2" activePane="bottomLeft" state="frozen"/>
      <selection activeCell="O195" sqref="O195"/>
      <selection pane="bottomLeft" activeCell="I2" sqref="I2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bestFit="1" customWidth="1"/>
    <col min="9" max="9" width="15.1796875" customWidth="1"/>
    <col min="10" max="10" width="15.1796875" style="32" customWidth="1"/>
    <col min="11" max="11" width="15.1796875" customWidth="1"/>
    <col min="12" max="12" width="17.453125" style="83" customWidth="1"/>
    <col min="13" max="13" width="15.1796875" customWidth="1"/>
    <col min="14" max="14" width="18.453125" style="11" customWidth="1"/>
    <col min="15" max="15" width="19.1796875" customWidth="1"/>
    <col min="16" max="16" width="18.7265625" customWidth="1"/>
    <col min="17" max="17" width="15.1796875" style="84" customWidth="1"/>
    <col min="18" max="19" width="15.1796875" customWidth="1"/>
  </cols>
  <sheetData>
    <row r="1" spans="1:19" s="5" customFormat="1" ht="87.65" customHeight="1" x14ac:dyDescent="0.35">
      <c r="A1" s="77" t="s">
        <v>1048</v>
      </c>
      <c r="B1" s="77" t="s">
        <v>1049</v>
      </c>
      <c r="C1" s="77" t="s">
        <v>86</v>
      </c>
      <c r="D1" s="77" t="s">
        <v>1050</v>
      </c>
      <c r="E1" s="74" t="s">
        <v>455</v>
      </c>
      <c r="F1" s="75" t="s">
        <v>456</v>
      </c>
      <c r="G1" s="75" t="s">
        <v>980</v>
      </c>
      <c r="H1" s="75" t="s">
        <v>981</v>
      </c>
      <c r="I1" s="75" t="s">
        <v>457</v>
      </c>
      <c r="J1" s="76" t="s">
        <v>982</v>
      </c>
      <c r="K1" s="77" t="s">
        <v>3</v>
      </c>
      <c r="L1" s="78" t="s">
        <v>465</v>
      </c>
      <c r="M1" s="79" t="s">
        <v>463</v>
      </c>
      <c r="N1" s="79" t="s">
        <v>467</v>
      </c>
      <c r="O1" s="77" t="s">
        <v>983</v>
      </c>
      <c r="P1" s="77" t="s">
        <v>984</v>
      </c>
      <c r="Q1" s="80" t="s">
        <v>985</v>
      </c>
      <c r="R1" s="77" t="s">
        <v>986</v>
      </c>
      <c r="S1" s="77" t="s">
        <v>987</v>
      </c>
    </row>
    <row r="2" spans="1:19" x14ac:dyDescent="0.35">
      <c r="A2" t="s">
        <v>990</v>
      </c>
      <c r="B2" t="s">
        <v>991</v>
      </c>
      <c r="C2" s="81" t="s">
        <v>995</v>
      </c>
      <c r="D2" s="82">
        <v>3</v>
      </c>
      <c r="E2" s="19" t="s">
        <v>197</v>
      </c>
      <c r="F2" t="str">
        <f>VLOOKUP(E2,TaskValues_ref!E:F,2,FALSE)</f>
        <v>Normal labor management</v>
      </c>
      <c r="G2" t="str">
        <f>VLOOKUP($E2,TaskValues_ref!$E:$Z,3,FALSE)</f>
        <v>Clinical</v>
      </c>
      <c r="H2" t="str">
        <f>VLOOKUP($E2,TaskValues_ref!$E:$Z,4,FALSE)</f>
        <v>Acute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1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15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35">
      <c r="A3" t="s">
        <v>990</v>
      </c>
      <c r="B3" t="s">
        <v>991</v>
      </c>
      <c r="C3" s="81" t="s">
        <v>995</v>
      </c>
      <c r="D3" s="82">
        <v>5</v>
      </c>
      <c r="E3" s="19" t="s">
        <v>199</v>
      </c>
      <c r="F3" t="str">
        <f>VLOOKUP(E3,TaskValues_ref!E:F,2,FALSE)</f>
        <v>Emergency OB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Pregnancy</v>
      </c>
      <c r="J3" s="32" t="str">
        <f>VLOOKUP($E3,TaskValues_ref!$E:$Z,6,FALSE)</f>
        <v>births</v>
      </c>
      <c r="K3" t="str">
        <f>VLOOKUP($E3,TaskValues_ref!$E:$Z,10,FALSE)</f>
        <v>Ethiopia</v>
      </c>
      <c r="L3" s="83">
        <f>IF(VLOOKUP($E3,TaskValues_ref!$E:$Z,11,FALSE)=0,"",VLOOKUP($E3,TaskValues_ref!$E:$Z,11,FALSE))</f>
        <v>0.1902111301461854</v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1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30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35">
      <c r="A4" t="s">
        <v>990</v>
      </c>
      <c r="B4" t="s">
        <v>991</v>
      </c>
      <c r="C4" s="81" t="s">
        <v>999</v>
      </c>
      <c r="D4" s="82">
        <v>7</v>
      </c>
      <c r="E4" s="19" t="s">
        <v>205</v>
      </c>
      <c r="F4" t="str">
        <f>VLOOKUP(E4,TaskValues_ref!E:F,2,FALSE)</f>
        <v>PNC home visits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Pregnancy</v>
      </c>
      <c r="J4" s="32" t="str">
        <f>VLOOKUP($E4,TaskValues_ref!$E:$Z,6,FALSE)</f>
        <v>births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>
        <f>IF(VLOOKUP($E4,TaskValues_ref!$E:$Z,16,FALSE)=0,"",VLOOKUP($E4,TaskValues_ref!$E:$Z,16,FALSE))</f>
        <v>2</v>
      </c>
      <c r="P4" t="str">
        <f>IF(VLOOKUP($E4,TaskValues_ref!$E:$Z,17,FALSE)=0,"",VLOOKUP($E4,TaskValues_ref!$E:$Z,17,FALSE))</f>
        <v/>
      </c>
      <c r="Q4">
        <f>IF(VLOOKUP($E4,TaskValues_ref!$E:$Z,18,FALSE)=0,"",VLOOKUP($E4,TaskValues_ref!$E:$Z,18,FALSE))</f>
        <v>60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35">
      <c r="A5" t="s">
        <v>990</v>
      </c>
      <c r="B5" s="81" t="s">
        <v>1004</v>
      </c>
      <c r="D5" s="82">
        <v>19</v>
      </c>
      <c r="E5" s="19" t="s">
        <v>1006</v>
      </c>
      <c r="F5" t="str">
        <f>VLOOKUP(E5,TaskValues_ref!E:F,2,FALSE)</f>
        <v>Fever, excluding diarrhea and ARI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Sick child</v>
      </c>
      <c r="J5" s="32" t="str">
        <f>VLOOKUP($E5,TaskValues_ref!$E:$Z,6,FALSE)</f>
        <v>1-4</v>
      </c>
      <c r="K5" t="str">
        <f>VLOOKUP($E5,TaskValues_ref!$E:$Z,10,FALSE)</f>
        <v>Ethiopia</v>
      </c>
      <c r="L5" s="83" t="str">
        <f>IF(VLOOKUP($E5,TaskValues_ref!$E:$Z,11,FALSE)=0,"",VLOOKUP($E5,TaskValues_ref!$E:$Z,11,FALSE))</f>
        <v/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0.98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35">
      <c r="A6" t="s">
        <v>990</v>
      </c>
      <c r="B6" s="81" t="s">
        <v>1004</v>
      </c>
      <c r="D6" s="82">
        <v>23</v>
      </c>
      <c r="E6" s="19" t="str">
        <f t="shared" ref="E6" si="0">_xlfn.CONCAT("FH.MN.",D6)</f>
        <v>FH.MN.23</v>
      </c>
      <c r="F6" t="str">
        <f>VLOOKUP(E6,TaskValues_ref!E:F,2,FALSE)</f>
        <v>Deworming &amp; VitA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Nutrition</v>
      </c>
      <c r="J6" s="32" t="str">
        <f>VLOOKUP($E6,TaskValues_ref!$E:$Z,6,FALSE)</f>
        <v>1-4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>
        <f>IF(VLOOKUP($E6,TaskValues_ref!$E:$Z,17,FALSE)=0,"",VLOOKUP($E6,TaskValues_ref!$E:$Z,17,FALSE))</f>
        <v>2</v>
      </c>
      <c r="Q6">
        <f>IF(VLOOKUP($E6,TaskValues_ref!$E:$Z,18,FALSE)=0,"",VLOOKUP($E6,TaskValues_ref!$E:$Z,18,FALSE))</f>
        <v>5</v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35">
      <c r="A7" t="s">
        <v>990</v>
      </c>
      <c r="B7" s="81" t="s">
        <v>1010</v>
      </c>
      <c r="D7" s="82">
        <v>34</v>
      </c>
      <c r="E7" s="19" t="s">
        <v>647</v>
      </c>
      <c r="F7" t="str">
        <f>VLOOKUP(E7,TaskValues_ref!E:F,2,FALSE)</f>
        <v>RI adverse effects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Immunization</v>
      </c>
      <c r="J7" s="32" t="str">
        <f>VLOOKUP($E7,TaskValues_ref!$E:$Z,6,FALSE)</f>
        <v>-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1.4999999999999999E-2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>
        <f>IF(VLOOKUP($E7,TaskValues_ref!$E:$Z,16,FALSE)=0,"",VLOOKUP($E7,TaskValues_ref!$E:$Z,16,FALSE))</f>
        <v>1</v>
      </c>
      <c r="P7" t="str">
        <f>IF(VLOOKUP($E7,TaskValues_ref!$E:$Z,17,FALSE)=0,"",VLOOKUP($E7,TaskValues_ref!$E:$Z,17,FALSE))</f>
        <v/>
      </c>
      <c r="Q7">
        <f>IF(VLOOKUP($E7,TaskValues_ref!$E:$Z,18,FALSE)=0,"",VLOOKUP($E7,TaskValues_ref!$E:$Z,18,FALSE))</f>
        <v>5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35">
      <c r="A8" t="s">
        <v>990</v>
      </c>
      <c r="B8" s="81" t="s">
        <v>1011</v>
      </c>
      <c r="D8" s="82">
        <v>61</v>
      </c>
      <c r="E8" s="19" t="str">
        <f t="shared" ref="E8:E9" si="1">_xlfn.CONCAT("FH.FP.",D8)</f>
        <v>FH.FP.61</v>
      </c>
      <c r="F8" t="str">
        <f>VLOOKUP(E8,TaskValues_ref!E:F,2,FALSE)</f>
        <v>Folic acid</v>
      </c>
      <c r="G8" t="str">
        <f>VLOOKUP($E8,TaskValues_ref!$E:$Z,3,FALSE)</f>
        <v>Clinical</v>
      </c>
      <c r="H8" t="str">
        <f>VLOOKUP($E8,TaskValues_ref!$E:$Z,4,FALSE)</f>
        <v>Preventive</v>
      </c>
      <c r="I8" t="str">
        <f>VLOOKUP($E8,TaskValues_ref!$E:$Z,5,FALSE)</f>
        <v>Family planning</v>
      </c>
      <c r="J8" s="32" t="str">
        <f>VLOOKUP($E8,TaskValues_ref!$E:$Z,6,FALSE)</f>
        <v>births</v>
      </c>
      <c r="K8" t="str">
        <f>VLOOKUP($E8,TaskValues_ref!$E:$Z,10,FALSE)</f>
        <v>Ethiopia</v>
      </c>
      <c r="L8" s="83">
        <f>IF(VLOOKUP($E8,TaskValues_ref!$E:$Z,11,FALSE)=0,"",VLOOKUP($E8,TaskValues_ref!$E:$Z,11,FALSE))</f>
        <v>1</v>
      </c>
      <c r="M8" t="str">
        <f>IF(VLOOKUP($E8,TaskValues_ref!$E:$Z,13,FALSE)=0,"",VLOOKUP($E8,TaskValues_ref!$E:$Z,13,FALSE))</f>
        <v/>
      </c>
      <c r="N8" s="11">
        <f>IF(VLOOKUP($E8,TaskValues_ref!$E:$Z,15,FALSE)=0,"",VLOOKUP($E8,TaskValues_ref!$E:$Z,15,FALSE))</f>
        <v>1</v>
      </c>
      <c r="O8" t="str">
        <f>IF(VLOOKUP($E8,TaskValues_ref!$E:$Z,16,FALSE)=0,"",VLOOKUP($E8,TaskValues_ref!$E:$Z,16,FALSE))</f>
        <v/>
      </c>
      <c r="P8" t="str">
        <f>IF(VLOOKUP($E8,TaskValues_ref!$E:$Z,17,FALSE)=0,"",VLOOKUP($E8,TaskValues_ref!$E:$Z,17,FALSE))</f>
        <v/>
      </c>
      <c r="Q8" t="str">
        <f>IF(VLOOKUP($E8,TaskValues_ref!$E:$Z,18,FALSE)=0,"",VLOOKUP($E8,TaskValues_ref!$E:$Z,18,FALSE))</f>
        <v/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35">
      <c r="A9" t="s">
        <v>990</v>
      </c>
      <c r="B9" s="81" t="s">
        <v>1011</v>
      </c>
      <c r="D9" s="82">
        <v>62</v>
      </c>
      <c r="E9" s="19" t="str">
        <f t="shared" si="1"/>
        <v>FH.FP.62</v>
      </c>
      <c r="F9" t="str">
        <f>VLOOKUP(E9,TaskValues_ref!E:F,2,FALSE)</f>
        <v>SRH counseling for men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Sexual health</v>
      </c>
      <c r="J9" s="32" t="str">
        <f>VLOOKUP($E9,TaskValues_ref!$E:$Z,6,FALSE)</f>
        <v>men 15-49</v>
      </c>
      <c r="K9" t="str">
        <f>VLOOKUP($E9,TaskValues_ref!$E:$Z,10,FALSE)</f>
        <v>Ethiopia</v>
      </c>
      <c r="L9" s="83">
        <f>IF(VLOOKUP($E9,TaskValues_ref!$E:$Z,11,FALSE)=0,"",VLOOKUP($E9,TaskValues_ref!$E:$Z,11,FALSE))</f>
        <v>1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1</v>
      </c>
      <c r="O9" t="str">
        <f>IF(VLOOKUP($E9,TaskValues_ref!$E:$Z,16,FALSE)=0,"",VLOOKUP($E9,TaskValues_ref!$E:$Z,16,FALSE))</f>
        <v/>
      </c>
      <c r="P9">
        <f>IF(VLOOKUP($E9,TaskValues_ref!$E:$Z,17,FALSE)=0,"",VLOOKUP($E9,TaskValues_ref!$E:$Z,17,FALSE))</f>
        <v>0.1</v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35">
      <c r="A10" s="81" t="s">
        <v>1014</v>
      </c>
      <c r="B10" s="81" t="s">
        <v>1015</v>
      </c>
      <c r="C10" s="81" t="s">
        <v>224</v>
      </c>
      <c r="D10" s="81">
        <v>102</v>
      </c>
      <c r="E10" s="19" t="str">
        <f>_xlfn.CONCAT("DPC.Mlr.",D10)</f>
        <v>DPC.Mlr.102</v>
      </c>
      <c r="F10" t="str">
        <f>VLOOKUP(E10,TaskValues_ref!E:F,2,FALSE)</f>
        <v>Vector control</v>
      </c>
      <c r="G10" t="str">
        <f>VLOOKUP($E10,TaskValues_ref!$E:$Z,3,FALSE)</f>
        <v>Non-clinical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0.21276595744680851</v>
      </c>
      <c r="M10" t="str">
        <f>IF(VLOOKUP($E10,TaskValues_ref!$E:$Z,13,FALSE)=0,"",VLOOKUP($E10,TaskValues_ref!$E:$Z,13,FALSE))</f>
        <v/>
      </c>
      <c r="N10" s="11" t="str">
        <f>IF(VLOOKUP($E10,TaskValues_ref!$E:$Z,15,FALSE)=0,"",VLOOKUP($E10,TaskValues_ref!$E:$Z,15,FALSE))</f>
        <v/>
      </c>
      <c r="O10" t="str">
        <f>IF(VLOOKUP($E10,TaskValues_ref!$E:$Z,16,FALSE)=0,"",VLOOKUP($E10,TaskValues_ref!$E:$Z,16,FALSE))</f>
        <v/>
      </c>
      <c r="P10">
        <f>IF(VLOOKUP($E10,TaskValues_ref!$E:$Z,17,FALSE)=0,"",VLOOKUP($E10,TaskValues_ref!$E:$Z,17,FALSE))</f>
        <v>1</v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35">
      <c r="A11" s="81" t="s">
        <v>1014</v>
      </c>
      <c r="B11" s="81" t="s">
        <v>1015</v>
      </c>
      <c r="C11" s="81" t="s">
        <v>224</v>
      </c>
      <c r="D11" s="81">
        <v>103</v>
      </c>
      <c r="E11" s="19" t="s">
        <v>225</v>
      </c>
      <c r="F11" t="str">
        <f>VLOOKUP(E11,TaskValues_ref!E:F,2,FALSE)</f>
        <v>Uncomplicated malaria in children</v>
      </c>
      <c r="G11" t="str">
        <f>VLOOKUP($E11,TaskValues_ref!$E:$Z,3,FALSE)</f>
        <v>Clinical</v>
      </c>
      <c r="H11" t="str">
        <f>VLOOKUP($E11,TaskValues_ref!$E:$Z,4,FALSE)</f>
        <v>Acute</v>
      </c>
      <c r="I11" t="str">
        <f>VLOOKUP($E11,TaskValues_ref!$E:$Z,5,FALSE)</f>
        <v>Malaria</v>
      </c>
      <c r="J11" s="32" t="str">
        <f>VLOOKUP($E11,TaskValues_ref!$E:$Z,6,FALSE)</f>
        <v>1-18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3.3000000000000002E-2</v>
      </c>
      <c r="M11" t="str">
        <f>IF(VLOOKUP($E11,TaskValues_ref!$E:$Z,13,FALSE)=0,"",VLOOKUP($E11,TaskValues_ref!$E:$Z,13,FALSE))</f>
        <v/>
      </c>
      <c r="N11" s="11">
        <f>IF(VLOOKUP($E11,TaskValues_ref!$E:$Z,15,FALSE)=0,"",VLOOKUP($E11,TaskValues_ref!$E:$Z,15,FALSE))</f>
        <v>0.88</v>
      </c>
      <c r="O11">
        <f>IF(VLOOKUP($E11,TaskValues_ref!$E:$Z,16,FALSE)=0,"",VLOOKUP($E11,TaskValues_ref!$E:$Z,16,FALSE))</f>
        <v>1</v>
      </c>
      <c r="P11" t="str">
        <f>IF(VLOOKUP($E11,TaskValues_ref!$E:$Z,17,FALSE)=0,"",VLOOKUP($E11,TaskValues_ref!$E:$Z,17,FALSE))</f>
        <v/>
      </c>
      <c r="Q11">
        <f>IF(VLOOKUP($E11,TaskValues_ref!$E:$Z,18,FALSE)=0,"",VLOOKUP($E11,TaskValues_ref!$E:$Z,18,FALSE))</f>
        <v>10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35">
      <c r="A12" s="81" t="s">
        <v>1014</v>
      </c>
      <c r="B12" s="81" t="s">
        <v>1015</v>
      </c>
      <c r="C12" s="81" t="s">
        <v>224</v>
      </c>
      <c r="D12" s="81">
        <v>103</v>
      </c>
      <c r="E12" s="19" t="s">
        <v>227</v>
      </c>
      <c r="F12" t="str">
        <f>VLOOKUP(E12,TaskValues_ref!E:F,2,FALSE)</f>
        <v>Testing non-malaria cases</v>
      </c>
      <c r="G12" t="str">
        <f>VLOOKUP($E12,TaskValues_ref!$E:$Z,3,FALSE)</f>
        <v>Clinical</v>
      </c>
      <c r="H12" t="str">
        <f>VLOOKUP($E12,TaskValues_ref!$E:$Z,4,FALSE)</f>
        <v>Public Health</v>
      </c>
      <c r="I12" t="str">
        <f>VLOOKUP($E12,TaskValues_ref!$E:$Z,5,FALSE)</f>
        <v>Malaria</v>
      </c>
      <c r="J12" s="32" t="str">
        <f>VLOOKUP($E12,TaskValues_ref!$E:$Z,6,FALSE)</f>
        <v>all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3.6788000000000001E-2</v>
      </c>
      <c r="M12">
        <f>IF(VLOOKUP($E12,TaskValues_ref!$E:$Z,13,FALSE)=0,"",VLOOKUP($E12,TaskValues_ref!$E:$Z,13,FALSE))</f>
        <v>4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35">
      <c r="A13" s="81" t="s">
        <v>1014</v>
      </c>
      <c r="B13" s="81" t="s">
        <v>1019</v>
      </c>
      <c r="C13" s="81" t="s">
        <v>893</v>
      </c>
      <c r="D13" s="81">
        <v>118</v>
      </c>
      <c r="E13" s="19" t="str">
        <f>_xlfn.CONCAT("DPC.Cncr.",D13)</f>
        <v>DPC.Cncr.118</v>
      </c>
      <c r="F13" t="str">
        <f>VLOOKUP(E13,TaskValues_ref!E:F,2,FALSE)</f>
        <v>Clinical breast exams</v>
      </c>
      <c r="G13" t="str">
        <f>VLOOKUP($E13,TaskValues_ref!$E:$Z,3,FALSE)</f>
        <v>Clinical</v>
      </c>
      <c r="H13" t="str">
        <f>VLOOKUP($E13,TaskValues_ref!$E:$Z,4,FALSE)</f>
        <v>Preventive</v>
      </c>
      <c r="I13" t="str">
        <f>VLOOKUP($E13,TaskValues_ref!$E:$Z,5,FALSE)</f>
        <v>NCDs</v>
      </c>
      <c r="J13" s="32" t="str">
        <f>VLOOKUP($E13,TaskValues_ref!$E:$Z,6,FALSE)</f>
        <v>women 15-49</v>
      </c>
      <c r="K13" t="str">
        <f>VLOOKUP($E13,TaskValues_ref!$E:$Z,10,FALSE)</f>
        <v>Ethiopia</v>
      </c>
      <c r="L13" s="83">
        <f>IF(VLOOKUP($E13,TaskValues_ref!$E:$Z,11,FALSE)=0,"",VLOOKUP($E13,TaskValues_ref!$E:$Z,11,FALSE))</f>
        <v>1</v>
      </c>
      <c r="M13">
        <f>IF(VLOOKUP($E13,TaskValues_ref!$E:$Z,13,FALSE)=0,"",VLOOKUP($E13,TaskValues_ref!$E:$Z,13,FALSE))</f>
        <v>0.5</v>
      </c>
      <c r="N13" s="11">
        <f>IF(VLOOKUP($E13,TaskValues_ref!$E:$Z,15,FALSE)=0,"",VLOOKUP($E13,TaskValues_ref!$E:$Z,15,FALSE))</f>
        <v>1</v>
      </c>
      <c r="O13" t="str">
        <f>IF(VLOOKUP($E13,TaskValues_ref!$E:$Z,16,FALSE)=0,"",VLOOKUP($E13,TaskValues_ref!$E:$Z,16,FALSE))</f>
        <v/>
      </c>
      <c r="P13">
        <f>IF(VLOOKUP($E13,TaskValues_ref!$E:$Z,17,FALSE)=0,"",VLOOKUP($E13,TaskValues_ref!$E:$Z,17,FALSE))</f>
        <v>1</v>
      </c>
      <c r="Q13">
        <f>IF(VLOOKUP($E13,TaskValues_ref!$E:$Z,18,FALSE)=0,"",VLOOKUP($E13,TaskValues_ref!$E:$Z,18,FALSE))</f>
        <v>5</v>
      </c>
      <c r="R13" t="str">
        <f>IF(VLOOKUP($E13,TaskValues_ref!$E:$Z,19,FALSE)=0,"",VLOOKUP($E13,TaskValues_ref!$E:$Z,19,FALSE))</f>
        <v/>
      </c>
      <c r="S13" t="str">
        <f>IF(VLOOKUP($E13,TaskValues_ref!$E:$Z,20,FALSE)=0,"",VLOOKUP($E13,TaskValues_ref!$E:$Z,20,FALSE))</f>
        <v/>
      </c>
    </row>
    <row r="14" spans="1:19" x14ac:dyDescent="0.35">
      <c r="A14" s="81" t="s">
        <v>1014</v>
      </c>
      <c r="B14" s="81" t="s">
        <v>1019</v>
      </c>
      <c r="C14" s="81" t="s">
        <v>837</v>
      </c>
      <c r="D14" s="81">
        <v>124</v>
      </c>
      <c r="E14" s="19" t="str">
        <f>_xlfn.CONCAT("DPC.Dbt.",D14)</f>
        <v>DPC.Dbt.124</v>
      </c>
      <c r="F14" t="str">
        <f>VLOOKUP(E14,TaskValues_ref!E:F,2,FALSE)</f>
        <v>Screening for type 2 diabetes</v>
      </c>
      <c r="G14" t="str">
        <f>VLOOKUP($E14,TaskValues_ref!$E:$Z,3,FALSE)</f>
        <v>Clinical</v>
      </c>
      <c r="H14" t="str">
        <f>VLOOKUP($E14,TaskValues_ref!$E:$Z,4,FALSE)</f>
        <v>Preventive</v>
      </c>
      <c r="I14" t="str">
        <f>VLOOKUP($E14,TaskValues_ref!$E:$Z,5,FALSE)</f>
        <v>NCDs</v>
      </c>
      <c r="J14" s="32" t="str">
        <f>VLOOKUP($E14,TaskValues_ref!$E:$Z,6,FALSE)</f>
        <v>adults 35+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1</v>
      </c>
      <c r="M14">
        <f>IF(VLOOKUP($E14,TaskValues_ref!$E:$Z,13,FALSE)=0,"",VLOOKUP($E14,TaskValues_ref!$E:$Z,13,FALSE))</f>
        <v>0.2</v>
      </c>
      <c r="N14" s="11">
        <f>IF(VLOOKUP($E14,TaskValues_ref!$E:$Z,15,FALSE)=0,"",VLOOKUP($E14,TaskValues_ref!$E:$Z,15,FALSE))</f>
        <v>1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15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35">
      <c r="A15" s="81" t="s">
        <v>1028</v>
      </c>
      <c r="D15" s="81" t="s">
        <v>1029</v>
      </c>
      <c r="E15" s="19" t="s">
        <v>1030</v>
      </c>
      <c r="F15" t="str">
        <f>VLOOKUP(E15,TaskValues_ref!E:F,2,FALSE)</f>
        <v>Model household program</v>
      </c>
      <c r="G15" t="str">
        <f>VLOOKUP($E15,TaskValues_ref!$E:$Z,3,FALSE)</f>
        <v>Non-clinical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all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15</v>
      </c>
      <c r="S15" t="str">
        <f>IF(VLOOKUP($E15,TaskValues_ref!$E:$Z,20,FALSE)=0,"",VLOOKUP($E15,TaskValues_ref!$E:$Z,20,FALSE))</f>
        <v/>
      </c>
    </row>
    <row r="16" spans="1:19" x14ac:dyDescent="0.35">
      <c r="A16" s="81" t="s">
        <v>1051</v>
      </c>
      <c r="E16" s="19" t="s">
        <v>1032</v>
      </c>
      <c r="F16" t="str">
        <f>VLOOKUP(E16,TaskValues_ref!E:F,2,FALSE)</f>
        <v>Travel HEH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all</v>
      </c>
      <c r="K16" t="str">
        <f>VLOOKUP($E16,TaskValues_ref!$E:$Z,10,FALSE)</f>
        <v>Ethiopia</v>
      </c>
      <c r="L16" s="83">
        <f>IF(VLOOKUP($E16,TaskValues_ref!$E:$Z,11,FALSE)=0,"",VLOOKUP($E16,TaskValues_ref!$E:$Z,11,FALSE))</f>
        <v>0.5</v>
      </c>
      <c r="M16" t="str">
        <f>IF(VLOOKUP($E16,TaskValues_ref!$E:$Z,13,FALSE)=0,"",VLOOKUP($E16,TaskValues_ref!$E:$Z,13,FALSE))</f>
        <v/>
      </c>
      <c r="N16" s="11">
        <f>IF(VLOOKUP($E16,TaskValues_ref!$E:$Z,15,FALSE)=0,"",VLOOKUP($E16,TaskValues_ref!$E:$Z,15,FALSE))</f>
        <v>0.98</v>
      </c>
      <c r="O16">
        <f>IF(VLOOKUP($E16,TaskValues_ref!$E:$Z,16,FALSE)=0,"",VLOOKUP($E16,TaskValues_ref!$E:$Z,16,FALSE))</f>
        <v>1</v>
      </c>
      <c r="P16" t="str">
        <f>IF(VLOOKUP($E16,TaskValues_ref!$E:$Z,17,FALSE)=0,"",VLOOKUP($E16,TaskValues_ref!$E:$Z,17,FALSE))</f>
        <v/>
      </c>
      <c r="Q16">
        <f>IF(VLOOKUP($E16,TaskValues_ref!$E:$Z,18,FALSE)=0,"",VLOOKUP($E16,TaskValues_ref!$E:$Z,18,FALSE))</f>
        <v>5.3832494807158797</v>
      </c>
      <c r="R16" t="str">
        <f>IF(VLOOKUP($E16,TaskValues_ref!$E:$Z,19,FALSE)=0,"",VLOOKUP($E16,TaskValues_ref!$E:$Z,19,FALSE))</f>
        <v/>
      </c>
      <c r="S16" t="str">
        <f>IF(VLOOKUP($E16,TaskValues_ref!$E:$Z,20,FALSE)=0,"",VLOOKUP($E16,TaskValues_ref!$E:$Z,20,FALSE))</f>
        <v/>
      </c>
    </row>
    <row r="17" spans="5:19" x14ac:dyDescent="0.35">
      <c r="E17" s="19" t="s">
        <v>1036</v>
      </c>
      <c r="F17" t="s">
        <v>1037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  <row r="18" spans="5:19" x14ac:dyDescent="0.35">
      <c r="E18" s="19" t="s">
        <v>1040</v>
      </c>
      <c r="F18" t="s">
        <v>1041</v>
      </c>
      <c r="G18" t="str">
        <f>VLOOKUP($E18,TaskValues_ref!$E:$Z,3,FALSE)</f>
        <v>Non-productive</v>
      </c>
      <c r="H18" t="str">
        <f>VLOOKUP($E18,TaskValues_ref!$E:$Z,4,FALSE)</f>
        <v>-</v>
      </c>
      <c r="I18" t="str">
        <f>VLOOKUP($E18,TaskValues_ref!$E:$Z,5,FALSE)</f>
        <v>-</v>
      </c>
      <c r="J18" s="32" t="str">
        <f>VLOOKUP($E18,TaskValues_ref!$E:$Z,6,FALSE)</f>
        <v>-</v>
      </c>
      <c r="K18" t="str">
        <f>VLOOKUP($E18,TaskValues_ref!$E:$Z,10,FALSE)</f>
        <v>Ethiopia</v>
      </c>
      <c r="L18" s="83" t="str">
        <f>IF(VLOOKUP($E18,TaskValues_ref!$E:$Z,11,FALSE)=0,"",VLOOKUP($E18,TaskValues_ref!$E:$Z,11,FALSE))</f>
        <v/>
      </c>
      <c r="M18" t="str">
        <f>IF(VLOOKUP($E18,TaskValues_ref!$E:$Z,13,FALSE)=0,"",VLOOKUP($E18,TaskValues_ref!$E:$Z,13,FALSE))</f>
        <v/>
      </c>
      <c r="N18" s="11" t="str">
        <f>IF(VLOOKUP($E18,TaskValues_ref!$E:$Z,15,FALSE)=0,"",VLOOKUP($E18,TaskValues_ref!$E:$Z,15,FALSE))</f>
        <v/>
      </c>
      <c r="O18" t="str">
        <f>IF(VLOOKUP($E18,TaskValues_ref!$E:$Z,16,FALSE)=0,"",VLOOKUP($E18,TaskValues_ref!$E:$Z,16,FALSE))</f>
        <v/>
      </c>
      <c r="P18" t="str">
        <f>IF(VLOOKUP($E18,TaskValues_ref!$E:$Z,17,FALSE)=0,"",VLOOKUP($E18,TaskValues_ref!$E:$Z,17,FALSE))</f>
        <v/>
      </c>
      <c r="Q18" t="str">
        <f>IF(VLOOKUP($E18,TaskValues_ref!$E:$Z,18,FALSE)=0,"",VLOOKUP($E18,TaskValues_ref!$E:$Z,18,FALSE))</f>
        <v/>
      </c>
      <c r="R18">
        <f>IF(VLOOKUP($E18,TaskValues_ref!$E:$Z,19,FALSE)=0,"",VLOOKUP($E18,TaskValues_ref!$E:$Z,19,FALSE))</f>
        <v>4.5120000000000005</v>
      </c>
      <c r="S18" t="str">
        <f>IF(VLOOKUP($E18,TaskValues_ref!$E:$Z,20,FALSE)=0,"",VLOOKUP($E18,TaskValues_ref!$E:$Z,20,FALSE))</f>
        <v/>
      </c>
    </row>
    <row r="19" spans="5:19" x14ac:dyDescent="0.35">
      <c r="E19" s="19" t="s">
        <v>1046</v>
      </c>
      <c r="F19" t="s">
        <v>1047</v>
      </c>
      <c r="G19" t="str">
        <f>VLOOKUP($E19,TaskValues_ref!$E:$Z,3,FALSE)</f>
        <v>Non-productive</v>
      </c>
      <c r="H19" t="str">
        <f>VLOOKUP($E19,TaskValues_ref!$E:$Z,4,FALSE)</f>
        <v>-</v>
      </c>
      <c r="I19" t="str">
        <f>VLOOKUP($E19,TaskValues_ref!$E:$Z,5,FALSE)</f>
        <v>-</v>
      </c>
      <c r="J19" s="32" t="str">
        <f>VLOOKUP($E19,TaskValues_ref!$E:$Z,6,FALSE)</f>
        <v>-</v>
      </c>
      <c r="K19" t="str">
        <f>VLOOKUP($E19,TaskValues_ref!$E:$Z,10,FALSE)</f>
        <v>Ethiopia</v>
      </c>
      <c r="L19" s="83" t="str">
        <f>IF(VLOOKUP($E19,TaskValues_ref!$E:$Z,11,FALSE)=0,"",VLOOKUP($E19,TaskValues_ref!$E:$Z,11,FALSE))</f>
        <v/>
      </c>
      <c r="M19" t="str">
        <f>IF(VLOOKUP($E19,TaskValues_ref!$E:$Z,13,FALSE)=0,"",VLOOKUP($E19,TaskValues_ref!$E:$Z,13,FALSE))</f>
        <v/>
      </c>
      <c r="N19" s="11" t="str">
        <f>IF(VLOOKUP($E19,TaskValues_ref!$E:$Z,15,FALSE)=0,"",VLOOKUP($E19,TaskValues_ref!$E:$Z,15,FALSE))</f>
        <v/>
      </c>
      <c r="O19" t="str">
        <f>IF(VLOOKUP($E19,TaskValues_ref!$E:$Z,16,FALSE)=0,"",VLOOKUP($E19,TaskValues_ref!$E:$Z,16,FALSE))</f>
        <v/>
      </c>
      <c r="P19" t="str">
        <f>IF(VLOOKUP($E19,TaskValues_ref!$E:$Z,17,FALSE)=0,"",VLOOKUP($E19,TaskValues_ref!$E:$Z,17,FALSE))</f>
        <v/>
      </c>
      <c r="Q19" t="str">
        <f>IF(VLOOKUP($E19,TaskValues_ref!$E:$Z,18,FALSE)=0,"",VLOOKUP($E19,TaskValues_ref!$E:$Z,18,FALSE))</f>
        <v/>
      </c>
      <c r="R19">
        <f>IF(VLOOKUP($E19,TaskValues_ref!$E:$Z,19,FALSE)=0,"",VLOOKUP($E19,TaskValues_ref!$E:$Z,19,FALSE))</f>
        <v>4.5120000000000005</v>
      </c>
      <c r="S19" t="str">
        <f>IF(VLOOKUP($E19,TaskValues_ref!$E:$Z,20,FALSE)=0,"",VLOOKUP($E19,TaskValues_ref!$E:$Z,20,FALSE))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067F7C-0A46-4CBB-94D8-3D38458F467A}">
          <x14:formula1>
            <xm:f>Lookup!$F$2:$F$45</xm:f>
          </x14:formula1>
          <xm:sqref>J2:J19</xm:sqref>
        </x14:dataValidation>
        <x14:dataValidation type="list" allowBlank="1" showInputMessage="1" showErrorMessage="1" xr:uid="{06783A20-727E-47F1-A802-B2E2A12A1DE1}">
          <x14:formula1>
            <xm:f>Lookup!$D$2:$D$15</xm:f>
          </x14:formula1>
          <xm:sqref>I2:I19</xm:sqref>
        </x14:dataValidation>
        <x14:dataValidation type="list" allowBlank="1" showInputMessage="1" showErrorMessage="1" xr:uid="{BFEA188C-16C9-4F05-9BC3-4C4F6A6D6BF1}">
          <x14:formula1>
            <xm:f>Lookup!$B$2:$B$6</xm:f>
          </x14:formula1>
          <xm:sqref>H2:H19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6180-7B37-4E7A-93BC-33DD26183C9E}">
  <sheetPr>
    <tabColor theme="9"/>
  </sheetPr>
  <dimension ref="A1:S17"/>
  <sheetViews>
    <sheetView zoomScale="80" zoomScaleNormal="80" workbookViewId="0">
      <pane ySplit="1" topLeftCell="A2" activePane="bottomLeft" state="frozen"/>
      <selection activeCell="O195" sqref="O195"/>
      <selection pane="bottomLeft" activeCell="H7" sqref="H7"/>
    </sheetView>
  </sheetViews>
  <sheetFormatPr defaultRowHeight="14.5" x14ac:dyDescent="0.35"/>
  <cols>
    <col min="1" max="1" width="26.26953125" style="81" bestFit="1" customWidth="1"/>
    <col min="2" max="2" width="24.54296875" style="81" customWidth="1"/>
    <col min="3" max="3" width="17.26953125" style="81" customWidth="1"/>
    <col min="4" max="4" width="5.453125" style="81" bestFit="1" customWidth="1"/>
    <col min="5" max="5" width="15.1796875" style="19" customWidth="1"/>
    <col min="6" max="6" width="42" bestFit="1" customWidth="1"/>
    <col min="7" max="7" width="15.1796875" customWidth="1"/>
    <col min="8" max="8" width="15.453125" bestFit="1" customWidth="1"/>
    <col min="9" max="9" width="15.1796875" customWidth="1"/>
    <col min="10" max="10" width="15.1796875" style="32" customWidth="1"/>
    <col min="11" max="11" width="15.1796875" customWidth="1"/>
    <col min="12" max="12" width="17.453125" style="83" customWidth="1"/>
    <col min="13" max="13" width="15.1796875" customWidth="1"/>
    <col min="14" max="14" width="18.453125" style="11" customWidth="1"/>
    <col min="15" max="15" width="19.1796875" customWidth="1"/>
    <col min="16" max="16" width="18.7265625" customWidth="1"/>
    <col min="17" max="17" width="15.1796875" style="84" customWidth="1"/>
    <col min="18" max="19" width="15.1796875" customWidth="1"/>
  </cols>
  <sheetData>
    <row r="1" spans="1:19" s="5" customFormat="1" ht="87.65" customHeight="1" x14ac:dyDescent="0.35">
      <c r="A1" s="77" t="s">
        <v>1048</v>
      </c>
      <c r="B1" s="77" t="s">
        <v>1049</v>
      </c>
      <c r="C1" s="77" t="s">
        <v>86</v>
      </c>
      <c r="D1" s="77" t="s">
        <v>1050</v>
      </c>
      <c r="E1" s="74" t="s">
        <v>455</v>
      </c>
      <c r="F1" s="75" t="s">
        <v>456</v>
      </c>
      <c r="G1" s="75" t="s">
        <v>980</v>
      </c>
      <c r="H1" s="75" t="s">
        <v>981</v>
      </c>
      <c r="I1" s="75" t="s">
        <v>457</v>
      </c>
      <c r="J1" s="76" t="s">
        <v>982</v>
      </c>
      <c r="K1" s="77" t="s">
        <v>3</v>
      </c>
      <c r="L1" s="78" t="s">
        <v>465</v>
      </c>
      <c r="M1" s="79" t="s">
        <v>463</v>
      </c>
      <c r="N1" s="79" t="s">
        <v>467</v>
      </c>
      <c r="O1" s="77" t="s">
        <v>983</v>
      </c>
      <c r="P1" s="77" t="s">
        <v>984</v>
      </c>
      <c r="Q1" s="80" t="s">
        <v>985</v>
      </c>
      <c r="R1" s="77" t="s">
        <v>986</v>
      </c>
      <c r="S1" s="77" t="s">
        <v>987</v>
      </c>
    </row>
    <row r="2" spans="1:19" x14ac:dyDescent="0.35">
      <c r="A2" t="s">
        <v>990</v>
      </c>
      <c r="B2" t="s">
        <v>991</v>
      </c>
      <c r="C2" s="81" t="s">
        <v>999</v>
      </c>
      <c r="D2" s="82">
        <v>7</v>
      </c>
      <c r="E2" s="19" t="s">
        <v>205</v>
      </c>
      <c r="F2" t="str">
        <f>VLOOKUP(E2,TaskValues_ref!E:F,2,FALSE)</f>
        <v>PNC home visits</v>
      </c>
      <c r="G2" t="str">
        <f>VLOOKUP($E2,TaskValues_ref!$E:$Z,3,FALSE)</f>
        <v>Clinical</v>
      </c>
      <c r="H2" t="str">
        <f>VLOOKUP($E2,TaskValues_ref!$E:$Z,4,FALSE)</f>
        <v>Preventive</v>
      </c>
      <c r="I2" t="str">
        <f>VLOOKUP($E2,TaskValues_ref!$E:$Z,5,FALSE)</f>
        <v>Pregnancy</v>
      </c>
      <c r="J2" s="32" t="str">
        <f>VLOOKUP($E2,TaskValues_ref!$E:$Z,6,FALSE)</f>
        <v>births</v>
      </c>
      <c r="K2" t="str">
        <f>VLOOKUP($E2,TaskValues_ref!$E:$Z,10,FALSE)</f>
        <v>Ethiopia</v>
      </c>
      <c r="L2" s="83">
        <f>IF(VLOOKUP($E2,TaskValues_ref!$E:$Z,11,FALSE)=0,"",VLOOKUP($E2,TaskValues_ref!$E:$Z,11,FALSE))</f>
        <v>1</v>
      </c>
      <c r="M2" t="str">
        <f>IF(VLOOKUP($E2,TaskValues_ref!$E:$Z,13,FALSE)=0,"",VLOOKUP($E2,TaskValues_ref!$E:$Z,13,FALSE))</f>
        <v/>
      </c>
      <c r="N2" s="11">
        <f>IF(VLOOKUP($E2,TaskValues_ref!$E:$Z,15,FALSE)=0,"",VLOOKUP($E2,TaskValues_ref!$E:$Z,15,FALSE))</f>
        <v>1</v>
      </c>
      <c r="O2">
        <f>IF(VLOOKUP($E2,TaskValues_ref!$E:$Z,16,FALSE)=0,"",VLOOKUP($E2,TaskValues_ref!$E:$Z,16,FALSE))</f>
        <v>2</v>
      </c>
      <c r="P2" t="str">
        <f>IF(VLOOKUP($E2,TaskValues_ref!$E:$Z,17,FALSE)=0,"",VLOOKUP($E2,TaskValues_ref!$E:$Z,17,FALSE))</f>
        <v/>
      </c>
      <c r="Q2">
        <f>IF(VLOOKUP($E2,TaskValues_ref!$E:$Z,18,FALSE)=0,"",VLOOKUP($E2,TaskValues_ref!$E:$Z,18,FALSE))</f>
        <v>60</v>
      </c>
      <c r="R2" t="str">
        <f>IF(VLOOKUP($E2,TaskValues_ref!$E:$Z,19,FALSE)=0,"",VLOOKUP($E2,TaskValues_ref!$E:$Z,19,FALSE))</f>
        <v/>
      </c>
      <c r="S2" t="str">
        <f>IF(VLOOKUP($E2,TaskValues_ref!$E:$Z,20,FALSE)=0,"",VLOOKUP($E2,TaskValues_ref!$E:$Z,20,FALSE))</f>
        <v/>
      </c>
    </row>
    <row r="3" spans="1:19" x14ac:dyDescent="0.35">
      <c r="A3" t="s">
        <v>990</v>
      </c>
      <c r="B3" s="81" t="s">
        <v>1004</v>
      </c>
      <c r="D3" s="82">
        <v>19</v>
      </c>
      <c r="E3" s="19" t="s">
        <v>1006</v>
      </c>
      <c r="F3" t="str">
        <f>VLOOKUP(E3,TaskValues_ref!E:F,2,FALSE)</f>
        <v>Fever, excluding diarrhea and ARI</v>
      </c>
      <c r="G3" t="str">
        <f>VLOOKUP($E3,TaskValues_ref!$E:$Z,3,FALSE)</f>
        <v>Clinical</v>
      </c>
      <c r="H3" t="str">
        <f>VLOOKUP($E3,TaskValues_ref!$E:$Z,4,FALSE)</f>
        <v>Acute</v>
      </c>
      <c r="I3" t="str">
        <f>VLOOKUP($E3,TaskValues_ref!$E:$Z,5,FALSE)</f>
        <v>Sick child</v>
      </c>
      <c r="J3" s="32" t="str">
        <f>VLOOKUP($E3,TaskValues_ref!$E:$Z,6,FALSE)</f>
        <v>1-4</v>
      </c>
      <c r="K3" t="str">
        <f>VLOOKUP($E3,TaskValues_ref!$E:$Z,10,FALSE)</f>
        <v>Ethiopia</v>
      </c>
      <c r="L3" s="83" t="str">
        <f>IF(VLOOKUP($E3,TaskValues_ref!$E:$Z,11,FALSE)=0,"",VLOOKUP($E3,TaskValues_ref!$E:$Z,11,FALSE))</f>
        <v/>
      </c>
      <c r="M3" t="str">
        <f>IF(VLOOKUP($E3,TaskValues_ref!$E:$Z,13,FALSE)=0,"",VLOOKUP($E3,TaskValues_ref!$E:$Z,13,FALSE))</f>
        <v/>
      </c>
      <c r="N3" s="11">
        <f>IF(VLOOKUP($E3,TaskValues_ref!$E:$Z,15,FALSE)=0,"",VLOOKUP($E3,TaskValues_ref!$E:$Z,15,FALSE))</f>
        <v>0.98</v>
      </c>
      <c r="O3">
        <f>IF(VLOOKUP($E3,TaskValues_ref!$E:$Z,16,FALSE)=0,"",VLOOKUP($E3,TaskValues_ref!$E:$Z,16,FALSE))</f>
        <v>1</v>
      </c>
      <c r="P3" t="str">
        <f>IF(VLOOKUP($E3,TaskValues_ref!$E:$Z,17,FALSE)=0,"",VLOOKUP($E3,TaskValues_ref!$E:$Z,17,FALSE))</f>
        <v/>
      </c>
      <c r="Q3">
        <f>IF(VLOOKUP($E3,TaskValues_ref!$E:$Z,18,FALSE)=0,"",VLOOKUP($E3,TaskValues_ref!$E:$Z,18,FALSE))</f>
        <v>5</v>
      </c>
      <c r="R3" t="str">
        <f>IF(VLOOKUP($E3,TaskValues_ref!$E:$Z,19,FALSE)=0,"",VLOOKUP($E3,TaskValues_ref!$E:$Z,19,FALSE))</f>
        <v/>
      </c>
      <c r="S3" t="str">
        <f>IF(VLOOKUP($E3,TaskValues_ref!$E:$Z,20,FALSE)=0,"",VLOOKUP($E3,TaskValues_ref!$E:$Z,20,FALSE))</f>
        <v/>
      </c>
    </row>
    <row r="4" spans="1:19" x14ac:dyDescent="0.35">
      <c r="A4" t="s">
        <v>990</v>
      </c>
      <c r="B4" s="81" t="s">
        <v>1004</v>
      </c>
      <c r="D4" s="82">
        <v>23</v>
      </c>
      <c r="E4" s="19" t="str">
        <f t="shared" ref="E4" si="0">_xlfn.CONCAT("FH.MN.",D4)</f>
        <v>FH.MN.23</v>
      </c>
      <c r="F4" t="str">
        <f>VLOOKUP(E4,TaskValues_ref!E:F,2,FALSE)</f>
        <v>Deworming &amp; VitA</v>
      </c>
      <c r="G4" t="str">
        <f>VLOOKUP($E4,TaskValues_ref!$E:$Z,3,FALSE)</f>
        <v>Clinical</v>
      </c>
      <c r="H4" t="str">
        <f>VLOOKUP($E4,TaskValues_ref!$E:$Z,4,FALSE)</f>
        <v>Preventive</v>
      </c>
      <c r="I4" t="str">
        <f>VLOOKUP($E4,TaskValues_ref!$E:$Z,5,FALSE)</f>
        <v>Nutrition</v>
      </c>
      <c r="J4" s="32" t="str">
        <f>VLOOKUP($E4,TaskValues_ref!$E:$Z,6,FALSE)</f>
        <v>1-4</v>
      </c>
      <c r="K4" t="str">
        <f>VLOOKUP($E4,TaskValues_ref!$E:$Z,10,FALSE)</f>
        <v>Ethiopia</v>
      </c>
      <c r="L4" s="83">
        <f>IF(VLOOKUP($E4,TaskValues_ref!$E:$Z,11,FALSE)=0,"",VLOOKUP($E4,TaskValues_ref!$E:$Z,11,FALSE))</f>
        <v>1</v>
      </c>
      <c r="M4" t="str">
        <f>IF(VLOOKUP($E4,TaskValues_ref!$E:$Z,13,FALSE)=0,"",VLOOKUP($E4,TaskValues_ref!$E:$Z,13,FALSE))</f>
        <v/>
      </c>
      <c r="N4" s="11">
        <f>IF(VLOOKUP($E4,TaskValues_ref!$E:$Z,15,FALSE)=0,"",VLOOKUP($E4,TaskValues_ref!$E:$Z,15,FALSE))</f>
        <v>1</v>
      </c>
      <c r="O4" t="str">
        <f>IF(VLOOKUP($E4,TaskValues_ref!$E:$Z,16,FALSE)=0,"",VLOOKUP($E4,TaskValues_ref!$E:$Z,16,FALSE))</f>
        <v/>
      </c>
      <c r="P4">
        <f>IF(VLOOKUP($E4,TaskValues_ref!$E:$Z,17,FALSE)=0,"",VLOOKUP($E4,TaskValues_ref!$E:$Z,17,FALSE))</f>
        <v>2</v>
      </c>
      <c r="Q4">
        <f>IF(VLOOKUP($E4,TaskValues_ref!$E:$Z,18,FALSE)=0,"",VLOOKUP($E4,TaskValues_ref!$E:$Z,18,FALSE))</f>
        <v>5</v>
      </c>
      <c r="R4" t="str">
        <f>IF(VLOOKUP($E4,TaskValues_ref!$E:$Z,19,FALSE)=0,"",VLOOKUP($E4,TaskValues_ref!$E:$Z,19,FALSE))</f>
        <v/>
      </c>
      <c r="S4" t="str">
        <f>IF(VLOOKUP($E4,TaskValues_ref!$E:$Z,20,FALSE)=0,"",VLOOKUP($E4,TaskValues_ref!$E:$Z,20,FALSE))</f>
        <v/>
      </c>
    </row>
    <row r="5" spans="1:19" x14ac:dyDescent="0.35">
      <c r="A5" t="s">
        <v>990</v>
      </c>
      <c r="B5" s="81" t="s">
        <v>1010</v>
      </c>
      <c r="D5" s="82">
        <v>34</v>
      </c>
      <c r="E5" s="19" t="s">
        <v>647</v>
      </c>
      <c r="F5" t="str">
        <f>VLOOKUP(E5,TaskValues_ref!E:F,2,FALSE)</f>
        <v>RI adverse effects</v>
      </c>
      <c r="G5" t="str">
        <f>VLOOKUP($E5,TaskValues_ref!$E:$Z,3,FALSE)</f>
        <v>Clinical</v>
      </c>
      <c r="H5" t="str">
        <f>VLOOKUP($E5,TaskValues_ref!$E:$Z,4,FALSE)</f>
        <v>Acute</v>
      </c>
      <c r="I5" t="str">
        <f>VLOOKUP($E5,TaskValues_ref!$E:$Z,5,FALSE)</f>
        <v>Immunization</v>
      </c>
      <c r="J5" s="32" t="str">
        <f>VLOOKUP($E5,TaskValues_ref!$E:$Z,6,FALSE)</f>
        <v>-</v>
      </c>
      <c r="K5" t="str">
        <f>VLOOKUP($E5,TaskValues_ref!$E:$Z,10,FALSE)</f>
        <v>Ethiopia</v>
      </c>
      <c r="L5" s="83">
        <f>IF(VLOOKUP($E5,TaskValues_ref!$E:$Z,11,FALSE)=0,"",VLOOKUP($E5,TaskValues_ref!$E:$Z,11,FALSE))</f>
        <v>1.4999999999999999E-2</v>
      </c>
      <c r="M5" t="str">
        <f>IF(VLOOKUP($E5,TaskValues_ref!$E:$Z,13,FALSE)=0,"",VLOOKUP($E5,TaskValues_ref!$E:$Z,13,FALSE))</f>
        <v/>
      </c>
      <c r="N5" s="11">
        <f>IF(VLOOKUP($E5,TaskValues_ref!$E:$Z,15,FALSE)=0,"",VLOOKUP($E5,TaskValues_ref!$E:$Z,15,FALSE))</f>
        <v>1</v>
      </c>
      <c r="O5">
        <f>IF(VLOOKUP($E5,TaskValues_ref!$E:$Z,16,FALSE)=0,"",VLOOKUP($E5,TaskValues_ref!$E:$Z,16,FALSE))</f>
        <v>1</v>
      </c>
      <c r="P5" t="str">
        <f>IF(VLOOKUP($E5,TaskValues_ref!$E:$Z,17,FALSE)=0,"",VLOOKUP($E5,TaskValues_ref!$E:$Z,17,FALSE))</f>
        <v/>
      </c>
      <c r="Q5">
        <f>IF(VLOOKUP($E5,TaskValues_ref!$E:$Z,18,FALSE)=0,"",VLOOKUP($E5,TaskValues_ref!$E:$Z,18,FALSE))</f>
        <v>5</v>
      </c>
      <c r="R5" t="str">
        <f>IF(VLOOKUP($E5,TaskValues_ref!$E:$Z,19,FALSE)=0,"",VLOOKUP($E5,TaskValues_ref!$E:$Z,19,FALSE))</f>
        <v/>
      </c>
      <c r="S5" t="str">
        <f>IF(VLOOKUP($E5,TaskValues_ref!$E:$Z,20,FALSE)=0,"",VLOOKUP($E5,TaskValues_ref!$E:$Z,20,FALSE))</f>
        <v/>
      </c>
    </row>
    <row r="6" spans="1:19" x14ac:dyDescent="0.35">
      <c r="A6" t="s">
        <v>990</v>
      </c>
      <c r="B6" s="81" t="s">
        <v>1011</v>
      </c>
      <c r="D6" s="82">
        <v>61</v>
      </c>
      <c r="E6" s="19" t="str">
        <f t="shared" ref="E6:E7" si="1">_xlfn.CONCAT("FH.FP.",D6)</f>
        <v>FH.FP.61</v>
      </c>
      <c r="F6" t="str">
        <f>VLOOKUP(E6,TaskValues_ref!E:F,2,FALSE)</f>
        <v>Folic acid</v>
      </c>
      <c r="G6" t="str">
        <f>VLOOKUP($E6,TaskValues_ref!$E:$Z,3,FALSE)</f>
        <v>Clinical</v>
      </c>
      <c r="H6" t="str">
        <f>VLOOKUP($E6,TaskValues_ref!$E:$Z,4,FALSE)</f>
        <v>Preventive</v>
      </c>
      <c r="I6" t="str">
        <f>VLOOKUP($E6,TaskValues_ref!$E:$Z,5,FALSE)</f>
        <v>Family planning</v>
      </c>
      <c r="J6" s="32" t="str">
        <f>VLOOKUP($E6,TaskValues_ref!$E:$Z,6,FALSE)</f>
        <v>births</v>
      </c>
      <c r="K6" t="str">
        <f>VLOOKUP($E6,TaskValues_ref!$E:$Z,10,FALSE)</f>
        <v>Ethiopia</v>
      </c>
      <c r="L6" s="83">
        <f>IF(VLOOKUP($E6,TaskValues_ref!$E:$Z,11,FALSE)=0,"",VLOOKUP($E6,TaskValues_ref!$E:$Z,11,FALSE))</f>
        <v>1</v>
      </c>
      <c r="M6" t="str">
        <f>IF(VLOOKUP($E6,TaskValues_ref!$E:$Z,13,FALSE)=0,"",VLOOKUP($E6,TaskValues_ref!$E:$Z,13,FALSE))</f>
        <v/>
      </c>
      <c r="N6" s="11">
        <f>IF(VLOOKUP($E6,TaskValues_ref!$E:$Z,15,FALSE)=0,"",VLOOKUP($E6,TaskValues_ref!$E:$Z,15,FALSE))</f>
        <v>1</v>
      </c>
      <c r="O6" t="str">
        <f>IF(VLOOKUP($E6,TaskValues_ref!$E:$Z,16,FALSE)=0,"",VLOOKUP($E6,TaskValues_ref!$E:$Z,16,FALSE))</f>
        <v/>
      </c>
      <c r="P6" t="str">
        <f>IF(VLOOKUP($E6,TaskValues_ref!$E:$Z,17,FALSE)=0,"",VLOOKUP($E6,TaskValues_ref!$E:$Z,17,FALSE))</f>
        <v/>
      </c>
      <c r="Q6" t="str">
        <f>IF(VLOOKUP($E6,TaskValues_ref!$E:$Z,18,FALSE)=0,"",VLOOKUP($E6,TaskValues_ref!$E:$Z,18,FALSE))</f>
        <v/>
      </c>
      <c r="R6" t="str">
        <f>IF(VLOOKUP($E6,TaskValues_ref!$E:$Z,19,FALSE)=0,"",VLOOKUP($E6,TaskValues_ref!$E:$Z,19,FALSE))</f>
        <v/>
      </c>
      <c r="S6" t="str">
        <f>IF(VLOOKUP($E6,TaskValues_ref!$E:$Z,20,FALSE)=0,"",VLOOKUP($E6,TaskValues_ref!$E:$Z,20,FALSE))</f>
        <v/>
      </c>
    </row>
    <row r="7" spans="1:19" x14ac:dyDescent="0.35">
      <c r="A7" t="s">
        <v>990</v>
      </c>
      <c r="B7" s="81" t="s">
        <v>1011</v>
      </c>
      <c r="D7" s="82">
        <v>62</v>
      </c>
      <c r="E7" s="19" t="str">
        <f t="shared" si="1"/>
        <v>FH.FP.62</v>
      </c>
      <c r="F7" t="str">
        <f>VLOOKUP(E7,TaskValues_ref!E:F,2,FALSE)</f>
        <v>SRH counseling for men</v>
      </c>
      <c r="G7" t="str">
        <f>VLOOKUP($E7,TaskValues_ref!$E:$Z,3,FALSE)</f>
        <v>Clinical</v>
      </c>
      <c r="H7" t="str">
        <f>VLOOKUP($E7,TaskValues_ref!$E:$Z,4,FALSE)</f>
        <v>Acute</v>
      </c>
      <c r="I7" t="str">
        <f>VLOOKUP($E7,TaskValues_ref!$E:$Z,5,FALSE)</f>
        <v>Sexual health</v>
      </c>
      <c r="J7" s="32" t="str">
        <f>VLOOKUP($E7,TaskValues_ref!$E:$Z,6,FALSE)</f>
        <v>men 15-49</v>
      </c>
      <c r="K7" t="str">
        <f>VLOOKUP($E7,TaskValues_ref!$E:$Z,10,FALSE)</f>
        <v>Ethiopia</v>
      </c>
      <c r="L7" s="83">
        <f>IF(VLOOKUP($E7,TaskValues_ref!$E:$Z,11,FALSE)=0,"",VLOOKUP($E7,TaskValues_ref!$E:$Z,11,FALSE))</f>
        <v>1</v>
      </c>
      <c r="M7" t="str">
        <f>IF(VLOOKUP($E7,TaskValues_ref!$E:$Z,13,FALSE)=0,"",VLOOKUP($E7,TaskValues_ref!$E:$Z,13,FALSE))</f>
        <v/>
      </c>
      <c r="N7" s="11">
        <f>IF(VLOOKUP($E7,TaskValues_ref!$E:$Z,15,FALSE)=0,"",VLOOKUP($E7,TaskValues_ref!$E:$Z,15,FALSE))</f>
        <v>1</v>
      </c>
      <c r="O7" t="str">
        <f>IF(VLOOKUP($E7,TaskValues_ref!$E:$Z,16,FALSE)=0,"",VLOOKUP($E7,TaskValues_ref!$E:$Z,16,FALSE))</f>
        <v/>
      </c>
      <c r="P7">
        <f>IF(VLOOKUP($E7,TaskValues_ref!$E:$Z,17,FALSE)=0,"",VLOOKUP($E7,TaskValues_ref!$E:$Z,17,FALSE))</f>
        <v>0.1</v>
      </c>
      <c r="Q7">
        <f>IF(VLOOKUP($E7,TaskValues_ref!$E:$Z,18,FALSE)=0,"",VLOOKUP($E7,TaskValues_ref!$E:$Z,18,FALSE))</f>
        <v>10</v>
      </c>
      <c r="R7" t="str">
        <f>IF(VLOOKUP($E7,TaskValues_ref!$E:$Z,19,FALSE)=0,"",VLOOKUP($E7,TaskValues_ref!$E:$Z,19,FALSE))</f>
        <v/>
      </c>
      <c r="S7" t="str">
        <f>IF(VLOOKUP($E7,TaskValues_ref!$E:$Z,20,FALSE)=0,"",VLOOKUP($E7,TaskValues_ref!$E:$Z,20,FALSE))</f>
        <v/>
      </c>
    </row>
    <row r="8" spans="1:19" x14ac:dyDescent="0.35">
      <c r="A8" s="81" t="s">
        <v>1014</v>
      </c>
      <c r="B8" s="81" t="s">
        <v>1015</v>
      </c>
      <c r="C8" s="81" t="s">
        <v>224</v>
      </c>
      <c r="D8" s="81">
        <v>102</v>
      </c>
      <c r="E8" s="19" t="str">
        <f>_xlfn.CONCAT("DPC.Mlr.",D8)</f>
        <v>DPC.Mlr.102</v>
      </c>
      <c r="F8" t="str">
        <f>VLOOKUP(E8,TaskValues_ref!E:F,2,FALSE)</f>
        <v>Vector control</v>
      </c>
      <c r="G8" t="str">
        <f>VLOOKUP($E8,TaskValues_ref!$E:$Z,3,FALSE)</f>
        <v>Non-clinical</v>
      </c>
      <c r="H8" t="str">
        <f>VLOOKUP($E8,TaskValues_ref!$E:$Z,4,FALSE)</f>
        <v>Public Health</v>
      </c>
      <c r="I8" t="str">
        <f>VLOOKUP($E8,TaskValues_ref!$E:$Z,5,FALSE)</f>
        <v>Malaria</v>
      </c>
      <c r="J8" s="32" t="str">
        <f>VLOOKUP($E8,TaskValues_ref!$E:$Z,6,FALSE)</f>
        <v>all</v>
      </c>
      <c r="K8" t="str">
        <f>VLOOKUP($E8,TaskValues_ref!$E:$Z,10,FALSE)</f>
        <v>Ethiopia</v>
      </c>
      <c r="L8" s="83">
        <f>IF(VLOOKUP($E8,TaskValues_ref!$E:$Z,11,FALSE)=0,"",VLOOKUP($E8,TaskValues_ref!$E:$Z,11,FALSE))</f>
        <v>0.21276595744680851</v>
      </c>
      <c r="M8" t="str">
        <f>IF(VLOOKUP($E8,TaskValues_ref!$E:$Z,13,FALSE)=0,"",VLOOKUP($E8,TaskValues_ref!$E:$Z,13,FALSE))</f>
        <v/>
      </c>
      <c r="N8" s="11" t="str">
        <f>IF(VLOOKUP($E8,TaskValues_ref!$E:$Z,15,FALSE)=0,"",VLOOKUP($E8,TaskValues_ref!$E:$Z,15,FALSE))</f>
        <v/>
      </c>
      <c r="O8" t="str">
        <f>IF(VLOOKUP($E8,TaskValues_ref!$E:$Z,16,FALSE)=0,"",VLOOKUP($E8,TaskValues_ref!$E:$Z,16,FALSE))</f>
        <v/>
      </c>
      <c r="P8">
        <f>IF(VLOOKUP($E8,TaskValues_ref!$E:$Z,17,FALSE)=0,"",VLOOKUP($E8,TaskValues_ref!$E:$Z,17,FALSE))</f>
        <v>1</v>
      </c>
      <c r="Q8">
        <f>IF(VLOOKUP($E8,TaskValues_ref!$E:$Z,18,FALSE)=0,"",VLOOKUP($E8,TaskValues_ref!$E:$Z,18,FALSE))</f>
        <v>5</v>
      </c>
      <c r="R8" t="str">
        <f>IF(VLOOKUP($E8,TaskValues_ref!$E:$Z,19,FALSE)=0,"",VLOOKUP($E8,TaskValues_ref!$E:$Z,19,FALSE))</f>
        <v/>
      </c>
      <c r="S8" t="str">
        <f>IF(VLOOKUP($E8,TaskValues_ref!$E:$Z,20,FALSE)=0,"",VLOOKUP($E8,TaskValues_ref!$E:$Z,20,FALSE))</f>
        <v/>
      </c>
    </row>
    <row r="9" spans="1:19" x14ac:dyDescent="0.35">
      <c r="A9" s="81" t="s">
        <v>1014</v>
      </c>
      <c r="B9" s="81" t="s">
        <v>1015</v>
      </c>
      <c r="C9" s="81" t="s">
        <v>224</v>
      </c>
      <c r="D9" s="81">
        <v>103</v>
      </c>
      <c r="E9" s="19" t="s">
        <v>225</v>
      </c>
      <c r="F9" t="str">
        <f>VLOOKUP(E9,TaskValues_ref!E:F,2,FALSE)</f>
        <v>Uncomplicated malaria in children</v>
      </c>
      <c r="G9" t="str">
        <f>VLOOKUP($E9,TaskValues_ref!$E:$Z,3,FALSE)</f>
        <v>Clinical</v>
      </c>
      <c r="H9" t="str">
        <f>VLOOKUP($E9,TaskValues_ref!$E:$Z,4,FALSE)</f>
        <v>Acute</v>
      </c>
      <c r="I9" t="str">
        <f>VLOOKUP($E9,TaskValues_ref!$E:$Z,5,FALSE)</f>
        <v>Malaria</v>
      </c>
      <c r="J9" s="32" t="str">
        <f>VLOOKUP($E9,TaskValues_ref!$E:$Z,6,FALSE)</f>
        <v>1-18</v>
      </c>
      <c r="K9" t="str">
        <f>VLOOKUP($E9,TaskValues_ref!$E:$Z,10,FALSE)</f>
        <v>Ethiopia</v>
      </c>
      <c r="L9" s="83">
        <f>IF(VLOOKUP($E9,TaskValues_ref!$E:$Z,11,FALSE)=0,"",VLOOKUP($E9,TaskValues_ref!$E:$Z,11,FALSE))</f>
        <v>3.3000000000000002E-2</v>
      </c>
      <c r="M9" t="str">
        <f>IF(VLOOKUP($E9,TaskValues_ref!$E:$Z,13,FALSE)=0,"",VLOOKUP($E9,TaskValues_ref!$E:$Z,13,FALSE))</f>
        <v/>
      </c>
      <c r="N9" s="11">
        <f>IF(VLOOKUP($E9,TaskValues_ref!$E:$Z,15,FALSE)=0,"",VLOOKUP($E9,TaskValues_ref!$E:$Z,15,FALSE))</f>
        <v>0.88</v>
      </c>
      <c r="O9">
        <f>IF(VLOOKUP($E9,TaskValues_ref!$E:$Z,16,FALSE)=0,"",VLOOKUP($E9,TaskValues_ref!$E:$Z,16,FALSE))</f>
        <v>1</v>
      </c>
      <c r="P9" t="str">
        <f>IF(VLOOKUP($E9,TaskValues_ref!$E:$Z,17,FALSE)=0,"",VLOOKUP($E9,TaskValues_ref!$E:$Z,17,FALSE))</f>
        <v/>
      </c>
      <c r="Q9">
        <f>IF(VLOOKUP($E9,TaskValues_ref!$E:$Z,18,FALSE)=0,"",VLOOKUP($E9,TaskValues_ref!$E:$Z,18,FALSE))</f>
        <v>10</v>
      </c>
      <c r="R9" t="str">
        <f>IF(VLOOKUP($E9,TaskValues_ref!$E:$Z,19,FALSE)=0,"",VLOOKUP($E9,TaskValues_ref!$E:$Z,19,FALSE))</f>
        <v/>
      </c>
      <c r="S9" t="str">
        <f>IF(VLOOKUP($E9,TaskValues_ref!$E:$Z,20,FALSE)=0,"",VLOOKUP($E9,TaskValues_ref!$E:$Z,20,FALSE))</f>
        <v/>
      </c>
    </row>
    <row r="10" spans="1:19" x14ac:dyDescent="0.35">
      <c r="A10" s="81" t="s">
        <v>1014</v>
      </c>
      <c r="B10" s="81" t="s">
        <v>1015</v>
      </c>
      <c r="C10" s="81" t="s">
        <v>224</v>
      </c>
      <c r="D10" s="81">
        <v>103</v>
      </c>
      <c r="E10" s="19" t="s">
        <v>227</v>
      </c>
      <c r="F10" t="str">
        <f>VLOOKUP(E10,TaskValues_ref!E:F,2,FALSE)</f>
        <v>Testing non-malaria cases</v>
      </c>
      <c r="G10" t="str">
        <f>VLOOKUP($E10,TaskValues_ref!$E:$Z,3,FALSE)</f>
        <v>Clinical</v>
      </c>
      <c r="H10" t="str">
        <f>VLOOKUP($E10,TaskValues_ref!$E:$Z,4,FALSE)</f>
        <v>Public Health</v>
      </c>
      <c r="I10" t="str">
        <f>VLOOKUP($E10,TaskValues_ref!$E:$Z,5,FALSE)</f>
        <v>Malaria</v>
      </c>
      <c r="J10" s="32" t="str">
        <f>VLOOKUP($E10,TaskValues_ref!$E:$Z,6,FALSE)</f>
        <v>all</v>
      </c>
      <c r="K10" t="str">
        <f>VLOOKUP($E10,TaskValues_ref!$E:$Z,10,FALSE)</f>
        <v>Ethiopia</v>
      </c>
      <c r="L10" s="83">
        <f>IF(VLOOKUP($E10,TaskValues_ref!$E:$Z,11,FALSE)=0,"",VLOOKUP($E10,TaskValues_ref!$E:$Z,11,FALSE))</f>
        <v>3.6788000000000001E-2</v>
      </c>
      <c r="M10">
        <f>IF(VLOOKUP($E10,TaskValues_ref!$E:$Z,13,FALSE)=0,"",VLOOKUP($E10,TaskValues_ref!$E:$Z,13,FALSE))</f>
        <v>4</v>
      </c>
      <c r="N10" s="11">
        <f>IF(VLOOKUP($E10,TaskValues_ref!$E:$Z,15,FALSE)=0,"",VLOOKUP($E10,TaskValues_ref!$E:$Z,15,FALSE))</f>
        <v>1</v>
      </c>
      <c r="O10">
        <f>IF(VLOOKUP($E10,TaskValues_ref!$E:$Z,16,FALSE)=0,"",VLOOKUP($E10,TaskValues_ref!$E:$Z,16,FALSE))</f>
        <v>1</v>
      </c>
      <c r="P10" t="str">
        <f>IF(VLOOKUP($E10,TaskValues_ref!$E:$Z,17,FALSE)=0,"",VLOOKUP($E10,TaskValues_ref!$E:$Z,17,FALSE))</f>
        <v/>
      </c>
      <c r="Q10">
        <f>IF(VLOOKUP($E10,TaskValues_ref!$E:$Z,18,FALSE)=0,"",VLOOKUP($E10,TaskValues_ref!$E:$Z,18,FALSE))</f>
        <v>5</v>
      </c>
      <c r="R10" t="str">
        <f>IF(VLOOKUP($E10,TaskValues_ref!$E:$Z,19,FALSE)=0,"",VLOOKUP($E10,TaskValues_ref!$E:$Z,19,FALSE))</f>
        <v/>
      </c>
      <c r="S10" t="str">
        <f>IF(VLOOKUP($E10,TaskValues_ref!$E:$Z,20,FALSE)=0,"",VLOOKUP($E10,TaskValues_ref!$E:$Z,20,FALSE))</f>
        <v/>
      </c>
    </row>
    <row r="11" spans="1:19" x14ac:dyDescent="0.35">
      <c r="A11" s="81" t="s">
        <v>1014</v>
      </c>
      <c r="B11" s="81" t="s">
        <v>1019</v>
      </c>
      <c r="C11" s="81" t="s">
        <v>893</v>
      </c>
      <c r="D11" s="81">
        <v>118</v>
      </c>
      <c r="E11" s="19" t="str">
        <f>_xlfn.CONCAT("DPC.Cncr.",D11)</f>
        <v>DPC.Cncr.118</v>
      </c>
      <c r="F11" t="str">
        <f>VLOOKUP(E11,TaskValues_ref!E:F,2,FALSE)</f>
        <v>Clinical breast exams</v>
      </c>
      <c r="G11" t="str">
        <f>VLOOKUP($E11,TaskValues_ref!$E:$Z,3,FALSE)</f>
        <v>Clinical</v>
      </c>
      <c r="H11" t="str">
        <f>VLOOKUP($E11,TaskValues_ref!$E:$Z,4,FALSE)</f>
        <v>Preventive</v>
      </c>
      <c r="I11" t="str">
        <f>VLOOKUP($E11,TaskValues_ref!$E:$Z,5,FALSE)</f>
        <v>NCDs</v>
      </c>
      <c r="J11" s="32" t="str">
        <f>VLOOKUP($E11,TaskValues_ref!$E:$Z,6,FALSE)</f>
        <v>women 15-49</v>
      </c>
      <c r="K11" t="str">
        <f>VLOOKUP($E11,TaskValues_ref!$E:$Z,10,FALSE)</f>
        <v>Ethiopia</v>
      </c>
      <c r="L11" s="83">
        <f>IF(VLOOKUP($E11,TaskValues_ref!$E:$Z,11,FALSE)=0,"",VLOOKUP($E11,TaskValues_ref!$E:$Z,11,FALSE))</f>
        <v>1</v>
      </c>
      <c r="M11">
        <f>IF(VLOOKUP($E11,TaskValues_ref!$E:$Z,13,FALSE)=0,"",VLOOKUP($E11,TaskValues_ref!$E:$Z,13,FALSE))</f>
        <v>0.5</v>
      </c>
      <c r="N11" s="11">
        <f>IF(VLOOKUP($E11,TaskValues_ref!$E:$Z,15,FALSE)=0,"",VLOOKUP($E11,TaskValues_ref!$E:$Z,15,FALSE))</f>
        <v>1</v>
      </c>
      <c r="O11" t="str">
        <f>IF(VLOOKUP($E11,TaskValues_ref!$E:$Z,16,FALSE)=0,"",VLOOKUP($E11,TaskValues_ref!$E:$Z,16,FALSE))</f>
        <v/>
      </c>
      <c r="P11">
        <f>IF(VLOOKUP($E11,TaskValues_ref!$E:$Z,17,FALSE)=0,"",VLOOKUP($E11,TaskValues_ref!$E:$Z,17,FALSE))</f>
        <v>1</v>
      </c>
      <c r="Q11">
        <f>IF(VLOOKUP($E11,TaskValues_ref!$E:$Z,18,FALSE)=0,"",VLOOKUP($E11,TaskValues_ref!$E:$Z,18,FALSE))</f>
        <v>5</v>
      </c>
      <c r="R11" t="str">
        <f>IF(VLOOKUP($E11,TaskValues_ref!$E:$Z,19,FALSE)=0,"",VLOOKUP($E11,TaskValues_ref!$E:$Z,19,FALSE))</f>
        <v/>
      </c>
      <c r="S11" t="str">
        <f>IF(VLOOKUP($E11,TaskValues_ref!$E:$Z,20,FALSE)=0,"",VLOOKUP($E11,TaskValues_ref!$E:$Z,20,FALSE))</f>
        <v/>
      </c>
    </row>
    <row r="12" spans="1:19" x14ac:dyDescent="0.35">
      <c r="A12" s="81" t="s">
        <v>1014</v>
      </c>
      <c r="B12" s="81" t="s">
        <v>1019</v>
      </c>
      <c r="C12" s="81" t="s">
        <v>837</v>
      </c>
      <c r="D12" s="81">
        <v>124</v>
      </c>
      <c r="E12" s="19" t="str">
        <f>_xlfn.CONCAT("DPC.Dbt.",D12)</f>
        <v>DPC.Dbt.124</v>
      </c>
      <c r="F12" t="str">
        <f>VLOOKUP(E12,TaskValues_ref!E:F,2,FALSE)</f>
        <v>Screening for type 2 diabetes</v>
      </c>
      <c r="G12" t="str">
        <f>VLOOKUP($E12,TaskValues_ref!$E:$Z,3,FALSE)</f>
        <v>Clinical</v>
      </c>
      <c r="H12" t="str">
        <f>VLOOKUP($E12,TaskValues_ref!$E:$Z,4,FALSE)</f>
        <v>Preventive</v>
      </c>
      <c r="I12" t="str">
        <f>VLOOKUP($E12,TaskValues_ref!$E:$Z,5,FALSE)</f>
        <v>NCDs</v>
      </c>
      <c r="J12" s="32" t="str">
        <f>VLOOKUP($E12,TaskValues_ref!$E:$Z,6,FALSE)</f>
        <v>adults 35+</v>
      </c>
      <c r="K12" t="str">
        <f>VLOOKUP($E12,TaskValues_ref!$E:$Z,10,FALSE)</f>
        <v>Ethiopia</v>
      </c>
      <c r="L12" s="83">
        <f>IF(VLOOKUP($E12,TaskValues_ref!$E:$Z,11,FALSE)=0,"",VLOOKUP($E12,TaskValues_ref!$E:$Z,11,FALSE))</f>
        <v>1</v>
      </c>
      <c r="M12">
        <f>IF(VLOOKUP($E12,TaskValues_ref!$E:$Z,13,FALSE)=0,"",VLOOKUP($E12,TaskValues_ref!$E:$Z,13,FALSE))</f>
        <v>0.2</v>
      </c>
      <c r="N12" s="11">
        <f>IF(VLOOKUP($E12,TaskValues_ref!$E:$Z,15,FALSE)=0,"",VLOOKUP($E12,TaskValues_ref!$E:$Z,15,FALSE))</f>
        <v>1</v>
      </c>
      <c r="O12">
        <f>IF(VLOOKUP($E12,TaskValues_ref!$E:$Z,16,FALSE)=0,"",VLOOKUP($E12,TaskValues_ref!$E:$Z,16,FALSE))</f>
        <v>1</v>
      </c>
      <c r="P12" t="str">
        <f>IF(VLOOKUP($E12,TaskValues_ref!$E:$Z,17,FALSE)=0,"",VLOOKUP($E12,TaskValues_ref!$E:$Z,17,FALSE))</f>
        <v/>
      </c>
      <c r="Q12">
        <f>IF(VLOOKUP($E12,TaskValues_ref!$E:$Z,18,FALSE)=0,"",VLOOKUP($E12,TaskValues_ref!$E:$Z,18,FALSE))</f>
        <v>15</v>
      </c>
      <c r="R12" t="str">
        <f>IF(VLOOKUP($E12,TaskValues_ref!$E:$Z,19,FALSE)=0,"",VLOOKUP($E12,TaskValues_ref!$E:$Z,19,FALSE))</f>
        <v/>
      </c>
      <c r="S12" t="str">
        <f>IF(VLOOKUP($E12,TaskValues_ref!$E:$Z,20,FALSE)=0,"",VLOOKUP($E12,TaskValues_ref!$E:$Z,20,FALSE))</f>
        <v/>
      </c>
    </row>
    <row r="13" spans="1:19" x14ac:dyDescent="0.35">
      <c r="A13" s="81" t="s">
        <v>1028</v>
      </c>
      <c r="D13" s="81" t="s">
        <v>1029</v>
      </c>
      <c r="E13" s="19" t="s">
        <v>1030</v>
      </c>
      <c r="F13" t="str">
        <f>VLOOKUP(E13,TaskValues_ref!E:F,2,FALSE)</f>
        <v>Model household program</v>
      </c>
      <c r="G13" t="str">
        <f>VLOOKUP($E13,TaskValues_ref!$E:$Z,3,FALSE)</f>
        <v>Non-clinical</v>
      </c>
      <c r="H13" t="str">
        <f>VLOOKUP($E13,TaskValues_ref!$E:$Z,4,FALSE)</f>
        <v>-</v>
      </c>
      <c r="I13" t="str">
        <f>VLOOKUP($E13,TaskValues_ref!$E:$Z,5,FALSE)</f>
        <v>-</v>
      </c>
      <c r="J13" s="32" t="str">
        <f>VLOOKUP($E13,TaskValues_ref!$E:$Z,6,FALSE)</f>
        <v>all</v>
      </c>
      <c r="K13" t="str">
        <f>VLOOKUP($E13,TaskValues_ref!$E:$Z,10,FALSE)</f>
        <v>Ethiopia</v>
      </c>
      <c r="L13" s="83" t="str">
        <f>IF(VLOOKUP($E13,TaskValues_ref!$E:$Z,11,FALSE)=0,"",VLOOKUP($E13,TaskValues_ref!$E:$Z,11,FALSE))</f>
        <v/>
      </c>
      <c r="M13" t="str">
        <f>IF(VLOOKUP($E13,TaskValues_ref!$E:$Z,13,FALSE)=0,"",VLOOKUP($E13,TaskValues_ref!$E:$Z,13,FALSE))</f>
        <v/>
      </c>
      <c r="N13" s="11" t="str">
        <f>IF(VLOOKUP($E13,TaskValues_ref!$E:$Z,15,FALSE)=0,"",VLOOKUP($E13,TaskValues_ref!$E:$Z,15,FALSE))</f>
        <v/>
      </c>
      <c r="O13" t="str">
        <f>IF(VLOOKUP($E13,TaskValues_ref!$E:$Z,16,FALSE)=0,"",VLOOKUP($E13,TaskValues_ref!$E:$Z,16,FALSE))</f>
        <v/>
      </c>
      <c r="P13" t="str">
        <f>IF(VLOOKUP($E13,TaskValues_ref!$E:$Z,17,FALSE)=0,"",VLOOKUP($E13,TaskValues_ref!$E:$Z,17,FALSE))</f>
        <v/>
      </c>
      <c r="Q13" t="str">
        <f>IF(VLOOKUP($E13,TaskValues_ref!$E:$Z,18,FALSE)=0,"",VLOOKUP($E13,TaskValues_ref!$E:$Z,18,FALSE))</f>
        <v/>
      </c>
      <c r="R13">
        <f>IF(VLOOKUP($E13,TaskValues_ref!$E:$Z,19,FALSE)=0,"",VLOOKUP($E13,TaskValues_ref!$E:$Z,19,FALSE))</f>
        <v>15</v>
      </c>
      <c r="S13" t="str">
        <f>IF(VLOOKUP($E13,TaskValues_ref!$E:$Z,20,FALSE)=0,"",VLOOKUP($E13,TaskValues_ref!$E:$Z,20,FALSE))</f>
        <v/>
      </c>
    </row>
    <row r="14" spans="1:19" x14ac:dyDescent="0.35">
      <c r="E14" s="19" t="s">
        <v>1032</v>
      </c>
      <c r="F14" t="str">
        <f>VLOOKUP(E14,TaskValues_ref!E:F,2,FALSE)</f>
        <v>Travel HEH</v>
      </c>
      <c r="G14" t="str">
        <f>VLOOKUP($E14,TaskValues_ref!$E:$Z,3,FALSE)</f>
        <v>Non-productive</v>
      </c>
      <c r="H14" t="str">
        <f>VLOOKUP($E14,TaskValues_ref!$E:$Z,4,FALSE)</f>
        <v>-</v>
      </c>
      <c r="I14" t="str">
        <f>VLOOKUP($E14,TaskValues_ref!$E:$Z,5,FALSE)</f>
        <v>-</v>
      </c>
      <c r="J14" s="32" t="str">
        <f>VLOOKUP($E14,TaskValues_ref!$E:$Z,6,FALSE)</f>
        <v>all</v>
      </c>
      <c r="K14" t="str">
        <f>VLOOKUP($E14,TaskValues_ref!$E:$Z,10,FALSE)</f>
        <v>Ethiopia</v>
      </c>
      <c r="L14" s="83">
        <f>IF(VLOOKUP($E14,TaskValues_ref!$E:$Z,11,FALSE)=0,"",VLOOKUP($E14,TaskValues_ref!$E:$Z,11,FALSE))</f>
        <v>0.5</v>
      </c>
      <c r="M14" t="str">
        <f>IF(VLOOKUP($E14,TaskValues_ref!$E:$Z,13,FALSE)=0,"",VLOOKUP($E14,TaskValues_ref!$E:$Z,13,FALSE))</f>
        <v/>
      </c>
      <c r="N14" s="11">
        <f>IF(VLOOKUP($E14,TaskValues_ref!$E:$Z,15,FALSE)=0,"",VLOOKUP($E14,TaskValues_ref!$E:$Z,15,FALSE))</f>
        <v>0.98</v>
      </c>
      <c r="O14">
        <f>IF(VLOOKUP($E14,TaskValues_ref!$E:$Z,16,FALSE)=0,"",VLOOKUP($E14,TaskValues_ref!$E:$Z,16,FALSE))</f>
        <v>1</v>
      </c>
      <c r="P14" t="str">
        <f>IF(VLOOKUP($E14,TaskValues_ref!$E:$Z,17,FALSE)=0,"",VLOOKUP($E14,TaskValues_ref!$E:$Z,17,FALSE))</f>
        <v/>
      </c>
      <c r="Q14">
        <f>IF(VLOOKUP($E14,TaskValues_ref!$E:$Z,18,FALSE)=0,"",VLOOKUP($E14,TaskValues_ref!$E:$Z,18,FALSE))</f>
        <v>5.3832494807158797</v>
      </c>
      <c r="R14" t="str">
        <f>IF(VLOOKUP($E14,TaskValues_ref!$E:$Z,19,FALSE)=0,"",VLOOKUP($E14,TaskValues_ref!$E:$Z,19,FALSE))</f>
        <v/>
      </c>
      <c r="S14" t="str">
        <f>IF(VLOOKUP($E14,TaskValues_ref!$E:$Z,20,FALSE)=0,"",VLOOKUP($E14,TaskValues_ref!$E:$Z,20,FALSE))</f>
        <v/>
      </c>
    </row>
    <row r="15" spans="1:19" x14ac:dyDescent="0.35">
      <c r="E15" s="19" t="s">
        <v>1036</v>
      </c>
      <c r="F15" t="s">
        <v>1037</v>
      </c>
      <c r="G15" t="str">
        <f>VLOOKUP($E15,TaskValues_ref!$E:$Z,3,FALSE)</f>
        <v>Non-productive</v>
      </c>
      <c r="H15" t="str">
        <f>VLOOKUP($E15,TaskValues_ref!$E:$Z,4,FALSE)</f>
        <v>-</v>
      </c>
      <c r="I15" t="str">
        <f>VLOOKUP($E15,TaskValues_ref!$E:$Z,5,FALSE)</f>
        <v>-</v>
      </c>
      <c r="J15" s="32" t="str">
        <f>VLOOKUP($E15,TaskValues_ref!$E:$Z,6,FALSE)</f>
        <v>-</v>
      </c>
      <c r="K15" t="str">
        <f>VLOOKUP($E15,TaskValues_ref!$E:$Z,10,FALSE)</f>
        <v>Ethiopia</v>
      </c>
      <c r="L15" s="83" t="str">
        <f>IF(VLOOKUP($E15,TaskValues_ref!$E:$Z,11,FALSE)=0,"",VLOOKUP($E15,TaskValues_ref!$E:$Z,11,FALSE))</f>
        <v/>
      </c>
      <c r="M15" t="str">
        <f>IF(VLOOKUP($E15,TaskValues_ref!$E:$Z,13,FALSE)=0,"",VLOOKUP($E15,TaskValues_ref!$E:$Z,13,FALSE))</f>
        <v/>
      </c>
      <c r="N15" s="11" t="str">
        <f>IF(VLOOKUP($E15,TaskValues_ref!$E:$Z,15,FALSE)=0,"",VLOOKUP($E15,TaskValues_ref!$E:$Z,15,FALSE))</f>
        <v/>
      </c>
      <c r="O15" t="str">
        <f>IF(VLOOKUP($E15,TaskValues_ref!$E:$Z,16,FALSE)=0,"",VLOOKUP($E15,TaskValues_ref!$E:$Z,16,FALSE))</f>
        <v/>
      </c>
      <c r="P15" t="str">
        <f>IF(VLOOKUP($E15,TaskValues_ref!$E:$Z,17,FALSE)=0,"",VLOOKUP($E15,TaskValues_ref!$E:$Z,17,FALSE))</f>
        <v/>
      </c>
      <c r="Q15" t="str">
        <f>IF(VLOOKUP($E15,TaskValues_ref!$E:$Z,18,FALSE)=0,"",VLOOKUP($E15,TaskValues_ref!$E:$Z,18,FALSE))</f>
        <v/>
      </c>
      <c r="R15">
        <f>IF(VLOOKUP($E15,TaskValues_ref!$E:$Z,19,FALSE)=0,"",VLOOKUP($E15,TaskValues_ref!$E:$Z,19,FALSE))</f>
        <v>4.5120000000000005</v>
      </c>
      <c r="S15" t="str">
        <f>IF(VLOOKUP($E15,TaskValues_ref!$E:$Z,20,FALSE)=0,"",VLOOKUP($E15,TaskValues_ref!$E:$Z,20,FALSE))</f>
        <v/>
      </c>
    </row>
    <row r="16" spans="1:19" x14ac:dyDescent="0.35">
      <c r="E16" s="19" t="s">
        <v>1040</v>
      </c>
      <c r="F16" t="s">
        <v>1041</v>
      </c>
      <c r="G16" t="str">
        <f>VLOOKUP($E16,TaskValues_ref!$E:$Z,3,FALSE)</f>
        <v>Non-productive</v>
      </c>
      <c r="H16" t="str">
        <f>VLOOKUP($E16,TaskValues_ref!$E:$Z,4,FALSE)</f>
        <v>-</v>
      </c>
      <c r="I16" t="str">
        <f>VLOOKUP($E16,TaskValues_ref!$E:$Z,5,FALSE)</f>
        <v>-</v>
      </c>
      <c r="J16" s="32" t="str">
        <f>VLOOKUP($E16,TaskValues_ref!$E:$Z,6,FALSE)</f>
        <v>-</v>
      </c>
      <c r="K16" t="str">
        <f>VLOOKUP($E16,TaskValues_ref!$E:$Z,10,FALSE)</f>
        <v>Ethiopia</v>
      </c>
      <c r="L16" s="83" t="str">
        <f>IF(VLOOKUP($E16,TaskValues_ref!$E:$Z,11,FALSE)=0,"",VLOOKUP($E16,TaskValues_ref!$E:$Z,11,FALSE))</f>
        <v/>
      </c>
      <c r="M16" t="str">
        <f>IF(VLOOKUP($E16,TaskValues_ref!$E:$Z,13,FALSE)=0,"",VLOOKUP($E16,TaskValues_ref!$E:$Z,13,FALSE))</f>
        <v/>
      </c>
      <c r="N16" s="11" t="str">
        <f>IF(VLOOKUP($E16,TaskValues_ref!$E:$Z,15,FALSE)=0,"",VLOOKUP($E16,TaskValues_ref!$E:$Z,15,FALSE))</f>
        <v/>
      </c>
      <c r="O16" t="str">
        <f>IF(VLOOKUP($E16,TaskValues_ref!$E:$Z,16,FALSE)=0,"",VLOOKUP($E16,TaskValues_ref!$E:$Z,16,FALSE))</f>
        <v/>
      </c>
      <c r="P16" t="str">
        <f>IF(VLOOKUP($E16,TaskValues_ref!$E:$Z,17,FALSE)=0,"",VLOOKUP($E16,TaskValues_ref!$E:$Z,17,FALSE))</f>
        <v/>
      </c>
      <c r="Q16" t="str">
        <f>IF(VLOOKUP($E16,TaskValues_ref!$E:$Z,18,FALSE)=0,"",VLOOKUP($E16,TaskValues_ref!$E:$Z,18,FALSE))</f>
        <v/>
      </c>
      <c r="R16">
        <f>IF(VLOOKUP($E16,TaskValues_ref!$E:$Z,19,FALSE)=0,"",VLOOKUP($E16,TaskValues_ref!$E:$Z,19,FALSE))</f>
        <v>4.5120000000000005</v>
      </c>
      <c r="S16" t="str">
        <f>IF(VLOOKUP($E16,TaskValues_ref!$E:$Z,20,FALSE)=0,"",VLOOKUP($E16,TaskValues_ref!$E:$Z,20,FALSE))</f>
        <v/>
      </c>
    </row>
    <row r="17" spans="5:19" x14ac:dyDescent="0.35">
      <c r="E17" s="19" t="s">
        <v>1046</v>
      </c>
      <c r="F17" t="s">
        <v>1047</v>
      </c>
      <c r="G17" t="str">
        <f>VLOOKUP($E17,TaskValues_ref!$E:$Z,3,FALSE)</f>
        <v>Non-productive</v>
      </c>
      <c r="H17" t="str">
        <f>VLOOKUP($E17,TaskValues_ref!$E:$Z,4,FALSE)</f>
        <v>-</v>
      </c>
      <c r="I17" t="str">
        <f>VLOOKUP($E17,TaskValues_ref!$E:$Z,5,FALSE)</f>
        <v>-</v>
      </c>
      <c r="J17" s="32" t="str">
        <f>VLOOKUP($E17,TaskValues_ref!$E:$Z,6,FALSE)</f>
        <v>-</v>
      </c>
      <c r="K17" t="str">
        <f>VLOOKUP($E17,TaskValues_ref!$E:$Z,10,FALSE)</f>
        <v>Ethiopia</v>
      </c>
      <c r="L17" s="83" t="str">
        <f>IF(VLOOKUP($E17,TaskValues_ref!$E:$Z,11,FALSE)=0,"",VLOOKUP($E17,TaskValues_ref!$E:$Z,11,FALSE))</f>
        <v/>
      </c>
      <c r="M17" t="str">
        <f>IF(VLOOKUP($E17,TaskValues_ref!$E:$Z,13,FALSE)=0,"",VLOOKUP($E17,TaskValues_ref!$E:$Z,13,FALSE))</f>
        <v/>
      </c>
      <c r="N17" s="11" t="str">
        <f>IF(VLOOKUP($E17,TaskValues_ref!$E:$Z,15,FALSE)=0,"",VLOOKUP($E17,TaskValues_ref!$E:$Z,15,FALSE))</f>
        <v/>
      </c>
      <c r="O17" t="str">
        <f>IF(VLOOKUP($E17,TaskValues_ref!$E:$Z,16,FALSE)=0,"",VLOOKUP($E17,TaskValues_ref!$E:$Z,16,FALSE))</f>
        <v/>
      </c>
      <c r="P17" t="str">
        <f>IF(VLOOKUP($E17,TaskValues_ref!$E:$Z,17,FALSE)=0,"",VLOOKUP($E17,TaskValues_ref!$E:$Z,17,FALSE))</f>
        <v/>
      </c>
      <c r="Q17" t="str">
        <f>IF(VLOOKUP($E17,TaskValues_ref!$E:$Z,18,FALSE)=0,"",VLOOKUP($E17,TaskValues_ref!$E:$Z,18,FALSE))</f>
        <v/>
      </c>
      <c r="R17">
        <f>IF(VLOOKUP($E17,TaskValues_ref!$E:$Z,19,FALSE)=0,"",VLOOKUP($E17,TaskValues_ref!$E:$Z,19,FALSE))</f>
        <v>4.5120000000000005</v>
      </c>
      <c r="S17" t="str">
        <f>IF(VLOOKUP($E17,TaskValues_ref!$E:$Z,20,FALSE)=0,"",VLOOKUP($E17,TaskValues_ref!$E:$Z,20,FALSE))</f>
        <v/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F239759-F8B2-48CF-8C6D-DDF0B0BD7E98}">
          <x14:formula1>
            <xm:f>Lookup!$F$2:$F$45</xm:f>
          </x14:formula1>
          <xm:sqref>J2:J17</xm:sqref>
        </x14:dataValidation>
        <x14:dataValidation type="list" allowBlank="1" showInputMessage="1" showErrorMessage="1" xr:uid="{F583357C-F7F5-48B7-A8E3-F19A1F705581}">
          <x14:formula1>
            <xm:f>Lookup!$D$2:$D$15</xm:f>
          </x14:formula1>
          <xm:sqref>I2:I17</xm:sqref>
        </x14:dataValidation>
        <x14:dataValidation type="list" allowBlank="1" showInputMessage="1" showErrorMessage="1" xr:uid="{B9FEA58F-4F4A-4FFD-94DD-0EA69AAA3DDD}">
          <x14:formula1>
            <xm:f>Lookup!$B$2:$B$6</xm:f>
          </x14:formula1>
          <xm:sqref>H2:H17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RegionSelect</vt:lpstr>
      <vt:lpstr>Scenarios</vt:lpstr>
      <vt:lpstr>StochasticParameters</vt:lpstr>
      <vt:lpstr>TotalPop</vt:lpstr>
      <vt:lpstr>PopValues</vt:lpstr>
      <vt:lpstr>SeasonalityCurves</vt:lpstr>
      <vt:lpstr>SeasonalityOffsets</vt:lpstr>
      <vt:lpstr>TV_Comprehensive</vt:lpstr>
      <vt:lpstr>TV_Basic</vt:lpstr>
      <vt:lpstr>TaskValues_ref</vt:lpstr>
      <vt:lpstr>Cadres_Comprehensive</vt:lpstr>
      <vt:lpstr>Cadres_Basic</vt:lpstr>
      <vt:lpstr>Lookup</vt:lpstr>
      <vt:lpstr>Staffing Models</vt:lpstr>
      <vt:lpstr>Pop_female_2020</vt:lpstr>
      <vt:lpstr>Pop_male_2020</vt:lpstr>
      <vt:lpstr>Fertility Mortality Rates</vt:lpstr>
      <vt:lpstr>RegionalData</vt:lpstr>
      <vt:lpstr>Ssn Births</vt:lpstr>
      <vt:lpstr>Ssn Diarrhea</vt:lpstr>
      <vt:lpstr>Ssn Malaria</vt:lpstr>
      <vt:lpstr>Ssn Nutr</vt:lpstr>
      <vt:lpstr>Ssn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Han (AgileOne)</dc:creator>
  <cp:lastModifiedBy>Rui Han (AgileOne)</cp:lastModifiedBy>
  <dcterms:created xsi:type="dcterms:W3CDTF">2022-08-10T18:21:45Z</dcterms:created>
  <dcterms:modified xsi:type="dcterms:W3CDTF">2022-09-01T15:10:20Z</dcterms:modified>
</cp:coreProperties>
</file>