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Google Drive\IMM\Tese\Compared NCSSs\Analysis\"/>
    </mc:Choice>
  </mc:AlternateContent>
  <xr:revisionPtr revIDLastSave="0" documentId="13_ncr:1_{BBBFCC91-F176-43C6-96DD-DC1CCB22984D}" xr6:coauthVersionLast="45" xr6:coauthVersionMax="45" xr10:uidLastSave="{00000000-0000-0000-0000-000000000000}"/>
  <bookViews>
    <workbookView xWindow="705" yWindow="615" windowWidth="27570" windowHeight="14505" tabRatio="648" activeTab="5" xr2:uid="{00224CC7-8DAF-416C-9440-6100A77EE6D5}"/>
  </bookViews>
  <sheets>
    <sheet name="Parameters" sheetId="19" r:id="rId1"/>
    <sheet name="Terms" sheetId="45" r:id="rId2"/>
    <sheet name="Categories" sheetId="1" r:id="rId3"/>
    <sheet name="Subcategories" sheetId="3" r:id="rId4"/>
    <sheet name="Categories (DRTI)" sheetId="5" r:id="rId5"/>
    <sheet name="Subcategories (DRTI)" sheetId="4" r:id="rId6"/>
    <sheet name="AU-2020 (Cat)" sheetId="38" r:id="rId7"/>
    <sheet name="AU-2020 (Sub)" sheetId="39" r:id="rId8"/>
    <sheet name="BR-2020 (Cat)" sheetId="32" r:id="rId9"/>
    <sheet name="BR-2020 (Sub)" sheetId="33" r:id="rId10"/>
    <sheet name="CH-2016 (Cat)" sheetId="28" r:id="rId11"/>
    <sheet name="CH-2016 (Sub)" sheetId="29" r:id="rId12"/>
    <sheet name="DE-2016 (Cat)" sheetId="26" r:id="rId13"/>
    <sheet name="DE-2016 (Sub)" sheetId="27" r:id="rId14"/>
    <sheet name="EE-2019 (Cat)" sheetId="34" r:id="rId15"/>
    <sheet name="EE-2019 (Sub)" sheetId="35" r:id="rId16"/>
    <sheet name="FR-2018 (Cat)" sheetId="36" r:id="rId17"/>
    <sheet name="FR-2018 (Sub)" sheetId="37" r:id="rId18"/>
    <sheet name="IT-2017 (Cat)" sheetId="30" r:id="rId19"/>
    <sheet name="IT-2017 (Sub)" sheetId="31" r:id="rId20"/>
    <sheet name="JP-2018 (Cat)" sheetId="46" r:id="rId21"/>
    <sheet name="JP-2018 (Sub)" sheetId="47" r:id="rId22"/>
    <sheet name="MX-2017 (Cat)" sheetId="48" r:id="rId23"/>
    <sheet name="MX-2017 (Sub)" sheetId="49" r:id="rId24"/>
    <sheet name="NL-2018 (Cat)" sheetId="40" r:id="rId25"/>
    <sheet name="NL-2018 (Sub)" sheetId="41" r:id="rId26"/>
    <sheet name="UK-2016 (Cat)" sheetId="20" r:id="rId27"/>
    <sheet name="UK-2016 (Sub)" sheetId="44" r:id="rId28"/>
    <sheet name="US-2018 (Cat)" sheetId="22" r:id="rId29"/>
    <sheet name="US-2018 (Sub)" sheetId="23" r:id="rId30"/>
  </sheets>
  <definedNames>
    <definedName name="DadosExternos_1" localSheetId="16" hidden="1">'FR-2018 (Cat)'!$A$1:$C$12</definedName>
    <definedName name="DadosExternos_1" localSheetId="24" hidden="1">'NL-2018 (Cat)'!$A$1:$C$12</definedName>
    <definedName name="DadosExternos_10" localSheetId="6" hidden="1">'AU-2020 (Cat)'!$A$1:$C$12</definedName>
    <definedName name="DadosExternos_10" localSheetId="8" hidden="1">'BR-2020 (Cat)'!$A$1:$C$12</definedName>
    <definedName name="DadosExternos_11" localSheetId="7" hidden="1">'AU-2020 (Sub)'!$A$1:$D$53</definedName>
    <definedName name="DadosExternos_11" localSheetId="9" hidden="1">'BR-2020 (Sub)'!$A$1:$D$54</definedName>
    <definedName name="DadosExternos_12" localSheetId="14" hidden="1">'EE-2019 (Cat)'!$A$1:$C$12</definedName>
    <definedName name="DadosExternos_13" localSheetId="15" hidden="1">'EE-2019 (Sub)'!$A$1:$D$49</definedName>
    <definedName name="DadosExternos_2" localSheetId="17" hidden="1">'FR-2018 (Sub)'!$A$1:$D$59</definedName>
    <definedName name="DadosExternos_2" localSheetId="25" hidden="1">'NL-2018 (Sub)'!$A$1:$D$45</definedName>
    <definedName name="DadosExternos_2" localSheetId="28" hidden="1">'US-2018 (Cat)'!$A$1:$C$12</definedName>
    <definedName name="DadosExternos_3" localSheetId="26" hidden="1">'UK-2016 (Cat)'!$A$1:$C$12</definedName>
    <definedName name="DadosExternos_3" localSheetId="29" hidden="1">'US-2018 (Sub)'!$A$1:$D$55</definedName>
    <definedName name="DadosExternos_4" localSheetId="12" hidden="1">'DE-2016 (Cat)'!$A$1:$C$12</definedName>
    <definedName name="DadosExternos_4" localSheetId="27" hidden="1">'UK-2016 (Sub)'!$A$1:$D$59</definedName>
    <definedName name="DadosExternos_5" localSheetId="13" hidden="1">'DE-2016 (Sub)'!$A$1:$D$48</definedName>
    <definedName name="DadosExternos_6" localSheetId="10" hidden="1">'CH-2016 (Cat)'!$A$1:$C$12</definedName>
    <definedName name="DadosExternos_7" localSheetId="11" hidden="1">'CH-2016 (Sub)'!$A$1:$D$47</definedName>
    <definedName name="DadosExternos_8" localSheetId="18" hidden="1">'IT-2017 (Cat)'!$A$1:$C$12</definedName>
    <definedName name="DadosExternos_8" localSheetId="20" hidden="1">'JP-2018 (Cat)'!$A$1:$C$12</definedName>
    <definedName name="DadosExternos_8" localSheetId="22" hidden="1">'MX-2017 (Cat)'!$A$1:$C$12</definedName>
    <definedName name="DadosExternos_9" localSheetId="19" hidden="1">'IT-2017 (Sub)'!$A$1:$D$43</definedName>
    <definedName name="DadosExternos_9" localSheetId="21" hidden="1">'JP-2018 (Sub)'!$A$1:$D$53</definedName>
    <definedName name="DadosExternos_9" localSheetId="23" hidden="1">'MX-2017 (Sub)'!$A$1:$D$44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4" i="3" l="1"/>
  <c r="L63" i="3"/>
  <c r="L63" i="4" s="1"/>
  <c r="L62" i="3"/>
  <c r="L62" i="4" s="1"/>
  <c r="L61" i="3"/>
  <c r="L61" i="4" s="1"/>
  <c r="AE61" i="4" s="1"/>
  <c r="L60" i="3"/>
  <c r="L60" i="4" s="1"/>
  <c r="AE60" i="4" s="1"/>
  <c r="L59" i="3"/>
  <c r="L59" i="4" s="1"/>
  <c r="L58" i="3"/>
  <c r="L58" i="4" s="1"/>
  <c r="L57" i="3"/>
  <c r="L57" i="4" s="1"/>
  <c r="L56" i="3"/>
  <c r="L56" i="4" s="1"/>
  <c r="L55" i="3"/>
  <c r="L55" i="4" s="1"/>
  <c r="L54" i="3"/>
  <c r="L54" i="4" s="1"/>
  <c r="L53" i="3"/>
  <c r="L53" i="4" s="1"/>
  <c r="L52" i="3"/>
  <c r="L52" i="4" s="1"/>
  <c r="AE52" i="4" s="1"/>
  <c r="L51" i="3"/>
  <c r="L51" i="4" s="1"/>
  <c r="AE51" i="4" s="1"/>
  <c r="L50" i="3"/>
  <c r="L50" i="4" s="1"/>
  <c r="L49" i="3"/>
  <c r="L49" i="4" s="1"/>
  <c r="AE49" i="4" s="1"/>
  <c r="L48" i="3"/>
  <c r="L48" i="4" s="1"/>
  <c r="L47" i="3"/>
  <c r="L47" i="4" s="1"/>
  <c r="L46" i="3"/>
  <c r="L46" i="4" s="1"/>
  <c r="L45" i="3"/>
  <c r="L45" i="4" s="1"/>
  <c r="L44" i="3"/>
  <c r="L44" i="4" s="1"/>
  <c r="AE44" i="4" s="1"/>
  <c r="L43" i="3"/>
  <c r="L43" i="4" s="1"/>
  <c r="L42" i="3"/>
  <c r="L42" i="4" s="1"/>
  <c r="AE42" i="4" s="1"/>
  <c r="L41" i="3"/>
  <c r="L41" i="4" s="1"/>
  <c r="AE41" i="4" s="1"/>
  <c r="L40" i="3"/>
  <c r="L40" i="4" s="1"/>
  <c r="AE40" i="4" s="1"/>
  <c r="L39" i="3"/>
  <c r="L39" i="4" s="1"/>
  <c r="AE39" i="4" s="1"/>
  <c r="L38" i="3"/>
  <c r="L38" i="4" s="1"/>
  <c r="AE38" i="4" s="1"/>
  <c r="L37" i="3"/>
  <c r="L37" i="4" s="1"/>
  <c r="AE37" i="4" s="1"/>
  <c r="L36" i="3"/>
  <c r="L36" i="4" s="1"/>
  <c r="AE36" i="4" s="1"/>
  <c r="L35" i="3"/>
  <c r="L35" i="4" s="1"/>
  <c r="AE35" i="4" s="1"/>
  <c r="L34" i="3"/>
  <c r="L34" i="4" s="1"/>
  <c r="AE34" i="4" s="1"/>
  <c r="L33" i="3"/>
  <c r="L33" i="4" s="1"/>
  <c r="AE33" i="4" s="1"/>
  <c r="L32" i="3"/>
  <c r="L32" i="4" s="1"/>
  <c r="L31" i="3"/>
  <c r="L31" i="4" s="1"/>
  <c r="L30" i="3"/>
  <c r="L30" i="4" s="1"/>
  <c r="L29" i="3"/>
  <c r="L29" i="4" s="1"/>
  <c r="L28" i="3"/>
  <c r="L28" i="4" s="1"/>
  <c r="L27" i="3"/>
  <c r="L27" i="4" s="1"/>
  <c r="L26" i="3"/>
  <c r="L26" i="4" s="1"/>
  <c r="AE26" i="4" s="1"/>
  <c r="L25" i="3"/>
  <c r="L25" i="4" s="1"/>
  <c r="AE25" i="4" s="1"/>
  <c r="L24" i="3"/>
  <c r="L24" i="4" s="1"/>
  <c r="L23" i="3"/>
  <c r="L23" i="4" s="1"/>
  <c r="AE23" i="4" s="1"/>
  <c r="L22" i="3"/>
  <c r="L22" i="4" s="1"/>
  <c r="L21" i="3"/>
  <c r="L21" i="4" s="1"/>
  <c r="L20" i="3"/>
  <c r="L20" i="4" s="1"/>
  <c r="L19" i="3"/>
  <c r="L19" i="4" s="1"/>
  <c r="L18" i="3"/>
  <c r="L18" i="4" s="1"/>
  <c r="L17" i="3"/>
  <c r="L17" i="4" s="1"/>
  <c r="L16" i="3"/>
  <c r="L16" i="4" s="1"/>
  <c r="L15" i="3"/>
  <c r="L15" i="4" s="1"/>
  <c r="L14" i="3"/>
  <c r="L14" i="4" s="1"/>
  <c r="L13" i="3"/>
  <c r="L13" i="4" s="1"/>
  <c r="L12" i="3"/>
  <c r="L12" i="4" s="1"/>
  <c r="L11" i="3"/>
  <c r="L11" i="4" s="1"/>
  <c r="L10" i="3"/>
  <c r="L10" i="4" s="1"/>
  <c r="L9" i="3"/>
  <c r="L9" i="4" s="1"/>
  <c r="L8" i="3"/>
  <c r="L8" i="4" s="1"/>
  <c r="L7" i="3"/>
  <c r="L7" i="4" s="1"/>
  <c r="AE7" i="4" s="1"/>
  <c r="L6" i="3"/>
  <c r="L6" i="4" s="1"/>
  <c r="L5" i="3"/>
  <c r="L4" i="3"/>
  <c r="L4" i="4" s="1"/>
  <c r="L3" i="3"/>
  <c r="L3" i="4" s="1"/>
  <c r="L2" i="3"/>
  <c r="L2" i="4" s="1"/>
  <c r="K64" i="3"/>
  <c r="K63" i="3"/>
  <c r="K62" i="3"/>
  <c r="K61" i="3"/>
  <c r="K60" i="3"/>
  <c r="K60" i="4" s="1"/>
  <c r="K59" i="3"/>
  <c r="K58" i="3"/>
  <c r="K57" i="3"/>
  <c r="K56" i="3"/>
  <c r="K56" i="4" s="1"/>
  <c r="K55" i="3"/>
  <c r="K54" i="3"/>
  <c r="K53" i="3"/>
  <c r="K52" i="3"/>
  <c r="K52" i="4" s="1"/>
  <c r="AD52" i="4" s="1"/>
  <c r="K51" i="3"/>
  <c r="K50" i="3"/>
  <c r="K49" i="3"/>
  <c r="K48" i="3"/>
  <c r="K48" i="4" s="1"/>
  <c r="K47" i="3"/>
  <c r="K46" i="3"/>
  <c r="K45" i="3"/>
  <c r="K44" i="3"/>
  <c r="K44" i="4" s="1"/>
  <c r="K43" i="3"/>
  <c r="K42" i="3"/>
  <c r="K41" i="3"/>
  <c r="K40" i="3"/>
  <c r="K40" i="4" s="1"/>
  <c r="AD40" i="4" s="1"/>
  <c r="K39" i="3"/>
  <c r="K39" i="4" s="1"/>
  <c r="AD39" i="4" s="1"/>
  <c r="K38" i="3"/>
  <c r="K38" i="4" s="1"/>
  <c r="AD38" i="4" s="1"/>
  <c r="K37" i="3"/>
  <c r="K37" i="4" s="1"/>
  <c r="AD37" i="4" s="1"/>
  <c r="K36" i="3"/>
  <c r="K36" i="4" s="1"/>
  <c r="AD36" i="4" s="1"/>
  <c r="K35" i="3"/>
  <c r="K35" i="4" s="1"/>
  <c r="AD35" i="4" s="1"/>
  <c r="K34" i="3"/>
  <c r="K34" i="4" s="1"/>
  <c r="AD34" i="4" s="1"/>
  <c r="K33" i="3"/>
  <c r="K33" i="4" s="1"/>
  <c r="AD33" i="4" s="1"/>
  <c r="K32" i="3"/>
  <c r="K32" i="4" s="1"/>
  <c r="K31" i="3"/>
  <c r="K30" i="3"/>
  <c r="K29" i="3"/>
  <c r="K28" i="3"/>
  <c r="K28" i="4" s="1"/>
  <c r="AD28" i="4" s="1"/>
  <c r="K27" i="3"/>
  <c r="K26" i="3"/>
  <c r="K26" i="4" s="1"/>
  <c r="AD26" i="4" s="1"/>
  <c r="K25" i="3"/>
  <c r="K25" i="4" s="1"/>
  <c r="AD25" i="4" s="1"/>
  <c r="K24" i="3"/>
  <c r="K24" i="4" s="1"/>
  <c r="K23" i="3"/>
  <c r="K22" i="3"/>
  <c r="K21" i="3"/>
  <c r="K20" i="3"/>
  <c r="K20" i="4" s="1"/>
  <c r="K19" i="3"/>
  <c r="K18" i="3"/>
  <c r="K17" i="3"/>
  <c r="K16" i="3"/>
  <c r="K16" i="4" s="1"/>
  <c r="K15" i="3"/>
  <c r="K14" i="3"/>
  <c r="K13" i="3"/>
  <c r="K12" i="3"/>
  <c r="K12" i="4" s="1"/>
  <c r="K11" i="3"/>
  <c r="K10" i="3"/>
  <c r="K9" i="3"/>
  <c r="K8" i="3"/>
  <c r="K8" i="4" s="1"/>
  <c r="K7" i="3"/>
  <c r="K6" i="3"/>
  <c r="K5" i="3"/>
  <c r="K4" i="3"/>
  <c r="K4" i="4" s="1"/>
  <c r="K3" i="3"/>
  <c r="K2" i="3"/>
  <c r="K12" i="1"/>
  <c r="K11" i="1"/>
  <c r="K10" i="5" s="1"/>
  <c r="K10" i="1"/>
  <c r="K9" i="5" s="1"/>
  <c r="K9" i="1"/>
  <c r="K8" i="5" s="1"/>
  <c r="K8" i="1"/>
  <c r="K7" i="5" s="1"/>
  <c r="K7" i="1"/>
  <c r="K6" i="5" s="1"/>
  <c r="K6" i="1"/>
  <c r="K5" i="5" s="1"/>
  <c r="K5" i="1"/>
  <c r="K4" i="5" s="1"/>
  <c r="K4" i="1"/>
  <c r="K3" i="5" s="1"/>
  <c r="K3" i="1"/>
  <c r="K2" i="5" s="1"/>
  <c r="K2" i="1"/>
  <c r="J12" i="1"/>
  <c r="J11" i="1"/>
  <c r="J10" i="5" s="1"/>
  <c r="J10" i="1"/>
  <c r="J9" i="5" s="1"/>
  <c r="J9" i="1"/>
  <c r="J8" i="5" s="1"/>
  <c r="J8" i="1"/>
  <c r="J7" i="5" s="1"/>
  <c r="J7" i="1"/>
  <c r="J6" i="5" s="1"/>
  <c r="J6" i="1"/>
  <c r="J5" i="5" s="1"/>
  <c r="J5" i="1"/>
  <c r="J4" i="5" s="1"/>
  <c r="J4" i="1"/>
  <c r="J3" i="5" s="1"/>
  <c r="J3" i="1"/>
  <c r="J2" i="5" s="1"/>
  <c r="J2" i="1"/>
  <c r="L65" i="3" l="1"/>
  <c r="L5" i="4"/>
  <c r="AE5" i="4" s="1"/>
  <c r="K5" i="4"/>
  <c r="K9" i="4"/>
  <c r="K13" i="4"/>
  <c r="K17" i="4"/>
  <c r="K21" i="4"/>
  <c r="K29" i="4"/>
  <c r="K41" i="4"/>
  <c r="K45" i="4"/>
  <c r="K49" i="4"/>
  <c r="K53" i="4"/>
  <c r="K57" i="4"/>
  <c r="K61" i="4"/>
  <c r="K2" i="4"/>
  <c r="K6" i="4"/>
  <c r="K10" i="4"/>
  <c r="K14" i="4"/>
  <c r="K18" i="4"/>
  <c r="K22" i="4"/>
  <c r="K30" i="4"/>
  <c r="K42" i="4"/>
  <c r="K46" i="4"/>
  <c r="K50" i="4"/>
  <c r="K54" i="4"/>
  <c r="K58" i="4"/>
  <c r="K62" i="4"/>
  <c r="K3" i="4"/>
  <c r="K7" i="4"/>
  <c r="K11" i="4"/>
  <c r="K15" i="4"/>
  <c r="K19" i="4"/>
  <c r="K23" i="4"/>
  <c r="K27" i="4"/>
  <c r="K31" i="4"/>
  <c r="K43" i="4"/>
  <c r="K47" i="4"/>
  <c r="K51" i="4"/>
  <c r="K55" i="4"/>
  <c r="K59" i="4"/>
  <c r="K63" i="4"/>
  <c r="K64" i="4"/>
  <c r="K65" i="3"/>
  <c r="L64" i="4"/>
  <c r="J11" i="5"/>
  <c r="K11" i="5"/>
  <c r="K13" i="1"/>
  <c r="J13" i="1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N65" i="3" l="1"/>
  <c r="M64" i="3"/>
  <c r="D64" i="3"/>
  <c r="M3" i="3"/>
  <c r="M4" i="3"/>
  <c r="M5" i="3"/>
  <c r="M5" i="4" s="1"/>
  <c r="AF5" i="4" s="1"/>
  <c r="M6" i="3"/>
  <c r="M7" i="3"/>
  <c r="M7" i="4" s="1"/>
  <c r="AF7" i="4" s="1"/>
  <c r="M8" i="3"/>
  <c r="M9" i="3"/>
  <c r="M9" i="4" s="1"/>
  <c r="M10" i="3"/>
  <c r="M11" i="3"/>
  <c r="M12" i="3"/>
  <c r="M13" i="3"/>
  <c r="M14" i="3"/>
  <c r="M15" i="3"/>
  <c r="M16" i="3"/>
  <c r="M17" i="3"/>
  <c r="M17" i="4" s="1"/>
  <c r="M18" i="3"/>
  <c r="M19" i="3"/>
  <c r="M20" i="3"/>
  <c r="M21" i="3"/>
  <c r="M22" i="3"/>
  <c r="M23" i="3"/>
  <c r="M24" i="3"/>
  <c r="M25" i="3"/>
  <c r="M25" i="4" s="1"/>
  <c r="AF25" i="4" s="1"/>
  <c r="M26" i="3"/>
  <c r="M26" i="4" s="1"/>
  <c r="AF26" i="4" s="1"/>
  <c r="M27" i="3"/>
  <c r="M27" i="4" s="1"/>
  <c r="AF27" i="4" s="1"/>
  <c r="M28" i="3"/>
  <c r="M29" i="3"/>
  <c r="M29" i="4" s="1"/>
  <c r="AF29" i="4" s="1"/>
  <c r="M30" i="3"/>
  <c r="M31" i="3"/>
  <c r="M32" i="3"/>
  <c r="M33" i="3"/>
  <c r="M33" i="4" s="1"/>
  <c r="AF33" i="4" s="1"/>
  <c r="M34" i="3"/>
  <c r="M34" i="4" s="1"/>
  <c r="AF34" i="4" s="1"/>
  <c r="M35" i="3"/>
  <c r="M35" i="4" s="1"/>
  <c r="AF35" i="4" s="1"/>
  <c r="M36" i="3"/>
  <c r="M36" i="4" s="1"/>
  <c r="AF36" i="4" s="1"/>
  <c r="M37" i="3"/>
  <c r="M37" i="4" s="1"/>
  <c r="AF37" i="4" s="1"/>
  <c r="M38" i="3"/>
  <c r="M38" i="4" s="1"/>
  <c r="AF38" i="4" s="1"/>
  <c r="M39" i="3"/>
  <c r="M39" i="4" s="1"/>
  <c r="AF39" i="4" s="1"/>
  <c r="M40" i="3"/>
  <c r="M40" i="4" s="1"/>
  <c r="AF40" i="4" s="1"/>
  <c r="M41" i="3"/>
  <c r="M41" i="4" s="1"/>
  <c r="M42" i="3"/>
  <c r="M42" i="4" s="1"/>
  <c r="AF42" i="4" s="1"/>
  <c r="M43" i="3"/>
  <c r="M44" i="3"/>
  <c r="M44" i="4" s="1"/>
  <c r="AF44" i="4" s="1"/>
  <c r="M45" i="3"/>
  <c r="M46" i="3"/>
  <c r="M47" i="3"/>
  <c r="M48" i="3"/>
  <c r="M49" i="3"/>
  <c r="M49" i="4" s="1"/>
  <c r="M50" i="3"/>
  <c r="M51" i="3"/>
  <c r="M51" i="4" s="1"/>
  <c r="AF51" i="4" s="1"/>
  <c r="M52" i="3"/>
  <c r="M52" i="4" s="1"/>
  <c r="AF52" i="4" s="1"/>
  <c r="M53" i="3"/>
  <c r="M54" i="3"/>
  <c r="M55" i="3"/>
  <c r="M56" i="3"/>
  <c r="M57" i="3"/>
  <c r="M57" i="4" s="1"/>
  <c r="M58" i="3"/>
  <c r="M59" i="3"/>
  <c r="M60" i="3"/>
  <c r="M60" i="4" s="1"/>
  <c r="AF60" i="4" s="1"/>
  <c r="M61" i="3"/>
  <c r="M61" i="4" s="1"/>
  <c r="AF61" i="4" s="1"/>
  <c r="M62" i="3"/>
  <c r="M63" i="3"/>
  <c r="D3" i="3"/>
  <c r="D4" i="3"/>
  <c r="D5" i="3"/>
  <c r="D6" i="3"/>
  <c r="D7" i="3"/>
  <c r="D8" i="3"/>
  <c r="D9" i="3"/>
  <c r="D10" i="3"/>
  <c r="D11" i="3"/>
  <c r="D12" i="3"/>
  <c r="D13" i="3"/>
  <c r="D13" i="4" s="1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9" i="4" s="1"/>
  <c r="W29" i="4" s="1"/>
  <c r="D30" i="3"/>
  <c r="D31" i="3"/>
  <c r="D32" i="3"/>
  <c r="D33" i="3"/>
  <c r="D33" i="4" s="1"/>
  <c r="W33" i="4" s="1"/>
  <c r="D34" i="3"/>
  <c r="D34" i="4" s="1"/>
  <c r="W34" i="4" s="1"/>
  <c r="D35" i="3"/>
  <c r="D36" i="3"/>
  <c r="D36" i="4" s="1"/>
  <c r="W36" i="4" s="1"/>
  <c r="D37" i="3"/>
  <c r="D37" i="4" s="1"/>
  <c r="W37" i="4" s="1"/>
  <c r="D38" i="3"/>
  <c r="D38" i="4" s="1"/>
  <c r="W38" i="4" s="1"/>
  <c r="D39" i="3"/>
  <c r="D39" i="4" s="1"/>
  <c r="W39" i="4" s="1"/>
  <c r="D40" i="3"/>
  <c r="D40" i="4" s="1"/>
  <c r="W40" i="4" s="1"/>
  <c r="D41" i="3"/>
  <c r="D42" i="3"/>
  <c r="D43" i="3"/>
  <c r="D44" i="3"/>
  <c r="D44" i="4" s="1"/>
  <c r="W44" i="4" s="1"/>
  <c r="D45" i="3"/>
  <c r="D45" i="4" s="1"/>
  <c r="D46" i="3"/>
  <c r="D46" i="4" s="1"/>
  <c r="D47" i="3"/>
  <c r="D48" i="3"/>
  <c r="D49" i="3"/>
  <c r="D50" i="3"/>
  <c r="D51" i="3"/>
  <c r="D52" i="3"/>
  <c r="D52" i="4" s="1"/>
  <c r="W52" i="4" s="1"/>
  <c r="D53" i="3"/>
  <c r="D53" i="4" s="1"/>
  <c r="D54" i="3"/>
  <c r="D54" i="4" s="1"/>
  <c r="D55" i="3"/>
  <c r="D56" i="3"/>
  <c r="D57" i="3"/>
  <c r="D58" i="3"/>
  <c r="D59" i="3"/>
  <c r="D60" i="3"/>
  <c r="D60" i="4" s="1"/>
  <c r="W60" i="4" s="1"/>
  <c r="D61" i="3"/>
  <c r="D61" i="4" s="1"/>
  <c r="W61" i="4" s="1"/>
  <c r="D62" i="3"/>
  <c r="D62" i="4" s="1"/>
  <c r="D63" i="3"/>
  <c r="H64" i="3"/>
  <c r="H3" i="3"/>
  <c r="H4" i="3"/>
  <c r="H5" i="3"/>
  <c r="H5" i="4" s="1"/>
  <c r="AA5" i="4" s="1"/>
  <c r="H6" i="3"/>
  <c r="H7" i="3"/>
  <c r="H7" i="4" s="1"/>
  <c r="AA7" i="4" s="1"/>
  <c r="H8" i="3"/>
  <c r="H9" i="3"/>
  <c r="H10" i="3"/>
  <c r="H10" i="4" s="1"/>
  <c r="H11" i="3"/>
  <c r="H12" i="3"/>
  <c r="H12" i="4" s="1"/>
  <c r="H13" i="3"/>
  <c r="H14" i="3"/>
  <c r="H14" i="4" s="1"/>
  <c r="H15" i="3"/>
  <c r="H16" i="3"/>
  <c r="H16" i="4" s="1"/>
  <c r="H17" i="3"/>
  <c r="H18" i="3"/>
  <c r="H18" i="4" s="1"/>
  <c r="H19" i="3"/>
  <c r="H20" i="3"/>
  <c r="H20" i="4" s="1"/>
  <c r="H21" i="3"/>
  <c r="H22" i="3"/>
  <c r="H22" i="4" s="1"/>
  <c r="H23" i="3"/>
  <c r="H24" i="3"/>
  <c r="H24" i="4" s="1"/>
  <c r="H25" i="3"/>
  <c r="H25" i="4" s="1"/>
  <c r="AA25" i="4" s="1"/>
  <c r="H26" i="3"/>
  <c r="H26" i="4" s="1"/>
  <c r="AA26" i="4" s="1"/>
  <c r="H27" i="3"/>
  <c r="H28" i="3"/>
  <c r="H28" i="4" s="1"/>
  <c r="AA28" i="4" s="1"/>
  <c r="H29" i="3"/>
  <c r="H29" i="4" s="1"/>
  <c r="AA29" i="4" s="1"/>
  <c r="H30" i="3"/>
  <c r="H30" i="4" s="1"/>
  <c r="H31" i="3"/>
  <c r="H32" i="3"/>
  <c r="H32" i="4" s="1"/>
  <c r="H33" i="3"/>
  <c r="H33" i="4" s="1"/>
  <c r="AA33" i="4" s="1"/>
  <c r="H34" i="3"/>
  <c r="H34" i="4" s="1"/>
  <c r="AA34" i="4" s="1"/>
  <c r="H35" i="3"/>
  <c r="H35" i="4" s="1"/>
  <c r="AA35" i="4" s="1"/>
  <c r="H36" i="3"/>
  <c r="H36" i="4" s="1"/>
  <c r="AA36" i="4" s="1"/>
  <c r="H37" i="3"/>
  <c r="H37" i="4" s="1"/>
  <c r="AA37" i="4" s="1"/>
  <c r="H38" i="3"/>
  <c r="H38" i="4" s="1"/>
  <c r="AA38" i="4" s="1"/>
  <c r="H39" i="3"/>
  <c r="H40" i="3"/>
  <c r="H40" i="4" s="1"/>
  <c r="AA40" i="4" s="1"/>
  <c r="H41" i="3"/>
  <c r="H42" i="3"/>
  <c r="H42" i="4" s="1"/>
  <c r="AA42" i="4" s="1"/>
  <c r="H43" i="3"/>
  <c r="H44" i="3"/>
  <c r="H44" i="4" s="1"/>
  <c r="H45" i="3"/>
  <c r="H46" i="3"/>
  <c r="H46" i="4" s="1"/>
  <c r="H47" i="3"/>
  <c r="H48" i="3"/>
  <c r="H48" i="4" s="1"/>
  <c r="H49" i="3"/>
  <c r="H50" i="3"/>
  <c r="H50" i="4" s="1"/>
  <c r="H51" i="3"/>
  <c r="H51" i="4" s="1"/>
  <c r="AA51" i="4" s="1"/>
  <c r="H52" i="3"/>
  <c r="H52" i="4" s="1"/>
  <c r="AA52" i="4" s="1"/>
  <c r="H53" i="3"/>
  <c r="H53" i="4" s="1"/>
  <c r="H54" i="3"/>
  <c r="H54" i="4" s="1"/>
  <c r="H55" i="3"/>
  <c r="H55" i="4" s="1"/>
  <c r="H56" i="3"/>
  <c r="H56" i="4" s="1"/>
  <c r="H57" i="3"/>
  <c r="H58" i="3"/>
  <c r="H58" i="4" s="1"/>
  <c r="H59" i="3"/>
  <c r="H59" i="4" s="1"/>
  <c r="H60" i="3"/>
  <c r="H60" i="4" s="1"/>
  <c r="H61" i="3"/>
  <c r="H61" i="4" s="1"/>
  <c r="H62" i="3"/>
  <c r="H62" i="4" s="1"/>
  <c r="H63" i="3"/>
  <c r="H63" i="4" s="1"/>
  <c r="H2" i="3"/>
  <c r="H2" i="4" s="1"/>
  <c r="M2" i="3"/>
  <c r="D2" i="3"/>
  <c r="L12" i="1"/>
  <c r="L11" i="1"/>
  <c r="L10" i="1"/>
  <c r="L9" i="1"/>
  <c r="L8" i="1"/>
  <c r="L7" i="1"/>
  <c r="L6" i="1"/>
  <c r="L5" i="1"/>
  <c r="L4" i="1"/>
  <c r="L3" i="1"/>
  <c r="L2" i="1"/>
  <c r="C12" i="1"/>
  <c r="C11" i="1"/>
  <c r="C10" i="1"/>
  <c r="C9" i="1"/>
  <c r="C8" i="1"/>
  <c r="C7" i="1"/>
  <c r="C6" i="1"/>
  <c r="C5" i="1"/>
  <c r="C4" i="1"/>
  <c r="C3" i="1"/>
  <c r="C2" i="1"/>
  <c r="G4" i="1"/>
  <c r="G12" i="1"/>
  <c r="G11" i="1"/>
  <c r="G10" i="5" s="1"/>
  <c r="G10" i="1"/>
  <c r="G9" i="1"/>
  <c r="G8" i="1"/>
  <c r="G7" i="5" s="1"/>
  <c r="G7" i="1"/>
  <c r="G6" i="5" s="1"/>
  <c r="G6" i="1"/>
  <c r="G5" i="5" s="1"/>
  <c r="G5" i="1"/>
  <c r="G3" i="1"/>
  <c r="G2" i="5" s="1"/>
  <c r="G2" i="1"/>
  <c r="H47" i="4" l="1"/>
  <c r="H43" i="4"/>
  <c r="H39" i="4"/>
  <c r="H31" i="4"/>
  <c r="H45" i="4"/>
  <c r="H27" i="4"/>
  <c r="H23" i="4"/>
  <c r="H19" i="4"/>
  <c r="H15" i="4"/>
  <c r="H11" i="4"/>
  <c r="H21" i="4"/>
  <c r="H13" i="4"/>
  <c r="G4" i="5"/>
  <c r="G8" i="5"/>
  <c r="G3" i="5"/>
  <c r="C3" i="5"/>
  <c r="M62" i="4"/>
  <c r="D5" i="4"/>
  <c r="D58" i="4"/>
  <c r="D50" i="4"/>
  <c r="D42" i="4"/>
  <c r="D26" i="4"/>
  <c r="D21" i="4"/>
  <c r="D2" i="4"/>
  <c r="D56" i="4"/>
  <c r="D48" i="4"/>
  <c r="C2" i="5"/>
  <c r="D32" i="4"/>
  <c r="D24" i="4"/>
  <c r="D16" i="4"/>
  <c r="D30" i="4"/>
  <c r="D22" i="4"/>
  <c r="D14" i="4"/>
  <c r="D28" i="4"/>
  <c r="D20" i="4"/>
  <c r="D12" i="4"/>
  <c r="D18" i="4"/>
  <c r="D8" i="4"/>
  <c r="C8" i="5"/>
  <c r="M56" i="4"/>
  <c r="M48" i="4"/>
  <c r="M32" i="4"/>
  <c r="M24" i="4"/>
  <c r="M16" i="4"/>
  <c r="M63" i="4"/>
  <c r="M55" i="4"/>
  <c r="M47" i="4"/>
  <c r="M31" i="4"/>
  <c r="M23" i="4"/>
  <c r="M15" i="4"/>
  <c r="M2" i="4"/>
  <c r="M58" i="4"/>
  <c r="M50" i="4"/>
  <c r="M18" i="4"/>
  <c r="M53" i="4"/>
  <c r="M45" i="4"/>
  <c r="M21" i="4"/>
  <c r="M13" i="4"/>
  <c r="M28" i="4"/>
  <c r="M20" i="4"/>
  <c r="M12" i="4"/>
  <c r="M4" i="4"/>
  <c r="M59" i="4"/>
  <c r="M43" i="4"/>
  <c r="M19" i="4"/>
  <c r="M11" i="4"/>
  <c r="M3" i="4"/>
  <c r="M10" i="4"/>
  <c r="M6" i="4"/>
  <c r="M8" i="4"/>
  <c r="D4" i="4"/>
  <c r="D10" i="4"/>
  <c r="D6" i="4"/>
  <c r="D9" i="4"/>
  <c r="H6" i="4"/>
  <c r="H4" i="4"/>
  <c r="H3" i="4"/>
  <c r="H49" i="4"/>
  <c r="H8" i="4"/>
  <c r="G9" i="5"/>
  <c r="C4" i="5"/>
  <c r="C5" i="5"/>
  <c r="C6" i="5"/>
  <c r="C7" i="5"/>
  <c r="C9" i="5"/>
  <c r="C10" i="5"/>
  <c r="H9" i="4"/>
  <c r="D51" i="4"/>
  <c r="D23" i="4"/>
  <c r="M54" i="4"/>
  <c r="M46" i="4"/>
  <c r="M30" i="4"/>
  <c r="M22" i="4"/>
  <c r="M14" i="4"/>
  <c r="H57" i="4"/>
  <c r="H41" i="4"/>
  <c r="H17" i="4"/>
  <c r="D59" i="4"/>
  <c r="D31" i="4"/>
  <c r="D15" i="4"/>
  <c r="D3" i="4"/>
  <c r="D63" i="4"/>
  <c r="D55" i="4"/>
  <c r="D47" i="4"/>
  <c r="D43" i="4"/>
  <c r="D35" i="4"/>
  <c r="D27" i="4"/>
  <c r="D19" i="4"/>
  <c r="D11" i="4"/>
  <c r="D7" i="4"/>
  <c r="D57" i="4"/>
  <c r="D49" i="4"/>
  <c r="D41" i="4"/>
  <c r="D25" i="4"/>
  <c r="D17" i="4"/>
  <c r="D65" i="3"/>
  <c r="H65" i="3"/>
  <c r="C13" i="1"/>
  <c r="G13" i="1"/>
  <c r="A2" i="5"/>
  <c r="A3" i="5"/>
  <c r="A4" i="5"/>
  <c r="A5" i="5"/>
  <c r="A6" i="5"/>
  <c r="A7" i="5"/>
  <c r="A8" i="5"/>
  <c r="A9" i="5"/>
  <c r="A10" i="5"/>
  <c r="G11" i="5" l="1"/>
  <c r="H64" i="4"/>
  <c r="C11" i="5"/>
  <c r="D64" i="4"/>
  <c r="M64" i="4"/>
  <c r="A63" i="4"/>
  <c r="T63" i="4" s="1"/>
  <c r="A62" i="4"/>
  <c r="T62" i="4" s="1"/>
  <c r="A61" i="4"/>
  <c r="T61" i="4" s="1"/>
  <c r="A60" i="4"/>
  <c r="T60" i="4" s="1"/>
  <c r="A59" i="4"/>
  <c r="T59" i="4" s="1"/>
  <c r="A58" i="4"/>
  <c r="T58" i="4" s="1"/>
  <c r="A57" i="4"/>
  <c r="T57" i="4" s="1"/>
  <c r="A56" i="4"/>
  <c r="T56" i="4" s="1"/>
  <c r="A55" i="4"/>
  <c r="T55" i="4" s="1"/>
  <c r="A54" i="4"/>
  <c r="T54" i="4" s="1"/>
  <c r="A53" i="4"/>
  <c r="T53" i="4" s="1"/>
  <c r="A52" i="4"/>
  <c r="T52" i="4" s="1"/>
  <c r="A51" i="4"/>
  <c r="T51" i="4" s="1"/>
  <c r="A50" i="4"/>
  <c r="T50" i="4" s="1"/>
  <c r="A49" i="4"/>
  <c r="T49" i="4" s="1"/>
  <c r="A48" i="4"/>
  <c r="T48" i="4" s="1"/>
  <c r="A47" i="4"/>
  <c r="T47" i="4" s="1"/>
  <c r="A46" i="4"/>
  <c r="T46" i="4" s="1"/>
  <c r="A45" i="4"/>
  <c r="T45" i="4" s="1"/>
  <c r="A44" i="4"/>
  <c r="T44" i="4" s="1"/>
  <c r="A43" i="4"/>
  <c r="T43" i="4" s="1"/>
  <c r="A42" i="4"/>
  <c r="T42" i="4" s="1"/>
  <c r="A41" i="4"/>
  <c r="T41" i="4" s="1"/>
  <c r="A40" i="4"/>
  <c r="T40" i="4" s="1"/>
  <c r="A39" i="4"/>
  <c r="T39" i="4" s="1"/>
  <c r="A38" i="4"/>
  <c r="T38" i="4" s="1"/>
  <c r="A37" i="4"/>
  <c r="T37" i="4" s="1"/>
  <c r="A36" i="4"/>
  <c r="T36" i="4" s="1"/>
  <c r="A35" i="4"/>
  <c r="T35" i="4" s="1"/>
  <c r="A34" i="4"/>
  <c r="T34" i="4" s="1"/>
  <c r="A33" i="4"/>
  <c r="T33" i="4" s="1"/>
  <c r="A32" i="4"/>
  <c r="T32" i="4" s="1"/>
  <c r="A31" i="4"/>
  <c r="T31" i="4" s="1"/>
  <c r="A30" i="4"/>
  <c r="T30" i="4" s="1"/>
  <c r="A29" i="4"/>
  <c r="T29" i="4" s="1"/>
  <c r="A28" i="4"/>
  <c r="T28" i="4" s="1"/>
  <c r="A27" i="4"/>
  <c r="T27" i="4" s="1"/>
  <c r="A26" i="4"/>
  <c r="T26" i="4" s="1"/>
  <c r="A25" i="4"/>
  <c r="T25" i="4" s="1"/>
  <c r="A24" i="4"/>
  <c r="T24" i="4" s="1"/>
  <c r="A23" i="4"/>
  <c r="T23" i="4" s="1"/>
  <c r="A22" i="4"/>
  <c r="T22" i="4" s="1"/>
  <c r="A21" i="4"/>
  <c r="T21" i="4" s="1"/>
  <c r="A20" i="4"/>
  <c r="T20" i="4" s="1"/>
  <c r="A19" i="4"/>
  <c r="T19" i="4" s="1"/>
  <c r="A18" i="4"/>
  <c r="T18" i="4" s="1"/>
  <c r="A17" i="4"/>
  <c r="T17" i="4" s="1"/>
  <c r="A16" i="4"/>
  <c r="T16" i="4" s="1"/>
  <c r="A15" i="4"/>
  <c r="T15" i="4" s="1"/>
  <c r="A14" i="4"/>
  <c r="T14" i="4" s="1"/>
  <c r="A13" i="4"/>
  <c r="T13" i="4" s="1"/>
  <c r="A12" i="4"/>
  <c r="T12" i="4" s="1"/>
  <c r="A11" i="4"/>
  <c r="T11" i="4" s="1"/>
  <c r="A10" i="4"/>
  <c r="T10" i="4" s="1"/>
  <c r="A9" i="4"/>
  <c r="T9" i="4" s="1"/>
  <c r="A8" i="4"/>
  <c r="T8" i="4" s="1"/>
  <c r="A7" i="4"/>
  <c r="T7" i="4" s="1"/>
  <c r="A6" i="4"/>
  <c r="T6" i="4" s="1"/>
  <c r="A5" i="4"/>
  <c r="T5" i="4" s="1"/>
  <c r="A4" i="4"/>
  <c r="T4" i="4" s="1"/>
  <c r="A3" i="4"/>
  <c r="T3" i="4" s="1"/>
  <c r="A2" i="4"/>
  <c r="T2" i="4" s="1"/>
  <c r="O64" i="3"/>
  <c r="I64" i="3"/>
  <c r="G64" i="3"/>
  <c r="F64" i="3"/>
  <c r="J64" i="3"/>
  <c r="E64" i="3"/>
  <c r="E63" i="3"/>
  <c r="J63" i="3"/>
  <c r="F63" i="3"/>
  <c r="G63" i="3"/>
  <c r="I63" i="3"/>
  <c r="O63" i="3"/>
  <c r="E62" i="3"/>
  <c r="J62" i="3"/>
  <c r="F62" i="3"/>
  <c r="G62" i="3"/>
  <c r="I62" i="3"/>
  <c r="O62" i="3"/>
  <c r="E61" i="3"/>
  <c r="J61" i="3"/>
  <c r="F61" i="3"/>
  <c r="G61" i="3"/>
  <c r="I61" i="3"/>
  <c r="O61" i="3"/>
  <c r="E60" i="3"/>
  <c r="J60" i="3"/>
  <c r="F60" i="3"/>
  <c r="G60" i="3"/>
  <c r="I60" i="3"/>
  <c r="O60" i="3"/>
  <c r="E59" i="3"/>
  <c r="J59" i="3"/>
  <c r="F59" i="3"/>
  <c r="G59" i="3"/>
  <c r="I59" i="3"/>
  <c r="O59" i="3"/>
  <c r="E58" i="3"/>
  <c r="J58" i="3"/>
  <c r="F58" i="3"/>
  <c r="G58" i="3"/>
  <c r="I58" i="3"/>
  <c r="O58" i="3"/>
  <c r="E57" i="3"/>
  <c r="J57" i="3"/>
  <c r="F57" i="3"/>
  <c r="G57" i="3"/>
  <c r="I57" i="3"/>
  <c r="O57" i="3"/>
  <c r="E56" i="3"/>
  <c r="J56" i="3"/>
  <c r="F56" i="3"/>
  <c r="G56" i="3"/>
  <c r="I56" i="3"/>
  <c r="O56" i="3"/>
  <c r="E54" i="3"/>
  <c r="J54" i="3"/>
  <c r="F54" i="3"/>
  <c r="G54" i="3"/>
  <c r="I54" i="3"/>
  <c r="O54" i="3"/>
  <c r="E53" i="3"/>
  <c r="J53" i="3"/>
  <c r="F53" i="3"/>
  <c r="G53" i="3"/>
  <c r="I53" i="3"/>
  <c r="O53" i="3"/>
  <c r="E55" i="3"/>
  <c r="J55" i="3"/>
  <c r="F55" i="3"/>
  <c r="G55" i="3"/>
  <c r="I55" i="3"/>
  <c r="O55" i="3"/>
  <c r="E52" i="3"/>
  <c r="J52" i="3"/>
  <c r="F52" i="3"/>
  <c r="G52" i="3"/>
  <c r="I52" i="3"/>
  <c r="O52" i="3"/>
  <c r="E51" i="3"/>
  <c r="J51" i="3"/>
  <c r="F51" i="3"/>
  <c r="G51" i="3"/>
  <c r="I51" i="3"/>
  <c r="O51" i="3"/>
  <c r="E50" i="3"/>
  <c r="J50" i="3"/>
  <c r="F50" i="3"/>
  <c r="G50" i="3"/>
  <c r="I50" i="3"/>
  <c r="O50" i="3"/>
  <c r="E49" i="3"/>
  <c r="J49" i="3"/>
  <c r="F49" i="3"/>
  <c r="G49" i="3"/>
  <c r="I49" i="3"/>
  <c r="O49" i="3"/>
  <c r="E48" i="3"/>
  <c r="J48" i="3"/>
  <c r="F48" i="3"/>
  <c r="G48" i="3"/>
  <c r="I48" i="3"/>
  <c r="O48" i="3"/>
  <c r="E47" i="3"/>
  <c r="J47" i="3"/>
  <c r="F47" i="3"/>
  <c r="G47" i="3"/>
  <c r="I47" i="3"/>
  <c r="O47" i="3"/>
  <c r="E46" i="3"/>
  <c r="J46" i="3"/>
  <c r="F46" i="3"/>
  <c r="G46" i="3"/>
  <c r="I46" i="3"/>
  <c r="O46" i="3"/>
  <c r="E45" i="3"/>
  <c r="J45" i="3"/>
  <c r="F45" i="3"/>
  <c r="G45" i="3"/>
  <c r="I45" i="3"/>
  <c r="O45" i="3"/>
  <c r="E44" i="3"/>
  <c r="J44" i="3"/>
  <c r="F44" i="3"/>
  <c r="G44" i="3"/>
  <c r="I44" i="3"/>
  <c r="O44" i="3"/>
  <c r="E43" i="3"/>
  <c r="J43" i="3"/>
  <c r="F43" i="3"/>
  <c r="G43" i="3"/>
  <c r="I43" i="3"/>
  <c r="O43" i="3"/>
  <c r="E42" i="3"/>
  <c r="J42" i="3"/>
  <c r="F42" i="3"/>
  <c r="G42" i="3"/>
  <c r="I42" i="3"/>
  <c r="O42" i="3"/>
  <c r="E41" i="3"/>
  <c r="J41" i="3"/>
  <c r="F41" i="3"/>
  <c r="G41" i="3"/>
  <c r="I41" i="3"/>
  <c r="O41" i="3"/>
  <c r="E40" i="3"/>
  <c r="J40" i="3"/>
  <c r="F40" i="3"/>
  <c r="G40" i="3"/>
  <c r="I40" i="3"/>
  <c r="O40" i="3"/>
  <c r="E39" i="3"/>
  <c r="J39" i="3"/>
  <c r="F39" i="3"/>
  <c r="G39" i="3"/>
  <c r="I39" i="3"/>
  <c r="O39" i="3"/>
  <c r="E38" i="3"/>
  <c r="J38" i="3"/>
  <c r="F38" i="3"/>
  <c r="G38" i="3"/>
  <c r="I38" i="3"/>
  <c r="O38" i="3"/>
  <c r="E37" i="3"/>
  <c r="J37" i="3"/>
  <c r="F37" i="3"/>
  <c r="G37" i="3"/>
  <c r="I37" i="3"/>
  <c r="O37" i="3"/>
  <c r="E36" i="3"/>
  <c r="J36" i="3"/>
  <c r="F36" i="3"/>
  <c r="G36" i="3"/>
  <c r="I36" i="3"/>
  <c r="O36" i="3"/>
  <c r="E35" i="3"/>
  <c r="J35" i="3"/>
  <c r="F35" i="3"/>
  <c r="G35" i="3"/>
  <c r="I35" i="3"/>
  <c r="O35" i="3"/>
  <c r="E34" i="3"/>
  <c r="J34" i="3"/>
  <c r="F34" i="3"/>
  <c r="G34" i="3"/>
  <c r="I34" i="3"/>
  <c r="O34" i="3"/>
  <c r="E33" i="3"/>
  <c r="J33" i="3"/>
  <c r="F33" i="3"/>
  <c r="G33" i="3"/>
  <c r="I33" i="3"/>
  <c r="O33" i="3"/>
  <c r="E32" i="3"/>
  <c r="J32" i="3"/>
  <c r="F32" i="3"/>
  <c r="G32" i="3"/>
  <c r="I32" i="3"/>
  <c r="O32" i="3"/>
  <c r="E31" i="3"/>
  <c r="J31" i="3"/>
  <c r="F31" i="3"/>
  <c r="G31" i="3"/>
  <c r="I31" i="3"/>
  <c r="O31" i="3"/>
  <c r="E30" i="3"/>
  <c r="J30" i="3"/>
  <c r="F30" i="3"/>
  <c r="G30" i="3"/>
  <c r="I30" i="3"/>
  <c r="O30" i="3"/>
  <c r="E29" i="3"/>
  <c r="J29" i="3"/>
  <c r="F29" i="3"/>
  <c r="G29" i="3"/>
  <c r="I29" i="3"/>
  <c r="O29" i="3"/>
  <c r="E28" i="3"/>
  <c r="J28" i="3"/>
  <c r="F28" i="3"/>
  <c r="G28" i="3"/>
  <c r="I28" i="3"/>
  <c r="O28" i="3"/>
  <c r="E27" i="3"/>
  <c r="J27" i="3"/>
  <c r="F27" i="3"/>
  <c r="G27" i="3"/>
  <c r="I27" i="3"/>
  <c r="O27" i="3"/>
  <c r="E26" i="3"/>
  <c r="J26" i="3"/>
  <c r="F26" i="3"/>
  <c r="G26" i="3"/>
  <c r="I26" i="3"/>
  <c r="O26" i="3"/>
  <c r="E25" i="3"/>
  <c r="J25" i="3"/>
  <c r="F25" i="3"/>
  <c r="G25" i="3"/>
  <c r="I25" i="3"/>
  <c r="O25" i="3"/>
  <c r="E24" i="3"/>
  <c r="J24" i="3"/>
  <c r="F24" i="3"/>
  <c r="G24" i="3"/>
  <c r="I24" i="3"/>
  <c r="O24" i="3"/>
  <c r="E23" i="3"/>
  <c r="J23" i="3"/>
  <c r="F23" i="3"/>
  <c r="G23" i="3"/>
  <c r="I23" i="3"/>
  <c r="O23" i="3"/>
  <c r="E22" i="3"/>
  <c r="J22" i="3"/>
  <c r="F22" i="3"/>
  <c r="G22" i="3"/>
  <c r="I22" i="3"/>
  <c r="O22" i="3"/>
  <c r="E21" i="3"/>
  <c r="J21" i="3"/>
  <c r="F21" i="3"/>
  <c r="G21" i="3"/>
  <c r="I21" i="3"/>
  <c r="O21" i="3"/>
  <c r="E20" i="3"/>
  <c r="J20" i="3"/>
  <c r="F20" i="3"/>
  <c r="G20" i="3"/>
  <c r="I20" i="3"/>
  <c r="O20" i="3"/>
  <c r="E19" i="3"/>
  <c r="J19" i="3"/>
  <c r="F19" i="3"/>
  <c r="G19" i="3"/>
  <c r="I19" i="3"/>
  <c r="O19" i="3"/>
  <c r="E18" i="3"/>
  <c r="J18" i="3"/>
  <c r="F18" i="3"/>
  <c r="G18" i="3"/>
  <c r="I18" i="3"/>
  <c r="O18" i="3"/>
  <c r="E17" i="3"/>
  <c r="J17" i="3"/>
  <c r="F17" i="3"/>
  <c r="G17" i="3"/>
  <c r="I17" i="3"/>
  <c r="O17" i="3"/>
  <c r="E16" i="3"/>
  <c r="J16" i="3"/>
  <c r="F16" i="3"/>
  <c r="G16" i="3"/>
  <c r="I16" i="3"/>
  <c r="O16" i="3"/>
  <c r="E15" i="3"/>
  <c r="J15" i="3"/>
  <c r="F15" i="3"/>
  <c r="G15" i="3"/>
  <c r="I15" i="3"/>
  <c r="O15" i="3"/>
  <c r="E12" i="3"/>
  <c r="J12" i="3"/>
  <c r="F12" i="3"/>
  <c r="G12" i="3"/>
  <c r="I12" i="3"/>
  <c r="O12" i="3"/>
  <c r="E14" i="3"/>
  <c r="J14" i="3"/>
  <c r="F14" i="3"/>
  <c r="G14" i="3"/>
  <c r="I14" i="3"/>
  <c r="O14" i="3"/>
  <c r="E13" i="3"/>
  <c r="J13" i="3"/>
  <c r="F13" i="3"/>
  <c r="G13" i="3"/>
  <c r="I13" i="3"/>
  <c r="O13" i="3"/>
  <c r="E11" i="3"/>
  <c r="J11" i="3"/>
  <c r="F11" i="3"/>
  <c r="G11" i="3"/>
  <c r="I11" i="3"/>
  <c r="O11" i="3"/>
  <c r="E10" i="3"/>
  <c r="J10" i="3"/>
  <c r="F10" i="3"/>
  <c r="G10" i="3"/>
  <c r="I10" i="3"/>
  <c r="O10" i="3"/>
  <c r="E9" i="3"/>
  <c r="J9" i="3"/>
  <c r="F9" i="3"/>
  <c r="G9" i="3"/>
  <c r="I9" i="3"/>
  <c r="O9" i="3"/>
  <c r="E8" i="3"/>
  <c r="J8" i="3"/>
  <c r="F8" i="3"/>
  <c r="G8" i="3"/>
  <c r="I8" i="3"/>
  <c r="O8" i="3"/>
  <c r="E7" i="3"/>
  <c r="J7" i="3"/>
  <c r="F7" i="3"/>
  <c r="G7" i="3"/>
  <c r="I7" i="3"/>
  <c r="O7" i="3"/>
  <c r="E6" i="3"/>
  <c r="J6" i="3"/>
  <c r="F6" i="3"/>
  <c r="G6" i="3"/>
  <c r="I6" i="3"/>
  <c r="O6" i="3"/>
  <c r="E5" i="3"/>
  <c r="J5" i="3"/>
  <c r="F5" i="3"/>
  <c r="G5" i="3"/>
  <c r="I5" i="3"/>
  <c r="O5" i="3"/>
  <c r="E4" i="3"/>
  <c r="J4" i="3"/>
  <c r="F4" i="3"/>
  <c r="G4" i="3"/>
  <c r="I4" i="3"/>
  <c r="O4" i="3"/>
  <c r="E3" i="3"/>
  <c r="J3" i="3"/>
  <c r="F3" i="3"/>
  <c r="G3" i="3"/>
  <c r="I3" i="3"/>
  <c r="O3" i="3"/>
  <c r="E2" i="3"/>
  <c r="J2" i="3"/>
  <c r="F2" i="3"/>
  <c r="G2" i="3"/>
  <c r="I2" i="3"/>
  <c r="O2" i="3"/>
  <c r="E63" i="4" l="1"/>
  <c r="J63" i="4"/>
  <c r="F63" i="4"/>
  <c r="G63" i="4"/>
  <c r="I63" i="4"/>
  <c r="O63" i="4"/>
  <c r="N63" i="4"/>
  <c r="E62" i="4"/>
  <c r="J62" i="4"/>
  <c r="F62" i="4"/>
  <c r="G62" i="4"/>
  <c r="I62" i="4"/>
  <c r="O62" i="4"/>
  <c r="N62" i="4"/>
  <c r="E61" i="4"/>
  <c r="J61" i="4"/>
  <c r="F61" i="4"/>
  <c r="G61" i="4"/>
  <c r="I61" i="4"/>
  <c r="O61" i="4"/>
  <c r="N61" i="4"/>
  <c r="E60" i="4"/>
  <c r="J60" i="4"/>
  <c r="F60" i="4"/>
  <c r="G60" i="4"/>
  <c r="I60" i="4"/>
  <c r="O60" i="4"/>
  <c r="N60" i="4"/>
  <c r="E59" i="4"/>
  <c r="J59" i="4"/>
  <c r="F59" i="4"/>
  <c r="G59" i="4"/>
  <c r="I59" i="4"/>
  <c r="O59" i="4"/>
  <c r="N59" i="4"/>
  <c r="E58" i="4"/>
  <c r="J58" i="4"/>
  <c r="F58" i="4"/>
  <c r="G58" i="4"/>
  <c r="I58" i="4"/>
  <c r="O58" i="4"/>
  <c r="N58" i="4"/>
  <c r="E57" i="4"/>
  <c r="J57" i="4"/>
  <c r="F57" i="4"/>
  <c r="G57" i="4"/>
  <c r="I57" i="4"/>
  <c r="O57" i="4"/>
  <c r="N57" i="4"/>
  <c r="E56" i="4"/>
  <c r="J56" i="4"/>
  <c r="F56" i="4"/>
  <c r="G56" i="4"/>
  <c r="I56" i="4"/>
  <c r="O56" i="4"/>
  <c r="N56" i="4"/>
  <c r="E55" i="4"/>
  <c r="J55" i="4"/>
  <c r="F55" i="4"/>
  <c r="G55" i="4"/>
  <c r="I55" i="4"/>
  <c r="O55" i="4"/>
  <c r="N55" i="4"/>
  <c r="E54" i="4"/>
  <c r="J54" i="4"/>
  <c r="F54" i="4"/>
  <c r="G54" i="4"/>
  <c r="I54" i="4"/>
  <c r="O54" i="4"/>
  <c r="N54" i="4"/>
  <c r="E53" i="4"/>
  <c r="J53" i="4"/>
  <c r="F53" i="4"/>
  <c r="G53" i="4"/>
  <c r="I53" i="4"/>
  <c r="O53" i="4"/>
  <c r="N53" i="4"/>
  <c r="E52" i="4"/>
  <c r="J52" i="4"/>
  <c r="F52" i="4"/>
  <c r="G52" i="4"/>
  <c r="I52" i="4"/>
  <c r="O52" i="4"/>
  <c r="N52" i="4"/>
  <c r="E51" i="4"/>
  <c r="J51" i="4"/>
  <c r="F51" i="4"/>
  <c r="G51" i="4"/>
  <c r="I51" i="4"/>
  <c r="O51" i="4"/>
  <c r="N51" i="4"/>
  <c r="E50" i="4"/>
  <c r="J50" i="4"/>
  <c r="F50" i="4"/>
  <c r="G50" i="4"/>
  <c r="I50" i="4"/>
  <c r="O50" i="4"/>
  <c r="N50" i="4"/>
  <c r="E49" i="4"/>
  <c r="J49" i="4"/>
  <c r="F49" i="4"/>
  <c r="G49" i="4"/>
  <c r="I49" i="4"/>
  <c r="O49" i="4"/>
  <c r="N49" i="4"/>
  <c r="E48" i="4"/>
  <c r="J48" i="4"/>
  <c r="F48" i="4"/>
  <c r="G48" i="4"/>
  <c r="I48" i="4"/>
  <c r="O48" i="4"/>
  <c r="N48" i="4"/>
  <c r="E47" i="4"/>
  <c r="J47" i="4"/>
  <c r="F47" i="4"/>
  <c r="G47" i="4"/>
  <c r="I47" i="4"/>
  <c r="O47" i="4"/>
  <c r="N47" i="4"/>
  <c r="E46" i="4"/>
  <c r="J46" i="4"/>
  <c r="F46" i="4"/>
  <c r="G46" i="4"/>
  <c r="I46" i="4"/>
  <c r="O46" i="4"/>
  <c r="N46" i="4"/>
  <c r="E45" i="4"/>
  <c r="J45" i="4"/>
  <c r="F45" i="4"/>
  <c r="G45" i="4"/>
  <c r="I45" i="4"/>
  <c r="O45" i="4"/>
  <c r="N45" i="4"/>
  <c r="E44" i="4"/>
  <c r="J44" i="4"/>
  <c r="F44" i="4"/>
  <c r="G44" i="4"/>
  <c r="I44" i="4"/>
  <c r="O44" i="4"/>
  <c r="N44" i="4"/>
  <c r="E43" i="4"/>
  <c r="J43" i="4"/>
  <c r="F43" i="4"/>
  <c r="G43" i="4"/>
  <c r="I43" i="4"/>
  <c r="O43" i="4"/>
  <c r="N43" i="4"/>
  <c r="E42" i="4"/>
  <c r="J42" i="4"/>
  <c r="F42" i="4"/>
  <c r="G42" i="4"/>
  <c r="I42" i="4"/>
  <c r="O42" i="4"/>
  <c r="N42" i="4"/>
  <c r="E41" i="4"/>
  <c r="J41" i="4"/>
  <c r="F41" i="4"/>
  <c r="G41" i="4"/>
  <c r="I41" i="4"/>
  <c r="O41" i="4"/>
  <c r="N41" i="4"/>
  <c r="E40" i="4"/>
  <c r="J40" i="4"/>
  <c r="F40" i="4"/>
  <c r="G40" i="4"/>
  <c r="I40" i="4"/>
  <c r="O40" i="4"/>
  <c r="N40" i="4"/>
  <c r="E39" i="4"/>
  <c r="J39" i="4"/>
  <c r="F39" i="4"/>
  <c r="G39" i="4"/>
  <c r="I39" i="4"/>
  <c r="O39" i="4"/>
  <c r="N39" i="4"/>
  <c r="E38" i="4"/>
  <c r="J38" i="4"/>
  <c r="F38" i="4"/>
  <c r="G38" i="4"/>
  <c r="I38" i="4"/>
  <c r="O38" i="4"/>
  <c r="N38" i="4"/>
  <c r="E37" i="4"/>
  <c r="J37" i="4"/>
  <c r="F37" i="4"/>
  <c r="G37" i="4"/>
  <c r="I37" i="4"/>
  <c r="O37" i="4"/>
  <c r="N37" i="4"/>
  <c r="E36" i="4"/>
  <c r="J36" i="4"/>
  <c r="F36" i="4"/>
  <c r="G36" i="4"/>
  <c r="I36" i="4"/>
  <c r="O36" i="4"/>
  <c r="N36" i="4"/>
  <c r="E35" i="4"/>
  <c r="J35" i="4"/>
  <c r="F35" i="4"/>
  <c r="G35" i="4"/>
  <c r="I35" i="4"/>
  <c r="O35" i="4"/>
  <c r="N35" i="4"/>
  <c r="E34" i="4"/>
  <c r="J34" i="4"/>
  <c r="F34" i="4"/>
  <c r="G34" i="4"/>
  <c r="I34" i="4"/>
  <c r="O34" i="4"/>
  <c r="N34" i="4"/>
  <c r="E33" i="4"/>
  <c r="J33" i="4"/>
  <c r="F33" i="4"/>
  <c r="G33" i="4"/>
  <c r="I33" i="4"/>
  <c r="O33" i="4"/>
  <c r="N33" i="4"/>
  <c r="E32" i="4"/>
  <c r="J32" i="4"/>
  <c r="F32" i="4"/>
  <c r="G32" i="4"/>
  <c r="I32" i="4"/>
  <c r="O32" i="4"/>
  <c r="N32" i="4"/>
  <c r="E31" i="4"/>
  <c r="J31" i="4"/>
  <c r="F31" i="4"/>
  <c r="G31" i="4"/>
  <c r="I31" i="4"/>
  <c r="O31" i="4"/>
  <c r="N31" i="4"/>
  <c r="E30" i="4"/>
  <c r="J30" i="4"/>
  <c r="F30" i="4"/>
  <c r="G30" i="4"/>
  <c r="I30" i="4"/>
  <c r="O30" i="4"/>
  <c r="N30" i="4"/>
  <c r="E29" i="4"/>
  <c r="J29" i="4"/>
  <c r="F29" i="4"/>
  <c r="G29" i="4"/>
  <c r="I29" i="4"/>
  <c r="O29" i="4"/>
  <c r="N29" i="4"/>
  <c r="E28" i="4"/>
  <c r="J28" i="4"/>
  <c r="F28" i="4"/>
  <c r="G28" i="4"/>
  <c r="I28" i="4"/>
  <c r="O28" i="4"/>
  <c r="N28" i="4"/>
  <c r="E27" i="4"/>
  <c r="J27" i="4"/>
  <c r="F27" i="4"/>
  <c r="G27" i="4"/>
  <c r="I27" i="4"/>
  <c r="O27" i="4"/>
  <c r="N27" i="4"/>
  <c r="E26" i="4"/>
  <c r="J26" i="4"/>
  <c r="F26" i="4"/>
  <c r="G26" i="4"/>
  <c r="I26" i="4"/>
  <c r="O26" i="4"/>
  <c r="N26" i="4"/>
  <c r="E25" i="4"/>
  <c r="J25" i="4"/>
  <c r="F25" i="4"/>
  <c r="G25" i="4"/>
  <c r="I25" i="4"/>
  <c r="O25" i="4"/>
  <c r="N25" i="4"/>
  <c r="E24" i="4"/>
  <c r="J24" i="4"/>
  <c r="F24" i="4"/>
  <c r="G24" i="4"/>
  <c r="I24" i="4"/>
  <c r="O24" i="4"/>
  <c r="N24" i="4"/>
  <c r="E23" i="4"/>
  <c r="J23" i="4"/>
  <c r="F23" i="4"/>
  <c r="G23" i="4"/>
  <c r="I23" i="4"/>
  <c r="O23" i="4"/>
  <c r="N23" i="4"/>
  <c r="E22" i="4"/>
  <c r="J22" i="4"/>
  <c r="F22" i="4"/>
  <c r="G22" i="4"/>
  <c r="I22" i="4"/>
  <c r="O22" i="4"/>
  <c r="N22" i="4"/>
  <c r="E21" i="4"/>
  <c r="J21" i="4"/>
  <c r="F21" i="4"/>
  <c r="G21" i="4"/>
  <c r="I21" i="4"/>
  <c r="O21" i="4"/>
  <c r="N21" i="4"/>
  <c r="E20" i="4"/>
  <c r="J20" i="4"/>
  <c r="F20" i="4"/>
  <c r="G20" i="4"/>
  <c r="I20" i="4"/>
  <c r="O20" i="4"/>
  <c r="N20" i="4"/>
  <c r="E19" i="4"/>
  <c r="J19" i="4"/>
  <c r="F19" i="4"/>
  <c r="G19" i="4"/>
  <c r="I19" i="4"/>
  <c r="O19" i="4"/>
  <c r="N19" i="4"/>
  <c r="E18" i="4"/>
  <c r="J18" i="4"/>
  <c r="F18" i="4"/>
  <c r="G18" i="4"/>
  <c r="I18" i="4"/>
  <c r="O18" i="4"/>
  <c r="N18" i="4"/>
  <c r="E17" i="4"/>
  <c r="J17" i="4"/>
  <c r="F17" i="4"/>
  <c r="G17" i="4"/>
  <c r="I17" i="4"/>
  <c r="O17" i="4"/>
  <c r="N17" i="4"/>
  <c r="E16" i="4"/>
  <c r="J16" i="4"/>
  <c r="F16" i="4"/>
  <c r="G16" i="4"/>
  <c r="I16" i="4"/>
  <c r="O16" i="4"/>
  <c r="N16" i="4"/>
  <c r="E15" i="4"/>
  <c r="J15" i="4"/>
  <c r="F15" i="4"/>
  <c r="G15" i="4"/>
  <c r="I15" i="4"/>
  <c r="O15" i="4"/>
  <c r="N15" i="4"/>
  <c r="E14" i="4"/>
  <c r="J14" i="4"/>
  <c r="F14" i="4"/>
  <c r="G14" i="4"/>
  <c r="I14" i="4"/>
  <c r="O14" i="4"/>
  <c r="N14" i="4"/>
  <c r="E13" i="4"/>
  <c r="J13" i="4"/>
  <c r="F13" i="4"/>
  <c r="G13" i="4"/>
  <c r="I13" i="4"/>
  <c r="O13" i="4"/>
  <c r="N13" i="4"/>
  <c r="E12" i="4"/>
  <c r="J12" i="4"/>
  <c r="F12" i="4"/>
  <c r="G12" i="4"/>
  <c r="I12" i="4"/>
  <c r="O12" i="4"/>
  <c r="N12" i="4"/>
  <c r="E11" i="4"/>
  <c r="J11" i="4"/>
  <c r="F11" i="4"/>
  <c r="G11" i="4"/>
  <c r="I11" i="4"/>
  <c r="O11" i="4"/>
  <c r="N11" i="4"/>
  <c r="E10" i="4"/>
  <c r="J10" i="4"/>
  <c r="F10" i="4"/>
  <c r="G10" i="4"/>
  <c r="I10" i="4"/>
  <c r="O10" i="4"/>
  <c r="N10" i="4"/>
  <c r="E9" i="4"/>
  <c r="J9" i="4"/>
  <c r="F9" i="4"/>
  <c r="G9" i="4"/>
  <c r="I9" i="4"/>
  <c r="O9" i="4"/>
  <c r="N9" i="4"/>
  <c r="E8" i="4"/>
  <c r="J8" i="4"/>
  <c r="F8" i="4"/>
  <c r="G8" i="4"/>
  <c r="I8" i="4"/>
  <c r="O8" i="4"/>
  <c r="N8" i="4"/>
  <c r="E7" i="4"/>
  <c r="J7" i="4"/>
  <c r="F7" i="4"/>
  <c r="G7" i="4"/>
  <c r="I7" i="4"/>
  <c r="O7" i="4"/>
  <c r="N7" i="4"/>
  <c r="E6" i="4"/>
  <c r="J6" i="4"/>
  <c r="F6" i="4"/>
  <c r="G6" i="4"/>
  <c r="I6" i="4"/>
  <c r="O6" i="4"/>
  <c r="N6" i="4"/>
  <c r="E5" i="4"/>
  <c r="J5" i="4"/>
  <c r="F5" i="4"/>
  <c r="G5" i="4"/>
  <c r="I5" i="4"/>
  <c r="O5" i="4"/>
  <c r="N5" i="4"/>
  <c r="E4" i="4"/>
  <c r="J4" i="4"/>
  <c r="F4" i="4"/>
  <c r="G4" i="4"/>
  <c r="I4" i="4"/>
  <c r="O4" i="4"/>
  <c r="N4" i="4"/>
  <c r="E3" i="4"/>
  <c r="J3" i="4"/>
  <c r="F3" i="4"/>
  <c r="G3" i="4"/>
  <c r="I3" i="4"/>
  <c r="O3" i="4"/>
  <c r="N3" i="4"/>
  <c r="F65" i="3" l="1"/>
  <c r="F2" i="4"/>
  <c r="O65" i="3"/>
  <c r="O2" i="4"/>
  <c r="J65" i="3"/>
  <c r="J2" i="4"/>
  <c r="I65" i="3"/>
  <c r="I2" i="4"/>
  <c r="E65" i="3"/>
  <c r="E2" i="4"/>
  <c r="N2" i="4"/>
  <c r="G65" i="3"/>
  <c r="G2" i="4"/>
  <c r="M65" i="3"/>
  <c r="H12" i="1"/>
  <c r="H11" i="1"/>
  <c r="H10" i="1"/>
  <c r="H9" i="1"/>
  <c r="H8" i="1"/>
  <c r="H7" i="1"/>
  <c r="H6" i="1"/>
  <c r="H5" i="1"/>
  <c r="H4" i="1"/>
  <c r="H3" i="1"/>
  <c r="H2" i="1"/>
  <c r="H13" i="1" l="1"/>
  <c r="X60" i="4"/>
  <c r="X51" i="4"/>
  <c r="X49" i="4"/>
  <c r="X42" i="4"/>
  <c r="X41" i="4"/>
  <c r="X40" i="4"/>
  <c r="X37" i="4"/>
  <c r="X36" i="4"/>
  <c r="X35" i="4"/>
  <c r="X23" i="4"/>
  <c r="L3" i="5"/>
  <c r="D12" i="1"/>
  <c r="D11" i="1"/>
  <c r="D10" i="1"/>
  <c r="D9" i="1"/>
  <c r="D8" i="1"/>
  <c r="D7" i="1"/>
  <c r="D6" i="1"/>
  <c r="D5" i="1"/>
  <c r="D4" i="1"/>
  <c r="D3" i="1"/>
  <c r="D2" i="1"/>
  <c r="D7" i="5" l="1"/>
  <c r="D5" i="5"/>
  <c r="D9" i="5"/>
  <c r="D3" i="5"/>
  <c r="D6" i="5"/>
  <c r="L13" i="1"/>
  <c r="D2" i="5"/>
  <c r="D13" i="1"/>
  <c r="L2" i="5"/>
  <c r="L10" i="5"/>
  <c r="L7" i="5"/>
  <c r="L6" i="5"/>
  <c r="D8" i="5"/>
  <c r="D10" i="5"/>
  <c r="D4" i="5"/>
  <c r="L4" i="5"/>
  <c r="L5" i="5"/>
  <c r="L8" i="5"/>
  <c r="L9" i="5"/>
  <c r="AC61" i="4"/>
  <c r="AC60" i="4"/>
  <c r="AC51" i="4"/>
  <c r="AC42" i="4"/>
  <c r="AC41" i="4"/>
  <c r="AC40" i="4"/>
  <c r="AC39" i="4"/>
  <c r="AC38" i="4"/>
  <c r="AC37" i="4"/>
  <c r="AC36" i="4"/>
  <c r="AC35" i="4"/>
  <c r="AC34" i="4"/>
  <c r="AC33" i="4"/>
  <c r="AC32" i="4"/>
  <c r="AC29" i="4"/>
  <c r="AC27" i="4"/>
  <c r="AC26" i="4"/>
  <c r="AC25" i="4"/>
  <c r="AC23" i="4"/>
  <c r="AC22" i="4"/>
  <c r="AC5" i="4"/>
  <c r="I12" i="1"/>
  <c r="I11" i="1"/>
  <c r="I10" i="1"/>
  <c r="I9" i="1"/>
  <c r="I8" i="1"/>
  <c r="I7" i="1"/>
  <c r="I6" i="1"/>
  <c r="I5" i="1"/>
  <c r="I4" i="1"/>
  <c r="I3" i="5" s="1"/>
  <c r="I3" i="1"/>
  <c r="I2" i="1"/>
  <c r="I8" i="5" l="1"/>
  <c r="I10" i="5"/>
  <c r="I2" i="5"/>
  <c r="I13" i="1"/>
  <c r="D11" i="5"/>
  <c r="I6" i="5"/>
  <c r="I7" i="5"/>
  <c r="I9" i="5"/>
  <c r="I4" i="5"/>
  <c r="I5" i="5"/>
  <c r="L11" i="5"/>
  <c r="E12" i="1"/>
  <c r="F12" i="1"/>
  <c r="N12" i="1"/>
  <c r="M12" i="1"/>
  <c r="E11" i="1"/>
  <c r="F11" i="1"/>
  <c r="N11" i="1"/>
  <c r="M11" i="1"/>
  <c r="E10" i="1"/>
  <c r="E9" i="5" s="1"/>
  <c r="F10" i="1"/>
  <c r="H9" i="5"/>
  <c r="N10" i="1"/>
  <c r="M10" i="1"/>
  <c r="E9" i="1"/>
  <c r="F9" i="1"/>
  <c r="N9" i="1"/>
  <c r="M9" i="1"/>
  <c r="E8" i="1"/>
  <c r="F8" i="1"/>
  <c r="H7" i="5"/>
  <c r="N8" i="1"/>
  <c r="M8" i="1"/>
  <c r="E7" i="1"/>
  <c r="F7" i="1"/>
  <c r="H6" i="5"/>
  <c r="N7" i="1"/>
  <c r="M7" i="1"/>
  <c r="E6" i="1"/>
  <c r="F6" i="1"/>
  <c r="H5" i="5"/>
  <c r="N6" i="1"/>
  <c r="M6" i="1"/>
  <c r="E5" i="1"/>
  <c r="E4" i="5" s="1"/>
  <c r="F5" i="1"/>
  <c r="N5" i="1"/>
  <c r="M5" i="1"/>
  <c r="E4" i="1"/>
  <c r="F4" i="1"/>
  <c r="H3" i="5"/>
  <c r="N4" i="1"/>
  <c r="M4" i="1"/>
  <c r="E3" i="1"/>
  <c r="F3" i="1"/>
  <c r="E2" i="1"/>
  <c r="F2" i="1"/>
  <c r="N3" i="1"/>
  <c r="N2" i="1"/>
  <c r="A12" i="1"/>
  <c r="M3" i="1"/>
  <c r="M2" i="1"/>
  <c r="O2" i="1" l="1"/>
  <c r="N4" i="5"/>
  <c r="E64" i="4"/>
  <c r="E3" i="5"/>
  <c r="F13" i="1"/>
  <c r="F3" i="5"/>
  <c r="F7" i="5"/>
  <c r="E13" i="1"/>
  <c r="N13" i="1"/>
  <c r="M2" i="5"/>
  <c r="M13" i="1"/>
  <c r="M6" i="5"/>
  <c r="E7" i="5"/>
  <c r="N2" i="5"/>
  <c r="N5" i="5"/>
  <c r="N10" i="5"/>
  <c r="I11" i="5"/>
  <c r="N7" i="5"/>
  <c r="N9" i="5"/>
  <c r="N6" i="5"/>
  <c r="N3" i="5"/>
  <c r="N8" i="5"/>
  <c r="M3" i="5"/>
  <c r="M10" i="5"/>
  <c r="M7" i="5"/>
  <c r="E2" i="5"/>
  <c r="E10" i="5"/>
  <c r="E6" i="5"/>
  <c r="E8" i="5"/>
  <c r="E5" i="5"/>
  <c r="F4" i="5"/>
  <c r="F9" i="5"/>
  <c r="F6" i="5"/>
  <c r="F8" i="5"/>
  <c r="F5" i="5"/>
  <c r="F2" i="5"/>
  <c r="F10" i="5"/>
  <c r="H8" i="5"/>
  <c r="H2" i="5"/>
  <c r="H10" i="5"/>
  <c r="H4" i="5"/>
  <c r="M4" i="5"/>
  <c r="M9" i="5"/>
  <c r="M8" i="5"/>
  <c r="M5" i="5"/>
  <c r="J64" i="4" l="1"/>
  <c r="B6" i="5"/>
  <c r="N11" i="5"/>
  <c r="B7" i="5"/>
  <c r="E11" i="5"/>
  <c r="B3" i="5"/>
  <c r="B4" i="5"/>
  <c r="F11" i="5"/>
  <c r="B9" i="5"/>
  <c r="B10" i="5"/>
  <c r="B5" i="5"/>
  <c r="B2" i="5"/>
  <c r="H11" i="5"/>
  <c r="B8" i="5"/>
  <c r="M11" i="5"/>
  <c r="C64" i="3"/>
  <c r="C63" i="3"/>
  <c r="C57" i="3"/>
  <c r="C53" i="3"/>
  <c r="C49" i="3"/>
  <c r="C47" i="3"/>
  <c r="C39" i="3"/>
  <c r="C35" i="3"/>
  <c r="C31" i="3"/>
  <c r="C20" i="3"/>
  <c r="C16" i="3"/>
  <c r="C41" i="3" l="1"/>
  <c r="C9" i="3"/>
  <c r="C3" i="3"/>
  <c r="C19" i="3"/>
  <c r="C58" i="3"/>
  <c r="C59" i="3"/>
  <c r="C18" i="3"/>
  <c r="C32" i="3"/>
  <c r="C26" i="3"/>
  <c r="C21" i="3"/>
  <c r="C54" i="3"/>
  <c r="C60" i="3"/>
  <c r="C34" i="3"/>
  <c r="C12" i="3"/>
  <c r="C28" i="3"/>
  <c r="C37" i="3"/>
  <c r="C46" i="3"/>
  <c r="C52" i="3"/>
  <c r="C61" i="3"/>
  <c r="C33" i="3"/>
  <c r="C14" i="3"/>
  <c r="C11" i="3"/>
  <c r="C50" i="3"/>
  <c r="C45" i="3"/>
  <c r="C6" i="3"/>
  <c r="C29" i="3"/>
  <c r="C7" i="3"/>
  <c r="C15" i="3"/>
  <c r="C22" i="3"/>
  <c r="C30" i="3"/>
  <c r="C38" i="3"/>
  <c r="C43" i="3"/>
  <c r="C55" i="3"/>
  <c r="C62" i="3"/>
  <c r="C51" i="3"/>
  <c r="C10" i="3"/>
  <c r="C24" i="3"/>
  <c r="C42" i="3"/>
  <c r="C5" i="3"/>
  <c r="C36" i="3"/>
  <c r="C13" i="3"/>
  <c r="C27" i="3"/>
  <c r="C8" i="3"/>
  <c r="C17" i="3"/>
  <c r="C40" i="3"/>
  <c r="C48" i="3"/>
  <c r="C56" i="3"/>
  <c r="C25" i="3"/>
  <c r="C4" i="3"/>
  <c r="C44" i="3"/>
  <c r="C23" i="3"/>
  <c r="B63" i="4"/>
  <c r="U63" i="4" s="1"/>
  <c r="B62" i="4"/>
  <c r="U62" i="4" s="1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C37" i="4" l="1"/>
  <c r="Q37" i="4"/>
  <c r="AC52" i="4" l="1"/>
  <c r="Y56" i="4"/>
  <c r="Z40" i="4"/>
  <c r="Z34" i="4"/>
  <c r="Y60" i="4"/>
  <c r="Z60" i="4"/>
  <c r="Y47" i="4"/>
  <c r="Y44" i="4"/>
  <c r="Z41" i="4"/>
  <c r="Z39" i="4"/>
  <c r="Y38" i="4"/>
  <c r="Y37" i="4"/>
  <c r="Z37" i="4"/>
  <c r="Y36" i="4"/>
  <c r="Z36" i="4"/>
  <c r="Y35" i="4"/>
  <c r="Z35" i="4"/>
  <c r="Y34" i="4"/>
  <c r="Z33" i="4"/>
  <c r="Y31" i="4"/>
  <c r="Z29" i="4"/>
  <c r="Y26" i="4"/>
  <c r="Z26" i="4"/>
  <c r="Y23" i="4"/>
  <c r="Z23" i="4"/>
  <c r="Z7" i="4"/>
  <c r="Y5" i="4"/>
  <c r="Z5" i="4"/>
  <c r="Y40" i="4" l="1"/>
  <c r="R10" i="5"/>
  <c r="R9" i="5"/>
  <c r="R8" i="5"/>
  <c r="R7" i="5"/>
  <c r="R6" i="5"/>
  <c r="R5" i="5"/>
  <c r="R4" i="5"/>
  <c r="R3" i="5"/>
  <c r="R2" i="5"/>
  <c r="AH5" i="4"/>
  <c r="AG40" i="4"/>
  <c r="AH37" i="4"/>
  <c r="AG37" i="4"/>
  <c r="AH36" i="4"/>
  <c r="AH35" i="4"/>
  <c r="AH34" i="4"/>
  <c r="AH33" i="4"/>
  <c r="AH26" i="4"/>
  <c r="F64" i="4" l="1"/>
  <c r="P3" i="5"/>
  <c r="P6" i="5"/>
  <c r="P8" i="5"/>
  <c r="P4" i="5"/>
  <c r="P9" i="5"/>
  <c r="P7" i="5"/>
  <c r="P2" i="5"/>
  <c r="P10" i="5"/>
  <c r="P5" i="5"/>
  <c r="AB35" i="4"/>
  <c r="AB37" i="4"/>
  <c r="V37" i="4" s="1"/>
  <c r="Y5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AB2" i="5" l="1"/>
  <c r="AA2" i="5"/>
  <c r="AB8" i="5"/>
  <c r="AA8" i="5"/>
  <c r="AB7" i="5"/>
  <c r="AA7" i="5"/>
  <c r="AB6" i="5"/>
  <c r="AA6" i="5"/>
  <c r="AB5" i="5"/>
  <c r="AA5" i="5"/>
  <c r="AB9" i="5"/>
  <c r="AA9" i="5"/>
  <c r="AB3" i="5"/>
  <c r="AA3" i="5"/>
  <c r="AB10" i="5"/>
  <c r="AA10" i="5"/>
  <c r="AB4" i="5"/>
  <c r="AA4" i="5"/>
  <c r="T2" i="5"/>
  <c r="X2" i="5"/>
  <c r="AC2" i="5"/>
  <c r="X9" i="5"/>
  <c r="T9" i="5"/>
  <c r="AC9" i="5"/>
  <c r="T7" i="5"/>
  <c r="X7" i="5"/>
  <c r="AC7" i="5"/>
  <c r="X4" i="5"/>
  <c r="T4" i="5"/>
  <c r="AC4" i="5"/>
  <c r="Z6" i="5"/>
  <c r="T6" i="5"/>
  <c r="X6" i="5"/>
  <c r="AC6" i="5"/>
  <c r="T5" i="5"/>
  <c r="X5" i="5"/>
  <c r="AC5" i="5"/>
  <c r="Z3" i="5"/>
  <c r="T3" i="5"/>
  <c r="X3" i="5"/>
  <c r="AC3" i="5"/>
  <c r="T8" i="5"/>
  <c r="X8" i="5"/>
  <c r="AC8" i="5"/>
  <c r="T10" i="5"/>
  <c r="X10" i="5"/>
  <c r="AC10" i="5"/>
  <c r="N64" i="4"/>
  <c r="G64" i="4"/>
  <c r="Q61" i="4"/>
  <c r="AD61" i="4" s="1"/>
  <c r="C61" i="4"/>
  <c r="C5" i="4"/>
  <c r="Q5" i="4"/>
  <c r="Q44" i="4"/>
  <c r="AD44" i="4" s="1"/>
  <c r="C44" i="4"/>
  <c r="C36" i="4"/>
  <c r="Q36" i="4"/>
  <c r="AB36" i="4" s="1"/>
  <c r="Q34" i="4"/>
  <c r="X34" i="4" s="1"/>
  <c r="C34" i="4"/>
  <c r="C60" i="4"/>
  <c r="Q60" i="4"/>
  <c r="I64" i="4"/>
  <c r="Q26" i="4"/>
  <c r="C26" i="4"/>
  <c r="Q35" i="4"/>
  <c r="C35" i="4"/>
  <c r="C33" i="4"/>
  <c r="Q33" i="4"/>
  <c r="X33" i="4" s="1"/>
  <c r="U3" i="5"/>
  <c r="AD6" i="5"/>
  <c r="U6" i="5"/>
  <c r="U9" i="5"/>
  <c r="Z5" i="5"/>
  <c r="U5" i="5"/>
  <c r="Z7" i="5"/>
  <c r="U7" i="5"/>
  <c r="Z4" i="5"/>
  <c r="U4" i="5"/>
  <c r="Z8" i="5"/>
  <c r="U8" i="5"/>
  <c r="U10" i="5"/>
  <c r="U2" i="5"/>
  <c r="Z2" i="5"/>
  <c r="AD9" i="5"/>
  <c r="Z9" i="5"/>
  <c r="Y10" i="5"/>
  <c r="Z10" i="5"/>
  <c r="Y9" i="5"/>
  <c r="W9" i="5"/>
  <c r="AE10" i="5"/>
  <c r="AE9" i="5"/>
  <c r="W10" i="5"/>
  <c r="V10" i="5"/>
  <c r="V9" i="5"/>
  <c r="AD10" i="5"/>
  <c r="AD2" i="5"/>
  <c r="Y2" i="5"/>
  <c r="W2" i="5"/>
  <c r="AE2" i="5"/>
  <c r="V2" i="5"/>
  <c r="AG52" i="4"/>
  <c r="Z52" i="4"/>
  <c r="AH60" i="4"/>
  <c r="AB52" i="4"/>
  <c r="AB34" i="4"/>
  <c r="AB40" i="4"/>
  <c r="Y61" i="4"/>
  <c r="Z61" i="4"/>
  <c r="AB61" i="4"/>
  <c r="Z44" i="4"/>
  <c r="Y51" i="4"/>
  <c r="Y57" i="4"/>
  <c r="V3" i="5"/>
  <c r="W3" i="5"/>
  <c r="Y3" i="5"/>
  <c r="V8" i="5"/>
  <c r="W8" i="5"/>
  <c r="Y8" i="5"/>
  <c r="AD8" i="5"/>
  <c r="V6" i="5"/>
  <c r="W6" i="5"/>
  <c r="Y6" i="5"/>
  <c r="AE6" i="5"/>
  <c r="V5" i="5"/>
  <c r="W5" i="5"/>
  <c r="Y5" i="5"/>
  <c r="AE5" i="5"/>
  <c r="Y4" i="5"/>
  <c r="V4" i="5"/>
  <c r="W4" i="5"/>
  <c r="V7" i="5"/>
  <c r="W7" i="5"/>
  <c r="Y7" i="5"/>
  <c r="AE3" i="5"/>
  <c r="AE4" i="5"/>
  <c r="AD5" i="5"/>
  <c r="AD4" i="5"/>
  <c r="AH61" i="4"/>
  <c r="AH44" i="4"/>
  <c r="AG61" i="4"/>
  <c r="AE8" i="5"/>
  <c r="AE7" i="5"/>
  <c r="AD3" i="5"/>
  <c r="AD7" i="5"/>
  <c r="AA60" i="4" l="1"/>
  <c r="AD60" i="4"/>
  <c r="W5" i="4"/>
  <c r="AD5" i="4"/>
  <c r="S7" i="5"/>
  <c r="S5" i="5"/>
  <c r="S2" i="5"/>
  <c r="S3" i="5"/>
  <c r="S8" i="5"/>
  <c r="S10" i="5"/>
  <c r="X26" i="4"/>
  <c r="W26" i="4"/>
  <c r="S4" i="5"/>
  <c r="S6" i="5"/>
  <c r="AB44" i="4"/>
  <c r="AA44" i="4"/>
  <c r="X61" i="4"/>
  <c r="AA61" i="4"/>
  <c r="AG35" i="4"/>
  <c r="W35" i="4"/>
  <c r="S9" i="5"/>
  <c r="AB60" i="4"/>
  <c r="AG60" i="4"/>
  <c r="AG34" i="4"/>
  <c r="V34" i="4" s="1"/>
  <c r="AG36" i="4"/>
  <c r="V36" i="4" s="1"/>
  <c r="AG26" i="4"/>
  <c r="AG33" i="4"/>
  <c r="AB33" i="4"/>
  <c r="AG44" i="4"/>
  <c r="Y33" i="4"/>
  <c r="X5" i="4"/>
  <c r="AG5" i="4"/>
  <c r="AB5" i="4"/>
  <c r="AB26" i="4"/>
  <c r="X44" i="4"/>
  <c r="AC44" i="4"/>
  <c r="B2" i="1"/>
  <c r="V61" i="4" l="1"/>
  <c r="V35" i="4"/>
  <c r="V60" i="4"/>
  <c r="V33" i="4"/>
  <c r="V5" i="4"/>
  <c r="V26" i="4"/>
  <c r="V44" i="4"/>
  <c r="B5" i="1"/>
  <c r="B8" i="1"/>
  <c r="B9" i="1"/>
  <c r="B4" i="1"/>
  <c r="B12" i="1"/>
  <c r="B6" i="1"/>
  <c r="B10" i="1"/>
  <c r="B11" i="1"/>
  <c r="B3" i="1"/>
  <c r="B7" i="1" l="1"/>
  <c r="B13" i="1" s="1"/>
  <c r="C2" i="3"/>
  <c r="Q2" i="4" l="1"/>
  <c r="C2" i="4"/>
  <c r="AD2" i="4" l="1"/>
  <c r="AE2" i="4"/>
  <c r="AF2" i="4"/>
  <c r="W2" i="4"/>
  <c r="AA2" i="4"/>
  <c r="Q25" i="4"/>
  <c r="AG25" i="4" s="1"/>
  <c r="C25" i="4"/>
  <c r="C49" i="4"/>
  <c r="Q49" i="4"/>
  <c r="AD49" i="4" s="1"/>
  <c r="C24" i="4"/>
  <c r="Q24" i="4"/>
  <c r="C21" i="4"/>
  <c r="Q21" i="4"/>
  <c r="C32" i="4"/>
  <c r="Q32" i="4"/>
  <c r="C13" i="4"/>
  <c r="Q13" i="4"/>
  <c r="Q62" i="4"/>
  <c r="C62" i="4"/>
  <c r="C14" i="4"/>
  <c r="Q14" i="4"/>
  <c r="C50" i="4"/>
  <c r="Q50" i="4"/>
  <c r="Q51" i="4"/>
  <c r="AD51" i="4" s="1"/>
  <c r="C51" i="4"/>
  <c r="Q58" i="4"/>
  <c r="C58" i="4"/>
  <c r="C38" i="4"/>
  <c r="Q38" i="4"/>
  <c r="Q15" i="4"/>
  <c r="C15" i="4"/>
  <c r="Q39" i="4"/>
  <c r="AA39" i="4" s="1"/>
  <c r="C39" i="4"/>
  <c r="C17" i="4"/>
  <c r="Q17" i="4"/>
  <c r="C40" i="4"/>
  <c r="Q40" i="4"/>
  <c r="AH40" i="4" s="1"/>
  <c r="V40" i="4" s="1"/>
  <c r="C31" i="4"/>
  <c r="Q31" i="4"/>
  <c r="Q19" i="4"/>
  <c r="C19" i="4"/>
  <c r="Q47" i="4"/>
  <c r="C47" i="4"/>
  <c r="C45" i="4"/>
  <c r="Q45" i="4"/>
  <c r="C55" i="4"/>
  <c r="Q55" i="4"/>
  <c r="C59" i="4"/>
  <c r="Q59" i="4"/>
  <c r="Q41" i="4"/>
  <c r="AD41" i="4" s="1"/>
  <c r="C41" i="4"/>
  <c r="C29" i="4"/>
  <c r="Q29" i="4"/>
  <c r="C4" i="4"/>
  <c r="Q4" i="4"/>
  <c r="Q9" i="4"/>
  <c r="C9" i="4"/>
  <c r="Q30" i="4"/>
  <c r="C30" i="4"/>
  <c r="Q52" i="4"/>
  <c r="X52" i="4" s="1"/>
  <c r="C52" i="4"/>
  <c r="Q22" i="4"/>
  <c r="C22" i="4"/>
  <c r="Q46" i="4"/>
  <c r="C46" i="4"/>
  <c r="Q3" i="4"/>
  <c r="C3" i="4"/>
  <c r="C23" i="4"/>
  <c r="Q23" i="4"/>
  <c r="AD23" i="4" s="1"/>
  <c r="Q56" i="4"/>
  <c r="C56" i="4"/>
  <c r="C10" i="4"/>
  <c r="Q10" i="4"/>
  <c r="C63" i="4"/>
  <c r="Q63" i="4"/>
  <c r="C20" i="4"/>
  <c r="Q20" i="4"/>
  <c r="C12" i="4"/>
  <c r="Q12" i="4"/>
  <c r="Q11" i="4"/>
  <c r="C11" i="4"/>
  <c r="C42" i="4"/>
  <c r="Q42" i="4"/>
  <c r="AD42" i="4" s="1"/>
  <c r="O64" i="4"/>
  <c r="C57" i="4"/>
  <c r="Q57" i="4"/>
  <c r="Q6" i="4"/>
  <c r="C6" i="4"/>
  <c r="Q18" i="4"/>
  <c r="C18" i="4"/>
  <c r="C53" i="4"/>
  <c r="Q53" i="4"/>
  <c r="Q48" i="4"/>
  <c r="C48" i="4"/>
  <c r="C43" i="4"/>
  <c r="Q43" i="4"/>
  <c r="C16" i="4"/>
  <c r="Q16" i="4"/>
  <c r="C7" i="4"/>
  <c r="Q7" i="4"/>
  <c r="AD7" i="4" s="1"/>
  <c r="Q27" i="4"/>
  <c r="C27" i="4"/>
  <c r="C54" i="4"/>
  <c r="Q54" i="4"/>
  <c r="C8" i="4"/>
  <c r="Q8" i="4"/>
  <c r="C28" i="4"/>
  <c r="Q28" i="4"/>
  <c r="AE28" i="4" s="1"/>
  <c r="AC2" i="4"/>
  <c r="X2" i="4"/>
  <c r="Z2" i="4"/>
  <c r="Y2" i="4"/>
  <c r="AG2" i="4"/>
  <c r="AB2" i="4"/>
  <c r="AH2" i="4"/>
  <c r="AD54" i="4" l="1"/>
  <c r="AE54" i="4"/>
  <c r="AE43" i="4"/>
  <c r="AD43" i="4"/>
  <c r="AE53" i="4"/>
  <c r="AD53" i="4"/>
  <c r="AE11" i="4"/>
  <c r="AD11" i="4"/>
  <c r="AD46" i="4"/>
  <c r="AE46" i="4"/>
  <c r="AE9" i="4"/>
  <c r="AD9" i="4"/>
  <c r="AE19" i="4"/>
  <c r="AD19" i="4"/>
  <c r="AD6" i="4"/>
  <c r="AE6" i="4"/>
  <c r="AD12" i="4"/>
  <c r="AE12" i="4"/>
  <c r="AE63" i="4"/>
  <c r="AD63" i="4"/>
  <c r="AD4" i="4"/>
  <c r="AE4" i="4"/>
  <c r="AE55" i="4"/>
  <c r="AD55" i="4"/>
  <c r="AE31" i="4"/>
  <c r="AD31" i="4"/>
  <c r="AE17" i="4"/>
  <c r="AD17" i="4"/>
  <c r="AD50" i="4"/>
  <c r="AE50" i="4"/>
  <c r="AD32" i="4"/>
  <c r="AE32" i="4"/>
  <c r="AD24" i="4"/>
  <c r="AE24" i="4"/>
  <c r="AD8" i="4"/>
  <c r="AE8" i="4"/>
  <c r="AD16" i="4"/>
  <c r="AE16" i="4"/>
  <c r="AE57" i="4"/>
  <c r="AD57" i="4"/>
  <c r="AD56" i="4"/>
  <c r="AE56" i="4"/>
  <c r="AE3" i="4"/>
  <c r="AD3" i="4"/>
  <c r="AD22" i="4"/>
  <c r="AE22" i="4"/>
  <c r="AD30" i="4"/>
  <c r="AE30" i="4"/>
  <c r="AE47" i="4"/>
  <c r="AD47" i="4"/>
  <c r="AE15" i="4"/>
  <c r="AD15" i="4"/>
  <c r="AD58" i="4"/>
  <c r="AE58" i="4"/>
  <c r="AD62" i="4"/>
  <c r="AE62" i="4"/>
  <c r="AE27" i="4"/>
  <c r="AD27" i="4"/>
  <c r="AD48" i="4"/>
  <c r="AE48" i="4"/>
  <c r="AD18" i="4"/>
  <c r="AE18" i="4"/>
  <c r="AD20" i="4"/>
  <c r="AE20" i="4"/>
  <c r="AD10" i="4"/>
  <c r="AE10" i="4"/>
  <c r="AH29" i="4"/>
  <c r="AE29" i="4"/>
  <c r="AD29" i="4"/>
  <c r="AE59" i="4"/>
  <c r="AD59" i="4"/>
  <c r="AE45" i="4"/>
  <c r="AD45" i="4"/>
  <c r="AD14" i="4"/>
  <c r="AE14" i="4"/>
  <c r="AE13" i="4"/>
  <c r="AD13" i="4"/>
  <c r="AE21" i="4"/>
  <c r="AD21" i="4"/>
  <c r="AH38" i="4"/>
  <c r="AG38" i="4"/>
  <c r="AH8" i="4"/>
  <c r="W8" i="4"/>
  <c r="AF8" i="4"/>
  <c r="AA8" i="4"/>
  <c r="W30" i="4"/>
  <c r="AA30" i="4"/>
  <c r="AF30" i="4"/>
  <c r="AH13" i="4"/>
  <c r="AF13" i="4"/>
  <c r="W13" i="4"/>
  <c r="AA13" i="4"/>
  <c r="AH54" i="4"/>
  <c r="AA54" i="4"/>
  <c r="W54" i="4"/>
  <c r="AF54" i="4"/>
  <c r="AH11" i="4"/>
  <c r="AF11" i="4"/>
  <c r="AA11" i="4"/>
  <c r="W11" i="4"/>
  <c r="AH46" i="4"/>
  <c r="W46" i="4"/>
  <c r="AA46" i="4"/>
  <c r="AF46" i="4"/>
  <c r="AH9" i="4"/>
  <c r="W9" i="4"/>
  <c r="AF9" i="4"/>
  <c r="AA9" i="4"/>
  <c r="AA19" i="4"/>
  <c r="AF19" i="4"/>
  <c r="W19" i="4"/>
  <c r="AH51" i="4"/>
  <c r="W51" i="4"/>
  <c r="AH47" i="4"/>
  <c r="AF47" i="4"/>
  <c r="AA47" i="4"/>
  <c r="W47" i="4"/>
  <c r="AH18" i="4"/>
  <c r="W18" i="4"/>
  <c r="AA18" i="4"/>
  <c r="AF18" i="4"/>
  <c r="AH49" i="4"/>
  <c r="AF49" i="4"/>
  <c r="AA49" i="4"/>
  <c r="W49" i="4"/>
  <c r="AH43" i="4"/>
  <c r="AA43" i="4"/>
  <c r="AF43" i="4"/>
  <c r="W43" i="4"/>
  <c r="AH6" i="4"/>
  <c r="AF6" i="4"/>
  <c r="W6" i="4"/>
  <c r="AA6" i="4"/>
  <c r="AA12" i="4"/>
  <c r="AF12" i="4"/>
  <c r="W12" i="4"/>
  <c r="AA4" i="4"/>
  <c r="W4" i="4"/>
  <c r="AF4" i="4"/>
  <c r="AH55" i="4"/>
  <c r="AF55" i="4"/>
  <c r="AA55" i="4"/>
  <c r="W55" i="4"/>
  <c r="AH31" i="4"/>
  <c r="AA31" i="4"/>
  <c r="AF31" i="4"/>
  <c r="W31" i="4"/>
  <c r="AH50" i="4"/>
  <c r="W50" i="4"/>
  <c r="AF50" i="4"/>
  <c r="AA50" i="4"/>
  <c r="AH32" i="4"/>
  <c r="AA32" i="4"/>
  <c r="W32" i="4"/>
  <c r="AF32" i="4"/>
  <c r="AF16" i="4"/>
  <c r="AA16" i="4"/>
  <c r="W16" i="4"/>
  <c r="AF41" i="4"/>
  <c r="W41" i="4"/>
  <c r="AA41" i="4"/>
  <c r="AH57" i="4"/>
  <c r="AF57" i="4"/>
  <c r="W57" i="4"/>
  <c r="AA57" i="4"/>
  <c r="AH56" i="4"/>
  <c r="W56" i="4"/>
  <c r="AA56" i="4"/>
  <c r="AF56" i="4"/>
  <c r="AH22" i="4"/>
  <c r="AA22" i="4"/>
  <c r="W22" i="4"/>
  <c r="AF22" i="4"/>
  <c r="AH15" i="4"/>
  <c r="AA15" i="4"/>
  <c r="AF15" i="4"/>
  <c r="W15" i="4"/>
  <c r="AH25" i="4"/>
  <c r="W25" i="4"/>
  <c r="AA58" i="4"/>
  <c r="W58" i="4"/>
  <c r="AF58" i="4"/>
  <c r="AH10" i="4"/>
  <c r="AA10" i="4"/>
  <c r="AF10" i="4"/>
  <c r="W10" i="4"/>
  <c r="AH27" i="4"/>
  <c r="AA27" i="4"/>
  <c r="W27" i="4"/>
  <c r="AH20" i="4"/>
  <c r="AA20" i="4"/>
  <c r="W20" i="4"/>
  <c r="AF20" i="4"/>
  <c r="W45" i="4"/>
  <c r="AF45" i="4"/>
  <c r="AA45" i="4"/>
  <c r="AH14" i="4"/>
  <c r="AA14" i="4"/>
  <c r="W14" i="4"/>
  <c r="AF14" i="4"/>
  <c r="AF21" i="4"/>
  <c r="AA21" i="4"/>
  <c r="W21" i="4"/>
  <c r="AH62" i="4"/>
  <c r="AA62" i="4"/>
  <c r="W62" i="4"/>
  <c r="AF62" i="4"/>
  <c r="W28" i="4"/>
  <c r="AF28" i="4"/>
  <c r="AH7" i="4"/>
  <c r="W7" i="4"/>
  <c r="AA53" i="4"/>
  <c r="W53" i="4"/>
  <c r="AF53" i="4"/>
  <c r="AF3" i="4"/>
  <c r="AA3" i="4"/>
  <c r="W3" i="4"/>
  <c r="AH59" i="4"/>
  <c r="AA59" i="4"/>
  <c r="AF59" i="4"/>
  <c r="W59" i="4"/>
  <c r="AA48" i="4"/>
  <c r="W48" i="4"/>
  <c r="AF48" i="4"/>
  <c r="AH23" i="4"/>
  <c r="AA23" i="4"/>
  <c r="AF23" i="4"/>
  <c r="W23" i="4"/>
  <c r="AH42" i="4"/>
  <c r="W42" i="4"/>
  <c r="AH63" i="4"/>
  <c r="AA63" i="4"/>
  <c r="AF63" i="4"/>
  <c r="W63" i="4"/>
  <c r="AF17" i="4"/>
  <c r="AA17" i="4"/>
  <c r="W17" i="4"/>
  <c r="AH24" i="4"/>
  <c r="W24" i="4"/>
  <c r="AA24" i="4"/>
  <c r="AF24" i="4"/>
  <c r="V2" i="4"/>
  <c r="AH28" i="4"/>
  <c r="AH45" i="4"/>
  <c r="Y45" i="4"/>
  <c r="AH53" i="4"/>
  <c r="Y53" i="4"/>
  <c r="AH52" i="4"/>
  <c r="V52" i="4" s="1"/>
  <c r="X16" i="4"/>
  <c r="AC16" i="4"/>
  <c r="Z16" i="4"/>
  <c r="AB16" i="4"/>
  <c r="Y16" i="4"/>
  <c r="AG16" i="4"/>
  <c r="X12" i="4"/>
  <c r="AC12" i="4"/>
  <c r="Z12" i="4"/>
  <c r="AG12" i="4"/>
  <c r="AB12" i="4"/>
  <c r="Y12" i="4"/>
  <c r="X3" i="4"/>
  <c r="AC3" i="4"/>
  <c r="Y3" i="4"/>
  <c r="Z3" i="4"/>
  <c r="AG3" i="4"/>
  <c r="AB3" i="4"/>
  <c r="X4" i="4"/>
  <c r="AC4" i="4"/>
  <c r="AB4" i="4"/>
  <c r="Y4" i="4"/>
  <c r="Z4" i="4"/>
  <c r="AG4" i="4"/>
  <c r="AG41" i="4"/>
  <c r="AB41" i="4"/>
  <c r="Y41" i="4"/>
  <c r="X19" i="4"/>
  <c r="AC19" i="4"/>
  <c r="Z19" i="4"/>
  <c r="Y19" i="4"/>
  <c r="AG19" i="4"/>
  <c r="AB19" i="4"/>
  <c r="X17" i="4"/>
  <c r="AC17" i="4"/>
  <c r="Z17" i="4"/>
  <c r="AB17" i="4"/>
  <c r="Y17" i="4"/>
  <c r="AG17" i="4"/>
  <c r="X58" i="4"/>
  <c r="AC58" i="4"/>
  <c r="AB58" i="4"/>
  <c r="AG58" i="4"/>
  <c r="Y58" i="4"/>
  <c r="Z58" i="4"/>
  <c r="X21" i="4"/>
  <c r="AC21" i="4"/>
  <c r="Y21" i="4"/>
  <c r="AG21" i="4"/>
  <c r="AB21" i="4"/>
  <c r="Z21" i="4"/>
  <c r="X28" i="4"/>
  <c r="AC28" i="4"/>
  <c r="AG28" i="4"/>
  <c r="Y28" i="4"/>
  <c r="Z28" i="4"/>
  <c r="AB28" i="4"/>
  <c r="X8" i="4"/>
  <c r="AC8" i="4"/>
  <c r="AB8" i="4"/>
  <c r="Z8" i="4"/>
  <c r="AG8" i="4"/>
  <c r="Y8" i="4"/>
  <c r="X7" i="4"/>
  <c r="AC7" i="4"/>
  <c r="AB7" i="4"/>
  <c r="Y7" i="4"/>
  <c r="AG7" i="4"/>
  <c r="X6" i="4"/>
  <c r="AC6" i="4"/>
  <c r="AB6" i="4"/>
  <c r="Y6" i="4"/>
  <c r="Z6" i="4"/>
  <c r="AG6" i="4"/>
  <c r="AH12" i="4"/>
  <c r="AH4" i="4"/>
  <c r="X45" i="4"/>
  <c r="AC45" i="4"/>
  <c r="AB45" i="4"/>
  <c r="AG45" i="4"/>
  <c r="Z45" i="4"/>
  <c r="X47" i="4"/>
  <c r="AC47" i="4"/>
  <c r="Z47" i="4"/>
  <c r="AB47" i="4"/>
  <c r="AG47" i="4"/>
  <c r="X31" i="4"/>
  <c r="AC31" i="4"/>
  <c r="Z31" i="4"/>
  <c r="AB31" i="4"/>
  <c r="AG31" i="4"/>
  <c r="X38" i="4"/>
  <c r="AB38" i="4"/>
  <c r="Z38" i="4"/>
  <c r="AH58" i="4"/>
  <c r="X50" i="4"/>
  <c r="AC50" i="4"/>
  <c r="Y50" i="4"/>
  <c r="Z50" i="4"/>
  <c r="AB50" i="4"/>
  <c r="AG50" i="4"/>
  <c r="X14" i="4"/>
  <c r="AC14" i="4"/>
  <c r="Z14" i="4"/>
  <c r="AB14" i="4"/>
  <c r="AG14" i="4"/>
  <c r="Y14" i="4"/>
  <c r="AH21" i="4"/>
  <c r="X43" i="4"/>
  <c r="AC43" i="4"/>
  <c r="AG43" i="4"/>
  <c r="Z43" i="4"/>
  <c r="Y43" i="4"/>
  <c r="AB43" i="4"/>
  <c r="X27" i="4"/>
  <c r="Z27" i="4"/>
  <c r="AG27" i="4"/>
  <c r="AB27" i="4"/>
  <c r="Y27" i="4"/>
  <c r="X48" i="4"/>
  <c r="AC48" i="4"/>
  <c r="Y48" i="4"/>
  <c r="Z48" i="4"/>
  <c r="AG48" i="4"/>
  <c r="AB48" i="4"/>
  <c r="X20" i="4"/>
  <c r="AC20" i="4"/>
  <c r="Y20" i="4"/>
  <c r="AG20" i="4"/>
  <c r="Z20" i="4"/>
  <c r="AB20" i="4"/>
  <c r="X30" i="4"/>
  <c r="AC30" i="4"/>
  <c r="Z30" i="4"/>
  <c r="Y30" i="4"/>
  <c r="AB30" i="4"/>
  <c r="AG30" i="4"/>
  <c r="X55" i="4"/>
  <c r="AC55" i="4"/>
  <c r="Z55" i="4"/>
  <c r="AG55" i="4"/>
  <c r="Y55" i="4"/>
  <c r="AB55" i="4"/>
  <c r="X39" i="4"/>
  <c r="Y39" i="4"/>
  <c r="AB39" i="4"/>
  <c r="AG39" i="4"/>
  <c r="X62" i="4"/>
  <c r="AC62" i="4"/>
  <c r="AB62" i="4"/>
  <c r="Y62" i="4"/>
  <c r="AG62" i="4"/>
  <c r="Z62" i="4"/>
  <c r="AH16" i="4"/>
  <c r="AH48" i="4"/>
  <c r="X53" i="4"/>
  <c r="AC53" i="4"/>
  <c r="Z53" i="4"/>
  <c r="AB53" i="4"/>
  <c r="AG53" i="4"/>
  <c r="X18" i="4"/>
  <c r="AC18" i="4"/>
  <c r="Y18" i="4"/>
  <c r="Z18" i="4"/>
  <c r="AB18" i="4"/>
  <c r="AG18" i="4"/>
  <c r="X57" i="4"/>
  <c r="AC57" i="4"/>
  <c r="AB57" i="4"/>
  <c r="AG57" i="4"/>
  <c r="Z57" i="4"/>
  <c r="AG42" i="4"/>
  <c r="AB42" i="4"/>
  <c r="Y42" i="4"/>
  <c r="Z42" i="4"/>
  <c r="X63" i="4"/>
  <c r="AC63" i="4"/>
  <c r="AG63" i="4"/>
  <c r="Z63" i="4"/>
  <c r="Y63" i="4"/>
  <c r="AB63" i="4"/>
  <c r="X10" i="4"/>
  <c r="AC10" i="4"/>
  <c r="Z10" i="4"/>
  <c r="Y10" i="4"/>
  <c r="AG10" i="4"/>
  <c r="AB10" i="4"/>
  <c r="X56" i="4"/>
  <c r="AC56" i="4"/>
  <c r="AB56" i="4"/>
  <c r="Z56" i="4"/>
  <c r="AG56" i="4"/>
  <c r="AH3" i="4"/>
  <c r="X22" i="4"/>
  <c r="Y22" i="4"/>
  <c r="AB22" i="4"/>
  <c r="AG22" i="4"/>
  <c r="Z22" i="4"/>
  <c r="AH30" i="4"/>
  <c r="AH41" i="4"/>
  <c r="X59" i="4"/>
  <c r="AC59" i="4"/>
  <c r="Y59" i="4"/>
  <c r="AG59" i="4"/>
  <c r="Z59" i="4"/>
  <c r="AB59" i="4"/>
  <c r="AH19" i="4"/>
  <c r="AH39" i="4"/>
  <c r="X32" i="4"/>
  <c r="Y32" i="4"/>
  <c r="Z32" i="4"/>
  <c r="AB32" i="4"/>
  <c r="AG32" i="4"/>
  <c r="X54" i="4"/>
  <c r="AC54" i="4"/>
  <c r="AB54" i="4"/>
  <c r="Y54" i="4"/>
  <c r="AG54" i="4"/>
  <c r="Z54" i="4"/>
  <c r="X11" i="4"/>
  <c r="AC11" i="4"/>
  <c r="Z11" i="4"/>
  <c r="AG11" i="4"/>
  <c r="AB11" i="4"/>
  <c r="Y11" i="4"/>
  <c r="AG23" i="4"/>
  <c r="AB23" i="4"/>
  <c r="X46" i="4"/>
  <c r="AC46" i="4"/>
  <c r="Y46" i="4"/>
  <c r="Z46" i="4"/>
  <c r="AB46" i="4"/>
  <c r="AG46" i="4"/>
  <c r="X9" i="4"/>
  <c r="AC9" i="4"/>
  <c r="AB9" i="4"/>
  <c r="Y9" i="4"/>
  <c r="Z9" i="4"/>
  <c r="AG9" i="4"/>
  <c r="X29" i="4"/>
  <c r="Y29" i="4"/>
  <c r="AB29" i="4"/>
  <c r="AG29" i="4"/>
  <c r="AH17" i="4"/>
  <c r="X15" i="4"/>
  <c r="AC15" i="4"/>
  <c r="Y15" i="4"/>
  <c r="AG15" i="4"/>
  <c r="Z15" i="4"/>
  <c r="AB15" i="4"/>
  <c r="Z51" i="4"/>
  <c r="AB51" i="4"/>
  <c r="AG51" i="4"/>
  <c r="X13" i="4"/>
  <c r="AC13" i="4"/>
  <c r="Y13" i="4"/>
  <c r="AG13" i="4"/>
  <c r="AB13" i="4"/>
  <c r="Z13" i="4"/>
  <c r="X24" i="4"/>
  <c r="AC24" i="4"/>
  <c r="Y24" i="4"/>
  <c r="Z24" i="4"/>
  <c r="AB24" i="4"/>
  <c r="AG24" i="4"/>
  <c r="AC49" i="4"/>
  <c r="Y49" i="4"/>
  <c r="AG49" i="4"/>
  <c r="AB49" i="4"/>
  <c r="Z49" i="4"/>
  <c r="X25" i="4"/>
  <c r="AB25" i="4"/>
  <c r="Z25" i="4"/>
  <c r="Y25" i="4"/>
  <c r="AE64" i="4" l="1"/>
  <c r="AD64" i="4"/>
  <c r="AF64" i="4"/>
  <c r="AA64" i="4"/>
  <c r="W64" i="4"/>
  <c r="AH64" i="4"/>
  <c r="V30" i="4"/>
  <c r="V27" i="4"/>
  <c r="V13" i="4"/>
  <c r="V51" i="4"/>
  <c r="Y64" i="4"/>
  <c r="V54" i="4"/>
  <c r="V22" i="4"/>
  <c r="V18" i="4"/>
  <c r="AB64" i="4"/>
  <c r="V25" i="4"/>
  <c r="X64" i="4"/>
  <c r="V50" i="4"/>
  <c r="V31" i="4"/>
  <c r="Z64" i="4"/>
  <c r="AC64" i="4"/>
  <c r="V8" i="4"/>
  <c r="V59" i="4"/>
  <c r="V10" i="4"/>
  <c r="V42" i="4"/>
  <c r="V38" i="4"/>
  <c r="V47" i="4"/>
  <c r="V45" i="4"/>
  <c r="V28" i="4"/>
  <c r="V4" i="4"/>
  <c r="V3" i="4"/>
  <c r="AG64" i="4"/>
  <c r="V39" i="4"/>
  <c r="V24" i="4"/>
  <c r="V15" i="4"/>
  <c r="V46" i="4"/>
  <c r="V23" i="4"/>
  <c r="V32" i="4"/>
  <c r="V56" i="4"/>
  <c r="V62" i="4"/>
  <c r="V20" i="4"/>
  <c r="V14" i="4"/>
  <c r="V7" i="4"/>
  <c r="V58" i="4"/>
  <c r="V12" i="4"/>
  <c r="V16" i="4"/>
  <c r="V21" i="4"/>
  <c r="V49" i="4"/>
  <c r="V29" i="4"/>
  <c r="V9" i="4"/>
  <c r="V11" i="4"/>
  <c r="V63" i="4"/>
  <c r="V57" i="4"/>
  <c r="V53" i="4"/>
  <c r="V55" i="4"/>
  <c r="V48" i="4"/>
  <c r="V43" i="4"/>
  <c r="V6" i="4"/>
  <c r="V17" i="4"/>
  <c r="V19" i="4"/>
  <c r="V4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C6F94-60FB-4AB1-AE15-7BDCE281787B}" keepAlive="1" name="Consulta - BR-2020 (Cat)" description="Conexão com a consulta 'BR-2020 (Cat)' na pasta de trabalho." type="5" refreshedVersion="6" background="1" saveData="1">
    <dbPr connection="Provider=Microsoft.Mashup.OleDb.1;Data Source=$Workbook$;Location=BR-2020 (Cat);Extended Properties=&quot;&quot;" command="SELECT * FROM [BR-2020 (Cat)]"/>
  </connection>
  <connection id="2" xr16:uid="{B22BEB48-5B8A-4407-8C90-31D7A0E216A0}" keepAlive="1" name="Consulta - BR-2020 (Sub)" description="Conexão com a consulta 'BR-2020 (Sub)' na pasta de trabalho." type="5" refreshedVersion="6" background="1" saveData="1">
    <dbPr connection="Provider=Microsoft.Mashup.OleDb.1;Data Source=$Workbook$;Location=BR-2020 (Sub);Extended Properties=&quot;&quot;" command="SELECT * FROM [BR-2020 (Sub)]"/>
  </connection>
  <connection id="3" xr16:uid="{79BBCB70-77D9-43EE-AC08-15421D18CCAB}" keepAlive="1" name="Consulta - CH-2016 (Cat)" description="Conexão com a consulta 'CH-2016 (Cat)' na pasta de trabalho." type="5" refreshedVersion="6" background="1" saveData="1">
    <dbPr connection="Provider=Microsoft.Mashup.OleDb.1;Data Source=$Workbook$;Location=CH-2016 (Cat);Extended Properties=&quot;&quot;" command="SELECT * FROM [CH-2016 (Cat)]"/>
  </connection>
  <connection id="4" xr16:uid="{E42DBC97-A6FD-4BC0-B964-A1404D5B4628}" keepAlive="1" name="Consulta - CH-2016 (Sub)" description="Conexão com a consulta 'CH-2016 (Sub)' na pasta de trabalho." type="5" refreshedVersion="6" background="1" saveData="1">
    <dbPr connection="Provider=Microsoft.Mashup.OleDb.1;Data Source=$Workbook$;Location=CH-2016 (Sub);Extended Properties=&quot;&quot;" command="SELECT * FROM [CH-2016 (Sub)]"/>
  </connection>
  <connection id="5" xr16:uid="{341E44AC-BE73-43E4-A3BA-5BA6D830ABC3}" keepAlive="1" name="Consulta - DE-2016 (Cat)" description="Conexão com a consulta 'DE-2016 (Cat)' na pasta de trabalho." type="5" refreshedVersion="6" background="1" saveData="1">
    <dbPr connection="Provider=Microsoft.Mashup.OleDb.1;Data Source=$Workbook$;Location=DE-2016 (Cat);Extended Properties=&quot;&quot;" command="SELECT * FROM [DE-2016 (Cat)]"/>
  </connection>
  <connection id="6" xr16:uid="{673FFA6D-5DA5-413F-8A84-A0023F0072EA}" keepAlive="1" name="Consulta - DE-2016 (Sub)" description="Conexão com a consulta 'DE-2016 (Sub)' na pasta de trabalho." type="5" refreshedVersion="6" background="1" saveData="1">
    <dbPr connection="Provider=Microsoft.Mashup.OleDb.1;Data Source=$Workbook$;Location=DE-2016 (Sub);Extended Properties=&quot;&quot;" command="SELECT * FROM [DE-2016 (Sub)]"/>
  </connection>
  <connection id="7" xr16:uid="{1056EEA6-7850-4CAB-B801-AC7ED8D0CF8D}" keepAlive="1" name="Consulta - EE-2019 (Cat)" description="Conexão com a consulta 'EE-2019 (Cat)' na pasta de trabalho." type="5" refreshedVersion="6" background="1" saveData="1">
    <dbPr connection="Provider=Microsoft.Mashup.OleDb.1;Data Source=$Workbook$;Location=EE-2019 (Cat);Extended Properties=&quot;&quot;" command="SELECT * FROM [EE-2019 (Cat)]"/>
  </connection>
  <connection id="8" xr16:uid="{35A4D876-9E31-49F4-835C-0D911A206DC6}" keepAlive="1" name="Consulta - EE-2019 (Sub)" description="Conexão com a consulta 'EE-2019 (Sub)' na pasta de trabalho." type="5" refreshedVersion="6" background="1" saveData="1">
    <dbPr connection="Provider=Microsoft.Mashup.OleDb.1;Data Source=$Workbook$;Location=EE-2019 (Sub);Extended Properties=&quot;&quot;" command="SELECT * FROM [EE-2019 (Sub)]"/>
  </connection>
  <connection id="9" xr16:uid="{763F6AC2-5CFC-4F32-B8F9-06399302AAAD}" keepAlive="1" name="Consulta - FR-2018 (Cat)" description="Conexão com a consulta 'FR-2018 (Cat)' na pasta de trabalho." type="5" refreshedVersion="6" background="1" saveData="1">
    <dbPr connection="Provider=Microsoft.Mashup.OleDb.1;Data Source=$Workbook$;Location=FR-2018 (Cat);Extended Properties=&quot;&quot;" command="SELECT * FROM [FR-2018 (Cat)]"/>
  </connection>
  <connection id="10" xr16:uid="{2E35B063-71EB-4245-BB6E-65DE0D472EB3}" keepAlive="1" name="Consulta - FR-2018 (Sub)" description="Conexão com a consulta 'FR-2018 (Sub)' na pasta de trabalho." type="5" refreshedVersion="6" background="1" saveData="1">
    <dbPr connection="Provider=Microsoft.Mashup.OleDb.1;Data Source=$Workbook$;Location=FR-2018 (Sub);Extended Properties=&quot;&quot;" command="SELECT * FROM [FR-2018 (Sub)]"/>
  </connection>
  <connection id="11" xr16:uid="{ADD3B469-072E-46F8-B59B-4198B289D5AE}" keepAlive="1" name="Consulta - IT-2017 (Cat)" description="Conexão com a consulta 'IT-2017 (Cat)' na pasta de trabalho." type="5" refreshedVersion="6" background="1" saveData="1">
    <dbPr connection="Provider=Microsoft.Mashup.OleDb.1;Data Source=$Workbook$;Location=IT-2017 (Cat);Extended Properties=&quot;&quot;" command="SELECT * FROM [IT-2017 (Cat)]"/>
  </connection>
  <connection id="12" xr16:uid="{264CA650-08F8-4E03-80DF-D8119B0A821E}" keepAlive="1" name="Consulta - IT-2017 (Sub)" description="Conexão com a consulta 'IT-2017 (Sub)' na pasta de trabalho." type="5" refreshedVersion="6" background="1" saveData="1">
    <dbPr connection="Provider=Microsoft.Mashup.OleDb.1;Data Source=$Workbook$;Location=IT-2017 (Sub);Extended Properties=&quot;&quot;" command="SELECT * FROM [IT-2017 (Sub)]"/>
  </connection>
  <connection id="13" xr16:uid="{56C7690B-15C9-425C-995D-DF9706382A7A}" keepAlive="1" name="Consulta - JP-2018 (Cat)" description="Conexão com a consulta 'JP-2018 (Cat)' na pasta de trabalho." type="5" refreshedVersion="6" background="1" saveData="1">
    <dbPr connection="Provider=Microsoft.Mashup.OleDb.1;Data Source=$Workbook$;Location=JP-2018 (Cat);Extended Properties=&quot;&quot;" command="SELECT * FROM [JP-2018 (Cat)]"/>
  </connection>
  <connection id="14" xr16:uid="{99B624BA-96C6-4A4F-93BD-194667D5267B}" keepAlive="1" name="Consulta - JP-2018 (Sub)" description="Conexão com a consulta 'JP-2018 (Sub)' na pasta de trabalho." type="5" refreshedVersion="6" background="1" saveData="1">
    <dbPr connection="Provider=Microsoft.Mashup.OleDb.1;Data Source=$Workbook$;Location=JP-2018 (Sub);Extended Properties=&quot;&quot;" command="SELECT * FROM [JP-2018 (Sub)]"/>
  </connection>
  <connection id="15" xr16:uid="{ED1F2C09-9563-4D97-B833-33012CD91637}" keepAlive="1" name="Consulta - MX-2017 (Cat)" description="Conexão com a consulta 'MX-2017 (Cat)' na pasta de trabalho." type="5" refreshedVersion="6" background="1" saveData="1">
    <dbPr connection="Provider=Microsoft.Mashup.OleDb.1;Data Source=$Workbook$;Location=MX-2017 (Cat);Extended Properties=&quot;&quot;" command="SELECT * FROM [MX-2017 (Cat)]"/>
  </connection>
  <connection id="16" xr16:uid="{D1E74E12-6DC8-4C42-95CB-5DF8765471A8}" keepAlive="1" name="Consulta - MX-2017 (Sub)" description="Conexão com a consulta 'MX-2017 (Sub)' na pasta de trabalho." type="5" refreshedVersion="6" background="1" saveData="1">
    <dbPr connection="Provider=Microsoft.Mashup.OleDb.1;Data Source=$Workbook$;Location=MX-2017 (Sub);Extended Properties=&quot;&quot;" command="SELECT * FROM [MX-2017 (Sub)]"/>
  </connection>
  <connection id="17" xr16:uid="{BD358637-9B70-468C-BF66-C0A27B2BAF72}" keepAlive="1" name="Consulta - UK-2016 (Cat)" description="Conexão com a consulta 'UK-2016 (Cat)' na pasta de trabalho." type="5" refreshedVersion="6" background="1" saveData="1">
    <dbPr connection="Provider=Microsoft.Mashup.OleDb.1;Data Source=$Workbook$;Location=UK-2016 (Cat);Extended Properties=&quot;&quot;" command="SELECT * FROM [UK-2016 (Cat)]"/>
  </connection>
  <connection id="18" xr16:uid="{A348E2AA-43BA-4448-A579-2F3DB22E4FBF}" keepAlive="1" name="Consulta - UK-2016 (Sub)" description="Conexão com a consulta 'UK-2016 (Sub)' na pasta de trabalho." type="5" refreshedVersion="6" background="1" saveData="1">
    <dbPr connection="Provider=Microsoft.Mashup.OleDb.1;Data Source=$Workbook$;Location=UK-2016 (Sub);Extended Properties=&quot;&quot;" command="SELECT * FROM [UK-2016 (Sub)]"/>
  </connection>
  <connection id="19" xr16:uid="{80679B12-E19B-4E53-B93B-CA668E31F2C1}" keepAlive="1" name="Consulta - US-2018 (Cat)" description="Conexão com a consulta 'US-2018 (Cat)' na pasta de trabalho." type="5" refreshedVersion="6" background="1" saveData="1">
    <dbPr connection="Provider=Microsoft.Mashup.OleDb.1;Data Source=$Workbook$;Location=US-2018 (Cat);Extended Properties=&quot;&quot;" command="SELECT * FROM [US-2018 (Cat)]"/>
  </connection>
  <connection id="20" xr16:uid="{DBA89117-D6A7-49A8-AAA4-362662346930}" keepAlive="1" name="Consulta - US-2018 (Sub)" description="Conexão com a consulta 'US-2018 (Sub)' na pasta de trabalho." type="5" refreshedVersion="6" background="1" saveData="1">
    <dbPr connection="Provider=Microsoft.Mashup.OleDb.1;Data Source=$Workbook$;Location=US-2018 (Sub);Extended Properties=&quot;&quot;" command="SELECT * FROM [US-2018 (Sub)]"/>
  </connection>
  <connection id="21" xr16:uid="{00176B5D-45EC-4E36-A4E3-BF1E6AB0A970}" keepAlive="1" name="Query - AU-2020 (Cat)" description="Connection to the 'AU-2020 (Cat)' query in the workbook." type="5" refreshedVersion="6" background="1" saveData="1">
    <dbPr connection="Provider=Microsoft.Mashup.OleDb.1;Data Source=$Workbook$;Location=AU-2020 (Cat);Extended Properties=&quot;&quot;" command="SELECT * FROM [AU-2020 (Cat)]"/>
  </connection>
  <connection id="22" xr16:uid="{077F5E87-881D-4C7C-936A-87DDD85F16E8}" keepAlive="1" name="Query - AU-2020 (Sub)" description="Connection to the 'AU-2020 (Sub)' query in the workbook." type="5" refreshedVersion="6" background="1" saveData="1">
    <dbPr connection="Provider=Microsoft.Mashup.OleDb.1;Data Source=$Workbook$;Location=AU-2020 (Sub);Extended Properties=&quot;&quot;" command="SELECT * FROM [AU-2020 (Sub)]"/>
  </connection>
  <connection id="23" xr16:uid="{5D63C8B8-879F-4429-8965-0D51BB1F542B}" keepAlive="1" name="Query - NL-2018 (Cat)" description="Connection to the 'NL-2018 (Cat)' query in the workbook." type="5" refreshedVersion="6" background="1" saveData="1">
    <dbPr connection="Provider=Microsoft.Mashup.OleDb.1;Data Source=$Workbook$;Location=NL-2018 (Cat);Extended Properties=&quot;&quot;" command="SELECT * FROM [NL-2018 (Cat)]"/>
  </connection>
  <connection id="24" xr16:uid="{917DB75F-1705-4286-83D0-1F25D9FB4FF7}" keepAlive="1" name="Query - NL-2018 (Sub)" description="Connection to the 'NL-2018 (Sub)' query in the workbook." type="5" refreshedVersion="6" background="1" saveData="1">
    <dbPr connection="Provider=Microsoft.Mashup.OleDb.1;Data Source=$Workbook$;Location=NL-2018 (Sub);Extended Properties=&quot;&quot;" command="SELECT * FROM [NL-2018 (Sub)]"/>
  </connection>
</connections>
</file>

<file path=xl/sharedStrings.xml><?xml version="1.0" encoding="utf-8"?>
<sst xmlns="http://schemas.openxmlformats.org/spreadsheetml/2006/main" count="1650" uniqueCount="166">
  <si>
    <t>Category</t>
  </si>
  <si>
    <t>ASSETS</t>
  </si>
  <si>
    <t>Uncategorised</t>
  </si>
  <si>
    <t>Avg</t>
  </si>
  <si>
    <t>Terms</t>
  </si>
  <si>
    <t>#</t>
  </si>
  <si>
    <t>Occurrences</t>
  </si>
  <si>
    <t>NATIONAL</t>
  </si>
  <si>
    <t>OBJECTIVES</t>
  </si>
  <si>
    <t>OFFENCES</t>
  </si>
  <si>
    <t>PERPETRATORS</t>
  </si>
  <si>
    <t>RESOURCES</t>
  </si>
  <si>
    <t>Value</t>
  </si>
  <si>
    <t>Name</t>
  </si>
  <si>
    <t>Range</t>
  </si>
  <si>
    <t>Pct</t>
  </si>
  <si>
    <t>Total</t>
  </si>
  <si>
    <t>STAKEHOLDERS</t>
  </si>
  <si>
    <t>Subcategory</t>
  </si>
  <si>
    <t>SECURITY</t>
  </si>
  <si>
    <t>COMMUNICATIONS</t>
  </si>
  <si>
    <t>CYBERSPACE</t>
  </si>
  <si>
    <t>HARDWARE</t>
  </si>
  <si>
    <t>SOCIALMEDIA</t>
  </si>
  <si>
    <t>SOFTWARE</t>
  </si>
  <si>
    <t>SUPPLYCHAIN</t>
  </si>
  <si>
    <t>COUNTRY</t>
  </si>
  <si>
    <t>NATION</t>
  </si>
  <si>
    <t>POLICY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</si>
  <si>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</si>
  <si>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</si>
  <si>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</si>
  <si>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</si>
  <si>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</si>
  <si>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</si>
  <si>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</si>
  <si>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</si>
  <si>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</si>
  <si>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HACKTIVISM</t>
  </si>
  <si>
    <t>TERRORISM</t>
  </si>
  <si>
    <t>THREATS</t>
  </si>
  <si>
    <t>ATTACKERS</t>
  </si>
  <si>
    <t>CRIMINALS</t>
  </si>
  <si>
    <t>HACKERS</t>
  </si>
  <si>
    <t>HACKTIVISTS</t>
  </si>
  <si>
    <t>NONSTATE</t>
  </si>
  <si>
    <t>ORGCRIME</t>
  </si>
  <si>
    <t>ACTIONS</t>
  </si>
  <si>
    <t>BUDGET</t>
  </si>
  <si>
    <t>FUNDING</t>
  </si>
  <si>
    <t>PERSONNEL</t>
  </si>
  <si>
    <t>ACTIVEPOSTURE</t>
  </si>
  <si>
    <t>DEFENCE</t>
  </si>
  <si>
    <t>INDUSTRY</t>
  </si>
  <si>
    <t>RESILIENCE</t>
  </si>
  <si>
    <t>ACADEMIA</t>
  </si>
  <si>
    <t>GENERAL</t>
  </si>
  <si>
    <t>GOVERNMENT</t>
  </si>
  <si>
    <t>INFRASTRUCTURE</t>
  </si>
  <si>
    <t>NGO</t>
  </si>
  <si>
    <t>PERSON</t>
  </si>
  <si>
    <t>PRIVATE</t>
  </si>
  <si>
    <t/>
  </si>
  <si>
    <t>DISINFORMATION</t>
  </si>
  <si>
    <t>STATES</t>
  </si>
  <si>
    <t>TERRORISTS</t>
  </si>
  <si>
    <t>DISSUASION</t>
  </si>
  <si>
    <t>CASES</t>
  </si>
  <si>
    <t>MEDIA</t>
  </si>
  <si>
    <t>KIDDIES</t>
  </si>
  <si>
    <t>PASSIVEPOSTURE</t>
  </si>
  <si>
    <t>INSIDER</t>
  </si>
  <si>
    <t>PROXIES</t>
  </si>
  <si>
    <t>PERSONAL</t>
  </si>
  <si>
    <t>STRATEGY</t>
  </si>
  <si>
    <t>INSTITUTIONAL</t>
  </si>
  <si>
    <t>INTFORA</t>
  </si>
  <si>
    <t>INTLAW</t>
  </si>
  <si>
    <t>LAWENFORCE</t>
  </si>
  <si>
    <t>PARTNERS</t>
  </si>
  <si>
    <t>INDESPIONAGE</t>
  </si>
  <si>
    <t>POLESPIONAGE</t>
  </si>
  <si>
    <t>Assets</t>
  </si>
  <si>
    <t>Communications</t>
  </si>
  <si>
    <t>Cyberspace</t>
  </si>
  <si>
    <t>Hardware</t>
  </si>
  <si>
    <t>SocialMedia</t>
  </si>
  <si>
    <t>Software</t>
  </si>
  <si>
    <t>SupplyChain</t>
  </si>
  <si>
    <t>Institutional</t>
  </si>
  <si>
    <t>IntFora</t>
  </si>
  <si>
    <t>IntLaw</t>
  </si>
  <si>
    <t>Partners</t>
  </si>
  <si>
    <t>LawEnforce</t>
  </si>
  <si>
    <t>Policy</t>
  </si>
  <si>
    <t>National</t>
  </si>
  <si>
    <t>Country</t>
  </si>
  <si>
    <t>Nation</t>
  </si>
  <si>
    <t>Objectives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</si>
  <si>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</si>
  <si>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</si>
  <si>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</si>
  <si>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</si>
  <si>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</si>
  <si>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</si>
  <si>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</si>
  <si>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</si>
  <si>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Offences</t>
  </si>
  <si>
    <t>Cases</t>
  </si>
  <si>
    <t>Crime</t>
  </si>
  <si>
    <t>Disinformation</t>
  </si>
  <si>
    <t>Hacktivism</t>
  </si>
  <si>
    <t>IndEspionage</t>
  </si>
  <si>
    <t>PolEspionage</t>
  </si>
  <si>
    <t>Terrorism</t>
  </si>
  <si>
    <t>Threats</t>
  </si>
  <si>
    <t>Perpetrators</t>
  </si>
  <si>
    <t>Attackers</t>
  </si>
  <si>
    <t>Criminals</t>
  </si>
  <si>
    <t>Hackers</t>
  </si>
  <si>
    <t>Hacktivists</t>
  </si>
  <si>
    <t>Insider</t>
  </si>
  <si>
    <t>Kiddies</t>
  </si>
  <si>
    <t>Militia</t>
  </si>
  <si>
    <t>NonState</t>
  </si>
  <si>
    <t>OrgCrime</t>
  </si>
  <si>
    <t>Proxies</t>
  </si>
  <si>
    <t>States</t>
  </si>
  <si>
    <t>Terrorists</t>
  </si>
  <si>
    <t>Resources</t>
  </si>
  <si>
    <t>Actions</t>
  </si>
  <si>
    <t>Budget</t>
  </si>
  <si>
    <t>Funding</t>
  </si>
  <si>
    <t>Personnel</t>
  </si>
  <si>
    <t>Security</t>
  </si>
  <si>
    <t>ActivePosture</t>
  </si>
  <si>
    <t>Defence</t>
  </si>
  <si>
    <t>Dissuasion</t>
  </si>
  <si>
    <t>Industry</t>
  </si>
  <si>
    <t>PassivePosture</t>
  </si>
  <si>
    <t>Personal</t>
  </si>
  <si>
    <t>Resilience</t>
  </si>
  <si>
    <t>Strategy</t>
  </si>
  <si>
    <t>Stakeholders</t>
  </si>
  <si>
    <t>Academia</t>
  </si>
  <si>
    <t>General</t>
  </si>
  <si>
    <t>Government</t>
  </si>
  <si>
    <t>Infrastructure</t>
  </si>
  <si>
    <t>Media</t>
  </si>
  <si>
    <t>Person</t>
  </si>
  <si>
    <t>Private</t>
  </si>
  <si>
    <t>UK-16</t>
  </si>
  <si>
    <t>US-18</t>
  </si>
  <si>
    <t>FR-18</t>
  </si>
  <si>
    <t>DE-16</t>
  </si>
  <si>
    <t>CH-16</t>
  </si>
  <si>
    <t>IT-17</t>
  </si>
  <si>
    <t>BR-20</t>
  </si>
  <si>
    <t>EE-19</t>
  </si>
  <si>
    <t>Range DRTI</t>
  </si>
  <si>
    <t>AU-20</t>
  </si>
  <si>
    <t>NL-18</t>
  </si>
  <si>
    <t>Least</t>
  </si>
  <si>
    <t>JP-18</t>
  </si>
  <si>
    <t>JP-17</t>
  </si>
  <si>
    <t>MX-17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</si>
</sst>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3999755851924192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7" tint="0.39997558519241921"/>
      <name val="Times New Roman"/>
      <family val="1"/>
    </font>
    <font>
      <sz val="12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4" fillId="0" borderId="1" xfId="0" applyNumberFormat="1" applyFont="1" applyBorder="1"/>
    <xf numFmtId="10" fontId="4" fillId="0" borderId="1" xfId="1" applyNumberFormat="1" applyFont="1" applyBorder="1"/>
    <xf numFmtId="164" fontId="4" fillId="0" borderId="1" xfId="2" applyNumberFormat="1" applyFont="1" applyBorder="1"/>
    <xf numFmtId="0" fontId="5" fillId="0" borderId="1" xfId="0" applyFont="1" applyBorder="1"/>
    <xf numFmtId="10" fontId="5" fillId="0" borderId="1" xfId="0" applyNumberFormat="1" applyFont="1" applyBorder="1"/>
    <xf numFmtId="10" fontId="5" fillId="0" borderId="1" xfId="1" applyNumberFormat="1" applyFont="1" applyBorder="1"/>
    <xf numFmtId="164" fontId="4" fillId="0" borderId="0" xfId="0" applyNumberFormat="1" applyFont="1"/>
    <xf numFmtId="0" fontId="5" fillId="0" borderId="1" xfId="0" applyFont="1" applyFill="1" applyBorder="1"/>
    <xf numFmtId="164" fontId="4" fillId="0" borderId="1" xfId="0" applyNumberFormat="1" applyFont="1" applyBorder="1"/>
    <xf numFmtId="0" fontId="4" fillId="0" borderId="3" xfId="0" applyFont="1" applyBorder="1"/>
    <xf numFmtId="10" fontId="4" fillId="0" borderId="3" xfId="0" applyNumberFormat="1" applyFont="1" applyBorder="1"/>
    <xf numFmtId="10" fontId="4" fillId="0" borderId="3" xfId="1" applyNumberFormat="1" applyFont="1" applyBorder="1"/>
    <xf numFmtId="0" fontId="6" fillId="2" borderId="2" xfId="0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9" fontId="7" fillId="0" borderId="1" xfId="0" applyNumberFormat="1" applyFont="1" applyBorder="1"/>
    <xf numFmtId="10" fontId="8" fillId="0" borderId="1" xfId="0" applyNumberFormat="1" applyFont="1" applyBorder="1"/>
  </cellXfs>
  <cellStyles count="3">
    <cellStyle name="Normal" xfId="0" builtinId="0"/>
    <cellStyle name="Porcentagem" xfId="1" builtinId="5"/>
    <cellStyle name="Vírgula" xfId="2" builtinId="3"/>
  </cellStyles>
  <dxfs count="1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  <dxf>
      <font>
        <color theme="9" tint="-0.24994659260841701"/>
      </font>
    </dxf>
    <dxf>
      <font>
        <color rgb="FF0070C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1" xr16:uid="{823F4FF5-10A0-4B29-AD73-9AF0EB5A87FE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22" xr16:uid="{818D84D0-74DF-4CF6-B8BB-71B339F1265E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" xr16:uid="{3F781825-A2C1-4AA9-87D9-83B61F0F40DA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2" xr16:uid="{7CC8507D-BE65-44DE-97C1-D15786FA1AA4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3" xr16:uid="{5398B980-D712-4194-B287-C5ECF2FFA538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4" xr16:uid="{CE889036-0A7A-494B-ADE3-AF9C13CBCC2D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49058A79-4661-449B-BB8C-305310B112AF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6" xr16:uid="{A213D27A-DAA7-4628-A06C-4DE7D4548D67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7" xr16:uid="{38B433D8-BA65-43A0-818B-9BCF46B136E8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8" xr16:uid="{A008F3BC-4FEA-48CD-96A8-8B178804C426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D17B7E99-9578-4006-B851-FAAE60866FC3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0" xr16:uid="{C8E762FA-6112-478E-9479-3BDD0159848D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1" xr16:uid="{A00A6B77-7F31-4D71-B881-78449927F5B8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2" xr16:uid="{73C267E1-99E7-4C56-AAB4-EEBBFD63E499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3" xr16:uid="{28E52B30-166F-4A51-BC86-FF3B5BD22E31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4" xr16:uid="{2F9544F8-E23D-4D62-A9C6-BAA98DAD2DEE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5" xr16:uid="{D86443E3-17C0-4425-A379-BE535C9ACCE4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6" xr16:uid="{154396EF-56BE-4FDE-BA5F-B40A4C183678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3" xr16:uid="{16E88249-C755-4822-81F3-AE74D1422E3C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4" xr16:uid="{B1334363-2120-4858-A0E8-9105D4F731E8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7" xr16:uid="{EB185899-FAB7-426D-88A7-318E18ED5AB2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8" xr16:uid="{655E6C9A-A5E1-46D3-9F35-FE043E48B5D3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Subcategory" tableColumnId="2"/>
      <queryTableField id="3" name="Occurrences" tableColumnId="3"/>
      <queryTableField id="4" name="Pct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9" xr16:uid="{E557010D-92B6-4E9A-99E3-9A6524426BC8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ccurrences" tableColumnId="2"/>
      <queryTableField id="3" name="Pct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0" xr16:uid="{C2CE52BF-BA9D-41F4-A251-BB248A0076AC}" autoFormatId="16" applyNumberFormats="0" applyBorderFormats="0" applyFontFormats="0" applyPatternFormats="0" applyAlignmentFormats="0" applyWidthHeightFormats="0">
  <queryTableRefresh nextId="8">
    <queryTableFields count="4">
      <queryTableField id="6" name="Category" tableColumnId="4"/>
      <queryTableField id="4" name="Subcategory" tableColumnId="1"/>
      <queryTableField id="2" name="Occurrences" tableColumnId="2"/>
      <queryTableField id="3" name="Pc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7C8669-FE7F-450D-A5F4-90BBD14D3FCC}" name="AU_2020__Cat" displayName="AU_2020__Cat" ref="A1:C12" tableType="queryTable" totalsRowShown="0">
  <autoFilter ref="A1:C12" xr:uid="{DD38F4E9-5F25-4703-9A12-7EEF6FD637B7}"/>
  <tableColumns count="3">
    <tableColumn id="1" xr3:uid="{93EFB928-3300-4B1C-A81A-650CE3F56ACE}" uniqueName="1" name="Category" queryTableFieldId="1" dataDxfId="22"/>
    <tableColumn id="2" xr3:uid="{21F43C62-E30E-4E8F-AE71-031A2478CDD9}" uniqueName="2" name="Occurrences" queryTableFieldId="2"/>
    <tableColumn id="3" xr3:uid="{4FAA5EB3-EEC1-4D66-A511-0AB441597C09}" uniqueName="3" name="Pc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62CCB-5600-4D0E-B8C2-ADA783A0DC8E}" name="AU_2020__Sub" displayName="AU_2020__Sub" ref="A1:D53" tableType="queryTable" totalsRowShown="0">
  <autoFilter ref="A1:D53" xr:uid="{EF3F1ABF-8F3E-4315-B2BB-099561481743}"/>
  <tableColumns count="4">
    <tableColumn id="4" xr3:uid="{C1C130BF-50AF-4A58-A025-B28BD6603266}" uniqueName="4" name="Category" queryTableFieldId="6"/>
    <tableColumn id="1" xr3:uid="{F1B53B8F-196D-4248-ACA7-EA757B8D05FA}" uniqueName="1" name="Subcategory" queryTableFieldId="4" dataDxfId="23"/>
    <tableColumn id="2" xr3:uid="{AD6BECEB-DE04-4D78-A476-996C2A836959}" uniqueName="2" name="Occurrences" queryTableFieldId="2"/>
    <tableColumn id="3" xr3:uid="{294B5A21-66EC-475C-8C83-DCBB6D3C799D}" uniqueName="3" name="Pc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222B4-DDE9-4005-9722-DE6A5A35543D}" name="BR_2020__Cat" displayName="BR_2020__Cat" ref="A1:C12" tableType="queryTable" totalsRowShown="0">
  <autoFilter ref="A1:C12" xr:uid="{55E77D55-397B-4A0B-AB6E-2F4EF1226767}"/>
  <tableColumns count="3">
    <tableColumn id="1" xr3:uid="{88E96CBC-3B43-4A36-9405-BCECF0E359D2}" uniqueName="1" name="Category" queryTableFieldId="1" dataDxfId="21"/>
    <tableColumn id="2" xr3:uid="{EFE19077-A1C1-4BB6-BADE-C0DEF8A3891A}" uniqueName="2" name="Occurrences" queryTableFieldId="2"/>
    <tableColumn id="3" xr3:uid="{48DF153C-DF14-485A-B6B2-949284686E77}" uniqueName="3" name="Pc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F91FE-0FA2-46B3-AF46-C226DBEBED0E}" name="BR_2020__Sub" displayName="BR_2020__Sub" ref="A1:D54" tableType="queryTable" totalsRowShown="0">
  <autoFilter ref="A1:D54" xr:uid="{563CE15B-2954-43E1-8611-93027A4688D7}"/>
  <tableColumns count="4">
    <tableColumn id="4" xr3:uid="{FBD751CD-C330-4C08-88FC-8BE459DA205F}" uniqueName="4" name="Category" queryTableFieldId="6"/>
    <tableColumn id="1" xr3:uid="{8CFE0318-522F-4EAB-A3BC-618ECB7CA146}" uniqueName="1" name="Subcategory" queryTableFieldId="4" dataDxfId="20"/>
    <tableColumn id="2" xr3:uid="{0AF6C9D3-5B71-4713-AE34-F187DA3D6995}" uniqueName="2" name="Occurrences" queryTableFieldId="2"/>
    <tableColumn id="3" xr3:uid="{9D63ABCF-7C0C-4BCE-BA1E-30483C1E8AF2}" uniqueName="3" name="Pc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971E532-C6CF-4CAF-98B6-064E48216601}" name="CH_2016__Cat" displayName="CH_2016__Cat" ref="A1:C12" tableType="queryTable" totalsRowShown="0">
  <autoFilter ref="A1:C12" xr:uid="{6AE54956-13AA-4A31-8B31-6CE0C99F60E5}"/>
  <tableColumns count="3">
    <tableColumn id="1" xr3:uid="{51D65226-BF55-4759-BF12-72D693E02150}" uniqueName="1" name="Category" queryTableFieldId="1" dataDxfId="18"/>
    <tableColumn id="2" xr3:uid="{6C3A9F09-07DE-40A2-B2B6-3CB303919A29}" uniqueName="2" name="Occurrences" queryTableFieldId="2"/>
    <tableColumn id="3" xr3:uid="{EB6C613C-728B-41AE-AE7C-790BDE439FC7}" uniqueName="3" name="Pc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402BB61-E6C4-4E79-9D32-416044BFBBCD}" name="CH_2016__Sub" displayName="CH_2016__Sub" ref="A1:D47" tableType="queryTable" totalsRowShown="0">
  <autoFilter ref="A1:D47" xr:uid="{6C56DC5E-4685-4A40-87BA-038EBBAD0447}"/>
  <tableColumns count="4">
    <tableColumn id="4" xr3:uid="{3392F96D-8CB2-4D4B-9795-DC1280E8E0FE}" uniqueName="4" name="Category" queryTableFieldId="6"/>
    <tableColumn id="1" xr3:uid="{1BD0D24C-193F-4EC7-9B37-B6E7CA4A8440}" uniqueName="1" name="Subcategory" queryTableFieldId="4" dataDxfId="17"/>
    <tableColumn id="2" xr3:uid="{8AB81D6D-59FE-4B4A-AF7E-105D9F2A9C7C}" uniqueName="2" name="Occurrences" queryTableFieldId="2"/>
    <tableColumn id="3" xr3:uid="{6648BCD4-FB7B-469E-8A63-BB08EC718E09}" uniqueName="3" name="Pc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1BF3E1E-71B0-4051-B6CA-DF6D782529EB}" name="DE_2016__Cat" displayName="DE_2016__Cat" ref="A1:C12" tableType="queryTable" totalsRowShown="0">
  <autoFilter ref="A1:C12" xr:uid="{1488E67D-57E8-4A88-9E9D-2F7B5E111D1F}"/>
  <tableColumns count="3">
    <tableColumn id="1" xr3:uid="{298B0A91-C4C4-40D6-B2FB-C35DADCDB097}" uniqueName="1" name="Category" queryTableFieldId="1" dataDxfId="19"/>
    <tableColumn id="2" xr3:uid="{9E5FE6E2-F6F2-471E-B2FB-B45A90916378}" uniqueName="2" name="Occurrences" queryTableFieldId="2"/>
    <tableColumn id="3" xr3:uid="{3BCA58FE-769B-4CFC-80BF-5F2DABB395E6}" uniqueName="3" name="Pc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CBC8E0F-2BE9-44F5-A460-F5B2CC495A7C}" name="DE_2016__Sub" displayName="DE_2016__Sub" ref="A1:D48" tableType="queryTable" totalsRowShown="0">
  <autoFilter ref="A1:D48" xr:uid="{E5667CB5-9387-47A7-9A05-DA55B0450654}"/>
  <tableColumns count="4">
    <tableColumn id="4" xr3:uid="{BC98DDEF-DB56-4B0B-A778-D1FA1F413DD0}" uniqueName="4" name="Category" queryTableFieldId="6"/>
    <tableColumn id="1" xr3:uid="{CAFD777A-02C6-4418-B93C-CC3BAB216226}" uniqueName="1" name="Subcategory" queryTableFieldId="4" dataDxfId="16"/>
    <tableColumn id="2" xr3:uid="{BC00B6DA-D9E0-48F6-B402-EC9293DAA65B}" uniqueName="2" name="Occurrences" queryTableFieldId="2"/>
    <tableColumn id="3" xr3:uid="{158E9E8D-2665-458C-B251-E063B75FD430}" uniqueName="3" name="Pc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FE0C0A-34F7-4C3E-9F56-6FD382C55569}" name="EE_2019__Cat" displayName="EE_2019__Cat" ref="A1:C12" tableType="queryTable" totalsRowShown="0">
  <autoFilter ref="A1:C12" xr:uid="{894D6B6F-9DA5-46FE-88AA-49C7AF061D6D}"/>
  <tableColumns count="3">
    <tableColumn id="1" xr3:uid="{5977A6D8-970E-41DC-9665-E7AACE45C60A}" uniqueName="1" name="Category" queryTableFieldId="1" dataDxfId="15"/>
    <tableColumn id="2" xr3:uid="{CDABDA06-C154-49DC-AD96-9A6EE5EDFFAC}" uniqueName="2" name="Occurrences" queryTableFieldId="2"/>
    <tableColumn id="3" xr3:uid="{6E3E1D86-5E74-4341-8622-386AE6B94489}" uniqueName="3" name="Pct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F6D778-C811-4224-8A07-E8300EF5F7A0}" name="EE_2019__Sub" displayName="EE_2019__Sub" ref="A1:D49" tableType="queryTable" totalsRowShown="0">
  <autoFilter ref="A1:D49" xr:uid="{062849D9-33B2-4991-B971-A7E8DC1867BE}"/>
  <tableColumns count="4">
    <tableColumn id="4" xr3:uid="{ABFF7FC1-A7BF-4C68-A7A1-290DA51949F7}" uniqueName="4" name="Category" queryTableFieldId="6"/>
    <tableColumn id="1" xr3:uid="{27591116-EEAA-4FF2-918E-CA35DD41D740}" uniqueName="1" name="Subcategory" queryTableFieldId="4" dataDxfId="14"/>
    <tableColumn id="2" xr3:uid="{A565875F-8558-4D86-B99C-E686CA67B6FB}" uniqueName="2" name="Occurrences" queryTableFieldId="2"/>
    <tableColumn id="3" xr3:uid="{4890BC57-9BB2-426E-BB7D-EF04FE0A0CFF}" uniqueName="3" name="Pct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710FE-5FF3-4425-B047-C6F1BBA759E0}" name="FR_2018__Cat" displayName="FR_2018__Cat" ref="A1:C12" tableType="queryTable" totalsRowShown="0">
  <autoFilter ref="A1:C12" xr:uid="{524B8E29-3639-4610-89E8-9C8E63FE0B02}"/>
  <tableColumns count="3">
    <tableColumn id="1" xr3:uid="{E7394660-117D-43D0-BE34-C625AA4C49CA}" uniqueName="1" name="Category" queryTableFieldId="1" dataDxfId="13"/>
    <tableColumn id="2" xr3:uid="{93CBE43D-DED7-47E2-9986-8A6E87599A90}" uniqueName="2" name="Occurrences" queryTableFieldId="2"/>
    <tableColumn id="3" xr3:uid="{809151C2-4D7E-4431-BCE5-D1C63D9AF874}" uniqueName="3" name="Pct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5AB950-6283-43A0-BE3C-D3BC4629A53A}" name="FR_2018__Sub" displayName="FR_2018__Sub" ref="A1:D59" tableType="queryTable" totalsRowShown="0">
  <autoFilter ref="A1:D59" xr:uid="{185556FA-6466-4CFC-A1D0-0CDA6EE38D14}"/>
  <tableColumns count="4">
    <tableColumn id="4" xr3:uid="{03A0B41A-B898-4D5D-93BB-6CEBE5FE810E}" uniqueName="4" name="Category" queryTableFieldId="6"/>
    <tableColumn id="1" xr3:uid="{82E8DAEA-1C33-4AE2-9F38-880B1CD65912}" uniqueName="1" name="Subcategory" queryTableFieldId="4" dataDxfId="12"/>
    <tableColumn id="2" xr3:uid="{3F4C2747-7311-4564-974A-AF6C83AE3405}" uniqueName="2" name="Occurrences" queryTableFieldId="2"/>
    <tableColumn id="3" xr3:uid="{14C31306-FDE4-4072-9C60-5F824F7E64E4}" uniqueName="3" name="Pct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4EBAB3C-6CD0-4C45-976B-0A64EEDF7077}" name="IT_2017__Cat" displayName="IT_2017__Cat" ref="A1:C12" tableType="queryTable" totalsRowShown="0">
  <autoFilter ref="A1:C12" xr:uid="{6F592498-0082-4067-A97B-A87FC6CD220F}"/>
  <tableColumns count="3">
    <tableColumn id="1" xr3:uid="{BA9AC208-8EEA-48EA-882D-E1450EFFE7EB}" uniqueName="1" name="Category" queryTableFieldId="1" dataDxfId="11"/>
    <tableColumn id="2" xr3:uid="{C58463C7-81E7-475C-A9E7-B8D75C1C7BE0}" uniqueName="2" name="Occurrences" queryTableFieldId="2"/>
    <tableColumn id="3" xr3:uid="{39C33AD4-9EFA-4756-B843-FB481FD2FEE5}" uniqueName="3" name="Pct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C568359-3123-487D-8D89-3607A9654C33}" name="IT_2017__Sub" displayName="IT_2017__Sub" ref="A1:D43" tableType="queryTable" totalsRowShown="0">
  <autoFilter ref="A1:D43" xr:uid="{65587EE1-5217-404E-8E18-E8A0A446B8F8}"/>
  <tableColumns count="4">
    <tableColumn id="4" xr3:uid="{8D70B31C-73EE-4D21-86A9-8D7C22B27044}" uniqueName="4" name="Category" queryTableFieldId="6"/>
    <tableColumn id="1" xr3:uid="{1B236DFF-4107-4501-8D4D-208FECF6D00C}" uniqueName="1" name="Subcategory" queryTableFieldId="4" dataDxfId="10"/>
    <tableColumn id="2" xr3:uid="{08768982-EE2C-4CF1-8834-24C11F4DB03F}" uniqueName="2" name="Occurrences" queryTableFieldId="2"/>
    <tableColumn id="3" xr3:uid="{77120640-5475-470D-BAF5-2749B3310793}" uniqueName="3" name="Pct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A5B674-88B1-42E7-9C28-E032756E4567}" name="JP_2018__Cat" displayName="JP_2018__Cat" ref="A1:C12" tableType="queryTable" totalsRowShown="0">
  <autoFilter ref="A1:C12" xr:uid="{77874D02-2C3F-4768-86A5-52CA9F445822}"/>
  <tableColumns count="3">
    <tableColumn id="1" xr3:uid="{0CEF6E69-5765-41B6-A14D-4BCE0DF2AC2C}" uniqueName="1" name="Category" queryTableFieldId="1" dataDxfId="9"/>
    <tableColumn id="2" xr3:uid="{365B3CF4-87E6-461F-89EE-F9E7306FDA74}" uniqueName="2" name="Occurrences" queryTableFieldId="2"/>
    <tableColumn id="3" xr3:uid="{46C91864-A89D-45E3-881D-2502A1CAC323}" uniqueName="3" name="Pct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6F44EA-59E0-4DDC-A46F-BF1CD387C37E}" name="JP_2018__Sub" displayName="JP_2018__Sub" ref="A1:D53" tableType="queryTable" totalsRowShown="0">
  <autoFilter ref="A1:D53" xr:uid="{E20E2EC5-FA4E-424C-B7A0-778B433292A6}"/>
  <tableColumns count="4">
    <tableColumn id="4" xr3:uid="{A24F4E2F-48F3-4385-81D5-A9E6732847FF}" uniqueName="4" name="Category" queryTableFieldId="6"/>
    <tableColumn id="1" xr3:uid="{01329710-14E4-4CD5-886A-AB02F6041DA0}" uniqueName="1" name="Subcategory" queryTableFieldId="4" dataDxfId="8"/>
    <tableColumn id="2" xr3:uid="{215BF7AC-4F0C-4205-AD43-54BBE08BA4D1}" uniqueName="2" name="Occurrences" queryTableFieldId="2"/>
    <tableColumn id="3" xr3:uid="{9EB93B0F-2031-4A76-A4C2-5BDDB2F4C7AA}" uniqueName="3" name="Pct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D269841-B9FA-4831-8A82-E7A4E3C5E3AC}" name="MX_2017__Cat" displayName="MX_2017__Cat" ref="A1:C12" tableType="queryTable" totalsRowShown="0">
  <autoFilter ref="A1:C12" xr:uid="{48BFC673-D920-4C70-805A-38F1B2CF192A}"/>
  <tableColumns count="3">
    <tableColumn id="1" xr3:uid="{C9A662D2-6A4F-45EC-AFC5-9DABFBDCF51B}" uniqueName="1" name="Category" queryTableFieldId="1" dataDxfId="7"/>
    <tableColumn id="2" xr3:uid="{13A28DB5-757E-4B45-BF72-4C386E9C71CB}" uniqueName="2" name="Occurrences" queryTableFieldId="2"/>
    <tableColumn id="3" xr3:uid="{260B970D-F380-48D1-80A1-40AFA621C783}" uniqueName="3" name="Pct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AD455C9-6E3D-4D5F-A78C-F38CCA55D58B}" name="MX_2017__Sub" displayName="MX_2017__Sub" ref="A1:D44" tableType="queryTable" totalsRowShown="0">
  <autoFilter ref="A1:D44" xr:uid="{86105727-1271-4170-B60E-1E5DE890C51F}"/>
  <tableColumns count="4">
    <tableColumn id="4" xr3:uid="{191E30E4-E030-489B-AB12-0E5723098CF2}" uniqueName="4" name="Category" queryTableFieldId="6"/>
    <tableColumn id="1" xr3:uid="{8621F966-13B1-4BD5-9BB9-E385F8EFA6DB}" uniqueName="1" name="Subcategory" queryTableFieldId="4" dataDxfId="6"/>
    <tableColumn id="2" xr3:uid="{AFAE043F-AAFB-4441-9B77-F718AD89DF09}" uniqueName="2" name="Occurrences" queryTableFieldId="2"/>
    <tableColumn id="3" xr3:uid="{344EB67E-7987-4B14-A262-693EEF03F13F}" uniqueName="3" name="Pct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65F008-9DD4-4371-9090-EA4E15A6B147}" name="NL_2018__Cat" displayName="NL_2018__Cat" ref="A1:C12" tableType="queryTable" totalsRowShown="0">
  <autoFilter ref="A1:C12" xr:uid="{783C75B7-7277-4A81-A259-DA7935D48AAE}"/>
  <tableColumns count="3">
    <tableColumn id="1" xr3:uid="{D14C9801-AA4F-41E9-AA6C-CBA2ABAB499D}" uniqueName="1" name="Category" queryTableFieldId="1" dataDxfId="5"/>
    <tableColumn id="2" xr3:uid="{7D4344C4-1F68-439C-9782-A52C3B535720}" uniqueName="2" name="Occurrences" queryTableFieldId="2"/>
    <tableColumn id="3" xr3:uid="{958D511F-9678-4119-9E08-9AE0B4703236}" uniqueName="3" name="Pct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24AFAC-DBD7-4BE0-9E3E-50A1BA3DED30}" name="NL_2018__Sub" displayName="NL_2018__Sub" ref="A1:D45" tableType="queryTable" totalsRowShown="0">
  <autoFilter ref="A1:D45" xr:uid="{36F42C73-B06D-4C96-8902-082DA1F4179C}"/>
  <tableColumns count="4">
    <tableColumn id="4" xr3:uid="{AED2C471-5BC6-4887-B8D4-B2FB7AD6C2B6}" uniqueName="4" name="Category" queryTableFieldId="6"/>
    <tableColumn id="1" xr3:uid="{8D00318C-7CD0-475C-8CDB-E5E1515619A2}" uniqueName="1" name="Subcategory" queryTableFieldId="4" dataDxfId="4"/>
    <tableColumn id="2" xr3:uid="{C8F56EDB-3AE2-4514-8FF5-B4D8CE0A464F}" uniqueName="2" name="Occurrences" queryTableFieldId="2"/>
    <tableColumn id="3" xr3:uid="{ADF77AE6-6FEC-426C-B99F-53DE70410F98}" uniqueName="3" name="Pct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456BF8-D4F3-4831-81BF-1E2C83D787A7}" name="UK_2016__Cat" displayName="UK_2016__Cat" ref="A1:C12" tableType="queryTable" totalsRowShown="0">
  <autoFilter ref="A1:C12" xr:uid="{3A6031EA-3162-4E68-8761-C1B50C9CF2A7}"/>
  <tableColumns count="3">
    <tableColumn id="1" xr3:uid="{09AE84E1-BB6D-429E-ABD0-689C60F5F6F5}" uniqueName="1" name="Category" queryTableFieldId="1" dataDxfId="3"/>
    <tableColumn id="2" xr3:uid="{1ABEB278-AAB2-42FA-892A-08729BC827E1}" uniqueName="2" name="Occurrences" queryTableFieldId="2"/>
    <tableColumn id="3" xr3:uid="{3D226519-0D25-44B4-8456-F86DD3A5037F}" uniqueName="3" name="Pct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3C323D6-5759-4902-A3E0-907B29A74C95}" name="UK_2016__Sub" displayName="UK_2016__Sub" ref="A1:D59" tableType="queryTable" totalsRowShown="0">
  <autoFilter ref="A1:D59" xr:uid="{090FA7E5-9891-49C6-A681-65EAAB4344DB}"/>
  <tableColumns count="4">
    <tableColumn id="1" xr3:uid="{D426396F-7D55-4584-A306-79C86518B75A}" uniqueName="1" name="Category" queryTableFieldId="1"/>
    <tableColumn id="2" xr3:uid="{7529E338-4711-4A23-8AC0-171F18C1AECD}" uniqueName="2" name="Subcategory" queryTableFieldId="2" dataDxfId="2"/>
    <tableColumn id="3" xr3:uid="{17B0A75F-2DD4-4D89-A275-A5CB022203F9}" uniqueName="3" name="Occurrences" queryTableFieldId="3"/>
    <tableColumn id="4" xr3:uid="{E0424E0C-CAE5-4493-8149-9A97F9DFA3BF}" uniqueName="4" name="Pct" queryTableFieldId="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2E60BA9-7FAC-4214-AF95-43AF9E84646A}" name="US_2018__Cat" displayName="US_2018__Cat" ref="A1:C12" tableType="queryTable" totalsRowShown="0">
  <autoFilter ref="A1:C12" xr:uid="{12819216-BAEB-49CB-BCA8-132416858CB1}"/>
  <tableColumns count="3">
    <tableColumn id="1" xr3:uid="{8201656E-C535-4A36-96F8-1D814A47DCEE}" uniqueName="1" name="Category" queryTableFieldId="1" dataDxfId="1"/>
    <tableColumn id="2" xr3:uid="{7724895C-853C-41C1-8675-3ED547ED9212}" uniqueName="2" name="Occurrences" queryTableFieldId="2"/>
    <tableColumn id="3" xr3:uid="{E33BDC4E-9A5F-4265-AE09-17211B90ADCA}" uniqueName="3" name="Pct" queryTableFieldId="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DD25664-5DC7-40BC-8C9A-1BE568855960}" name="US_2018__Sub" displayName="US_2018__Sub" ref="A1:D55" tableType="queryTable" totalsRowShown="0">
  <autoFilter ref="A1:D55" xr:uid="{5B348800-9DFF-4E08-8F8B-88E02DC2D213}"/>
  <tableColumns count="4">
    <tableColumn id="4" xr3:uid="{9FF91133-E9DD-4198-9A09-C4390ED18C07}" uniqueName="4" name="Category" queryTableFieldId="6"/>
    <tableColumn id="1" xr3:uid="{7A20524E-F419-4607-A6B0-2B78E9F058CE}" uniqueName="1" name="Subcategory" queryTableFieldId="4" dataDxfId="0"/>
    <tableColumn id="2" xr3:uid="{D84EB7E6-F4B2-4648-A381-70E3B2FCC0B4}" uniqueName="2" name="Occurrences" queryTableFieldId="2"/>
    <tableColumn id="3" xr3:uid="{22F62F83-F2E2-4D02-A55E-738FD3809857}" uniqueName="3" name="Pc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8F2A-91E2-4060-B57A-E58DD81E4A50}">
  <sheetPr codeName="Planilha1"/>
  <dimension ref="A1:B3"/>
  <sheetViews>
    <sheetView workbookViewId="0">
      <selection activeCell="C3" sqref="C3"/>
    </sheetView>
  </sheetViews>
  <sheetFormatPr defaultRowHeight="15.75" x14ac:dyDescent="0.25"/>
  <cols>
    <col min="1" max="1" width="12" style="21" bestFit="1" customWidth="1"/>
    <col min="2" max="2" width="6.5703125" style="21" bestFit="1" customWidth="1"/>
    <col min="3" max="16384" width="9.140625" style="21"/>
  </cols>
  <sheetData>
    <row r="1" spans="1:2" x14ac:dyDescent="0.25">
      <c r="A1" s="20" t="s">
        <v>13</v>
      </c>
      <c r="B1" s="20" t="s">
        <v>12</v>
      </c>
    </row>
    <row r="2" spans="1:2" x14ac:dyDescent="0.25">
      <c r="A2" s="22" t="s">
        <v>14</v>
      </c>
      <c r="B2" s="23">
        <v>0.15</v>
      </c>
    </row>
    <row r="3" spans="1:2" x14ac:dyDescent="0.25">
      <c r="A3" s="22" t="s">
        <v>159</v>
      </c>
      <c r="B3" s="23">
        <v>0.15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F84D-6E20-4CCF-912C-5BF292AE7862}">
  <sheetPr codeName="Planilha2"/>
  <dimension ref="A1:B15"/>
  <sheetViews>
    <sheetView workbookViewId="0">
      <selection activeCell="B15" sqref="B15"/>
    </sheetView>
  </sheetViews>
  <sheetFormatPr defaultRowHeight="15" x14ac:dyDescent="0.25"/>
  <cols>
    <col min="1" max="1" width="9.5703125" style="3" bestFit="1" customWidth="1"/>
    <col min="2" max="2" width="9" style="3" bestFit="1" customWidth="1"/>
    <col min="3" max="16384" width="9.140625" style="3"/>
  </cols>
  <sheetData>
    <row r="1" spans="1:2" x14ac:dyDescent="0.25">
      <c r="A1" s="6" t="s">
        <v>0</v>
      </c>
      <c r="B1" s="6" t="s">
        <v>4</v>
      </c>
    </row>
    <row r="2" spans="1:2" x14ac:dyDescent="0.25">
      <c r="A2" s="4" t="s">
        <v>3</v>
      </c>
      <c r="B2" s="10">
        <v>8347.25</v>
      </c>
    </row>
    <row r="3" spans="1:2" x14ac:dyDescent="0.25">
      <c r="A3" s="4" t="s">
        <v>160</v>
      </c>
      <c r="B3" s="10">
        <v>7650</v>
      </c>
    </row>
    <row r="4" spans="1:2" x14ac:dyDescent="0.25">
      <c r="A4" s="4" t="s">
        <v>157</v>
      </c>
      <c r="B4" s="10">
        <v>9677</v>
      </c>
    </row>
    <row r="5" spans="1:2" x14ac:dyDescent="0.25">
      <c r="A5" s="4" t="s">
        <v>155</v>
      </c>
      <c r="B5" s="10">
        <v>2512</v>
      </c>
    </row>
    <row r="6" spans="1:2" x14ac:dyDescent="0.25">
      <c r="A6" s="4" t="s">
        <v>154</v>
      </c>
      <c r="B6" s="10">
        <v>5276</v>
      </c>
    </row>
    <row r="7" spans="1:2" x14ac:dyDescent="0.25">
      <c r="A7" s="4" t="s">
        <v>158</v>
      </c>
      <c r="B7" s="10">
        <v>10493</v>
      </c>
    </row>
    <row r="8" spans="1:2" x14ac:dyDescent="0.25">
      <c r="A8" s="4" t="s">
        <v>153</v>
      </c>
      <c r="B8" s="10">
        <v>28506</v>
      </c>
    </row>
    <row r="9" spans="1:2" x14ac:dyDescent="0.25">
      <c r="A9" s="4" t="s">
        <v>156</v>
      </c>
      <c r="B9" s="10">
        <v>2050</v>
      </c>
    </row>
    <row r="10" spans="1:2" x14ac:dyDescent="0.25">
      <c r="A10" s="4" t="s">
        <v>163</v>
      </c>
      <c r="B10" s="10">
        <v>10442</v>
      </c>
    </row>
    <row r="11" spans="1:2" x14ac:dyDescent="0.25">
      <c r="A11" s="4" t="s">
        <v>165</v>
      </c>
      <c r="B11" s="10">
        <v>3295</v>
      </c>
    </row>
    <row r="12" spans="1:2" x14ac:dyDescent="0.25">
      <c r="A12" s="4" t="s">
        <v>161</v>
      </c>
      <c r="B12" s="10">
        <v>5274</v>
      </c>
    </row>
    <row r="13" spans="1:2" x14ac:dyDescent="0.25">
      <c r="A13" s="4" t="s">
        <v>151</v>
      </c>
      <c r="B13" s="10">
        <v>10644</v>
      </c>
    </row>
    <row r="14" spans="1:2" x14ac:dyDescent="0.25">
      <c r="A14" s="4" t="s">
        <v>152</v>
      </c>
      <c r="B14" s="10">
        <v>4348</v>
      </c>
    </row>
    <row r="15" spans="1:2" x14ac:dyDescent="0.25">
      <c r="A15" s="4" t="s">
        <v>16</v>
      </c>
      <c r="B15" s="10">
        <v>100167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stopIfTrue="1" operator="lessThanOrEqual" id="{EFFE41A5-4FE2-4078-BCBD-A9C625B5C8BD}">
            <xm:f>$B$2*(1-Parameters!$B$2)</xm:f>
            <x14:dxf>
              <font>
                <color rgb="FFFF0000"/>
              </font>
            </x14:dxf>
          </x14:cfRule>
          <x14:cfRule type="cellIs" priority="5" stopIfTrue="1" operator="greaterThanOrEqual" id="{0A7E6C4A-B729-48CA-ACDE-8FE16CB50849}">
            <xm:f>$B$2*(1+Parameters!$B$2)</xm:f>
            <x14:dxf>
              <font>
                <color rgb="FF0070C0"/>
              </font>
            </x14:dxf>
          </x14:cfRule>
          <xm:sqref>B3:B12</xm:sqref>
        </x14:conditionalFormatting>
        <x14:conditionalFormatting xmlns:xm="http://schemas.microsoft.com/office/excel/2006/main">
          <x14:cfRule type="cellIs" priority="6" operator="between" id="{BA27743B-D782-4F5D-BD6A-4A9060485244}">
            <xm:f>$B$2*(1-Parameters!$B$2)</xm:f>
            <xm:f>$B$2*(1+Parameters!$B$2)</xm:f>
            <x14:dxf>
              <font>
                <color theme="9" tint="-0.24994659260841701"/>
              </font>
            </x14:dxf>
          </x14:cfRule>
          <xm:sqref>B3:B12</xm:sqref>
        </x14:conditionalFormatting>
        <x14:conditionalFormatting xmlns:xm="http://schemas.microsoft.com/office/excel/2006/main">
          <x14:cfRule type="cellIs" priority="1" stopIfTrue="1" operator="lessThanOrEqual" id="{F876406A-9D15-4EF6-83AA-80FD57009F2B}">
            <xm:f>$B$2*(1-Parameters!$B$2)</xm:f>
            <x14:dxf>
              <font>
                <color rgb="FFFF0000"/>
              </font>
            </x14:dxf>
          </x14:cfRule>
          <x14:cfRule type="cellIs" priority="2" stopIfTrue="1" operator="greaterThanOrEqual" id="{1919FE53-768F-4D1C-9D69-B409631DA490}">
            <xm:f>$B$2*(1+Parameters!$B$2)</xm:f>
            <x14:dxf>
              <font>
                <color rgb="FF0070C0"/>
              </font>
            </x14:dxf>
          </x14:cfRule>
          <xm:sqref>B13:B14</xm:sqref>
        </x14:conditionalFormatting>
        <x14:conditionalFormatting xmlns:xm="http://schemas.microsoft.com/office/excel/2006/main">
          <x14:cfRule type="cellIs" priority="3" operator="between" id="{8DFD3659-530E-4C3C-A81D-D36FA0BA6D1B}">
            <xm:f>$B$2*(1-Parameters!$B$2)</xm:f>
            <xm:f>$B$2*(1+Parameters!$B$2)</xm:f>
            <x14:dxf>
              <font>
                <color theme="9" tint="-0.24994659260841701"/>
              </font>
            </x14:dxf>
          </x14:cfRule>
          <xm:sqref>B13:B14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9E73-4DF2-4FFE-8945-4EE4144DCCF2}">
  <sheetPr codeName="Planilha3"/>
  <dimension ref="A1:O13"/>
  <sheetViews>
    <sheetView workbookViewId="0">
      <pane ySplit="1" topLeftCell="A2" activePane="bottomLeft" state="frozen"/>
      <selection sqref="A1:XFD1048576"/>
      <selection pane="bottomLeft" activeCell="O2" sqref="O2"/>
    </sheetView>
  </sheetViews>
  <sheetFormatPr defaultRowHeight="15" x14ac:dyDescent="0.25"/>
  <cols>
    <col min="1" max="1" width="13.28515625" style="3" bestFit="1" customWidth="1"/>
    <col min="2" max="14" width="9.7109375" style="3" bestFit="1" customWidth="1"/>
    <col min="15" max="15" width="9" style="3" bestFit="1" customWidth="1"/>
    <col min="16" max="16384" width="9.140625" style="3"/>
  </cols>
  <sheetData>
    <row r="1" spans="1:15" x14ac:dyDescent="0.25">
      <c r="A1" s="6" t="s">
        <v>0</v>
      </c>
      <c r="B1" s="6" t="s">
        <v>3</v>
      </c>
      <c r="C1" s="6" t="s">
        <v>160</v>
      </c>
      <c r="D1" s="6" t="s">
        <v>157</v>
      </c>
      <c r="E1" s="6" t="s">
        <v>155</v>
      </c>
      <c r="F1" s="6" t="s">
        <v>154</v>
      </c>
      <c r="G1" s="6" t="s">
        <v>158</v>
      </c>
      <c r="H1" s="6" t="s">
        <v>153</v>
      </c>
      <c r="I1" s="6" t="s">
        <v>156</v>
      </c>
      <c r="J1" s="6" t="s">
        <v>163</v>
      </c>
      <c r="K1" s="6" t="s">
        <v>165</v>
      </c>
      <c r="L1" s="6" t="s">
        <v>161</v>
      </c>
      <c r="M1" s="6" t="s">
        <v>151</v>
      </c>
      <c r="N1" s="6" t="s">
        <v>152</v>
      </c>
      <c r="O1" s="6" t="s">
        <v>16</v>
      </c>
    </row>
    <row r="2" spans="1:15" x14ac:dyDescent="0.25">
      <c r="A2" s="4" t="s">
        <v>4</v>
      </c>
      <c r="B2" s="10">
        <f t="shared" ref="B2:B12" si="0">AVERAGE(C2:N2)</f>
        <v>8347.25</v>
      </c>
      <c r="C2" s="10">
        <f>'AU-2020 (Cat)'!B12</f>
        <v>7650</v>
      </c>
      <c r="D2" s="10">
        <f>'BR-2020 (Cat)'!B12</f>
        <v>9677</v>
      </c>
      <c r="E2" s="10">
        <f>'CH-2016 (Cat)'!B12</f>
        <v>2512</v>
      </c>
      <c r="F2" s="10">
        <f>'DE-2016 (Cat)'!B12</f>
        <v>5276</v>
      </c>
      <c r="G2" s="10">
        <f>'EE-2019 (Cat)'!B12</f>
        <v>10493</v>
      </c>
      <c r="H2" s="10">
        <f>'FR-2018 (Cat)'!B12</f>
        <v>28506</v>
      </c>
      <c r="I2" s="10">
        <f>'IT-2017 (Cat)'!B12</f>
        <v>2050</v>
      </c>
      <c r="J2" s="10">
        <f>'JP-2018 (Cat)'!B12</f>
        <v>10442</v>
      </c>
      <c r="K2" s="10">
        <f>'MX-2017 (Cat)'!B12</f>
        <v>3295</v>
      </c>
      <c r="L2" s="10">
        <f>'NL-2018 (Cat)'!B12</f>
        <v>5274</v>
      </c>
      <c r="M2" s="10">
        <f>'UK-2016 (Cat)'!B12</f>
        <v>10644</v>
      </c>
      <c r="N2" s="10">
        <f>'US-2018 (Cat)'!B12</f>
        <v>4348</v>
      </c>
      <c r="O2" s="16">
        <f>SUM(C2:N2)</f>
        <v>100167</v>
      </c>
    </row>
    <row r="3" spans="1:15" x14ac:dyDescent="0.25">
      <c r="A3" s="17" t="s">
        <v>82</v>
      </c>
      <c r="B3" s="18">
        <f t="shared" si="0"/>
        <v>4.9045556782054189E-2</v>
      </c>
      <c r="C3" s="19">
        <f>'AU-2020 (Cat)'!C2</f>
        <v>3.3725490196078428E-2</v>
      </c>
      <c r="D3" s="19">
        <f>'BR-2020 (Cat)'!C2</f>
        <v>4.5261961351658574E-2</v>
      </c>
      <c r="E3" s="19">
        <f>'CH-2016 (Cat)'!C2</f>
        <v>8.240445859872611E-2</v>
      </c>
      <c r="F3" s="19">
        <f>'DE-2016 (Cat)'!C2</f>
        <v>4.1887793783169071E-2</v>
      </c>
      <c r="G3" s="19">
        <f>'EE-2019 (Cat)'!C2</f>
        <v>3.7072333936910319E-2</v>
      </c>
      <c r="H3" s="19">
        <f>'FR-2018 (Cat)'!C2</f>
        <v>3.9079492036764189E-2</v>
      </c>
      <c r="I3" s="19">
        <f>'IT-2017 (Cat)'!C2</f>
        <v>3.5121951219512199E-2</v>
      </c>
      <c r="J3" s="19">
        <f>'JP-2018 (Cat)'!C2</f>
        <v>6.0237502394177363E-2</v>
      </c>
      <c r="K3" s="19">
        <f>'MX-2017 (Cat)'!C2</f>
        <v>6.7981790591805771E-2</v>
      </c>
      <c r="L3" s="19">
        <f>'NL-2018 (Cat)'!C2</f>
        <v>5.479711793704968E-2</v>
      </c>
      <c r="M3" s="19">
        <f>'UK-2016 (Cat)'!C2</f>
        <v>3.9458850056369787E-2</v>
      </c>
      <c r="N3" s="19">
        <f>'US-2018 (Cat)'!C2</f>
        <v>5.1517939282428704E-2</v>
      </c>
    </row>
    <row r="4" spans="1:15" x14ac:dyDescent="0.25">
      <c r="A4" s="4" t="s">
        <v>89</v>
      </c>
      <c r="B4" s="8">
        <f t="shared" si="0"/>
        <v>3.8119381950469815E-2</v>
      </c>
      <c r="C4" s="9">
        <f>'AU-2020 (Cat)'!C3</f>
        <v>2.1307189542483659E-2</v>
      </c>
      <c r="D4" s="9">
        <f>'BR-2020 (Cat)'!C3</f>
        <v>3.4411491164617135E-2</v>
      </c>
      <c r="E4" s="9">
        <f>'CH-2016 (Cat)'!C3</f>
        <v>3.9410828025477705E-2</v>
      </c>
      <c r="F4" s="9">
        <f>'DE-2016 (Cat)'!C3</f>
        <v>5.3828658074298714E-2</v>
      </c>
      <c r="G4" s="9">
        <f>'EE-2019 (Cat)'!C3</f>
        <v>3.7358238825883926E-2</v>
      </c>
      <c r="H4" s="9">
        <f>'FR-2018 (Cat)'!C3</f>
        <v>3.5852101312004489E-2</v>
      </c>
      <c r="I4" s="9">
        <f>'IT-2017 (Cat)'!C3</f>
        <v>6.3414634146341464E-2</v>
      </c>
      <c r="J4" s="9">
        <f>'JP-2018 (Cat)'!C3</f>
        <v>2.9975100555449146E-2</v>
      </c>
      <c r="K4" s="9">
        <f>'MX-2017 (Cat)'!C3</f>
        <v>5.1593323216995446E-2</v>
      </c>
      <c r="L4" s="9">
        <f>'NL-2018 (Cat)'!C3</f>
        <v>2.578687902919985E-2</v>
      </c>
      <c r="M4" s="9">
        <f>'UK-2016 (Cat)'!C3</f>
        <v>2.677564825253664E-2</v>
      </c>
      <c r="N4" s="9">
        <f>'US-2018 (Cat)'!C3</f>
        <v>3.7718491260349589E-2</v>
      </c>
    </row>
    <row r="5" spans="1:15" x14ac:dyDescent="0.25">
      <c r="A5" s="4" t="s">
        <v>95</v>
      </c>
      <c r="B5" s="8">
        <f t="shared" si="0"/>
        <v>3.2933911522530689E-2</v>
      </c>
      <c r="C5" s="9">
        <f>'AU-2020 (Cat)'!C4</f>
        <v>3.8039215686274511E-2</v>
      </c>
      <c r="D5" s="9">
        <f>'BR-2020 (Cat)'!C4</f>
        <v>2.9347938410664461E-2</v>
      </c>
      <c r="E5" s="9">
        <f>'CH-2016 (Cat)'!C4</f>
        <v>2.8662420382165606E-2</v>
      </c>
      <c r="F5" s="9">
        <f>'DE-2016 (Cat)'!C4</f>
        <v>3.4116755117513269E-2</v>
      </c>
      <c r="G5" s="9">
        <f>'EE-2019 (Cat)'!C4</f>
        <v>4.1646812160487948E-2</v>
      </c>
      <c r="H5" s="9">
        <f>'FR-2018 (Cat)'!C4</f>
        <v>2.0662316705255035E-2</v>
      </c>
      <c r="I5" s="9">
        <f>'IT-2017 (Cat)'!C4</f>
        <v>2.7804878048780488E-2</v>
      </c>
      <c r="J5" s="9">
        <f>'JP-2018 (Cat)'!C4</f>
        <v>2.0685692396092702E-2</v>
      </c>
      <c r="K5" s="9">
        <f>'MX-2017 (Cat)'!C4</f>
        <v>3.7632776934749618E-2</v>
      </c>
      <c r="L5" s="9">
        <f>'NL-2018 (Cat)'!C4</f>
        <v>3.3371255214258627E-2</v>
      </c>
      <c r="M5" s="9">
        <f>'UK-2016 (Cat)'!C4</f>
        <v>2.7809094325441562E-2</v>
      </c>
      <c r="N5" s="9">
        <f>'US-2018 (Cat)'!C4</f>
        <v>5.5427782888684454E-2</v>
      </c>
    </row>
    <row r="6" spans="1:15" x14ac:dyDescent="0.25">
      <c r="A6" s="4" t="s">
        <v>98</v>
      </c>
      <c r="B6" s="8">
        <f t="shared" si="0"/>
        <v>6.3843622599887087E-2</v>
      </c>
      <c r="C6" s="9">
        <f>'AU-2020 (Cat)'!C5</f>
        <v>5.738562091503268E-2</v>
      </c>
      <c r="D6" s="9">
        <f>'BR-2020 (Cat)'!C5</f>
        <v>6.0039268368295956E-2</v>
      </c>
      <c r="E6" s="9">
        <f>'CH-2016 (Cat)'!C5</f>
        <v>6.5684713375796178E-2</v>
      </c>
      <c r="F6" s="9">
        <f>'DE-2016 (Cat)'!C5</f>
        <v>6.6906747536012126E-2</v>
      </c>
      <c r="G6" s="9">
        <f>'EE-2019 (Cat)'!C5</f>
        <v>5.3654817497379208E-2</v>
      </c>
      <c r="H6" s="9">
        <f>'FR-2018 (Cat)'!C5</f>
        <v>4.9358029888444538E-2</v>
      </c>
      <c r="I6" s="9">
        <f>'IT-2017 (Cat)'!C5</f>
        <v>0.11365853658536586</v>
      </c>
      <c r="J6" s="9">
        <f>'JP-2018 (Cat)'!C5</f>
        <v>6.0237502394177363E-2</v>
      </c>
      <c r="K6" s="9">
        <f>'MX-2017 (Cat)'!C5</f>
        <v>4.3095599393019726E-2</v>
      </c>
      <c r="L6" s="9">
        <f>'NL-2018 (Cat)'!C5</f>
        <v>5.7641259006446718E-2</v>
      </c>
      <c r="M6" s="9">
        <f>'UK-2016 (Cat)'!C5</f>
        <v>6.6704246523863212E-2</v>
      </c>
      <c r="N6" s="9">
        <f>'US-2018 (Cat)'!C5</f>
        <v>7.1757129714811407E-2</v>
      </c>
    </row>
    <row r="7" spans="1:15" x14ac:dyDescent="0.25">
      <c r="A7" s="4" t="s">
        <v>107</v>
      </c>
      <c r="B7" s="8">
        <f t="shared" si="0"/>
        <v>4.1106875351358006E-2</v>
      </c>
      <c r="C7" s="9">
        <f>'AU-2020 (Cat)'!C6</f>
        <v>4.6928104575163401E-2</v>
      </c>
      <c r="D7" s="9">
        <f>'BR-2020 (Cat)'!C6</f>
        <v>3.9165030484654334E-2</v>
      </c>
      <c r="E7" s="9">
        <f>'CH-2016 (Cat)'!C6</f>
        <v>3.304140127388535E-2</v>
      </c>
      <c r="F7" s="9">
        <f>'DE-2016 (Cat)'!C6</f>
        <v>3.6770280515542077E-2</v>
      </c>
      <c r="G7" s="9">
        <f>'EE-2019 (Cat)'!C6</f>
        <v>2.8113980749070809E-2</v>
      </c>
      <c r="H7" s="9">
        <f>'FR-2018 (Cat)'!C6</f>
        <v>4.4516943801304991E-2</v>
      </c>
      <c r="I7" s="9">
        <f>'IT-2017 (Cat)'!C6</f>
        <v>4.878048780487805E-2</v>
      </c>
      <c r="J7" s="9">
        <f>'JP-2018 (Cat)'!C6</f>
        <v>3.3326948860371575E-2</v>
      </c>
      <c r="K7" s="9">
        <f>'MX-2017 (Cat)'!C6</f>
        <v>4.0667678300455236E-2</v>
      </c>
      <c r="L7" s="9">
        <f>'NL-2018 (Cat)'!C6</f>
        <v>3.905953735305271E-2</v>
      </c>
      <c r="M7" s="9">
        <f>'UK-2016 (Cat)'!C6</f>
        <v>5.5993987222848554E-2</v>
      </c>
      <c r="N7" s="9">
        <f>'US-2018 (Cat)'!C6</f>
        <v>4.6918123275068994E-2</v>
      </c>
    </row>
    <row r="8" spans="1:15" x14ac:dyDescent="0.25">
      <c r="A8" s="4" t="s">
        <v>116</v>
      </c>
      <c r="B8" s="8">
        <f t="shared" si="0"/>
        <v>6.6187641662315555E-3</v>
      </c>
      <c r="C8" s="9">
        <f>'AU-2020 (Cat)'!C7</f>
        <v>1.0718954248366013E-2</v>
      </c>
      <c r="D8" s="9">
        <f>'BR-2020 (Cat)'!C7</f>
        <v>3.5134855843753231E-3</v>
      </c>
      <c r="E8" s="9">
        <f>'CH-2016 (Cat)'!C7</f>
        <v>2.3885350318471337E-3</v>
      </c>
      <c r="F8" s="9">
        <f>'DE-2016 (Cat)'!C7</f>
        <v>4.3593631539044731E-3</v>
      </c>
      <c r="G8" s="9">
        <f>'EE-2019 (Cat)'!C7</f>
        <v>1.0483179262365386E-3</v>
      </c>
      <c r="H8" s="9">
        <f>'FR-2018 (Cat)'!C7</f>
        <v>8.8051638251596155E-3</v>
      </c>
      <c r="I8" s="9">
        <f>'IT-2017 (Cat)'!C7</f>
        <v>2.4390243902439024E-3</v>
      </c>
      <c r="J8" s="9">
        <f>'JP-2018 (Cat)'!C7</f>
        <v>3.5433824937751387E-3</v>
      </c>
      <c r="K8" s="9">
        <f>'MX-2017 (Cat)'!C7</f>
        <v>5.4628224582701059E-3</v>
      </c>
      <c r="L8" s="9">
        <f>'NL-2018 (Cat)'!C7</f>
        <v>7.3947667804323096E-3</v>
      </c>
      <c r="M8" s="9">
        <f>'UK-2016 (Cat)'!C7</f>
        <v>1.5031942878617061E-2</v>
      </c>
      <c r="N8" s="9">
        <f>'US-2018 (Cat)'!C7</f>
        <v>1.4719411223551058E-2</v>
      </c>
    </row>
    <row r="9" spans="1:15" x14ac:dyDescent="0.25">
      <c r="A9" s="4" t="s">
        <v>129</v>
      </c>
      <c r="B9" s="8">
        <f t="shared" si="0"/>
        <v>5.445200276386588E-2</v>
      </c>
      <c r="C9" s="9">
        <f>'AU-2020 (Cat)'!C8</f>
        <v>6.7189542483660131E-2</v>
      </c>
      <c r="D9" s="9">
        <f>'BR-2020 (Cat)'!C8</f>
        <v>5.3012297199545311E-2</v>
      </c>
      <c r="E9" s="9">
        <f>'CH-2016 (Cat)'!C8</f>
        <v>5.2547770700636945E-2</v>
      </c>
      <c r="F9" s="9">
        <f>'DE-2016 (Cat)'!C8</f>
        <v>4.9848369977255495E-2</v>
      </c>
      <c r="G9" s="9">
        <f>'EE-2019 (Cat)'!C8</f>
        <v>5.0891070237301057E-2</v>
      </c>
      <c r="H9" s="9">
        <f>'FR-2018 (Cat)'!C8</f>
        <v>3.1186416894688838E-2</v>
      </c>
      <c r="I9" s="9">
        <f>'IT-2017 (Cat)'!C8</f>
        <v>6.3902439024390245E-2</v>
      </c>
      <c r="J9" s="9">
        <f>'JP-2018 (Cat)'!C8</f>
        <v>5.3150737406627083E-2</v>
      </c>
      <c r="K9" s="9">
        <f>'MX-2017 (Cat)'!C8</f>
        <v>4.4916540212443096E-2</v>
      </c>
      <c r="L9" s="9">
        <f>'NL-2018 (Cat)'!C8</f>
        <v>3.9438756162305653E-2</v>
      </c>
      <c r="M9" s="9">
        <f>'UK-2016 (Cat)'!C8</f>
        <v>6.454340473506201E-2</v>
      </c>
      <c r="N9" s="9">
        <f>'US-2018 (Cat)'!C8</f>
        <v>8.2796688132474705E-2</v>
      </c>
    </row>
    <row r="10" spans="1:15" x14ac:dyDescent="0.25">
      <c r="A10" s="4" t="s">
        <v>134</v>
      </c>
      <c r="B10" s="8">
        <f t="shared" si="0"/>
        <v>6.4398856720626771E-2</v>
      </c>
      <c r="C10" s="9">
        <f>'AU-2020 (Cat)'!C9</f>
        <v>6.7843137254901958E-2</v>
      </c>
      <c r="D10" s="9">
        <f>'BR-2020 (Cat)'!C9</f>
        <v>6.0659295236126898E-2</v>
      </c>
      <c r="E10" s="9">
        <f>'CH-2016 (Cat)'!C9</f>
        <v>5.8121019108280256E-2</v>
      </c>
      <c r="F10" s="9">
        <f>'DE-2016 (Cat)'!C9</f>
        <v>7.2782410917361637E-2</v>
      </c>
      <c r="G10" s="9">
        <f>'EE-2019 (Cat)'!C9</f>
        <v>7.0141999428190216E-2</v>
      </c>
      <c r="H10" s="9">
        <f>'FR-2018 (Cat)'!C9</f>
        <v>5.5391847330386587E-2</v>
      </c>
      <c r="I10" s="9">
        <f>'IT-2017 (Cat)'!C9</f>
        <v>9.4146341463414634E-2</v>
      </c>
      <c r="J10" s="9">
        <f>'JP-2018 (Cat)'!C9</f>
        <v>5.0277724573836433E-2</v>
      </c>
      <c r="K10" s="9">
        <f>'MX-2017 (Cat)'!C9</f>
        <v>5.3110773899848251E-2</v>
      </c>
      <c r="L10" s="9">
        <f>'NL-2018 (Cat)'!C9</f>
        <v>6.2002275312855515E-2</v>
      </c>
      <c r="M10" s="9">
        <f>'UK-2016 (Cat)'!C9</f>
        <v>6.7361894024802707E-2</v>
      </c>
      <c r="N10" s="9">
        <f>'US-2018 (Cat)'!C9</f>
        <v>6.0947562097516096E-2</v>
      </c>
    </row>
    <row r="11" spans="1:15" x14ac:dyDescent="0.25">
      <c r="A11" s="4" t="s">
        <v>143</v>
      </c>
      <c r="B11" s="8">
        <f t="shared" si="0"/>
        <v>5.4204530941992589E-2</v>
      </c>
      <c r="C11" s="9">
        <f>'AU-2020 (Cat)'!C10</f>
        <v>7.6209150326797384E-2</v>
      </c>
      <c r="D11" s="9">
        <f>'BR-2020 (Cat)'!C10</f>
        <v>4.763873101167717E-2</v>
      </c>
      <c r="E11" s="9">
        <f>'CH-2016 (Cat)'!C10</f>
        <v>2.587579617834395E-2</v>
      </c>
      <c r="F11" s="9">
        <f>'DE-2016 (Cat)'!C10</f>
        <v>5.5155420773313119E-2</v>
      </c>
      <c r="G11" s="9">
        <f>'EE-2019 (Cat)'!C10</f>
        <v>4.5268274087486897E-2</v>
      </c>
      <c r="H11" s="9">
        <f>'FR-2018 (Cat)'!C10</f>
        <v>3.8658528029186838E-2</v>
      </c>
      <c r="I11" s="9">
        <f>'IT-2017 (Cat)'!C10</f>
        <v>6.3414634146341464E-2</v>
      </c>
      <c r="J11" s="9">
        <f>'JP-2018 (Cat)'!C10</f>
        <v>5.8417927600076615E-2</v>
      </c>
      <c r="K11" s="9">
        <f>'MX-2017 (Cat)'!C10</f>
        <v>5.5235204855842185E-2</v>
      </c>
      <c r="L11" s="9">
        <f>'NL-2018 (Cat)'!C10</f>
        <v>6.1243837694349643E-2</v>
      </c>
      <c r="M11" s="9">
        <f>'UK-2016 (Cat)'!C10</f>
        <v>6.491920330702744E-2</v>
      </c>
      <c r="N11" s="9">
        <f>'US-2018 (Cat)'!C10</f>
        <v>5.8417663293468258E-2</v>
      </c>
    </row>
    <row r="12" spans="1:15" x14ac:dyDescent="0.25">
      <c r="A12" s="4" t="str">
        <f>'UK-2016 (Cat)'!A11</f>
        <v>Uncategorised</v>
      </c>
      <c r="B12" s="8">
        <f t="shared" si="0"/>
        <v>0.59527649720098352</v>
      </c>
      <c r="C12" s="9">
        <f>'AU-2020 (Cat)'!C11</f>
        <v>0.58065359477124179</v>
      </c>
      <c r="D12" s="9">
        <f>'BR-2020 (Cat)'!C11</f>
        <v>0.6269505011883848</v>
      </c>
      <c r="E12" s="9">
        <f>'CH-2016 (Cat)'!C11</f>
        <v>0.61186305732484081</v>
      </c>
      <c r="F12" s="9">
        <f>'DE-2016 (Cat)'!C11</f>
        <v>0.58434420015163002</v>
      </c>
      <c r="G12" s="9">
        <f>'EE-2019 (Cat)'!C11</f>
        <v>0.63480415515105304</v>
      </c>
      <c r="H12" s="9">
        <f>'FR-2018 (Cat)'!C11</f>
        <v>0.67648916017680494</v>
      </c>
      <c r="I12" s="9">
        <f>'IT-2017 (Cat)'!C11</f>
        <v>0.4873170731707317</v>
      </c>
      <c r="J12" s="9">
        <f>'JP-2018 (Cat)'!C11</f>
        <v>0.63014748132541654</v>
      </c>
      <c r="K12" s="9">
        <f>'MX-2017 (Cat)'!C11</f>
        <v>0.60030349013657058</v>
      </c>
      <c r="L12" s="9">
        <f>'NL-2018 (Cat)'!C11</f>
        <v>0.61926431551004935</v>
      </c>
      <c r="M12" s="9">
        <f>'UK-2016 (Cat)'!C11</f>
        <v>0.57140172867343109</v>
      </c>
      <c r="N12" s="9">
        <f>'US-2018 (Cat)'!C11</f>
        <v>0.51977920883164674</v>
      </c>
    </row>
    <row r="13" spans="1:15" x14ac:dyDescent="0.25">
      <c r="A13" s="11" t="s">
        <v>16</v>
      </c>
      <c r="B13" s="12">
        <f>SUM(B3:B12)</f>
        <v>1</v>
      </c>
      <c r="C13" s="12">
        <f>SUM(C3:C12)</f>
        <v>1</v>
      </c>
      <c r="D13" s="12">
        <f>SUM(D3:D12)</f>
        <v>1</v>
      </c>
      <c r="E13" s="12">
        <f>SUM(E3:E12)</f>
        <v>1</v>
      </c>
      <c r="F13" s="12">
        <f t="shared" ref="F13:I13" si="1">SUM(F3:F12)</f>
        <v>1</v>
      </c>
      <c r="G13" s="12">
        <f t="shared" ref="G13" si="2">SUM(G3:G12)</f>
        <v>1</v>
      </c>
      <c r="H13" s="12">
        <f>SUM(H3:H12)</f>
        <v>1</v>
      </c>
      <c r="I13" s="12">
        <f t="shared" si="1"/>
        <v>1</v>
      </c>
      <c r="J13" s="12">
        <f t="shared" ref="J13:K13" si="3">SUM(J3:J12)</f>
        <v>1</v>
      </c>
      <c r="K13" s="12">
        <f t="shared" si="3"/>
        <v>1</v>
      </c>
      <c r="L13" s="12">
        <f>SUM(L3:L12)</f>
        <v>1</v>
      </c>
      <c r="M13" s="12">
        <f>SUM(M3:M12)</f>
        <v>1</v>
      </c>
      <c r="N13" s="12">
        <f>SUM(N3:N12)</f>
        <v>1</v>
      </c>
    </row>
  </sheetData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59" stopIfTrue="1" operator="lessThanOrEqual" id="{00000000-000E-0000-0000-0000E3000000}">
            <xm:f>$B2*(1-Parameters!$B$2)</xm:f>
            <x14:dxf>
              <font>
                <color rgb="FFFF0000"/>
              </font>
            </x14:dxf>
          </x14:cfRule>
          <x14:cfRule type="cellIs" priority="260" stopIfTrue="1" operator="greaterThanOrEqual" id="{00000000-000E-0000-0000-0000E4000000}">
            <xm:f>$B2*(1+Parameters!$B$2)</xm:f>
            <x14:dxf>
              <font>
                <color rgb="FF0070C0"/>
              </font>
            </x14:dxf>
          </x14:cfRule>
          <xm:sqref>C2:I12 L2:N12</xm:sqref>
        </x14:conditionalFormatting>
        <x14:conditionalFormatting xmlns:xm="http://schemas.microsoft.com/office/excel/2006/main">
          <x14:cfRule type="cellIs" priority="261" operator="between" id="{00000000-000E-0000-0000-0000E5000000}">
            <xm:f>$B2*(1-Parameters!$B$2)</xm:f>
            <xm:f>$B2*(1+Parameters!$B$2)</xm:f>
            <x14:dxf>
              <font>
                <color theme="9" tint="-0.24994659260841701"/>
              </font>
            </x14:dxf>
          </x14:cfRule>
          <xm:sqref>C2:I12 L2:N12</xm:sqref>
        </x14:conditionalFormatting>
        <x14:conditionalFormatting xmlns:xm="http://schemas.microsoft.com/office/excel/2006/main">
          <x14:cfRule type="cellIs" priority="4" stopIfTrue="1" operator="lessThanOrEqual" id="{1A5D0116-F7AD-42D3-B1D4-161D8B7A3FFF}">
            <xm:f>$B2*(1-Parameters!$B$2)</xm:f>
            <x14:dxf>
              <font>
                <color rgb="FFFF0000"/>
              </font>
            </x14:dxf>
          </x14:cfRule>
          <x14:cfRule type="cellIs" priority="5" stopIfTrue="1" operator="greaterThanOrEqual" id="{46E33DA3-A894-4720-A07C-65481A72D626}">
            <xm:f>$B2*(1+Parameters!$B$2)</xm:f>
            <x14:dxf>
              <font>
                <color rgb="FF0070C0"/>
              </font>
            </x14:dxf>
          </x14:cfRule>
          <xm:sqref>J2:J12</xm:sqref>
        </x14:conditionalFormatting>
        <x14:conditionalFormatting xmlns:xm="http://schemas.microsoft.com/office/excel/2006/main">
          <x14:cfRule type="cellIs" priority="6" operator="between" id="{C3E46C29-DE83-48B1-9EB2-3F1B34CD4458}">
            <xm:f>$B2*(1-Parameters!$B$2)</xm:f>
            <xm:f>$B2*(1+Parameters!$B$2)</xm:f>
            <x14:dxf>
              <font>
                <color theme="9" tint="-0.24994659260841701"/>
              </font>
            </x14:dxf>
          </x14:cfRule>
          <xm:sqref>J2:J12</xm:sqref>
        </x14:conditionalFormatting>
        <x14:conditionalFormatting xmlns:xm="http://schemas.microsoft.com/office/excel/2006/main">
          <x14:cfRule type="cellIs" priority="1" stopIfTrue="1" operator="lessThanOrEqual" id="{2B1C033A-C145-4C4D-8216-7169270BA794}">
            <xm:f>$B2*(1-Parameters!$B$2)</xm:f>
            <x14:dxf>
              <font>
                <color rgb="FFFF0000"/>
              </font>
            </x14:dxf>
          </x14:cfRule>
          <x14:cfRule type="cellIs" priority="2" stopIfTrue="1" operator="greaterThanOrEqual" id="{13CC57E8-7231-44AD-8CDA-3E5831E51445}">
            <xm:f>$B2*(1+Parameters!$B$2)</xm:f>
            <x14:dxf>
              <font>
                <color rgb="FF0070C0"/>
              </font>
            </x14:dxf>
          </x14:cfRule>
          <xm:sqref>K2:K12</xm:sqref>
        </x14:conditionalFormatting>
        <x14:conditionalFormatting xmlns:xm="http://schemas.microsoft.com/office/excel/2006/main">
          <x14:cfRule type="cellIs" priority="3" operator="between" id="{047AA75B-E3F7-4BBF-9861-4D0FB8DFC1DA}">
            <xm:f>$B2*(1-Parameters!$B$2)</xm:f>
            <xm:f>$B2*(1+Parameters!$B$2)</xm:f>
            <x14:dxf>
              <font>
                <color theme="9" tint="-0.24994659260841701"/>
              </font>
            </x14:dxf>
          </x14:cfRule>
          <xm:sqref>K2:K12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C611-35AB-4972-8155-701EE3C647E4}">
  <sheetPr codeName="Planilha4"/>
  <dimension ref="A1:O65"/>
  <sheetViews>
    <sheetView workbookViewId="0">
      <pane ySplit="1" topLeftCell="A36" activePane="bottomLeft" state="frozen"/>
      <selection sqref="A1:XFD1048576"/>
      <selection pane="bottomLeft" sqref="A1:O65"/>
    </sheetView>
  </sheetViews>
  <sheetFormatPr defaultRowHeight="15" x14ac:dyDescent="0.25"/>
  <cols>
    <col min="1" max="1" width="13.28515625" style="3" bestFit="1" customWidth="1"/>
    <col min="2" max="2" width="15" style="3" bestFit="1" customWidth="1"/>
    <col min="3" max="3" width="7.28515625" style="3" bestFit="1" customWidth="1"/>
    <col min="4" max="15" width="9.7109375" style="3" bestFit="1" customWidth="1"/>
    <col min="16" max="16384" width="9.140625" style="3"/>
  </cols>
  <sheetData>
    <row r="1" spans="1:15" x14ac:dyDescent="0.25">
      <c r="A1" s="5" t="s">
        <v>0</v>
      </c>
      <c r="B1" s="5" t="s">
        <v>18</v>
      </c>
      <c r="C1" s="2" t="s">
        <v>3</v>
      </c>
      <c r="D1" s="2" t="s">
        <v>160</v>
      </c>
      <c r="E1" s="2" t="s">
        <v>157</v>
      </c>
      <c r="F1" s="2" t="s">
        <v>155</v>
      </c>
      <c r="G1" s="2" t="s">
        <v>154</v>
      </c>
      <c r="H1" s="2" t="s">
        <v>158</v>
      </c>
      <c r="I1" s="2" t="s">
        <v>153</v>
      </c>
      <c r="J1" s="2" t="s">
        <v>156</v>
      </c>
      <c r="K1" s="2" t="s">
        <v>164</v>
      </c>
      <c r="L1" s="2" t="s">
        <v>165</v>
      </c>
      <c r="M1" s="2" t="s">
        <v>161</v>
      </c>
      <c r="N1" s="2" t="s">
        <v>151</v>
      </c>
      <c r="O1" s="2" t="s">
        <v>152</v>
      </c>
    </row>
    <row r="2" spans="1:15" x14ac:dyDescent="0.25">
      <c r="A2" s="4" t="s">
        <v>82</v>
      </c>
      <c r="B2" s="4" t="s">
        <v>83</v>
      </c>
      <c r="C2" s="8">
        <f t="shared" ref="C2:C33" si="0">IF(ISERROR(AVERAGE(D2:O2)),"",AVERAGE(D2:O2))</f>
        <v>3.3218436161103885E-3</v>
      </c>
      <c r="D2" s="9">
        <f>IF(ISERROR(VLOOKUP($B2,'AU-2020 (Sub)'!$B$2:$D$73,3,FALSE)),"",VLOOKUP($B2,'AU-2020 (Sub)'!$B$2:$D$73,3,FALSE))</f>
        <v>1.5686274509803921E-3</v>
      </c>
      <c r="E2" s="9">
        <f>IF(ISERROR(VLOOKUP($B2,'BR-2020 (Sub)'!$B$2:$D$73,3,FALSE)),"",VLOOKUP($B2,'BR-2020 (Sub)'!$B$2:$D$73,3,FALSE))</f>
        <v>5.270228376562984E-3</v>
      </c>
      <c r="F2" s="9">
        <f>IF(ISERROR(VLOOKUP($B2,'CH-2016 (Sub)'!$B$2:$D$75,3,FALSE)),"",VLOOKUP($B2,'CH-2016 (Sub)'!$B$2:$D$75,3,FALSE))</f>
        <v>4.3789808917197451E-3</v>
      </c>
      <c r="G2" s="9">
        <f>IF(ISERROR(VLOOKUP($B2,'DE-2016 (Sub)'!$B$2:$D$73,3,FALSE)),"",VLOOKUP($B2,'DE-2016 (Sub)'!$B$2:$D$73,3,FALSE))</f>
        <v>2.4639878695981803E-3</v>
      </c>
      <c r="H2" s="9">
        <f>IF(ISERROR(VLOOKUP($B2,'EE-2019 (Sub)'!$B$2:$D$73,3,FALSE)),"",VLOOKUP($B2,'EE-2019 (Sub)'!$B$2:$D$73,3,FALSE))</f>
        <v>2.3825407414466786E-3</v>
      </c>
      <c r="I2" s="9">
        <f>IF(ISERROR(VLOOKUP($B2,'FR-2018 (Sub)'!$B$2:$D$74,3,FALSE)),"",VLOOKUP($B2,'FR-2018 (Sub)'!$B$2:$D$74,3,FALSE))</f>
        <v>1.8592577001333053E-3</v>
      </c>
      <c r="J2" s="9">
        <f>IF(ISERROR(VLOOKUP($B2,'IT-2017 (Sub)'!$B$2:$D$73,3,FALSE)),"",VLOOKUP($B2,'IT-2017 (Sub)'!$B$2:$D$73,3,FALSE))</f>
        <v>3.9024390243902439E-3</v>
      </c>
      <c r="K2" s="9">
        <f>IF(ISERROR(VLOOKUP($B2,'JP-2018 (Sub)'!$B$2:$D$73,3,FALSE)),"",VLOOKUP($B2,'JP-2018 (Sub)'!$B$2:$D$73,3,FALSE))</f>
        <v>4.2137521547596247E-3</v>
      </c>
      <c r="L2" s="9">
        <f>IF(ISERROR(VLOOKUP($B2,'MX-2017 (Sub)'!$B$2:$D$73,3,FALSE)),"",VLOOKUP($B2,'MX-2017 (Sub)'!$B$2:$D$73,3,FALSE))</f>
        <v>6.0698027314112293E-3</v>
      </c>
      <c r="M2" s="9">
        <f>IF(ISERROR(VLOOKUP($B2,'NL-2018 (Sub)'!$B$2:$D$73,3,FALSE)),"",VLOOKUP($B2,'NL-2018 (Sub)'!$B$2:$D$73,3,FALSE))</f>
        <v>1.1376564277588168E-3</v>
      </c>
      <c r="N2" s="9">
        <f>IF(ISERROR(VLOOKUP($B2,'UK-2016 (Sub)'!$B$2:$D$73,3,FALSE)),"",VLOOKUP($B2,'UK-2016 (Sub)'!$B$2:$D$73,3,FALSE))</f>
        <v>1.7850432168357759E-3</v>
      </c>
      <c r="O2" s="9">
        <f>IF(ISERROR(VLOOKUP($B2,'US-2018 (Sub)'!$B$2:$D$73,3,FALSE)),"",VLOOKUP($B2,'US-2018 (Sub)'!$B$2:$D$73,3,FALSE))</f>
        <v>4.829806807727691E-3</v>
      </c>
    </row>
    <row r="3" spans="1:15" x14ac:dyDescent="0.25">
      <c r="A3" s="4" t="s">
        <v>82</v>
      </c>
      <c r="B3" s="4" t="s">
        <v>84</v>
      </c>
      <c r="C3" s="8">
        <f t="shared" si="0"/>
        <v>1.9137228980322132E-2</v>
      </c>
      <c r="D3" s="9">
        <f>IF(ISERROR(VLOOKUP($B3,'AU-2020 (Sub)'!$B$2:$D$73,3,FALSE)),"",VLOOKUP($B3,'AU-2020 (Sub)'!$B$2:$D$73,3,FALSE))</f>
        <v>1.0849673202614379E-2</v>
      </c>
      <c r="E3" s="9">
        <f>IF(ISERROR(VLOOKUP($B3,'BR-2020 (Sub)'!$B$2:$D$73,3,FALSE)),"",VLOOKUP($B3,'BR-2020 (Sub)'!$B$2:$D$73,3,FALSE))</f>
        <v>1.3227239847060038E-2</v>
      </c>
      <c r="F3" s="9">
        <f>IF(ISERROR(VLOOKUP($B3,'CH-2016 (Sub)'!$B$2:$D$75,3,FALSE)),"",VLOOKUP($B3,'CH-2016 (Sub)'!$B$2:$D$75,3,FALSE))</f>
        <v>3.7818471337579616E-2</v>
      </c>
      <c r="G3" s="9">
        <f>IF(ISERROR(VLOOKUP($B3,'DE-2016 (Sub)'!$B$2:$D$73,3,FALSE)),"",VLOOKUP($B3,'DE-2016 (Sub)'!$B$2:$D$73,3,FALSE))</f>
        <v>1.9332827899924184E-2</v>
      </c>
      <c r="H3" s="9">
        <f>IF(ISERROR(VLOOKUP($B3,'EE-2019 (Sub)'!$B$2:$D$73,3,FALSE)),"",VLOOKUP($B3,'EE-2019 (Sub)'!$B$2:$D$73,3,FALSE))</f>
        <v>1.4676450967311541E-2</v>
      </c>
      <c r="I3" s="9">
        <f>IF(ISERROR(VLOOKUP($B3,'FR-2018 (Sub)'!$B$2:$D$74,3,FALSE)),"",VLOOKUP($B3,'FR-2018 (Sub)'!$B$2:$D$74,3,FALSE))</f>
        <v>1.1997474215954537E-2</v>
      </c>
      <c r="J3" s="9">
        <f>IF(ISERROR(VLOOKUP($B3,'IT-2017 (Sub)'!$B$2:$D$73,3,FALSE)),"",VLOOKUP($B3,'IT-2017 (Sub)'!$B$2:$D$73,3,FALSE))</f>
        <v>1.1219512195121951E-2</v>
      </c>
      <c r="K3" s="9">
        <f>IF(ISERROR(VLOOKUP($B3,'JP-2018 (Sub)'!$B$2:$D$73,3,FALSE)),"",VLOOKUP($B3,'JP-2018 (Sub)'!$B$2:$D$73,3,FALSE))</f>
        <v>1.991955564068186E-2</v>
      </c>
      <c r="L3" s="9">
        <f>IF(ISERROR(VLOOKUP($B3,'MX-2017 (Sub)'!$B$2:$D$73,3,FALSE)),"",VLOOKUP($B3,'MX-2017 (Sub)'!$B$2:$D$73,3,FALSE))</f>
        <v>3.3383915022761758E-2</v>
      </c>
      <c r="M3" s="9">
        <f>IF(ISERROR(VLOOKUP($B3,'NL-2018 (Sub)'!$B$2:$D$73,3,FALSE)),"",VLOOKUP($B3,'NL-2018 (Sub)'!$B$2:$D$73,3,FALSE))</f>
        <v>2.142586272279105E-2</v>
      </c>
      <c r="N3" s="9">
        <f>IF(ISERROR(VLOOKUP($B3,'UK-2016 (Sub)'!$B$2:$D$73,3,FALSE)),"",VLOOKUP($B3,'UK-2016 (Sub)'!$B$2:$D$73,3,FALSE))</f>
        <v>1.3716647876738068E-2</v>
      </c>
      <c r="O3" s="9">
        <f>IF(ISERROR(VLOOKUP($B3,'US-2018 (Sub)'!$B$2:$D$73,3,FALSE)),"",VLOOKUP($B3,'US-2018 (Sub)'!$B$2:$D$73,3,FALSE))</f>
        <v>2.2079116835326588E-2</v>
      </c>
    </row>
    <row r="4" spans="1:15" x14ac:dyDescent="0.25">
      <c r="A4" s="4" t="s">
        <v>82</v>
      </c>
      <c r="B4" s="4" t="s">
        <v>85</v>
      </c>
      <c r="C4" s="8">
        <f t="shared" si="0"/>
        <v>8.7983772420416467E-3</v>
      </c>
      <c r="D4" s="9">
        <f>IF(ISERROR(VLOOKUP($B4,'AU-2020 (Sub)'!$B$2:$D$73,3,FALSE)),"",VLOOKUP($B4,'AU-2020 (Sub)'!$B$2:$D$73,3,FALSE))</f>
        <v>9.8039215686274508E-3</v>
      </c>
      <c r="E4" s="9">
        <f>IF(ISERROR(VLOOKUP($B4,'BR-2020 (Sub)'!$B$2:$D$73,3,FALSE)),"",VLOOKUP($B4,'BR-2020 (Sub)'!$B$2:$D$73,3,FALSE))</f>
        <v>1.0023767696600187E-2</v>
      </c>
      <c r="F4" s="9">
        <f>IF(ISERROR(VLOOKUP($B4,'CH-2016 (Sub)'!$B$2:$D$75,3,FALSE)),"",VLOOKUP($B4,'CH-2016 (Sub)'!$B$2:$D$75,3,FALSE))</f>
        <v>1.3535031847133758E-2</v>
      </c>
      <c r="G4" s="9">
        <f>IF(ISERROR(VLOOKUP($B4,'DE-2016 (Sub)'!$B$2:$D$73,3,FALSE)),"",VLOOKUP($B4,'DE-2016 (Sub)'!$B$2:$D$73,3,FALSE))</f>
        <v>6.2547384382107656E-3</v>
      </c>
      <c r="H4" s="9">
        <f>IF(ISERROR(VLOOKUP($B4,'EE-2019 (Sub)'!$B$2:$D$73,3,FALSE)),"",VLOOKUP($B4,'EE-2019 (Sub)'!$B$2:$D$73,3,FALSE))</f>
        <v>4.9556847422090921E-3</v>
      </c>
      <c r="I4" s="9">
        <f>IF(ISERROR(VLOOKUP($B4,'FR-2018 (Sub)'!$B$2:$D$74,3,FALSE)),"",VLOOKUP($B4,'FR-2018 (Sub)'!$B$2:$D$74,3,FALSE))</f>
        <v>7.0511471269206483E-3</v>
      </c>
      <c r="J4" s="9">
        <f>IF(ISERROR(VLOOKUP($B4,'IT-2017 (Sub)'!$B$2:$D$73,3,FALSE)),"",VLOOKUP($B4,'IT-2017 (Sub)'!$B$2:$D$73,3,FALSE))</f>
        <v>7.3170731707317077E-3</v>
      </c>
      <c r="K4" s="9">
        <f>IF(ISERROR(VLOOKUP($B4,'JP-2018 (Sub)'!$B$2:$D$73,3,FALSE)),"",VLOOKUP($B4,'JP-2018 (Sub)'!$B$2:$D$73,3,FALSE))</f>
        <v>1.1013215859030838E-2</v>
      </c>
      <c r="L4" s="9">
        <f>IF(ISERROR(VLOOKUP($B4,'MX-2017 (Sub)'!$B$2:$D$73,3,FALSE)),"",VLOOKUP($B4,'MX-2017 (Sub)'!$B$2:$D$73,3,FALSE))</f>
        <v>6.9802731411229132E-3</v>
      </c>
      <c r="M4" s="9">
        <f>IF(ISERROR(VLOOKUP($B4,'NL-2018 (Sub)'!$B$2:$D$73,3,FALSE)),"",VLOOKUP($B4,'NL-2018 (Sub)'!$B$2:$D$73,3,FALSE))</f>
        <v>1.3083048919226393E-2</v>
      </c>
      <c r="N4" s="9">
        <f>IF(ISERROR(VLOOKUP($B4,'UK-2016 (Sub)'!$B$2:$D$73,3,FALSE)),"",VLOOKUP($B4,'UK-2016 (Sub)'!$B$2:$D$73,3,FALSE))</f>
        <v>9.5828635851183761E-3</v>
      </c>
      <c r="O4" s="9">
        <f>IF(ISERROR(VLOOKUP($B4,'US-2018 (Sub)'!$B$2:$D$73,3,FALSE)),"",VLOOKUP($B4,'US-2018 (Sub)'!$B$2:$D$73,3,FALSE))</f>
        <v>5.9797608095676176E-3</v>
      </c>
    </row>
    <row r="5" spans="1:15" x14ac:dyDescent="0.25">
      <c r="A5" s="4" t="s">
        <v>82</v>
      </c>
      <c r="B5" s="4" t="s">
        <v>86</v>
      </c>
      <c r="C5" s="8">
        <f t="shared" si="0"/>
        <v>3.3240162779995608E-4</v>
      </c>
      <c r="D5" s="9">
        <f>IF(ISERROR(VLOOKUP($B5,'AU-2020 (Sub)'!$B$2:$D$73,3,FALSE)),"",VLOOKUP($B5,'AU-2020 (Sub)'!$B$2:$D$73,3,FALSE))</f>
        <v>1.3071895424836603E-4</v>
      </c>
      <c r="E5" s="9">
        <f>IF(ISERROR(VLOOKUP($B5,'BR-2020 (Sub)'!$B$2:$D$73,3,FALSE)),"",VLOOKUP($B5,'BR-2020 (Sub)'!$B$2:$D$73,3,FALSE))</f>
        <v>4.133512452206262E-4</v>
      </c>
      <c r="F5" s="9" t="str">
        <f>IF(ISERROR(VLOOKUP($B5,'CH-2016 (Sub)'!$B$2:$D$75,3,FALSE)),"",VLOOKUP($B5,'CH-2016 (Sub)'!$B$2:$D$75,3,FALSE))</f>
        <v/>
      </c>
      <c r="G5" s="9" t="str">
        <f>IF(ISERROR(VLOOKUP($B5,'DE-2016 (Sub)'!$B$2:$D$73,3,FALSE)),"",VLOOKUP($B5,'DE-2016 (Sub)'!$B$2:$D$73,3,FALSE))</f>
        <v/>
      </c>
      <c r="H5" s="9" t="str">
        <f>IF(ISERROR(VLOOKUP($B5,'EE-2019 (Sub)'!$B$2:$D$73,3,FALSE)),"",VLOOKUP($B5,'EE-2019 (Sub)'!$B$2:$D$73,3,FALSE))</f>
        <v/>
      </c>
      <c r="I5" s="9">
        <f>IF(ISERROR(VLOOKUP($B5,'FR-2018 (Sub)'!$B$2:$D$74,3,FALSE)),"",VLOOKUP($B5,'FR-2018 (Sub)'!$B$2:$D$74,3,FALSE))</f>
        <v>7.366870132603662E-4</v>
      </c>
      <c r="J5" s="9" t="str">
        <f>IF(ISERROR(VLOOKUP($B5,'IT-2017 (Sub)'!$B$2:$D$73,3,FALSE)),"",VLOOKUP($B5,'IT-2017 (Sub)'!$B$2:$D$73,3,FALSE))</f>
        <v/>
      </c>
      <c r="K5" s="9">
        <f>IF(ISERROR(VLOOKUP($B5,'JP-2018 (Sub)'!$B$2:$D$73,3,FALSE)),"",VLOOKUP($B5,'JP-2018 (Sub)'!$B$2:$D$73,3,FALSE))</f>
        <v>2.873012832790653E-4</v>
      </c>
      <c r="L5" s="9" t="str">
        <f>IF(ISERROR(VLOOKUP($B5,'MX-2017 (Sub)'!$B$2:$D$73,3,FALSE)),"",VLOOKUP($B5,'MX-2017 (Sub)'!$B$2:$D$73,3,FALSE))</f>
        <v/>
      </c>
      <c r="M5" s="9" t="str">
        <f>IF(ISERROR(VLOOKUP($B5,'NL-2018 (Sub)'!$B$2:$D$73,3,FALSE)),"",VLOOKUP($B5,'NL-2018 (Sub)'!$B$2:$D$73,3,FALSE))</f>
        <v/>
      </c>
      <c r="N5" s="9">
        <f>IF(ISERROR(VLOOKUP($B5,'UK-2016 (Sub)'!$B$2:$D$73,3,FALSE)),"",VLOOKUP($B5,'UK-2016 (Sub)'!$B$2:$D$73,3,FALSE))</f>
        <v>9.3949642991356629E-5</v>
      </c>
      <c r="O5" s="9" t="str">
        <f>IF(ISERROR(VLOOKUP($B5,'US-2018 (Sub)'!$B$2:$D$73,3,FALSE)),"",VLOOKUP($B5,'US-2018 (Sub)'!$B$2:$D$73,3,FALSE))</f>
        <v/>
      </c>
    </row>
    <row r="6" spans="1:15" x14ac:dyDescent="0.25">
      <c r="A6" s="4" t="s">
        <v>82</v>
      </c>
      <c r="B6" s="4" t="s">
        <v>87</v>
      </c>
      <c r="C6" s="8">
        <f t="shared" si="0"/>
        <v>1.678965295130605E-2</v>
      </c>
      <c r="D6" s="9">
        <f>IF(ISERROR(VLOOKUP($B6,'AU-2020 (Sub)'!$B$2:$D$73,3,FALSE)),"",VLOOKUP($B6,'AU-2020 (Sub)'!$B$2:$D$73,3,FALSE))</f>
        <v>1.0326797385620916E-2</v>
      </c>
      <c r="E6" s="9">
        <f>IF(ISERROR(VLOOKUP($B6,'BR-2020 (Sub)'!$B$2:$D$73,3,FALSE)),"",VLOOKUP($B6,'BR-2020 (Sub)'!$B$2:$D$73,3,FALSE))</f>
        <v>1.5810685129688952E-2</v>
      </c>
      <c r="F6" s="9">
        <f>IF(ISERROR(VLOOKUP($B6,'CH-2016 (Sub)'!$B$2:$D$75,3,FALSE)),"",VLOOKUP($B6,'CH-2016 (Sub)'!$B$2:$D$75,3,FALSE))</f>
        <v>2.6273885350318472E-2</v>
      </c>
      <c r="G6" s="9">
        <f>IF(ISERROR(VLOOKUP($B6,'DE-2016 (Sub)'!$B$2:$D$73,3,FALSE)),"",VLOOKUP($B6,'DE-2016 (Sub)'!$B$2:$D$73,3,FALSE))</f>
        <v>1.3836239575435937E-2</v>
      </c>
      <c r="H6" s="9">
        <f>IF(ISERROR(VLOOKUP($B6,'EE-2019 (Sub)'!$B$2:$D$73,3,FALSE)),"",VLOOKUP($B6,'EE-2019 (Sub)'!$B$2:$D$73,3,FALSE))</f>
        <v>1.505765748594301E-2</v>
      </c>
      <c r="I6" s="9">
        <f>IF(ISERROR(VLOOKUP($B6,'FR-2018 (Sub)'!$B$2:$D$74,3,FALSE)),"",VLOOKUP($B6,'FR-2018 (Sub)'!$B$2:$D$74,3,FALSE))</f>
        <v>1.7259524310671438E-2</v>
      </c>
      <c r="J6" s="9">
        <f>IF(ISERROR(VLOOKUP($B6,'IT-2017 (Sub)'!$B$2:$D$73,3,FALSE)),"",VLOOKUP($B6,'IT-2017 (Sub)'!$B$2:$D$73,3,FALSE))</f>
        <v>1.1219512195121951E-2</v>
      </c>
      <c r="K6" s="9">
        <f>IF(ISERROR(VLOOKUP($B6,'JP-2018 (Sub)'!$B$2:$D$73,3,FALSE)),"",VLOOKUP($B6,'JP-2018 (Sub)'!$B$2:$D$73,3,FALSE))</f>
        <v>2.250526719019345E-2</v>
      </c>
      <c r="L6" s="9">
        <f>IF(ISERROR(VLOOKUP($B6,'MX-2017 (Sub)'!$B$2:$D$73,3,FALSE)),"",VLOOKUP($B6,'MX-2017 (Sub)'!$B$2:$D$73,3,FALSE))</f>
        <v>2.1547799696509863E-2</v>
      </c>
      <c r="M6" s="9">
        <f>IF(ISERROR(VLOOKUP($B6,'NL-2018 (Sub)'!$B$2:$D$73,3,FALSE)),"",VLOOKUP($B6,'NL-2018 (Sub)'!$B$2:$D$73,3,FALSE))</f>
        <v>1.9150549867273416E-2</v>
      </c>
      <c r="N6" s="9">
        <f>IF(ISERROR(VLOOKUP($B6,'UK-2016 (Sub)'!$B$2:$D$73,3,FALSE)),"",VLOOKUP($B6,'UK-2016 (Sub)'!$B$2:$D$73,3,FALSE))</f>
        <v>1.3998496805712139E-2</v>
      </c>
      <c r="O6" s="9">
        <f>IF(ISERROR(VLOOKUP($B6,'US-2018 (Sub)'!$B$2:$D$73,3,FALSE)),"",VLOOKUP($B6,'US-2018 (Sub)'!$B$2:$D$73,3,FALSE))</f>
        <v>1.4489420423183073E-2</v>
      </c>
    </row>
    <row r="7" spans="1:15" x14ac:dyDescent="0.25">
      <c r="A7" s="4" t="s">
        <v>82</v>
      </c>
      <c r="B7" s="4" t="s">
        <v>88</v>
      </c>
      <c r="C7" s="8">
        <f t="shared" si="0"/>
        <v>1.2899299710359747E-3</v>
      </c>
      <c r="D7" s="9">
        <f>IF(ISERROR(VLOOKUP($B7,'AU-2020 (Sub)'!$B$2:$D$73,3,FALSE)),"",VLOOKUP($B7,'AU-2020 (Sub)'!$B$2:$D$73,3,FALSE))</f>
        <v>1.0457516339869282E-3</v>
      </c>
      <c r="E7" s="9">
        <f>IF(ISERROR(VLOOKUP($B7,'BR-2020 (Sub)'!$B$2:$D$73,3,FALSE)),"",VLOOKUP($B7,'BR-2020 (Sub)'!$B$2:$D$73,3,FALSE))</f>
        <v>5.1668905652578283E-4</v>
      </c>
      <c r="F7" s="9">
        <f>IF(ISERROR(VLOOKUP($B7,'CH-2016 (Sub)'!$B$2:$D$75,3,FALSE)),"",VLOOKUP($B7,'CH-2016 (Sub)'!$B$2:$D$75,3,FALSE))</f>
        <v>3.9808917197452231E-4</v>
      </c>
      <c r="G7" s="9" t="str">
        <f>IF(ISERROR(VLOOKUP($B7,'DE-2016 (Sub)'!$B$2:$D$73,3,FALSE)),"",VLOOKUP($B7,'DE-2016 (Sub)'!$B$2:$D$73,3,FALSE))</f>
        <v/>
      </c>
      <c r="H7" s="9" t="str">
        <f>IF(ISERROR(VLOOKUP($B7,'EE-2019 (Sub)'!$B$2:$D$73,3,FALSE)),"",VLOOKUP($B7,'EE-2019 (Sub)'!$B$2:$D$73,3,FALSE))</f>
        <v/>
      </c>
      <c r="I7" s="9">
        <f>IF(ISERROR(VLOOKUP($B7,'FR-2018 (Sub)'!$B$2:$D$74,3,FALSE)),"",VLOOKUP($B7,'FR-2018 (Sub)'!$B$2:$D$74,3,FALSE))</f>
        <v>1.7540166982389673E-4</v>
      </c>
      <c r="J7" s="9">
        <f>IF(ISERROR(VLOOKUP($B7,'IT-2017 (Sub)'!$B$2:$D$73,3,FALSE)),"",VLOOKUP($B7,'IT-2017 (Sub)'!$B$2:$D$73,3,FALSE))</f>
        <v>1.4634146341463415E-3</v>
      </c>
      <c r="K7" s="9">
        <f>IF(ISERROR(VLOOKUP($B7,'JP-2018 (Sub)'!$B$2:$D$73,3,FALSE)),"",VLOOKUP($B7,'JP-2018 (Sub)'!$B$2:$D$73,3,FALSE))</f>
        <v>2.2984102662325224E-3</v>
      </c>
      <c r="L7" s="9" t="str">
        <f>IF(ISERROR(VLOOKUP($B7,'MX-2017 (Sub)'!$B$2:$D$73,3,FALSE)),"",VLOOKUP($B7,'MX-2017 (Sub)'!$B$2:$D$73,3,FALSE))</f>
        <v/>
      </c>
      <c r="M7" s="9" t="str">
        <f>IF(ISERROR(VLOOKUP($B7,'NL-2018 (Sub)'!$B$2:$D$73,3,FALSE)),"",VLOOKUP($B7,'NL-2018 (Sub)'!$B$2:$D$73,3,FALSE))</f>
        <v/>
      </c>
      <c r="N7" s="9">
        <f>IF(ISERROR(VLOOKUP($B7,'UK-2016 (Sub)'!$B$2:$D$73,3,FALSE)),"",VLOOKUP($B7,'UK-2016 (Sub)'!$B$2:$D$73,3,FALSE))</f>
        <v>2.8184892897406989E-4</v>
      </c>
      <c r="O7" s="9">
        <f>IF(ISERROR(VLOOKUP($B7,'US-2018 (Sub)'!$B$2:$D$73,3,FALSE)),"",VLOOKUP($B7,'US-2018 (Sub)'!$B$2:$D$73,3,FALSE))</f>
        <v>4.1398344066237349E-3</v>
      </c>
    </row>
    <row r="8" spans="1:15" x14ac:dyDescent="0.25">
      <c r="A8" s="4" t="s">
        <v>89</v>
      </c>
      <c r="B8" s="4" t="s">
        <v>90</v>
      </c>
      <c r="C8" s="8">
        <f t="shared" si="0"/>
        <v>6.6862806668206813E-3</v>
      </c>
      <c r="D8" s="9">
        <f>IF(ISERROR(VLOOKUP($B8,'AU-2020 (Sub)'!$B$2:$D$73,3,FALSE)),"",VLOOKUP($B8,'AU-2020 (Sub)'!$B$2:$D$73,3,FALSE))</f>
        <v>3.9215686274509802E-4</v>
      </c>
      <c r="E8" s="9">
        <f>IF(ISERROR(VLOOKUP($B8,'BR-2020 (Sub)'!$B$2:$D$73,3,FALSE)),"",VLOOKUP($B8,'BR-2020 (Sub)'!$B$2:$D$73,3,FALSE))</f>
        <v>5.786917433088767E-3</v>
      </c>
      <c r="F8" s="9">
        <f>IF(ISERROR(VLOOKUP($B8,'CH-2016 (Sub)'!$B$2:$D$75,3,FALSE)),"",VLOOKUP($B8,'CH-2016 (Sub)'!$B$2:$D$75,3,FALSE))</f>
        <v>5.1751592356687895E-3</v>
      </c>
      <c r="G8" s="9">
        <f>IF(ISERROR(VLOOKUP($B8,'DE-2016 (Sub)'!$B$2:$D$73,3,FALSE)),"",VLOOKUP($B8,'DE-2016 (Sub)'!$B$2:$D$73,3,FALSE))</f>
        <v>4.7384382107657315E-3</v>
      </c>
      <c r="H8" s="9">
        <f>IF(ISERROR(VLOOKUP($B8,'EE-2019 (Sub)'!$B$2:$D$73,3,FALSE)),"",VLOOKUP($B8,'EE-2019 (Sub)'!$B$2:$D$73,3,FALSE))</f>
        <v>9.7207662251024493E-3</v>
      </c>
      <c r="I8" s="9">
        <f>IF(ISERROR(VLOOKUP($B8,'FR-2018 (Sub)'!$B$2:$D$74,3,FALSE)),"",VLOOKUP($B8,'FR-2018 (Sub)'!$B$2:$D$74,3,FALSE))</f>
        <v>6.6652634533080754E-3</v>
      </c>
      <c r="J8" s="9">
        <f>IF(ISERROR(VLOOKUP($B8,'IT-2017 (Sub)'!$B$2:$D$73,3,FALSE)),"",VLOOKUP($B8,'IT-2017 (Sub)'!$B$2:$D$73,3,FALSE))</f>
        <v>1.6585365853658537E-2</v>
      </c>
      <c r="K8" s="9">
        <f>IF(ISERROR(VLOOKUP($B8,'JP-2018 (Sub)'!$B$2:$D$73,3,FALSE)),"",VLOOKUP($B8,'JP-2018 (Sub)'!$B$2:$D$73,3,FALSE))</f>
        <v>2.9687799272170084E-3</v>
      </c>
      <c r="L8" s="9">
        <f>IF(ISERROR(VLOOKUP($B8,'MX-2017 (Sub)'!$B$2:$D$73,3,FALSE)),"",VLOOKUP($B8,'MX-2017 (Sub)'!$B$2:$D$73,3,FALSE))</f>
        <v>1.6995447647951443E-2</v>
      </c>
      <c r="M8" s="9">
        <f>IF(ISERROR(VLOOKUP($B8,'NL-2018 (Sub)'!$B$2:$D$73,3,FALSE)),"",VLOOKUP($B8,'NL-2018 (Sub)'!$B$2:$D$73,3,FALSE))</f>
        <v>3.4129692832764505E-3</v>
      </c>
      <c r="N8" s="9">
        <f>IF(ISERROR(VLOOKUP($B8,'UK-2016 (Sub)'!$B$2:$D$73,3,FALSE)),"",VLOOKUP($B8,'UK-2016 (Sub)'!$B$2:$D$73,3,FALSE))</f>
        <v>3.1942878617061254E-3</v>
      </c>
      <c r="O8" s="9">
        <f>IF(ISERROR(VLOOKUP($B8,'US-2018 (Sub)'!$B$2:$D$73,3,FALSE)),"",VLOOKUP($B8,'US-2018 (Sub)'!$B$2:$D$73,3,FALSE))</f>
        <v>4.5998160073597054E-3</v>
      </c>
    </row>
    <row r="9" spans="1:15" x14ac:dyDescent="0.25">
      <c r="A9" s="4" t="s">
        <v>89</v>
      </c>
      <c r="B9" s="4" t="s">
        <v>91</v>
      </c>
      <c r="C9" s="8">
        <f t="shared" si="0"/>
        <v>7.0961549724590824E-3</v>
      </c>
      <c r="D9" s="9">
        <f>IF(ISERROR(VLOOKUP($B9,'AU-2020 (Sub)'!$B$2:$D$73,3,FALSE)),"",VLOOKUP($B9,'AU-2020 (Sub)'!$B$2:$D$73,3,FALSE))</f>
        <v>4.3137254901960782E-3</v>
      </c>
      <c r="E9" s="9">
        <f>IF(ISERROR(VLOOKUP($B9,'BR-2020 (Sub)'!$B$2:$D$73,3,FALSE)),"",VLOOKUP($B9,'BR-2020 (Sub)'!$B$2:$D$73,3,FALSE))</f>
        <v>6.3036064896145501E-3</v>
      </c>
      <c r="F9" s="9">
        <f>IF(ISERROR(VLOOKUP($B9,'CH-2016 (Sub)'!$B$2:$D$75,3,FALSE)),"",VLOOKUP($B9,'CH-2016 (Sub)'!$B$2:$D$75,3,FALSE))</f>
        <v>1.751592356687898E-2</v>
      </c>
      <c r="G9" s="9">
        <f>IF(ISERROR(VLOOKUP($B9,'DE-2016 (Sub)'!$B$2:$D$73,3,FALSE)),"",VLOOKUP($B9,'DE-2016 (Sub)'!$B$2:$D$73,3,FALSE))</f>
        <v>8.1501137225170588E-3</v>
      </c>
      <c r="H9" s="9">
        <f>IF(ISERROR(VLOOKUP($B9,'EE-2019 (Sub)'!$B$2:$D$73,3,FALSE)),"",VLOOKUP($B9,'EE-2019 (Sub)'!$B$2:$D$73,3,FALSE))</f>
        <v>5.6227961498141622E-3</v>
      </c>
      <c r="I9" s="9">
        <f>IF(ISERROR(VLOOKUP($B9,'FR-2018 (Sub)'!$B$2:$D$74,3,FALSE)),"",VLOOKUP($B9,'FR-2018 (Sub)'!$B$2:$D$74,3,FALSE))</f>
        <v>6.8055847891671925E-3</v>
      </c>
      <c r="J9" s="9">
        <f>IF(ISERROR(VLOOKUP($B9,'IT-2017 (Sub)'!$B$2:$D$73,3,FALSE)),"",VLOOKUP($B9,'IT-2017 (Sub)'!$B$2:$D$73,3,FALSE))</f>
        <v>1.2682926829268294E-2</v>
      </c>
      <c r="K9" s="9">
        <f>IF(ISERROR(VLOOKUP($B9,'JP-2018 (Sub)'!$B$2:$D$73,3,FALSE)),"",VLOOKUP($B9,'JP-2018 (Sub)'!$B$2:$D$73,3,FALSE))</f>
        <v>4.3095192491859795E-3</v>
      </c>
      <c r="L9" s="9">
        <f>IF(ISERROR(VLOOKUP($B9,'MX-2017 (Sub)'!$B$2:$D$73,3,FALSE)),"",VLOOKUP($B9,'MX-2017 (Sub)'!$B$2:$D$73,3,FALSE))</f>
        <v>6.6767830045523519E-3</v>
      </c>
      <c r="M9" s="9">
        <f>IF(ISERROR(VLOOKUP($B9,'NL-2018 (Sub)'!$B$2:$D$73,3,FALSE)),"",VLOOKUP($B9,'NL-2018 (Sub)'!$B$2:$D$73,3,FALSE))</f>
        <v>5.6882821387940841E-3</v>
      </c>
      <c r="N9" s="9">
        <f>IF(ISERROR(VLOOKUP($B9,'UK-2016 (Sub)'!$B$2:$D$73,3,FALSE)),"",VLOOKUP($B9,'UK-2016 (Sub)'!$B$2:$D$73,3,FALSE))</f>
        <v>2.2547914317925591E-3</v>
      </c>
      <c r="O9" s="9">
        <f>IF(ISERROR(VLOOKUP($B9,'US-2018 (Sub)'!$B$2:$D$73,3,FALSE)),"",VLOOKUP($B9,'US-2018 (Sub)'!$B$2:$D$73,3,FALSE))</f>
        <v>4.829806807727691E-3</v>
      </c>
    </row>
    <row r="10" spans="1:15" x14ac:dyDescent="0.25">
      <c r="A10" s="4" t="s">
        <v>89</v>
      </c>
      <c r="B10" s="4" t="s">
        <v>92</v>
      </c>
      <c r="C10" s="8">
        <f t="shared" si="0"/>
        <v>8.0014645992953614E-3</v>
      </c>
      <c r="D10" s="9">
        <f>IF(ISERROR(VLOOKUP($B10,'AU-2020 (Sub)'!$B$2:$D$73,3,FALSE)),"",VLOOKUP($B10,'AU-2020 (Sub)'!$B$2:$D$73,3,FALSE))</f>
        <v>3.9215686274509803E-3</v>
      </c>
      <c r="E10" s="9">
        <f>IF(ISERROR(VLOOKUP($B10,'BR-2020 (Sub)'!$B$2:$D$73,3,FALSE)),"",VLOOKUP($B10,'BR-2020 (Sub)'!$B$2:$D$73,3,FALSE))</f>
        <v>5.0635527539526709E-3</v>
      </c>
      <c r="F10" s="9">
        <f>IF(ISERROR(VLOOKUP($B10,'CH-2016 (Sub)'!$B$2:$D$75,3,FALSE)),"",VLOOKUP($B10,'CH-2016 (Sub)'!$B$2:$D$75,3,FALSE))</f>
        <v>7.1656050955414014E-3</v>
      </c>
      <c r="G10" s="9">
        <f>IF(ISERROR(VLOOKUP($B10,'DE-2016 (Sub)'!$B$2:$D$73,3,FALSE)),"",VLOOKUP($B10,'DE-2016 (Sub)'!$B$2:$D$73,3,FALSE))</f>
        <v>1.3078089461713419E-2</v>
      </c>
      <c r="H10" s="9">
        <f>IF(ISERROR(VLOOKUP($B10,'EE-2019 (Sub)'!$B$2:$D$73,3,FALSE)),"",VLOOKUP($B10,'EE-2019 (Sub)'!$B$2:$D$73,3,FALSE))</f>
        <v>1.1626798818259792E-2</v>
      </c>
      <c r="I10" s="9">
        <f>IF(ISERROR(VLOOKUP($B10,'FR-2018 (Sub)'!$B$2:$D$74,3,FALSE)),"",VLOOKUP($B10,'FR-2018 (Sub)'!$B$2:$D$74,3,FALSE))</f>
        <v>1.0629341191328141E-2</v>
      </c>
      <c r="J10" s="9">
        <f>IF(ISERROR(VLOOKUP($B10,'IT-2017 (Sub)'!$B$2:$D$73,3,FALSE)),"",VLOOKUP($B10,'IT-2017 (Sub)'!$B$2:$D$73,3,FALSE))</f>
        <v>7.8048780487804878E-3</v>
      </c>
      <c r="K10" s="9">
        <f>IF(ISERROR(VLOOKUP($B10,'JP-2018 (Sub)'!$B$2:$D$73,3,FALSE)),"",VLOOKUP($B10,'JP-2018 (Sub)'!$B$2:$D$73,3,FALSE))</f>
        <v>6.320628232139437E-3</v>
      </c>
      <c r="L10" s="9">
        <f>IF(ISERROR(VLOOKUP($B10,'MX-2017 (Sub)'!$B$2:$D$73,3,FALSE)),"",VLOOKUP($B10,'MX-2017 (Sub)'!$B$2:$D$73,3,FALSE))</f>
        <v>3.9453717754172985E-3</v>
      </c>
      <c r="M10" s="9">
        <f>IF(ISERROR(VLOOKUP($B10,'NL-2018 (Sub)'!$B$2:$D$73,3,FALSE)),"",VLOOKUP($B10,'NL-2018 (Sub)'!$B$2:$D$73,3,FALSE))</f>
        <v>7.0155479711793709E-3</v>
      </c>
      <c r="N10" s="9">
        <f>IF(ISERROR(VLOOKUP($B10,'UK-2016 (Sub)'!$B$2:$D$73,3,FALSE)),"",VLOOKUP($B10,'UK-2016 (Sub)'!$B$2:$D$73,3,FALSE))</f>
        <v>6.1067267944381809E-3</v>
      </c>
      <c r="O10" s="9">
        <f>IF(ISERROR(VLOOKUP($B10,'US-2018 (Sub)'!$B$2:$D$73,3,FALSE)),"",VLOOKUP($B10,'US-2018 (Sub)'!$B$2:$D$73,3,FALSE))</f>
        <v>1.3339466421343146E-2</v>
      </c>
    </row>
    <row r="11" spans="1:15" x14ac:dyDescent="0.25">
      <c r="A11" s="4" t="s">
        <v>89</v>
      </c>
      <c r="B11" s="4" t="s">
        <v>93</v>
      </c>
      <c r="C11" s="8">
        <f t="shared" si="0"/>
        <v>3.6935256660790921E-3</v>
      </c>
      <c r="D11" s="9">
        <f>IF(ISERROR(VLOOKUP($B11,'AU-2020 (Sub)'!$B$2:$D$73,3,FALSE)),"",VLOOKUP($B11,'AU-2020 (Sub)'!$B$2:$D$73,3,FALSE))</f>
        <v>4.5751633986928107E-3</v>
      </c>
      <c r="E11" s="9">
        <f>IF(ISERROR(VLOOKUP($B11,'BR-2020 (Sub)'!$B$2:$D$73,3,FALSE)),"",VLOOKUP($B11,'BR-2020 (Sub)'!$B$2:$D$73,3,FALSE))</f>
        <v>1.6534049808825048E-3</v>
      </c>
      <c r="F11" s="9">
        <f>IF(ISERROR(VLOOKUP($B11,'CH-2016 (Sub)'!$B$2:$D$75,3,FALSE)),"",VLOOKUP($B11,'CH-2016 (Sub)'!$B$2:$D$75,3,FALSE))</f>
        <v>1.5923566878980893E-3</v>
      </c>
      <c r="G11" s="9">
        <f>IF(ISERROR(VLOOKUP($B11,'DE-2016 (Sub)'!$B$2:$D$73,3,FALSE)),"",VLOOKUP($B11,'DE-2016 (Sub)'!$B$2:$D$73,3,FALSE))</f>
        <v>5.6861258529188781E-3</v>
      </c>
      <c r="H11" s="9">
        <f>IF(ISERROR(VLOOKUP($B11,'EE-2019 (Sub)'!$B$2:$D$73,3,FALSE)),"",VLOOKUP($B11,'EE-2019 (Sub)'!$B$2:$D$73,3,FALSE))</f>
        <v>1.5248260745258744E-3</v>
      </c>
      <c r="I11" s="9">
        <f>IF(ISERROR(VLOOKUP($B11,'FR-2018 (Sub)'!$B$2:$D$74,3,FALSE)),"",VLOOKUP($B11,'FR-2018 (Sub)'!$B$2:$D$74,3,FALSE))</f>
        <v>2.8064267171823477E-3</v>
      </c>
      <c r="J11" s="9">
        <f>IF(ISERROR(VLOOKUP($B11,'IT-2017 (Sub)'!$B$2:$D$73,3,FALSE)),"",VLOOKUP($B11,'IT-2017 (Sub)'!$B$2:$D$73,3,FALSE))</f>
        <v>5.8536585365853658E-3</v>
      </c>
      <c r="K11" s="9">
        <f>IF(ISERROR(VLOOKUP($B11,'JP-2018 (Sub)'!$B$2:$D$73,3,FALSE)),"",VLOOKUP($B11,'JP-2018 (Sub)'!$B$2:$D$73,3,FALSE))</f>
        <v>2.8730128327906532E-3</v>
      </c>
      <c r="L11" s="9">
        <f>IF(ISERROR(VLOOKUP($B11,'MX-2017 (Sub)'!$B$2:$D$73,3,FALSE)),"",VLOOKUP($B11,'MX-2017 (Sub)'!$B$2:$D$73,3,FALSE))</f>
        <v>5.1593323216995446E-3</v>
      </c>
      <c r="M11" s="9">
        <f>IF(ISERROR(VLOOKUP($B11,'NL-2018 (Sub)'!$B$2:$D$73,3,FALSE)),"",VLOOKUP($B11,'NL-2018 (Sub)'!$B$2:$D$73,3,FALSE))</f>
        <v>2.4649222601441033E-3</v>
      </c>
      <c r="N11" s="9">
        <f>IF(ISERROR(VLOOKUP($B11,'UK-2016 (Sub)'!$B$2:$D$73,3,FALSE)),"",VLOOKUP($B11,'UK-2016 (Sub)'!$B$2:$D$73,3,FALSE))</f>
        <v>5.0732807215332579E-3</v>
      </c>
      <c r="O11" s="9">
        <f>IF(ISERROR(VLOOKUP($B11,'US-2018 (Sub)'!$B$2:$D$73,3,FALSE)),"",VLOOKUP($B11,'US-2018 (Sub)'!$B$2:$D$73,3,FALSE))</f>
        <v>5.0597976080956758E-3</v>
      </c>
    </row>
    <row r="12" spans="1:15" x14ac:dyDescent="0.25">
      <c r="A12" s="4" t="s">
        <v>89</v>
      </c>
      <c r="B12" s="4" t="s">
        <v>94</v>
      </c>
      <c r="C12" s="8">
        <f t="shared" si="0"/>
        <v>1.2641956045815597E-2</v>
      </c>
      <c r="D12" s="9">
        <f>IF(ISERROR(VLOOKUP($B12,'AU-2020 (Sub)'!$B$2:$D$73,3,FALSE)),"",VLOOKUP($B12,'AU-2020 (Sub)'!$B$2:$D$73,3,FALSE))</f>
        <v>8.1045751633986932E-3</v>
      </c>
      <c r="E12" s="9">
        <f>IF(ISERROR(VLOOKUP($B12,'BR-2020 (Sub)'!$B$2:$D$73,3,FALSE)),"",VLOOKUP($B12,'BR-2020 (Sub)'!$B$2:$D$73,3,FALSE))</f>
        <v>1.560400950707864E-2</v>
      </c>
      <c r="F12" s="9">
        <f>IF(ISERROR(VLOOKUP($B12,'CH-2016 (Sub)'!$B$2:$D$75,3,FALSE)),"",VLOOKUP($B12,'CH-2016 (Sub)'!$B$2:$D$75,3,FALSE))</f>
        <v>7.9617834394904458E-3</v>
      </c>
      <c r="G12" s="9">
        <f>IF(ISERROR(VLOOKUP($B12,'DE-2016 (Sub)'!$B$2:$D$73,3,FALSE)),"",VLOOKUP($B12,'DE-2016 (Sub)'!$B$2:$D$73,3,FALSE))</f>
        <v>2.2175890826383625E-2</v>
      </c>
      <c r="H12" s="9">
        <f>IF(ISERROR(VLOOKUP($B12,'EE-2019 (Sub)'!$B$2:$D$73,3,FALSE)),"",VLOOKUP($B12,'EE-2019 (Sub)'!$B$2:$D$73,3,FALSE))</f>
        <v>8.8630515581816453E-3</v>
      </c>
      <c r="I12" s="9">
        <f>IF(ISERROR(VLOOKUP($B12,'FR-2018 (Sub)'!$B$2:$D$74,3,FALSE)),"",VLOOKUP($B12,'FR-2018 (Sub)'!$B$2:$D$74,3,FALSE))</f>
        <v>8.9454851610187326E-3</v>
      </c>
      <c r="J12" s="9">
        <f>IF(ISERROR(VLOOKUP($B12,'IT-2017 (Sub)'!$B$2:$D$73,3,FALSE)),"",VLOOKUP($B12,'IT-2017 (Sub)'!$B$2:$D$73,3,FALSE))</f>
        <v>2.0487804878048781E-2</v>
      </c>
      <c r="K12" s="9">
        <f>IF(ISERROR(VLOOKUP($B12,'JP-2018 (Sub)'!$B$2:$D$73,3,FALSE)),"",VLOOKUP($B12,'JP-2018 (Sub)'!$B$2:$D$73,3,FALSE))</f>
        <v>1.350316031411607E-2</v>
      </c>
      <c r="L12" s="9">
        <f>IF(ISERROR(VLOOKUP($B12,'MX-2017 (Sub)'!$B$2:$D$73,3,FALSE)),"",VLOOKUP($B12,'MX-2017 (Sub)'!$B$2:$D$73,3,FALSE))</f>
        <v>1.8816388467374809E-2</v>
      </c>
      <c r="M12" s="9">
        <f>IF(ISERROR(VLOOKUP($B12,'NL-2018 (Sub)'!$B$2:$D$73,3,FALSE)),"",VLOOKUP($B12,'NL-2018 (Sub)'!$B$2:$D$73,3,FALSE))</f>
        <v>7.2051573758058398E-3</v>
      </c>
      <c r="N12" s="9">
        <f>IF(ISERROR(VLOOKUP($B12,'UK-2016 (Sub)'!$B$2:$D$73,3,FALSE)),"",VLOOKUP($B12,'UK-2016 (Sub)'!$B$2:$D$73,3,FALSE))</f>
        <v>1.0146561443066516E-2</v>
      </c>
      <c r="O12" s="9">
        <f>IF(ISERROR(VLOOKUP($B12,'US-2018 (Sub)'!$B$2:$D$73,3,FALSE)),"",VLOOKUP($B12,'US-2018 (Sub)'!$B$2:$D$73,3,FALSE))</f>
        <v>9.8896044158233668E-3</v>
      </c>
    </row>
    <row r="13" spans="1:15" x14ac:dyDescent="0.25">
      <c r="A13" s="4" t="s">
        <v>95</v>
      </c>
      <c r="B13" s="4" t="s">
        <v>96</v>
      </c>
      <c r="C13" s="8">
        <f t="shared" si="0"/>
        <v>1.3723559978578376E-2</v>
      </c>
      <c r="D13" s="9">
        <f>IF(ISERROR(VLOOKUP($B13,'AU-2020 (Sub)'!$B$2:$D$73,3,FALSE)),"",VLOOKUP($B13,'AU-2020 (Sub)'!$B$2:$D$73,3,FALSE))</f>
        <v>1.2810457516339869E-2</v>
      </c>
      <c r="E13" s="9">
        <f>IF(ISERROR(VLOOKUP($B13,'BR-2020 (Sub)'!$B$2:$D$73,3,FALSE)),"",VLOOKUP($B13,'BR-2020 (Sub)'!$B$2:$D$73,3,FALSE))</f>
        <v>8.9903895835486206E-3</v>
      </c>
      <c r="F13" s="9">
        <f>IF(ISERROR(VLOOKUP($B13,'CH-2016 (Sub)'!$B$2:$D$75,3,FALSE)),"",VLOOKUP($B13,'CH-2016 (Sub)'!$B$2:$D$75,3,FALSE))</f>
        <v>7.9617834394904458E-3</v>
      </c>
      <c r="G13" s="9">
        <f>IF(ISERROR(VLOOKUP($B13,'DE-2016 (Sub)'!$B$2:$D$73,3,FALSE)),"",VLOOKUP($B13,'DE-2016 (Sub)'!$B$2:$D$73,3,FALSE))</f>
        <v>1.023502653525398E-2</v>
      </c>
      <c r="H13" s="9">
        <f>IF(ISERROR(VLOOKUP($B13,'EE-2019 (Sub)'!$B$2:$D$73,3,FALSE)),"",VLOOKUP($B13,'EE-2019 (Sub)'!$B$2:$D$73,3,FALSE))</f>
        <v>1.8107309634994757E-2</v>
      </c>
      <c r="I13" s="9">
        <f>IF(ISERROR(VLOOKUP($B13,'FR-2018 (Sub)'!$B$2:$D$74,3,FALSE)),"",VLOOKUP($B13,'FR-2018 (Sub)'!$B$2:$D$74,3,FALSE))</f>
        <v>5.6128534343646954E-3</v>
      </c>
      <c r="J13" s="9">
        <f>IF(ISERROR(VLOOKUP($B13,'IT-2017 (Sub)'!$B$2:$D$73,3,FALSE)),"",VLOOKUP($B13,'IT-2017 (Sub)'!$B$2:$D$73,3,FALSE))</f>
        <v>9.7560975609756097E-4</v>
      </c>
      <c r="K13" s="9">
        <f>IF(ISERROR(VLOOKUP($B13,'JP-2018 (Sub)'!$B$2:$D$73,3,FALSE)),"",VLOOKUP($B13,'JP-2018 (Sub)'!$B$2:$D$73,3,FALSE))</f>
        <v>7.3740662708293428E-3</v>
      </c>
      <c r="L13" s="9">
        <f>IF(ISERROR(VLOOKUP($B13,'MX-2017 (Sub)'!$B$2:$D$73,3,FALSE)),"",VLOOKUP($B13,'MX-2017 (Sub)'!$B$2:$D$73,3,FALSE))</f>
        <v>1.4567526555386951E-2</v>
      </c>
      <c r="M13" s="9">
        <f>IF(ISERROR(VLOOKUP($B13,'NL-2018 (Sub)'!$B$2:$D$73,3,FALSE)),"",VLOOKUP($B13,'NL-2018 (Sub)'!$B$2:$D$73,3,FALSE))</f>
        <v>1.8581721653394008E-2</v>
      </c>
      <c r="N13" s="9">
        <f>IF(ISERROR(VLOOKUP($B13,'UK-2016 (Sub)'!$B$2:$D$73,3,FALSE)),"",VLOOKUP($B13,'UK-2016 (Sub)'!$B$2:$D$73,3,FALSE))</f>
        <v>1.9447576099210825E-2</v>
      </c>
      <c r="O13" s="9">
        <f>IF(ISERROR(VLOOKUP($B13,'US-2018 (Sub)'!$B$2:$D$73,3,FALSE)),"",VLOOKUP($B13,'US-2018 (Sub)'!$B$2:$D$73,3,FALSE))</f>
        <v>4.001839926402944E-2</v>
      </c>
    </row>
    <row r="14" spans="1:15" x14ac:dyDescent="0.25">
      <c r="A14" s="4" t="s">
        <v>95</v>
      </c>
      <c r="B14" s="4" t="s">
        <v>97</v>
      </c>
      <c r="C14" s="8">
        <f t="shared" si="0"/>
        <v>1.9210351543952314E-2</v>
      </c>
      <c r="D14" s="9">
        <f>IF(ISERROR(VLOOKUP($B14,'AU-2020 (Sub)'!$B$2:$D$73,3,FALSE)),"",VLOOKUP($B14,'AU-2020 (Sub)'!$B$2:$D$73,3,FALSE))</f>
        <v>2.522875816993464E-2</v>
      </c>
      <c r="E14" s="9">
        <f>IF(ISERROR(VLOOKUP($B14,'BR-2020 (Sub)'!$B$2:$D$73,3,FALSE)),"",VLOOKUP($B14,'BR-2020 (Sub)'!$B$2:$D$73,3,FALSE))</f>
        <v>2.0357548827115841E-2</v>
      </c>
      <c r="F14" s="9">
        <f>IF(ISERROR(VLOOKUP($B14,'CH-2016 (Sub)'!$B$2:$D$75,3,FALSE)),"",VLOOKUP($B14,'CH-2016 (Sub)'!$B$2:$D$75,3,FALSE))</f>
        <v>2.0700636942675158E-2</v>
      </c>
      <c r="G14" s="9">
        <f>IF(ISERROR(VLOOKUP($B14,'DE-2016 (Sub)'!$B$2:$D$73,3,FALSE)),"",VLOOKUP($B14,'DE-2016 (Sub)'!$B$2:$D$73,3,FALSE))</f>
        <v>2.3881728582259287E-2</v>
      </c>
      <c r="H14" s="9">
        <f>IF(ISERROR(VLOOKUP($B14,'EE-2019 (Sub)'!$B$2:$D$73,3,FALSE)),"",VLOOKUP($B14,'EE-2019 (Sub)'!$B$2:$D$73,3,FALSE))</f>
        <v>2.3539502525493188E-2</v>
      </c>
      <c r="I14" s="9">
        <f>IF(ISERROR(VLOOKUP($B14,'FR-2018 (Sub)'!$B$2:$D$74,3,FALSE)),"",VLOOKUP($B14,'FR-2018 (Sub)'!$B$2:$D$74,3,FALSE))</f>
        <v>1.5049463270890339E-2</v>
      </c>
      <c r="J14" s="9">
        <f>IF(ISERROR(VLOOKUP($B14,'IT-2017 (Sub)'!$B$2:$D$73,3,FALSE)),"",VLOOKUP($B14,'IT-2017 (Sub)'!$B$2:$D$73,3,FALSE))</f>
        <v>2.6829268292682926E-2</v>
      </c>
      <c r="K14" s="9">
        <f>IF(ISERROR(VLOOKUP($B14,'JP-2018 (Sub)'!$B$2:$D$73,3,FALSE)),"",VLOOKUP($B14,'JP-2018 (Sub)'!$B$2:$D$73,3,FALSE))</f>
        <v>1.3311626125263359E-2</v>
      </c>
      <c r="L14" s="9">
        <f>IF(ISERROR(VLOOKUP($B14,'MX-2017 (Sub)'!$B$2:$D$73,3,FALSE)),"",VLOOKUP($B14,'MX-2017 (Sub)'!$B$2:$D$73,3,FALSE))</f>
        <v>2.3065250379362672E-2</v>
      </c>
      <c r="M14" s="9">
        <f>IF(ISERROR(VLOOKUP($B14,'NL-2018 (Sub)'!$B$2:$D$73,3,FALSE)),"",VLOOKUP($B14,'NL-2018 (Sub)'!$B$2:$D$73,3,FALSE))</f>
        <v>1.4789533560864619E-2</v>
      </c>
      <c r="N14" s="9">
        <f>IF(ISERROR(VLOOKUP($B14,'UK-2016 (Sub)'!$B$2:$D$73,3,FALSE)),"",VLOOKUP($B14,'UK-2016 (Sub)'!$B$2:$D$73,3,FALSE))</f>
        <v>8.3615182262307408E-3</v>
      </c>
      <c r="O14" s="9">
        <f>IF(ISERROR(VLOOKUP($B14,'US-2018 (Sub)'!$B$2:$D$73,3,FALSE)),"",VLOOKUP($B14,'US-2018 (Sub)'!$B$2:$D$73,3,FALSE))</f>
        <v>1.5409383624655014E-2</v>
      </c>
    </row>
    <row r="15" spans="1:15" x14ac:dyDescent="0.25">
      <c r="A15" s="4" t="s">
        <v>98</v>
      </c>
      <c r="B15" s="4" t="s">
        <v>99</v>
      </c>
      <c r="C15" s="8">
        <f t="shared" si="0"/>
        <v>1.6144586916379197E-2</v>
      </c>
      <c r="D15" s="9">
        <f>IF(ISERROR(VLOOKUP($B15,'AU-2020 (Sub)'!$B$2:$D$73,3,FALSE)),"",VLOOKUP($B15,'AU-2020 (Sub)'!$B$2:$D$73,3,FALSE))</f>
        <v>6.7973856209150325E-3</v>
      </c>
      <c r="E15" s="9">
        <f>IF(ISERROR(VLOOKUP($B15,'BR-2020 (Sub)'!$B$2:$D$73,3,FALSE)),"",VLOOKUP($B15,'BR-2020 (Sub)'!$B$2:$D$73,3,FALSE))</f>
        <v>1.8600806034928179E-2</v>
      </c>
      <c r="F15" s="9">
        <f>IF(ISERROR(VLOOKUP($B15,'CH-2016 (Sub)'!$B$2:$D$75,3,FALSE)),"",VLOOKUP($B15,'CH-2016 (Sub)'!$B$2:$D$75,3,FALSE))</f>
        <v>1.3933121019108281E-2</v>
      </c>
      <c r="G15" s="9">
        <f>IF(ISERROR(VLOOKUP($B15,'DE-2016 (Sub)'!$B$2:$D$73,3,FALSE)),"",VLOOKUP($B15,'DE-2016 (Sub)'!$B$2:$D$73,3,FALSE))</f>
        <v>2.1986353297952996E-2</v>
      </c>
      <c r="H15" s="9">
        <f>IF(ISERROR(VLOOKUP($B15,'EE-2019 (Sub)'!$B$2:$D$73,3,FALSE)),"",VLOOKUP($B15,'EE-2019 (Sub)'!$B$2:$D$73,3,FALSE))</f>
        <v>9.0536548174973783E-3</v>
      </c>
      <c r="I15" s="9">
        <f>IF(ISERROR(VLOOKUP($B15,'FR-2018 (Sub)'!$B$2:$D$74,3,FALSE)),"",VLOOKUP($B15,'FR-2018 (Sub)'!$B$2:$D$74,3,FALSE))</f>
        <v>1.3435767908510489E-2</v>
      </c>
      <c r="J15" s="9">
        <f>IF(ISERROR(VLOOKUP($B15,'IT-2017 (Sub)'!$B$2:$D$73,3,FALSE)),"",VLOOKUP($B15,'IT-2017 (Sub)'!$B$2:$D$73,3,FALSE))</f>
        <v>4.341463414634146E-2</v>
      </c>
      <c r="K15" s="9">
        <f>IF(ISERROR(VLOOKUP($B15,'JP-2018 (Sub)'!$B$2:$D$73,3,FALSE)),"",VLOOKUP($B15,'JP-2018 (Sub)'!$B$2:$D$73,3,FALSE))</f>
        <v>1.4173529975100555E-2</v>
      </c>
      <c r="L15" s="9">
        <f>IF(ISERROR(VLOOKUP($B15,'MX-2017 (Sub)'!$B$2:$D$73,3,FALSE)),"",VLOOKUP($B15,'MX-2017 (Sub)'!$B$2:$D$73,3,FALSE))</f>
        <v>1.0925644916540212E-2</v>
      </c>
      <c r="M15" s="9">
        <f>IF(ISERROR(VLOOKUP($B15,'NL-2018 (Sub)'!$B$2:$D$73,3,FALSE)),"",VLOOKUP($B15,'NL-2018 (Sub)'!$B$2:$D$73,3,FALSE))</f>
        <v>1.6116799393249906E-2</v>
      </c>
      <c r="N15" s="9">
        <f>IF(ISERROR(VLOOKUP($B15,'UK-2016 (Sub)'!$B$2:$D$73,3,FALSE)),"",VLOOKUP($B15,'UK-2016 (Sub)'!$B$2:$D$73,3,FALSE))</f>
        <v>1.5407741450582487E-2</v>
      </c>
      <c r="O15" s="9">
        <f>IF(ISERROR(VLOOKUP($B15,'US-2018 (Sub)'!$B$2:$D$73,3,FALSE)),"",VLOOKUP($B15,'US-2018 (Sub)'!$B$2:$D$73,3,FALSE))</f>
        <v>9.8896044158233668E-3</v>
      </c>
    </row>
    <row r="16" spans="1:15" x14ac:dyDescent="0.25">
      <c r="A16" s="4" t="s">
        <v>98</v>
      </c>
      <c r="B16" s="4" t="s">
        <v>100</v>
      </c>
      <c r="C16" s="8">
        <f t="shared" si="0"/>
        <v>1.2626466245991111E-2</v>
      </c>
      <c r="D16" s="9">
        <f>IF(ISERROR(VLOOKUP($B16,'AU-2020 (Sub)'!$B$2:$D$73,3,FALSE)),"",VLOOKUP($B16,'AU-2020 (Sub)'!$B$2:$D$73,3,FALSE))</f>
        <v>1.699346405228758E-2</v>
      </c>
      <c r="E16" s="9">
        <f>IF(ISERROR(VLOOKUP($B16,'BR-2020 (Sub)'!$B$2:$D$73,3,FALSE)),"",VLOOKUP($B16,'BR-2020 (Sub)'!$B$2:$D$73,3,FALSE))</f>
        <v>5.0635527539526709E-3</v>
      </c>
      <c r="F16" s="9">
        <f>IF(ISERROR(VLOOKUP($B16,'CH-2016 (Sub)'!$B$2:$D$75,3,FALSE)),"",VLOOKUP($B16,'CH-2016 (Sub)'!$B$2:$D$75,3,FALSE))</f>
        <v>7.5636942675159236E-3</v>
      </c>
      <c r="G16" s="9">
        <f>IF(ISERROR(VLOOKUP($B16,'DE-2016 (Sub)'!$B$2:$D$73,3,FALSE)),"",VLOOKUP($B16,'DE-2016 (Sub)'!$B$2:$D$73,3,FALSE))</f>
        <v>1.3646702047005308E-2</v>
      </c>
      <c r="H16" s="9">
        <f>IF(ISERROR(VLOOKUP($B16,'EE-2019 (Sub)'!$B$2:$D$73,3,FALSE)),"",VLOOKUP($B16,'EE-2019 (Sub)'!$B$2:$D$73,3,FALSE))</f>
        <v>1.1150290669970456E-2</v>
      </c>
      <c r="I16" s="9">
        <f>IF(ISERROR(VLOOKUP($B16,'FR-2018 (Sub)'!$B$2:$D$74,3,FALSE)),"",VLOOKUP($B16,'FR-2018 (Sub)'!$B$2:$D$74,3,FALSE))</f>
        <v>1.0032975513926892E-2</v>
      </c>
      <c r="J16" s="9">
        <f>IF(ISERROR(VLOOKUP($B16,'IT-2017 (Sub)'!$B$2:$D$73,3,FALSE)),"",VLOOKUP($B16,'IT-2017 (Sub)'!$B$2:$D$73,3,FALSE))</f>
        <v>2.4390243902439025E-2</v>
      </c>
      <c r="K16" s="9">
        <f>IF(ISERROR(VLOOKUP($B16,'JP-2018 (Sub)'!$B$2:$D$73,3,FALSE)),"",VLOOKUP($B16,'JP-2018 (Sub)'!$B$2:$D$73,3,FALSE))</f>
        <v>1.1970886803294388E-2</v>
      </c>
      <c r="L16" s="9">
        <f>IF(ISERROR(VLOOKUP($B16,'MX-2017 (Sub)'!$B$2:$D$73,3,FALSE)),"",VLOOKUP($B16,'MX-2017 (Sub)'!$B$2:$D$73,3,FALSE))</f>
        <v>5.766312594840668E-3</v>
      </c>
      <c r="M16" s="9">
        <f>IF(ISERROR(VLOOKUP($B16,'NL-2018 (Sub)'!$B$2:$D$73,3,FALSE)),"",VLOOKUP($B16,'NL-2018 (Sub)'!$B$2:$D$73,3,FALSE))</f>
        <v>1.1566173682214638E-2</v>
      </c>
      <c r="N16" s="9">
        <f>IF(ISERROR(VLOOKUP($B16,'UK-2016 (Sub)'!$B$2:$D$73,3,FALSE)),"",VLOOKUP($B16,'UK-2016 (Sub)'!$B$2:$D$73,3,FALSE))</f>
        <v>1.8883878241262683E-2</v>
      </c>
      <c r="O16" s="9">
        <f>IF(ISERROR(VLOOKUP($B16,'US-2018 (Sub)'!$B$2:$D$73,3,FALSE)),"",VLOOKUP($B16,'US-2018 (Sub)'!$B$2:$D$73,3,FALSE))</f>
        <v>1.4489420423183073E-2</v>
      </c>
    </row>
    <row r="17" spans="1:15" x14ac:dyDescent="0.25">
      <c r="A17" s="4" t="s">
        <v>98</v>
      </c>
      <c r="B17" s="4" t="s">
        <v>101</v>
      </c>
      <c r="C17" s="8">
        <f t="shared" si="0"/>
        <v>9.5866295628654428E-3</v>
      </c>
      <c r="D17" s="9">
        <f>IF(ISERROR(VLOOKUP($B17,'AU-2020 (Sub)'!$B$2:$D$73,3,FALSE)),"",VLOOKUP($B17,'AU-2020 (Sub)'!$B$2:$D$73,3,FALSE))</f>
        <v>8.7581699346405226E-3</v>
      </c>
      <c r="E17" s="9">
        <f>IF(ISERROR(VLOOKUP($B17,'BR-2020 (Sub)'!$B$2:$D$73,3,FALSE)),"",VLOOKUP($B17,'BR-2020 (Sub)'!$B$2:$D$73,3,FALSE))</f>
        <v>1.4777307016637388E-2</v>
      </c>
      <c r="F17" s="9">
        <f>IF(ISERROR(VLOOKUP($B17,'CH-2016 (Sub)'!$B$2:$D$75,3,FALSE)),"",VLOOKUP($B17,'CH-2016 (Sub)'!$B$2:$D$75,3,FALSE))</f>
        <v>3.9808917197452229E-3</v>
      </c>
      <c r="G17" s="9">
        <f>IF(ISERROR(VLOOKUP($B17,'DE-2016 (Sub)'!$B$2:$D$73,3,FALSE)),"",VLOOKUP($B17,'DE-2016 (Sub)'!$B$2:$D$73,3,FALSE))</f>
        <v>9.8559514783927212E-3</v>
      </c>
      <c r="H17" s="9">
        <f>IF(ISERROR(VLOOKUP($B17,'EE-2019 (Sub)'!$B$2:$D$73,3,FALSE)),"",VLOOKUP($B17,'EE-2019 (Sub)'!$B$2:$D$73,3,FALSE))</f>
        <v>1.1436195558944057E-2</v>
      </c>
      <c r="I17" s="9">
        <f>IF(ISERROR(VLOOKUP($B17,'FR-2018 (Sub)'!$B$2:$D$74,3,FALSE)),"",VLOOKUP($B17,'FR-2018 (Sub)'!$B$2:$D$74,3,FALSE))</f>
        <v>6.1741387778011646E-3</v>
      </c>
      <c r="J17" s="9">
        <f>IF(ISERROR(VLOOKUP($B17,'IT-2017 (Sub)'!$B$2:$D$73,3,FALSE)),"",VLOOKUP($B17,'IT-2017 (Sub)'!$B$2:$D$73,3,FALSE))</f>
        <v>1.5609756097560976E-2</v>
      </c>
      <c r="K17" s="9">
        <f>IF(ISERROR(VLOOKUP($B17,'JP-2018 (Sub)'!$B$2:$D$73,3,FALSE)),"",VLOOKUP($B17,'JP-2018 (Sub)'!$B$2:$D$73,3,FALSE))</f>
        <v>9.7682436314882205E-3</v>
      </c>
      <c r="L17" s="9">
        <f>IF(ISERROR(VLOOKUP($B17,'MX-2017 (Sub)'!$B$2:$D$73,3,FALSE)),"",VLOOKUP($B17,'MX-2017 (Sub)'!$B$2:$D$73,3,FALSE))</f>
        <v>8.4977238239757214E-3</v>
      </c>
      <c r="M17" s="9">
        <f>IF(ISERROR(VLOOKUP($B17,'NL-2018 (Sub)'!$B$2:$D$73,3,FALSE)),"",VLOOKUP($B17,'NL-2018 (Sub)'!$B$2:$D$73,3,FALSE))</f>
        <v>8.9116420174440644E-3</v>
      </c>
      <c r="N17" s="9">
        <f>IF(ISERROR(VLOOKUP($B17,'UK-2016 (Sub)'!$B$2:$D$73,3,FALSE)),"",VLOOKUP($B17,'UK-2016 (Sub)'!$B$2:$D$73,3,FALSE))</f>
        <v>7.6099210822998869E-3</v>
      </c>
      <c r="O17" s="9">
        <f>IF(ISERROR(VLOOKUP($B17,'US-2018 (Sub)'!$B$2:$D$73,3,FALSE)),"",VLOOKUP($B17,'US-2018 (Sub)'!$B$2:$D$73,3,FALSE))</f>
        <v>9.659613615455382E-3</v>
      </c>
    </row>
    <row r="18" spans="1:15" x14ac:dyDescent="0.25">
      <c r="A18" s="4" t="s">
        <v>98</v>
      </c>
      <c r="B18" s="4" t="s">
        <v>102</v>
      </c>
      <c r="C18" s="8">
        <f t="shared" si="0"/>
        <v>8.2737995562478708E-3</v>
      </c>
      <c r="D18" s="9">
        <f>IF(ISERROR(VLOOKUP($B18,'AU-2020 (Sub)'!$B$2:$D$73,3,FALSE)),"",VLOOKUP($B18,'AU-2020 (Sub)'!$B$2:$D$73,3,FALSE))</f>
        <v>4.3137254901960782E-3</v>
      </c>
      <c r="E18" s="9">
        <f>IF(ISERROR(VLOOKUP($B18,'BR-2020 (Sub)'!$B$2:$D$73,3,FALSE)),"",VLOOKUP($B18,'BR-2020 (Sub)'!$B$2:$D$73,3,FALSE))</f>
        <v>1.0540456753125968E-2</v>
      </c>
      <c r="F18" s="9">
        <f>IF(ISERROR(VLOOKUP($B18,'CH-2016 (Sub)'!$B$2:$D$75,3,FALSE)),"",VLOOKUP($B18,'CH-2016 (Sub)'!$B$2:$D$75,3,FALSE))</f>
        <v>5.9713375796178348E-3</v>
      </c>
      <c r="G18" s="9">
        <f>IF(ISERROR(VLOOKUP($B18,'DE-2016 (Sub)'!$B$2:$D$73,3,FALSE)),"",VLOOKUP($B18,'DE-2016 (Sub)'!$B$2:$D$73,3,FALSE))</f>
        <v>6.6338134950720239E-3</v>
      </c>
      <c r="H18" s="9">
        <f>IF(ISERROR(VLOOKUP($B18,'EE-2019 (Sub)'!$B$2:$D$73,3,FALSE)),"",VLOOKUP($B18,'EE-2019 (Sub)'!$B$2:$D$73,3,FALSE))</f>
        <v>8.3865434098923091E-3</v>
      </c>
      <c r="I18" s="9">
        <f>IF(ISERROR(VLOOKUP($B18,'FR-2018 (Sub)'!$B$2:$D$74,3,FALSE)),"",VLOOKUP($B18,'FR-2018 (Sub)'!$B$2:$D$74,3,FALSE))</f>
        <v>4.2096400757735217E-3</v>
      </c>
      <c r="J18" s="9">
        <f>IF(ISERROR(VLOOKUP($B18,'IT-2017 (Sub)'!$B$2:$D$73,3,FALSE)),"",VLOOKUP($B18,'IT-2017 (Sub)'!$B$2:$D$73,3,FALSE))</f>
        <v>1.7560975609756099E-2</v>
      </c>
      <c r="K18" s="9">
        <f>IF(ISERROR(VLOOKUP($B18,'JP-2018 (Sub)'!$B$2:$D$73,3,FALSE)),"",VLOOKUP($B18,'JP-2018 (Sub)'!$B$2:$D$73,3,FALSE))</f>
        <v>1.0917448764604482E-2</v>
      </c>
      <c r="L18" s="9">
        <f>IF(ISERROR(VLOOKUP($B18,'MX-2017 (Sub)'!$B$2:$D$73,3,FALSE)),"",VLOOKUP($B18,'MX-2017 (Sub)'!$B$2:$D$73,3,FALSE))</f>
        <v>5.1593323216995446E-3</v>
      </c>
      <c r="M18" s="9">
        <f>IF(ISERROR(VLOOKUP($B18,'NL-2018 (Sub)'!$B$2:$D$73,3,FALSE)),"",VLOOKUP($B18,'NL-2018 (Sub)'!$B$2:$D$73,3,FALSE))</f>
        <v>7.2051573758058398E-3</v>
      </c>
      <c r="N18" s="9">
        <f>IF(ISERROR(VLOOKUP($B18,'UK-2016 (Sub)'!$B$2:$D$73,3,FALSE)),"",VLOOKUP($B18,'UK-2016 (Sub)'!$B$2:$D$73,3,FALSE))</f>
        <v>8.2675685832393833E-3</v>
      </c>
      <c r="O18" s="9">
        <f>IF(ISERROR(VLOOKUP($B18,'US-2018 (Sub)'!$B$2:$D$73,3,FALSE)),"",VLOOKUP($B18,'US-2018 (Sub)'!$B$2:$D$73,3,FALSE))</f>
        <v>1.0119595216191352E-2</v>
      </c>
    </row>
    <row r="19" spans="1:15" x14ac:dyDescent="0.25">
      <c r="A19" s="4" t="s">
        <v>98</v>
      </c>
      <c r="B19" s="4" t="s">
        <v>103</v>
      </c>
      <c r="C19" s="8">
        <f t="shared" si="0"/>
        <v>2.8045438455089338E-3</v>
      </c>
      <c r="D19" s="9">
        <f>IF(ISERROR(VLOOKUP($B19,'AU-2020 (Sub)'!$B$2:$D$73,3,FALSE)),"",VLOOKUP($B19,'AU-2020 (Sub)'!$B$2:$D$73,3,FALSE))</f>
        <v>2.6143790849673201E-3</v>
      </c>
      <c r="E19" s="9">
        <f>IF(ISERROR(VLOOKUP($B19,'BR-2020 (Sub)'!$B$2:$D$73,3,FALSE)),"",VLOOKUP($B19,'BR-2020 (Sub)'!$B$2:$D$73,3,FALSE))</f>
        <v>2.5834452826289139E-3</v>
      </c>
      <c r="F19" s="9">
        <f>IF(ISERROR(VLOOKUP($B19,'CH-2016 (Sub)'!$B$2:$D$75,3,FALSE)),"",VLOOKUP($B19,'CH-2016 (Sub)'!$B$2:$D$75,3,FALSE))</f>
        <v>1.1942675159235668E-3</v>
      </c>
      <c r="G19" s="9">
        <f>IF(ISERROR(VLOOKUP($B19,'DE-2016 (Sub)'!$B$2:$D$73,3,FALSE)),"",VLOOKUP($B19,'DE-2016 (Sub)'!$B$2:$D$73,3,FALSE))</f>
        <v>2.4639878695981803E-3</v>
      </c>
      <c r="H19" s="9">
        <f>IF(ISERROR(VLOOKUP($B19,'EE-2019 (Sub)'!$B$2:$D$73,3,FALSE)),"",VLOOKUP($B19,'EE-2019 (Sub)'!$B$2:$D$73,3,FALSE))</f>
        <v>1.1436195558944058E-3</v>
      </c>
      <c r="I19" s="9">
        <f>IF(ISERROR(VLOOKUP($B19,'FR-2018 (Sub)'!$B$2:$D$74,3,FALSE)),"",VLOOKUP($B19,'FR-2018 (Sub)'!$B$2:$D$74,3,FALSE))</f>
        <v>5.1568090928225639E-3</v>
      </c>
      <c r="J19" s="9">
        <f>IF(ISERROR(VLOOKUP($B19,'IT-2017 (Sub)'!$B$2:$D$73,3,FALSE)),"",VLOOKUP($B19,'IT-2017 (Sub)'!$B$2:$D$73,3,FALSE))</f>
        <v>8.7804878048780496E-3</v>
      </c>
      <c r="K19" s="9">
        <f>IF(ISERROR(VLOOKUP($B19,'JP-2018 (Sub)'!$B$2:$D$73,3,FALSE)),"",VLOOKUP($B19,'JP-2018 (Sub)'!$B$2:$D$73,3,FALSE))</f>
        <v>1.3407393219689715E-3</v>
      </c>
      <c r="L19" s="9">
        <f>IF(ISERROR(VLOOKUP($B19,'MX-2017 (Sub)'!$B$2:$D$73,3,FALSE)),"",VLOOKUP($B19,'MX-2017 (Sub)'!$B$2:$D$73,3,FALSE))</f>
        <v>1.2139605462822458E-3</v>
      </c>
      <c r="M19" s="9">
        <f>IF(ISERROR(VLOOKUP($B19,'NL-2018 (Sub)'!$B$2:$D$73,3,FALSE)),"",VLOOKUP($B19,'NL-2018 (Sub)'!$B$2:$D$73,3,FALSE))</f>
        <v>7.5843761850587785E-4</v>
      </c>
      <c r="N19" s="9">
        <f>IF(ISERROR(VLOOKUP($B19,'UK-2016 (Sub)'!$B$2:$D$73,3,FALSE)),"",VLOOKUP($B19,'UK-2016 (Sub)'!$B$2:$D$73,3,FALSE))</f>
        <v>2.7245396467493422E-3</v>
      </c>
      <c r="O19" s="9">
        <f>IF(ISERROR(VLOOKUP($B19,'US-2018 (Sub)'!$B$2:$D$73,3,FALSE)),"",VLOOKUP($B19,'US-2018 (Sub)'!$B$2:$D$73,3,FALSE))</f>
        <v>3.6798528058877645E-3</v>
      </c>
    </row>
    <row r="20" spans="1:15" x14ac:dyDescent="0.25">
      <c r="A20" s="4" t="s">
        <v>98</v>
      </c>
      <c r="B20" s="4" t="s">
        <v>104</v>
      </c>
      <c r="C20" s="8">
        <f t="shared" si="0"/>
        <v>4.9149267604096268E-3</v>
      </c>
      <c r="D20" s="9">
        <f>IF(ISERROR(VLOOKUP($B20,'AU-2020 (Sub)'!$B$2:$D$73,3,FALSE)),"",VLOOKUP($B20,'AU-2020 (Sub)'!$B$2:$D$73,3,FALSE))</f>
        <v>3.7908496732026145E-3</v>
      </c>
      <c r="E20" s="9">
        <f>IF(ISERROR(VLOOKUP($B20,'BR-2020 (Sub)'!$B$2:$D$73,3,FALSE)),"",VLOOKUP($B20,'BR-2020 (Sub)'!$B$2:$D$73,3,FALSE))</f>
        <v>1.3433915469670352E-3</v>
      </c>
      <c r="F20" s="9">
        <f>IF(ISERROR(VLOOKUP($B20,'CH-2016 (Sub)'!$B$2:$D$75,3,FALSE)),"",VLOOKUP($B20,'CH-2016 (Sub)'!$B$2:$D$75,3,FALSE))</f>
        <v>2.4283439490445861E-2</v>
      </c>
      <c r="G20" s="9">
        <f>IF(ISERROR(VLOOKUP($B20,'DE-2016 (Sub)'!$B$2:$D$73,3,FALSE)),"",VLOOKUP($B20,'DE-2016 (Sub)'!$B$2:$D$73,3,FALSE))</f>
        <v>6.2547384382107656E-3</v>
      </c>
      <c r="H20" s="9">
        <f>IF(ISERROR(VLOOKUP($B20,'EE-2019 (Sub)'!$B$2:$D$73,3,FALSE)),"",VLOOKUP($B20,'EE-2019 (Sub)'!$B$2:$D$73,3,FALSE))</f>
        <v>1.7154293338416087E-3</v>
      </c>
      <c r="I20" s="9">
        <f>IF(ISERROR(VLOOKUP($B20,'FR-2018 (Sub)'!$B$2:$D$74,3,FALSE)),"",VLOOKUP($B20,'FR-2018 (Sub)'!$B$2:$D$74,3,FALSE))</f>
        <v>2.6310250473584509E-3</v>
      </c>
      <c r="J20" s="9">
        <f>IF(ISERROR(VLOOKUP($B20,'IT-2017 (Sub)'!$B$2:$D$73,3,FALSE)),"",VLOOKUP($B20,'IT-2017 (Sub)'!$B$2:$D$73,3,FALSE))</f>
        <v>1.4634146341463415E-3</v>
      </c>
      <c r="K20" s="9">
        <f>IF(ISERROR(VLOOKUP($B20,'JP-2018 (Sub)'!$B$2:$D$73,3,FALSE)),"",VLOOKUP($B20,'JP-2018 (Sub)'!$B$2:$D$73,3,FALSE))</f>
        <v>7.6613675541084081E-4</v>
      </c>
      <c r="L20" s="9">
        <f>IF(ISERROR(VLOOKUP($B20,'MX-2017 (Sub)'!$B$2:$D$73,3,FALSE)),"",VLOOKUP($B20,'MX-2017 (Sub)'!$B$2:$D$73,3,FALSE))</f>
        <v>2.4279210925644916E-3</v>
      </c>
      <c r="M20" s="9">
        <f>IF(ISERROR(VLOOKUP($B20,'NL-2018 (Sub)'!$B$2:$D$73,3,FALSE)),"",VLOOKUP($B20,'NL-2018 (Sub)'!$B$2:$D$73,3,FALSE))</f>
        <v>3.9817974971558586E-3</v>
      </c>
      <c r="N20" s="9">
        <f>IF(ISERROR(VLOOKUP($B20,'UK-2016 (Sub)'!$B$2:$D$73,3,FALSE)),"",VLOOKUP($B20,'UK-2016 (Sub)'!$B$2:$D$73,3,FALSE))</f>
        <v>5.2611800075159712E-3</v>
      </c>
      <c r="O20" s="9">
        <f>IF(ISERROR(VLOOKUP($B20,'US-2018 (Sub)'!$B$2:$D$73,3,FALSE)),"",VLOOKUP($B20,'US-2018 (Sub)'!$B$2:$D$73,3,FALSE))</f>
        <v>5.0597976080956758E-3</v>
      </c>
    </row>
    <row r="21" spans="1:15" x14ac:dyDescent="0.25">
      <c r="A21" s="4" t="s">
        <v>98</v>
      </c>
      <c r="B21" s="4" t="s">
        <v>105</v>
      </c>
      <c r="C21" s="8">
        <f t="shared" si="0"/>
        <v>7.386876339173328E-3</v>
      </c>
      <c r="D21" s="9">
        <f>IF(ISERROR(VLOOKUP($B21,'AU-2020 (Sub)'!$B$2:$D$73,3,FALSE)),"",VLOOKUP($B21,'AU-2020 (Sub)'!$B$2:$D$73,3,FALSE))</f>
        <v>1.3464052287581699E-2</v>
      </c>
      <c r="E21" s="9">
        <f>IF(ISERROR(VLOOKUP($B21,'BR-2020 (Sub)'!$B$2:$D$73,3,FALSE)),"",VLOOKUP($B21,'BR-2020 (Sub)'!$B$2:$D$73,3,FALSE))</f>
        <v>5.786917433088767E-3</v>
      </c>
      <c r="F21" s="9">
        <f>IF(ISERROR(VLOOKUP($B21,'CH-2016 (Sub)'!$B$2:$D$75,3,FALSE)),"",VLOOKUP($B21,'CH-2016 (Sub)'!$B$2:$D$75,3,FALSE))</f>
        <v>5.5732484076433117E-3</v>
      </c>
      <c r="G21" s="9">
        <f>IF(ISERROR(VLOOKUP($B21,'DE-2016 (Sub)'!$B$2:$D$73,3,FALSE)),"",VLOOKUP($B21,'DE-2016 (Sub)'!$B$2:$D$73,3,FALSE))</f>
        <v>4.9279757391963606E-3</v>
      </c>
      <c r="H21" s="9">
        <f>IF(ISERROR(VLOOKUP($B21,'EE-2019 (Sub)'!$B$2:$D$73,3,FALSE)),"",VLOOKUP($B21,'EE-2019 (Sub)'!$B$2:$D$73,3,FALSE))</f>
        <v>9.7207662251024493E-3</v>
      </c>
      <c r="I21" s="9">
        <f>IF(ISERROR(VLOOKUP($B21,'FR-2018 (Sub)'!$B$2:$D$74,3,FALSE)),"",VLOOKUP($B21,'FR-2018 (Sub)'!$B$2:$D$74,3,FALSE))</f>
        <v>7.0511471269206483E-3</v>
      </c>
      <c r="J21" s="9">
        <f>IF(ISERROR(VLOOKUP($B21,'IT-2017 (Sub)'!$B$2:$D$73,3,FALSE)),"",VLOOKUP($B21,'IT-2017 (Sub)'!$B$2:$D$73,3,FALSE))</f>
        <v>2.4390243902439024E-3</v>
      </c>
      <c r="K21" s="9">
        <f>IF(ISERROR(VLOOKUP($B21,'JP-2018 (Sub)'!$B$2:$D$73,3,FALSE)),"",VLOOKUP($B21,'JP-2018 (Sub)'!$B$2:$D$73,3,FALSE))</f>
        <v>9.7682436314882205E-3</v>
      </c>
      <c r="L21" s="9">
        <f>IF(ISERROR(VLOOKUP($B21,'MX-2017 (Sub)'!$B$2:$D$73,3,FALSE)),"",VLOOKUP($B21,'MX-2017 (Sub)'!$B$2:$D$73,3,FALSE))</f>
        <v>5.4628224582701059E-3</v>
      </c>
      <c r="M21" s="9">
        <f>IF(ISERROR(VLOOKUP($B21,'NL-2018 (Sub)'!$B$2:$D$73,3,FALSE)),"",VLOOKUP($B21,'NL-2018 (Sub)'!$B$2:$D$73,3,FALSE))</f>
        <v>6.4467197572999624E-3</v>
      </c>
      <c r="N21" s="9">
        <f>IF(ISERROR(VLOOKUP($B21,'UK-2016 (Sub)'!$B$2:$D$73,3,FALSE)),"",VLOOKUP($B21,'UK-2016 (Sub)'!$B$2:$D$73,3,FALSE))</f>
        <v>7.4220217963171737E-3</v>
      </c>
      <c r="O21" s="9">
        <f>IF(ISERROR(VLOOKUP($B21,'US-2018 (Sub)'!$B$2:$D$73,3,FALSE)),"",VLOOKUP($B21,'US-2018 (Sub)'!$B$2:$D$73,3,FALSE))</f>
        <v>1.0579576816927323E-2</v>
      </c>
    </row>
    <row r="22" spans="1:15" x14ac:dyDescent="0.25">
      <c r="A22" s="4" t="s">
        <v>98</v>
      </c>
      <c r="B22" s="4" t="s">
        <v>106</v>
      </c>
      <c r="C22" s="8">
        <f t="shared" si="0"/>
        <v>2.2972291345217184E-3</v>
      </c>
      <c r="D22" s="9">
        <f>IF(ISERROR(VLOOKUP($B22,'AU-2020 (Sub)'!$B$2:$D$73,3,FALSE)),"",VLOOKUP($B22,'AU-2020 (Sub)'!$B$2:$D$73,3,FALSE))</f>
        <v>6.5359477124183002E-4</v>
      </c>
      <c r="E22" s="9">
        <f>IF(ISERROR(VLOOKUP($B22,'BR-2020 (Sub)'!$B$2:$D$73,3,FALSE)),"",VLOOKUP($B22,'BR-2020 (Sub)'!$B$2:$D$73,3,FALSE))</f>
        <v>1.3433915469670352E-3</v>
      </c>
      <c r="F22" s="9">
        <f>IF(ISERROR(VLOOKUP($B22,'CH-2016 (Sub)'!$B$2:$D$75,3,FALSE)),"",VLOOKUP($B22,'CH-2016 (Sub)'!$B$2:$D$75,3,FALSE))</f>
        <v>3.1847133757961785E-3</v>
      </c>
      <c r="G22" s="9">
        <f>IF(ISERROR(VLOOKUP($B22,'DE-2016 (Sub)'!$B$2:$D$73,3,FALSE)),"",VLOOKUP($B22,'DE-2016 (Sub)'!$B$2:$D$73,3,FALSE))</f>
        <v>1.1372251705837756E-3</v>
      </c>
      <c r="H22" s="9">
        <f>IF(ISERROR(VLOOKUP($B22,'EE-2019 (Sub)'!$B$2:$D$73,3,FALSE)),"",VLOOKUP($B22,'EE-2019 (Sub)'!$B$2:$D$73,3,FALSE))</f>
        <v>1.0483179262365386E-3</v>
      </c>
      <c r="I22" s="9">
        <f>IF(ISERROR(VLOOKUP($B22,'FR-2018 (Sub)'!$B$2:$D$74,3,FALSE)),"",VLOOKUP($B22,'FR-2018 (Sub)'!$B$2:$D$74,3,FALSE))</f>
        <v>6.6652634533080754E-4</v>
      </c>
      <c r="J22" s="9" t="str">
        <f>IF(ISERROR(VLOOKUP($B22,'IT-2017 (Sub)'!$B$2:$D$73,3,FALSE)),"",VLOOKUP($B22,'IT-2017 (Sub)'!$B$2:$D$73,3,FALSE))</f>
        <v/>
      </c>
      <c r="K22" s="9">
        <f>IF(ISERROR(VLOOKUP($B22,'JP-2018 (Sub)'!$B$2:$D$73,3,FALSE)),"",VLOOKUP($B22,'JP-2018 (Sub)'!$B$2:$D$73,3,FALSE))</f>
        <v>1.5322735108216816E-3</v>
      </c>
      <c r="L22" s="9">
        <f>IF(ISERROR(VLOOKUP($B22,'MX-2017 (Sub)'!$B$2:$D$73,3,FALSE)),"",VLOOKUP($B22,'MX-2017 (Sub)'!$B$2:$D$73,3,FALSE))</f>
        <v>3.6418816388467377E-3</v>
      </c>
      <c r="M22" s="9">
        <f>IF(ISERROR(VLOOKUP($B22,'NL-2018 (Sub)'!$B$2:$D$73,3,FALSE)),"",VLOOKUP($B22,'NL-2018 (Sub)'!$B$2:$D$73,3,FALSE))</f>
        <v>2.6545316647705727E-3</v>
      </c>
      <c r="N22" s="9">
        <f>IF(ISERROR(VLOOKUP($B22,'UK-2016 (Sub)'!$B$2:$D$73,3,FALSE)),"",VLOOKUP($B22,'UK-2016 (Sub)'!$B$2:$D$73,3,FALSE))</f>
        <v>1.1273957158962795E-3</v>
      </c>
      <c r="O22" s="9">
        <f>IF(ISERROR(VLOOKUP($B22,'US-2018 (Sub)'!$B$2:$D$73,3,FALSE)),"",VLOOKUP($B22,'US-2018 (Sub)'!$B$2:$D$73,3,FALSE))</f>
        <v>8.2796688132474698E-3</v>
      </c>
    </row>
    <row r="23" spans="1:15" x14ac:dyDescent="0.25">
      <c r="A23" s="4" t="s">
        <v>107</v>
      </c>
      <c r="B23" s="4" t="s">
        <v>108</v>
      </c>
      <c r="C23" s="8">
        <f t="shared" si="0"/>
        <v>7.6414225367507139E-4</v>
      </c>
      <c r="D23" s="9">
        <f>IF(ISERROR(VLOOKUP($B23,'AU-2020 (Sub)'!$B$2:$D$73,3,FALSE)),"",VLOOKUP($B23,'AU-2020 (Sub)'!$B$2:$D$73,3,FALSE))</f>
        <v>2.6143790849673205E-4</v>
      </c>
      <c r="E23" s="9" t="str">
        <f>IF(ISERROR(VLOOKUP($B23,'BR-2020 (Sub)'!$B$2:$D$73,3,FALSE)),"",VLOOKUP($B23,'BR-2020 (Sub)'!$B$2:$D$73,3,FALSE))</f>
        <v/>
      </c>
      <c r="F23" s="9" t="str">
        <f>IF(ISERROR(VLOOKUP($B23,'CH-2016 (Sub)'!$B$2:$D$75,3,FALSE)),"",VLOOKUP($B23,'CH-2016 (Sub)'!$B$2:$D$75,3,FALSE))</f>
        <v/>
      </c>
      <c r="G23" s="9" t="str">
        <f>IF(ISERROR(VLOOKUP($B23,'DE-2016 (Sub)'!$B$2:$D$73,3,FALSE)),"",VLOOKUP($B23,'DE-2016 (Sub)'!$B$2:$D$73,3,FALSE))</f>
        <v/>
      </c>
      <c r="H23" s="9">
        <f>IF(ISERROR(VLOOKUP($B23,'EE-2019 (Sub)'!$B$2:$D$73,3,FALSE)),"",VLOOKUP($B23,'EE-2019 (Sub)'!$B$2:$D$73,3,FALSE))</f>
        <v>2.8590488897360146E-4</v>
      </c>
      <c r="I23" s="9">
        <f>IF(ISERROR(VLOOKUP($B23,'FR-2018 (Sub)'!$B$2:$D$74,3,FALSE)),"",VLOOKUP($B23,'FR-2018 (Sub)'!$B$2:$D$74,3,FALSE))</f>
        <v>2.4556233775345541E-3</v>
      </c>
      <c r="J23" s="9" t="str">
        <f>IF(ISERROR(VLOOKUP($B23,'IT-2017 (Sub)'!$B$2:$D$73,3,FALSE)),"",VLOOKUP($B23,'IT-2017 (Sub)'!$B$2:$D$73,3,FALSE))</f>
        <v/>
      </c>
      <c r="K23" s="9">
        <f>IF(ISERROR(VLOOKUP($B23,'JP-2018 (Sub)'!$B$2:$D$73,3,FALSE)),"",VLOOKUP($B23,'JP-2018 (Sub)'!$B$2:$D$73,3,FALSE))</f>
        <v>1.915341888527102E-4</v>
      </c>
      <c r="L23" s="9" t="str">
        <f>IF(ISERROR(VLOOKUP($B23,'MX-2017 (Sub)'!$B$2:$D$73,3,FALSE)),"",VLOOKUP($B23,'MX-2017 (Sub)'!$B$2:$D$73,3,FALSE))</f>
        <v/>
      </c>
      <c r="M23" s="9">
        <f>IF(ISERROR(VLOOKUP($B23,'NL-2018 (Sub)'!$B$2:$D$73,3,FALSE)),"",VLOOKUP($B23,'NL-2018 (Sub)'!$B$2:$D$73,3,FALSE))</f>
        <v>3.7921880925293893E-4</v>
      </c>
      <c r="N23" s="9">
        <f>IF(ISERROR(VLOOKUP($B23,'UK-2016 (Sub)'!$B$2:$D$73,3,FALSE)),"",VLOOKUP($B23,'UK-2016 (Sub)'!$B$2:$D$73,3,FALSE))</f>
        <v>1.3152950018789928E-3</v>
      </c>
      <c r="O23" s="9">
        <f>IF(ISERROR(VLOOKUP($B23,'US-2018 (Sub)'!$B$2:$D$73,3,FALSE)),"",VLOOKUP($B23,'US-2018 (Sub)'!$B$2:$D$73,3,FALSE))</f>
        <v>4.5998160073597056E-4</v>
      </c>
    </row>
    <row r="24" spans="1:15" x14ac:dyDescent="0.25">
      <c r="A24" s="4" t="s">
        <v>107</v>
      </c>
      <c r="B24" s="4" t="s">
        <v>109</v>
      </c>
      <c r="C24" s="8">
        <f t="shared" si="0"/>
        <v>3.2801148498578115E-3</v>
      </c>
      <c r="D24" s="9">
        <f>IF(ISERROR(VLOOKUP($B24,'AU-2020 (Sub)'!$B$2:$D$73,3,FALSE)),"",VLOOKUP($B24,'AU-2020 (Sub)'!$B$2:$D$73,3,FALSE))</f>
        <v>5.7516339869281043E-3</v>
      </c>
      <c r="E24" s="9">
        <f>IF(ISERROR(VLOOKUP($B24,'BR-2020 (Sub)'!$B$2:$D$73,3,FALSE)),"",VLOOKUP($B24,'BR-2020 (Sub)'!$B$2:$D$73,3,FALSE))</f>
        <v>2.8934587165443835E-3</v>
      </c>
      <c r="F24" s="9">
        <f>IF(ISERROR(VLOOKUP($B24,'CH-2016 (Sub)'!$B$2:$D$75,3,FALSE)),"",VLOOKUP($B24,'CH-2016 (Sub)'!$B$2:$D$75,3,FALSE))</f>
        <v>4.3789808917197451E-3</v>
      </c>
      <c r="G24" s="9">
        <f>IF(ISERROR(VLOOKUP($B24,'DE-2016 (Sub)'!$B$2:$D$73,3,FALSE)),"",VLOOKUP($B24,'DE-2016 (Sub)'!$B$2:$D$73,3,FALSE))</f>
        <v>1.3267626990144049E-3</v>
      </c>
      <c r="H24" s="9">
        <f>IF(ISERROR(VLOOKUP($B24,'EE-2019 (Sub)'!$B$2:$D$73,3,FALSE)),"",VLOOKUP($B24,'EE-2019 (Sub)'!$B$2:$D$73,3,FALSE))</f>
        <v>2.1919374821309442E-3</v>
      </c>
      <c r="I24" s="9">
        <f>IF(ISERROR(VLOOKUP($B24,'FR-2018 (Sub)'!$B$2:$D$74,3,FALSE)),"",VLOOKUP($B24,'FR-2018 (Sub)'!$B$2:$D$74,3,FALSE))</f>
        <v>3.1221497228653616E-3</v>
      </c>
      <c r="J24" s="9">
        <f>IF(ISERROR(VLOOKUP($B24,'IT-2017 (Sub)'!$B$2:$D$73,3,FALSE)),"",VLOOKUP($B24,'IT-2017 (Sub)'!$B$2:$D$73,3,FALSE))</f>
        <v>9.7560975609756097E-4</v>
      </c>
      <c r="K24" s="9">
        <f>IF(ISERROR(VLOOKUP($B24,'JP-2018 (Sub)'!$B$2:$D$73,3,FALSE)),"",VLOOKUP($B24,'JP-2018 (Sub)'!$B$2:$D$73,3,FALSE))</f>
        <v>2.2026431718061676E-3</v>
      </c>
      <c r="L24" s="9">
        <f>IF(ISERROR(VLOOKUP($B24,'MX-2017 (Sub)'!$B$2:$D$73,3,FALSE)),"",VLOOKUP($B24,'MX-2017 (Sub)'!$B$2:$D$73,3,FALSE))</f>
        <v>2.4279210925644916E-3</v>
      </c>
      <c r="M24" s="9">
        <f>IF(ISERROR(VLOOKUP($B24,'NL-2018 (Sub)'!$B$2:$D$73,3,FALSE)),"",VLOOKUP($B24,'NL-2018 (Sub)'!$B$2:$D$73,3,FALSE))</f>
        <v>6.2571103526734926E-3</v>
      </c>
      <c r="N24" s="9">
        <f>IF(ISERROR(VLOOKUP($B24,'UK-2016 (Sub)'!$B$2:$D$73,3,FALSE)),"",VLOOKUP($B24,'UK-2016 (Sub)'!$B$2:$D$73,3,FALSE))</f>
        <v>5.0732807215332579E-3</v>
      </c>
      <c r="O24" s="9">
        <f>IF(ISERROR(VLOOKUP($B24,'US-2018 (Sub)'!$B$2:$D$73,3,FALSE)),"",VLOOKUP($B24,'US-2018 (Sub)'!$B$2:$D$73,3,FALSE))</f>
        <v>2.7598896044158236E-3</v>
      </c>
    </row>
    <row r="25" spans="1:15" x14ac:dyDescent="0.25">
      <c r="A25" s="4" t="s">
        <v>107</v>
      </c>
      <c r="B25" s="4" t="s">
        <v>110</v>
      </c>
      <c r="C25" s="8">
        <f t="shared" si="0"/>
        <v>9.8078217983046034E-4</v>
      </c>
      <c r="D25" s="9">
        <f>IF(ISERROR(VLOOKUP($B25,'AU-2020 (Sub)'!$B$2:$D$73,3,FALSE)),"",VLOOKUP($B25,'AU-2020 (Sub)'!$B$2:$D$73,3,FALSE))</f>
        <v>1.3071895424836603E-4</v>
      </c>
      <c r="E25" s="9">
        <f>IF(ISERROR(VLOOKUP($B25,'BR-2020 (Sub)'!$B$2:$D$73,3,FALSE)),"",VLOOKUP($B25,'BR-2020 (Sub)'!$B$2:$D$73,3,FALSE))</f>
        <v>1.0333781130515655E-4</v>
      </c>
      <c r="F25" s="9">
        <f>IF(ISERROR(VLOOKUP($B25,'CH-2016 (Sub)'!$B$2:$D$75,3,FALSE)),"",VLOOKUP($B25,'CH-2016 (Sub)'!$B$2:$D$75,3,FALSE))</f>
        <v>2.3885350318471337E-3</v>
      </c>
      <c r="G25" s="9">
        <f>IF(ISERROR(VLOOKUP($B25,'DE-2016 (Sub)'!$B$2:$D$73,3,FALSE)),"",VLOOKUP($B25,'DE-2016 (Sub)'!$B$2:$D$73,3,FALSE))</f>
        <v>5.6861258529188779E-4</v>
      </c>
      <c r="H25" s="9" t="str">
        <f>IF(ISERROR(VLOOKUP($B25,'EE-2019 (Sub)'!$B$2:$D$73,3,FALSE)),"",VLOOKUP($B25,'EE-2019 (Sub)'!$B$2:$D$73,3,FALSE))</f>
        <v/>
      </c>
      <c r="I25" s="9">
        <f>IF(ISERROR(VLOOKUP($B25,'FR-2018 (Sub)'!$B$2:$D$74,3,FALSE)),"",VLOOKUP($B25,'FR-2018 (Sub)'!$B$2:$D$74,3,FALSE))</f>
        <v>1.5435346944502912E-3</v>
      </c>
      <c r="J25" s="9" t="str">
        <f>IF(ISERROR(VLOOKUP($B25,'IT-2017 (Sub)'!$B$2:$D$73,3,FALSE)),"",VLOOKUP($B25,'IT-2017 (Sub)'!$B$2:$D$73,3,FALSE))</f>
        <v/>
      </c>
      <c r="K25" s="9" t="str">
        <f>IF(ISERROR(VLOOKUP($B25,'JP-2018 (Sub)'!$B$2:$D$73,3,FALSE)),"",VLOOKUP($B25,'JP-2018 (Sub)'!$B$2:$D$73,3,FALSE))</f>
        <v/>
      </c>
      <c r="L25" s="9" t="str">
        <f>IF(ISERROR(VLOOKUP($B25,'MX-2017 (Sub)'!$B$2:$D$73,3,FALSE)),"",VLOOKUP($B25,'MX-2017 (Sub)'!$B$2:$D$73,3,FALSE))</f>
        <v/>
      </c>
      <c r="M25" s="9" t="str">
        <f>IF(ISERROR(VLOOKUP($B25,'NL-2018 (Sub)'!$B$2:$D$73,3,FALSE)),"",VLOOKUP($B25,'NL-2018 (Sub)'!$B$2:$D$73,3,FALSE))</f>
        <v/>
      </c>
      <c r="N25" s="9" t="str">
        <f>IF(ISERROR(VLOOKUP($B25,'UK-2016 (Sub)'!$B$2:$D$73,3,FALSE)),"",VLOOKUP($B25,'UK-2016 (Sub)'!$B$2:$D$73,3,FALSE))</f>
        <v/>
      </c>
      <c r="O25" s="9">
        <f>IF(ISERROR(VLOOKUP($B25,'US-2018 (Sub)'!$B$2:$D$73,3,FALSE)),"",VLOOKUP($B25,'US-2018 (Sub)'!$B$2:$D$73,3,FALSE))</f>
        <v>1.1499540018399263E-3</v>
      </c>
    </row>
    <row r="26" spans="1:15" x14ac:dyDescent="0.25">
      <c r="A26" s="4" t="s">
        <v>107</v>
      </c>
      <c r="B26" s="4" t="s">
        <v>111</v>
      </c>
      <c r="C26" s="8">
        <f t="shared" si="0"/>
        <v>1.5528667410548262E-4</v>
      </c>
      <c r="D26" s="9">
        <f>IF(ISERROR(VLOOKUP($B26,'AU-2020 (Sub)'!$B$2:$D$73,3,FALSE)),"",VLOOKUP($B26,'AU-2020 (Sub)'!$B$2:$D$73,3,FALSE))</f>
        <v>1.3071895424836603E-4</v>
      </c>
      <c r="E26" s="9">
        <f>IF(ISERROR(VLOOKUP($B26,'BR-2020 (Sub)'!$B$2:$D$73,3,FALSE)),"",VLOOKUP($B26,'BR-2020 (Sub)'!$B$2:$D$73,3,FALSE))</f>
        <v>1.0333781130515655E-4</v>
      </c>
      <c r="F26" s="9" t="str">
        <f>IF(ISERROR(VLOOKUP($B26,'CH-2016 (Sub)'!$B$2:$D$75,3,FALSE)),"",VLOOKUP($B26,'CH-2016 (Sub)'!$B$2:$D$75,3,FALSE))</f>
        <v/>
      </c>
      <c r="G26" s="9" t="str">
        <f>IF(ISERROR(VLOOKUP($B26,'DE-2016 (Sub)'!$B$2:$D$73,3,FALSE)),"",VLOOKUP($B26,'DE-2016 (Sub)'!$B$2:$D$73,3,FALSE))</f>
        <v/>
      </c>
      <c r="H26" s="9" t="str">
        <f>IF(ISERROR(VLOOKUP($B26,'EE-2019 (Sub)'!$B$2:$D$73,3,FALSE)),"",VLOOKUP($B26,'EE-2019 (Sub)'!$B$2:$D$73,3,FALSE))</f>
        <v/>
      </c>
      <c r="I26" s="9">
        <f>IF(ISERROR(VLOOKUP($B26,'FR-2018 (Sub)'!$B$2:$D$74,3,FALSE)),"",VLOOKUP($B26,'FR-2018 (Sub)'!$B$2:$D$74,3,FALSE))</f>
        <v>1.0524100189433803E-4</v>
      </c>
      <c r="J26" s="9" t="str">
        <f>IF(ISERROR(VLOOKUP($B26,'IT-2017 (Sub)'!$B$2:$D$73,3,FALSE)),"",VLOOKUP($B26,'IT-2017 (Sub)'!$B$2:$D$73,3,FALSE))</f>
        <v/>
      </c>
      <c r="K26" s="9" t="str">
        <f>IF(ISERROR(VLOOKUP($B26,'JP-2018 (Sub)'!$B$2:$D$73,3,FALSE)),"",VLOOKUP($B26,'JP-2018 (Sub)'!$B$2:$D$73,3,FALSE))</f>
        <v/>
      </c>
      <c r="L26" s="9" t="str">
        <f>IF(ISERROR(VLOOKUP($B26,'MX-2017 (Sub)'!$B$2:$D$73,3,FALSE)),"",VLOOKUP($B26,'MX-2017 (Sub)'!$B$2:$D$73,3,FALSE))</f>
        <v/>
      </c>
      <c r="M26" s="9" t="str">
        <f>IF(ISERROR(VLOOKUP($B26,'NL-2018 (Sub)'!$B$2:$D$73,3,FALSE)),"",VLOOKUP($B26,'NL-2018 (Sub)'!$B$2:$D$73,3,FALSE))</f>
        <v/>
      </c>
      <c r="N26" s="9">
        <f>IF(ISERROR(VLOOKUP($B26,'UK-2016 (Sub)'!$B$2:$D$73,3,FALSE)),"",VLOOKUP($B26,'UK-2016 (Sub)'!$B$2:$D$73,3,FALSE))</f>
        <v>2.8184892897406989E-4</v>
      </c>
      <c r="O26" s="9" t="str">
        <f>IF(ISERROR(VLOOKUP($B26,'US-2018 (Sub)'!$B$2:$D$73,3,FALSE)),"",VLOOKUP($B26,'US-2018 (Sub)'!$B$2:$D$73,3,FALSE))</f>
        <v/>
      </c>
    </row>
    <row r="27" spans="1:15" x14ac:dyDescent="0.25">
      <c r="A27" s="4" t="s">
        <v>107</v>
      </c>
      <c r="B27" s="4" t="s">
        <v>112</v>
      </c>
      <c r="C27" s="8">
        <f t="shared" si="0"/>
        <v>7.2115609695875041E-4</v>
      </c>
      <c r="D27" s="9">
        <f>IF(ISERROR(VLOOKUP($B27,'AU-2020 (Sub)'!$B$2:$D$73,3,FALSE)),"",VLOOKUP($B27,'AU-2020 (Sub)'!$B$2:$D$73,3,FALSE))</f>
        <v>2.6143790849673205E-4</v>
      </c>
      <c r="E27" s="9">
        <f>IF(ISERROR(VLOOKUP($B27,'BR-2020 (Sub)'!$B$2:$D$73,3,FALSE)),"",VLOOKUP($B27,'BR-2020 (Sub)'!$B$2:$D$73,3,FALSE))</f>
        <v>4.133512452206262E-4</v>
      </c>
      <c r="F27" s="9">
        <f>IF(ISERROR(VLOOKUP($B27,'CH-2016 (Sub)'!$B$2:$D$75,3,FALSE)),"",VLOOKUP($B27,'CH-2016 (Sub)'!$B$2:$D$75,3,FALSE))</f>
        <v>2.3885350318471337E-3</v>
      </c>
      <c r="G27" s="9">
        <f>IF(ISERROR(VLOOKUP($B27,'DE-2016 (Sub)'!$B$2:$D$73,3,FALSE)),"",VLOOKUP($B27,'DE-2016 (Sub)'!$B$2:$D$73,3,FALSE))</f>
        <v>1.8953752843062926E-4</v>
      </c>
      <c r="H27" s="9">
        <f>IF(ISERROR(VLOOKUP($B27,'EE-2019 (Sub)'!$B$2:$D$73,3,FALSE)),"",VLOOKUP($B27,'EE-2019 (Sub)'!$B$2:$D$73,3,FALSE))</f>
        <v>2.8590488897360146E-4</v>
      </c>
      <c r="I27" s="9">
        <f>IF(ISERROR(VLOOKUP($B27,'FR-2018 (Sub)'!$B$2:$D$74,3,FALSE)),"",VLOOKUP($B27,'FR-2018 (Sub)'!$B$2:$D$74,3,FALSE))</f>
        <v>3.5080333964779346E-4</v>
      </c>
      <c r="J27" s="9" t="str">
        <f>IF(ISERROR(VLOOKUP($B27,'IT-2017 (Sub)'!$B$2:$D$73,3,FALSE)),"",VLOOKUP($B27,'IT-2017 (Sub)'!$B$2:$D$73,3,FALSE))</f>
        <v/>
      </c>
      <c r="K27" s="9">
        <f>IF(ISERROR(VLOOKUP($B27,'JP-2018 (Sub)'!$B$2:$D$73,3,FALSE)),"",VLOOKUP($B27,'JP-2018 (Sub)'!$B$2:$D$73,3,FALSE))</f>
        <v>4.7883547213177551E-4</v>
      </c>
      <c r="L27" s="9">
        <f>IF(ISERROR(VLOOKUP($B27,'MX-2017 (Sub)'!$B$2:$D$73,3,FALSE)),"",VLOOKUP($B27,'MX-2017 (Sub)'!$B$2:$D$73,3,FALSE))</f>
        <v>3.0349013657056146E-4</v>
      </c>
      <c r="M27" s="9" t="str">
        <f>IF(ISERROR(VLOOKUP($B27,'NL-2018 (Sub)'!$B$2:$D$73,3,FALSE)),"",VLOOKUP($B27,'NL-2018 (Sub)'!$B$2:$D$73,3,FALSE))</f>
        <v/>
      </c>
      <c r="N27" s="9">
        <f>IF(ISERROR(VLOOKUP($B27,'UK-2016 (Sub)'!$B$2:$D$73,3,FALSE)),"",VLOOKUP($B27,'UK-2016 (Sub)'!$B$2:$D$73,3,FALSE))</f>
        <v>4.6974821495678314E-4</v>
      </c>
      <c r="O27" s="9">
        <f>IF(ISERROR(VLOOKUP($B27,'US-2018 (Sub)'!$B$2:$D$73,3,FALSE)),"",VLOOKUP($B27,'US-2018 (Sub)'!$B$2:$D$73,3,FALSE))</f>
        <v>2.0699172033118675E-3</v>
      </c>
    </row>
    <row r="28" spans="1:15" x14ac:dyDescent="0.25">
      <c r="A28" s="4" t="s">
        <v>107</v>
      </c>
      <c r="B28" s="4" t="s">
        <v>113</v>
      </c>
      <c r="C28" s="8">
        <f t="shared" si="0"/>
        <v>1.4616533432927302E-3</v>
      </c>
      <c r="D28" s="9">
        <f>IF(ISERROR(VLOOKUP($B28,'AU-2020 (Sub)'!$B$2:$D$73,3,FALSE)),"",VLOOKUP($B28,'AU-2020 (Sub)'!$B$2:$D$73,3,FALSE))</f>
        <v>6.5359477124183002E-4</v>
      </c>
      <c r="E28" s="9">
        <f>IF(ISERROR(VLOOKUP($B28,'BR-2020 (Sub)'!$B$2:$D$73,3,FALSE)),"",VLOOKUP($B28,'BR-2020 (Sub)'!$B$2:$D$73,3,FALSE))</f>
        <v>7.2336467913609588E-4</v>
      </c>
      <c r="F28" s="9">
        <f>IF(ISERROR(VLOOKUP($B28,'CH-2016 (Sub)'!$B$2:$D$75,3,FALSE)),"",VLOOKUP($B28,'CH-2016 (Sub)'!$B$2:$D$75,3,FALSE))</f>
        <v>1.9904458598726115E-3</v>
      </c>
      <c r="G28" s="9">
        <f>IF(ISERROR(VLOOKUP($B28,'DE-2016 (Sub)'!$B$2:$D$73,3,FALSE)),"",VLOOKUP($B28,'DE-2016 (Sub)'!$B$2:$D$73,3,FALSE))</f>
        <v>2.2744503411675512E-3</v>
      </c>
      <c r="H28" s="9" t="str">
        <f>IF(ISERROR(VLOOKUP($B28,'EE-2019 (Sub)'!$B$2:$D$73,3,FALSE)),"",VLOOKUP($B28,'EE-2019 (Sub)'!$B$2:$D$73,3,FALSE))</f>
        <v/>
      </c>
      <c r="I28" s="9">
        <f>IF(ISERROR(VLOOKUP($B28,'FR-2018 (Sub)'!$B$2:$D$74,3,FALSE)),"",VLOOKUP($B28,'FR-2018 (Sub)'!$B$2:$D$74,3,FALSE))</f>
        <v>1.4382936925559531E-3</v>
      </c>
      <c r="J28" s="9">
        <f>IF(ISERROR(VLOOKUP($B28,'IT-2017 (Sub)'!$B$2:$D$73,3,FALSE)),"",VLOOKUP($B28,'IT-2017 (Sub)'!$B$2:$D$73,3,FALSE))</f>
        <v>2.9268292682926829E-3</v>
      </c>
      <c r="K28" s="9" t="str">
        <f>IF(ISERROR(VLOOKUP($B28,'JP-2018 (Sub)'!$B$2:$D$73,3,FALSE)),"",VLOOKUP($B28,'JP-2018 (Sub)'!$B$2:$D$73,3,FALSE))</f>
        <v/>
      </c>
      <c r="L28" s="9">
        <f>IF(ISERROR(VLOOKUP($B28,'MX-2017 (Sub)'!$B$2:$D$73,3,FALSE)),"",VLOOKUP($B28,'MX-2017 (Sub)'!$B$2:$D$73,3,FALSE))</f>
        <v>3.0349013657056146E-4</v>
      </c>
      <c r="M28" s="9">
        <f>IF(ISERROR(VLOOKUP($B28,'NL-2018 (Sub)'!$B$2:$D$73,3,FALSE)),"",VLOOKUP($B28,'NL-2018 (Sub)'!$B$2:$D$73,3,FALSE))</f>
        <v>1.5168752370117557E-3</v>
      </c>
      <c r="N28" s="9">
        <f>IF(ISERROR(VLOOKUP($B28,'UK-2016 (Sub)'!$B$2:$D$73,3,FALSE)),"",VLOOKUP($B28,'UK-2016 (Sub)'!$B$2:$D$73,3,FALSE))</f>
        <v>1.4092446448703494E-3</v>
      </c>
      <c r="O28" s="9">
        <f>IF(ISERROR(VLOOKUP($B28,'US-2018 (Sub)'!$B$2:$D$73,3,FALSE)),"",VLOOKUP($B28,'US-2018 (Sub)'!$B$2:$D$73,3,FALSE))</f>
        <v>1.3799448022079118E-3</v>
      </c>
    </row>
    <row r="29" spans="1:15" x14ac:dyDescent="0.25">
      <c r="A29" s="4" t="s">
        <v>107</v>
      </c>
      <c r="B29" s="4" t="s">
        <v>114</v>
      </c>
      <c r="C29" s="8">
        <f t="shared" si="0"/>
        <v>1.1493480064061208E-3</v>
      </c>
      <c r="D29" s="9" t="str">
        <f>IF(ISERROR(VLOOKUP($B29,'AU-2020 (Sub)'!$B$2:$D$73,3,FALSE)),"",VLOOKUP($B29,'AU-2020 (Sub)'!$B$2:$D$73,3,FALSE))</f>
        <v/>
      </c>
      <c r="E29" s="9">
        <f>IF(ISERROR(VLOOKUP($B29,'BR-2020 (Sub)'!$B$2:$D$73,3,FALSE)),"",VLOOKUP($B29,'BR-2020 (Sub)'!$B$2:$D$73,3,FALSE))</f>
        <v>1.0333781130515655E-4</v>
      </c>
      <c r="F29" s="9">
        <f>IF(ISERROR(VLOOKUP($B29,'CH-2016 (Sub)'!$B$2:$D$75,3,FALSE)),"",VLOOKUP($B29,'CH-2016 (Sub)'!$B$2:$D$75,3,FALSE))</f>
        <v>5.9713375796178348E-3</v>
      </c>
      <c r="G29" s="9" t="str">
        <f>IF(ISERROR(VLOOKUP($B29,'DE-2016 (Sub)'!$B$2:$D$73,3,FALSE)),"",VLOOKUP($B29,'DE-2016 (Sub)'!$B$2:$D$73,3,FALSE))</f>
        <v/>
      </c>
      <c r="H29" s="9" t="str">
        <f>IF(ISERROR(VLOOKUP($B29,'EE-2019 (Sub)'!$B$2:$D$73,3,FALSE)),"",VLOOKUP($B29,'EE-2019 (Sub)'!$B$2:$D$73,3,FALSE))</f>
        <v/>
      </c>
      <c r="I29" s="9">
        <f>IF(ISERROR(VLOOKUP($B29,'FR-2018 (Sub)'!$B$2:$D$74,3,FALSE)),"",VLOOKUP($B29,'FR-2018 (Sub)'!$B$2:$D$74,3,FALSE))</f>
        <v>2.1048200378867606E-4</v>
      </c>
      <c r="J29" s="9" t="str">
        <f>IF(ISERROR(VLOOKUP($B29,'IT-2017 (Sub)'!$B$2:$D$73,3,FALSE)),"",VLOOKUP($B29,'IT-2017 (Sub)'!$B$2:$D$73,3,FALSE))</f>
        <v/>
      </c>
      <c r="K29" s="9">
        <f>IF(ISERROR(VLOOKUP($B29,'JP-2018 (Sub)'!$B$2:$D$73,3,FALSE)),"",VLOOKUP($B29,'JP-2018 (Sub)'!$B$2:$D$73,3,FALSE))</f>
        <v>2.873012832790653E-4</v>
      </c>
      <c r="L29" s="9">
        <f>IF(ISERROR(VLOOKUP($B29,'MX-2017 (Sub)'!$B$2:$D$73,3,FALSE)),"",VLOOKUP($B29,'MX-2017 (Sub)'!$B$2:$D$73,3,FALSE))</f>
        <v>3.0349013657056146E-4</v>
      </c>
      <c r="M29" s="9" t="str">
        <f>IF(ISERROR(VLOOKUP($B29,'NL-2018 (Sub)'!$B$2:$D$73,3,FALSE)),"",VLOOKUP($B29,'NL-2018 (Sub)'!$B$2:$D$73,3,FALSE))</f>
        <v/>
      </c>
      <c r="N29" s="9">
        <f>IF(ISERROR(VLOOKUP($B29,'UK-2016 (Sub)'!$B$2:$D$73,3,FALSE)),"",VLOOKUP($B29,'UK-2016 (Sub)'!$B$2:$D$73,3,FALSE))</f>
        <v>9.3949642991356629E-4</v>
      </c>
      <c r="O29" s="9">
        <f>IF(ISERROR(VLOOKUP($B29,'US-2018 (Sub)'!$B$2:$D$73,3,FALSE)),"",VLOOKUP($B29,'US-2018 (Sub)'!$B$2:$D$73,3,FALSE))</f>
        <v>2.2999080036798528E-4</v>
      </c>
    </row>
    <row r="30" spans="1:15" x14ac:dyDescent="0.25">
      <c r="A30" s="4" t="s">
        <v>107</v>
      </c>
      <c r="B30" s="4" t="s">
        <v>115</v>
      </c>
      <c r="C30" s="8">
        <f t="shared" si="0"/>
        <v>3.4349396668292877E-2</v>
      </c>
      <c r="D30" s="9">
        <f>IF(ISERROR(VLOOKUP($B30,'AU-2020 (Sub)'!$B$2:$D$73,3,FALSE)),"",VLOOKUP($B30,'AU-2020 (Sub)'!$B$2:$D$73,3,FALSE))</f>
        <v>3.9738562091503268E-2</v>
      </c>
      <c r="E30" s="9">
        <f>IF(ISERROR(VLOOKUP($B30,'BR-2020 (Sub)'!$B$2:$D$73,3,FALSE)),"",VLOOKUP($B30,'BR-2020 (Sub)'!$B$2:$D$73,3,FALSE))</f>
        <v>3.4824842409837763E-2</v>
      </c>
      <c r="F30" s="9">
        <f>IF(ISERROR(VLOOKUP($B30,'CH-2016 (Sub)'!$B$2:$D$75,3,FALSE)),"",VLOOKUP($B30,'CH-2016 (Sub)'!$B$2:$D$75,3,FALSE))</f>
        <v>1.5923566878980892E-2</v>
      </c>
      <c r="G30" s="9">
        <f>IF(ISERROR(VLOOKUP($B30,'DE-2016 (Sub)'!$B$2:$D$73,3,FALSE)),"",VLOOKUP($B30,'DE-2016 (Sub)'!$B$2:$D$73,3,FALSE))</f>
        <v>3.2410917361637606E-2</v>
      </c>
      <c r="H30" s="9">
        <f>IF(ISERROR(VLOOKUP($B30,'EE-2019 (Sub)'!$B$2:$D$73,3,FALSE)),"",VLOOKUP($B30,'EE-2019 (Sub)'!$B$2:$D$73,3,FALSE))</f>
        <v>2.5350233488992662E-2</v>
      </c>
      <c r="I30" s="9">
        <f>IF(ISERROR(VLOOKUP($B30,'FR-2018 (Sub)'!$B$2:$D$74,3,FALSE)),"",VLOOKUP($B30,'FR-2018 (Sub)'!$B$2:$D$74,3,FALSE))</f>
        <v>3.5290815968568021E-2</v>
      </c>
      <c r="J30" s="9">
        <f>IF(ISERROR(VLOOKUP($B30,'IT-2017 (Sub)'!$B$2:$D$73,3,FALSE)),"",VLOOKUP($B30,'IT-2017 (Sub)'!$B$2:$D$73,3,FALSE))</f>
        <v>4.4878048780487803E-2</v>
      </c>
      <c r="K30" s="9">
        <f>IF(ISERROR(VLOOKUP($B30,'JP-2018 (Sub)'!$B$2:$D$73,3,FALSE)),"",VLOOKUP($B30,'JP-2018 (Sub)'!$B$2:$D$73,3,FALSE))</f>
        <v>3.0166634744301857E-2</v>
      </c>
      <c r="L30" s="9">
        <f>IF(ISERROR(VLOOKUP($B30,'MX-2017 (Sub)'!$B$2:$D$73,3,FALSE)),"",VLOOKUP($B30,'MX-2017 (Sub)'!$B$2:$D$73,3,FALSE))</f>
        <v>3.7329286798179061E-2</v>
      </c>
      <c r="M30" s="9">
        <f>IF(ISERROR(VLOOKUP($B30,'NL-2018 (Sub)'!$B$2:$D$73,3,FALSE)),"",VLOOKUP($B30,'NL-2018 (Sub)'!$B$2:$D$73,3,FALSE))</f>
        <v>3.0906332954114525E-2</v>
      </c>
      <c r="N30" s="9">
        <f>IF(ISERROR(VLOOKUP($B30,'UK-2016 (Sub)'!$B$2:$D$73,3,FALSE)),"",VLOOKUP($B30,'UK-2016 (Sub)'!$B$2:$D$73,3,FALSE))</f>
        <v>4.650507328072153E-2</v>
      </c>
      <c r="O30" s="9">
        <f>IF(ISERROR(VLOOKUP($B30,'US-2018 (Sub)'!$B$2:$D$73,3,FALSE)),"",VLOOKUP($B30,'US-2018 (Sub)'!$B$2:$D$73,3,FALSE))</f>
        <v>3.8868445262189515E-2</v>
      </c>
    </row>
    <row r="31" spans="1:15" x14ac:dyDescent="0.25">
      <c r="A31" s="4" t="s">
        <v>116</v>
      </c>
      <c r="B31" s="4" t="s">
        <v>117</v>
      </c>
      <c r="C31" s="8">
        <f t="shared" si="0"/>
        <v>3.0119500903138326E-3</v>
      </c>
      <c r="D31" s="9">
        <f>IF(ISERROR(VLOOKUP($B31,'AU-2020 (Sub)'!$B$2:$D$73,3,FALSE)),"",VLOOKUP($B31,'AU-2020 (Sub)'!$B$2:$D$73,3,FALSE))</f>
        <v>3.6601307189542483E-3</v>
      </c>
      <c r="E31" s="9">
        <f>IF(ISERROR(VLOOKUP($B31,'BR-2020 (Sub)'!$B$2:$D$73,3,FALSE)),"",VLOOKUP($B31,'BR-2020 (Sub)'!$B$2:$D$73,3,FALSE))</f>
        <v>2.1700940374082879E-3</v>
      </c>
      <c r="F31" s="9" t="str">
        <f>IF(ISERROR(VLOOKUP($B31,'CH-2016 (Sub)'!$B$2:$D$75,3,FALSE)),"",VLOOKUP($B31,'CH-2016 (Sub)'!$B$2:$D$75,3,FALSE))</f>
        <v/>
      </c>
      <c r="G31" s="9">
        <f>IF(ISERROR(VLOOKUP($B31,'DE-2016 (Sub)'!$B$2:$D$73,3,FALSE)),"",VLOOKUP($B31,'DE-2016 (Sub)'!$B$2:$D$73,3,FALSE))</f>
        <v>2.843062926459439E-3</v>
      </c>
      <c r="H31" s="9">
        <f>IF(ISERROR(VLOOKUP($B31,'EE-2019 (Sub)'!$B$2:$D$73,3,FALSE)),"",VLOOKUP($B31,'EE-2019 (Sub)'!$B$2:$D$73,3,FALSE))</f>
        <v>2.8590488897360146E-4</v>
      </c>
      <c r="I31" s="9">
        <f>IF(ISERROR(VLOOKUP($B31,'FR-2018 (Sub)'!$B$2:$D$74,3,FALSE)),"",VLOOKUP($B31,'FR-2018 (Sub)'!$B$2:$D$74,3,FALSE))</f>
        <v>6.1390584438363854E-3</v>
      </c>
      <c r="J31" s="9">
        <f>IF(ISERROR(VLOOKUP($B31,'IT-2017 (Sub)'!$B$2:$D$73,3,FALSE)),"",VLOOKUP($B31,'IT-2017 (Sub)'!$B$2:$D$73,3,FALSE))</f>
        <v>2.4390243902439024E-3</v>
      </c>
      <c r="K31" s="9">
        <f>IF(ISERROR(VLOOKUP($B31,'JP-2018 (Sub)'!$B$2:$D$73,3,FALSE)),"",VLOOKUP($B31,'JP-2018 (Sub)'!$B$2:$D$73,3,FALSE))</f>
        <v>2.6814786439379431E-3</v>
      </c>
      <c r="L31" s="9">
        <f>IF(ISERROR(VLOOKUP($B31,'MX-2017 (Sub)'!$B$2:$D$73,3,FALSE)),"",VLOOKUP($B31,'MX-2017 (Sub)'!$B$2:$D$73,3,FALSE))</f>
        <v>2.4279210925644916E-3</v>
      </c>
      <c r="M31" s="9">
        <f>IF(ISERROR(VLOOKUP($B31,'NL-2018 (Sub)'!$B$2:$D$73,3,FALSE)),"",VLOOKUP($B31,'NL-2018 (Sub)'!$B$2:$D$73,3,FALSE))</f>
        <v>3.4129692832764505E-3</v>
      </c>
      <c r="N31" s="9">
        <f>IF(ISERROR(VLOOKUP($B31,'UK-2016 (Sub)'!$B$2:$D$73,3,FALSE)),"",VLOOKUP($B31,'UK-2016 (Sub)'!$B$2:$D$73,3,FALSE))</f>
        <v>3.8519353626456218E-3</v>
      </c>
      <c r="O31" s="9">
        <f>IF(ISERROR(VLOOKUP($B31,'US-2018 (Sub)'!$B$2:$D$73,3,FALSE)),"",VLOOKUP($B31,'US-2018 (Sub)'!$B$2:$D$73,3,FALSE))</f>
        <v>3.219871205151794E-3</v>
      </c>
    </row>
    <row r="32" spans="1:15" x14ac:dyDescent="0.25">
      <c r="A32" s="4" t="s">
        <v>116</v>
      </c>
      <c r="B32" s="4" t="s">
        <v>118</v>
      </c>
      <c r="C32" s="8">
        <f t="shared" si="0"/>
        <v>2.1659162366864104E-3</v>
      </c>
      <c r="D32" s="9">
        <f>IF(ISERROR(VLOOKUP($B32,'AU-2020 (Sub)'!$B$2:$D$73,3,FALSE)),"",VLOOKUP($B32,'AU-2020 (Sub)'!$B$2:$D$73,3,FALSE))</f>
        <v>5.0980392156862748E-3</v>
      </c>
      <c r="E32" s="9">
        <f>IF(ISERROR(VLOOKUP($B32,'BR-2020 (Sub)'!$B$2:$D$73,3,FALSE)),"",VLOOKUP($B32,'BR-2020 (Sub)'!$B$2:$D$73,3,FALSE))</f>
        <v>3.1001343391546968E-4</v>
      </c>
      <c r="F32" s="9">
        <f>IF(ISERROR(VLOOKUP($B32,'CH-2016 (Sub)'!$B$2:$D$75,3,FALSE)),"",VLOOKUP($B32,'CH-2016 (Sub)'!$B$2:$D$75,3,FALSE))</f>
        <v>7.9617834394904463E-4</v>
      </c>
      <c r="G32" s="9">
        <f>IF(ISERROR(VLOOKUP($B32,'DE-2016 (Sub)'!$B$2:$D$73,3,FALSE)),"",VLOOKUP($B32,'DE-2016 (Sub)'!$B$2:$D$73,3,FALSE))</f>
        <v>5.6861258529188779E-4</v>
      </c>
      <c r="H32" s="9">
        <f>IF(ISERROR(VLOOKUP($B32,'EE-2019 (Sub)'!$B$2:$D$73,3,FALSE)),"",VLOOKUP($B32,'EE-2019 (Sub)'!$B$2:$D$73,3,FALSE))</f>
        <v>5.7180977794720291E-4</v>
      </c>
      <c r="I32" s="9">
        <f>IF(ISERROR(VLOOKUP($B32,'FR-2018 (Sub)'!$B$2:$D$74,3,FALSE)),"",VLOOKUP($B32,'FR-2018 (Sub)'!$B$2:$D$74,3,FALSE))</f>
        <v>1.3681330246263943E-3</v>
      </c>
      <c r="J32" s="9" t="str">
        <f>IF(ISERROR(VLOOKUP($B32,'IT-2017 (Sub)'!$B$2:$D$73,3,FALSE)),"",VLOOKUP($B32,'IT-2017 (Sub)'!$B$2:$D$73,3,FALSE))</f>
        <v/>
      </c>
      <c r="K32" s="9">
        <f>IF(ISERROR(VLOOKUP($B32,'JP-2018 (Sub)'!$B$2:$D$73,3,FALSE)),"",VLOOKUP($B32,'JP-2018 (Sub)'!$B$2:$D$73,3,FALSE))</f>
        <v>9.5767094426355101E-5</v>
      </c>
      <c r="L32" s="9">
        <f>IF(ISERROR(VLOOKUP($B32,'MX-2017 (Sub)'!$B$2:$D$73,3,FALSE)),"",VLOOKUP($B32,'MX-2017 (Sub)'!$B$2:$D$73,3,FALSE))</f>
        <v>3.0349013657056147E-3</v>
      </c>
      <c r="M32" s="9">
        <f>IF(ISERROR(VLOOKUP($B32,'NL-2018 (Sub)'!$B$2:$D$73,3,FALSE)),"",VLOOKUP($B32,'NL-2018 (Sub)'!$B$2:$D$73,3,FALSE))</f>
        <v>3.7921880925293893E-3</v>
      </c>
      <c r="N32" s="9">
        <f>IF(ISERROR(VLOOKUP($B32,'UK-2016 (Sub)'!$B$2:$D$73,3,FALSE)),"",VLOOKUP($B32,'UK-2016 (Sub)'!$B$2:$D$73,3,FALSE))</f>
        <v>4.5095828635851182E-3</v>
      </c>
      <c r="O32" s="9">
        <f>IF(ISERROR(VLOOKUP($B32,'US-2018 (Sub)'!$B$2:$D$73,3,FALSE)),"",VLOOKUP($B32,'US-2018 (Sub)'!$B$2:$D$73,3,FALSE))</f>
        <v>3.6798528058877645E-3</v>
      </c>
    </row>
    <row r="33" spans="1:15" x14ac:dyDescent="0.25">
      <c r="A33" s="4" t="s">
        <v>116</v>
      </c>
      <c r="B33" s="4" t="s">
        <v>119</v>
      </c>
      <c r="C33" s="8">
        <f t="shared" si="0"/>
        <v>3.1951979607672878E-4</v>
      </c>
      <c r="D33" s="9" t="str">
        <f>IF(ISERROR(VLOOKUP($B33,'AU-2020 (Sub)'!$B$2:$D$73,3,FALSE)),"",VLOOKUP($B33,'AU-2020 (Sub)'!$B$2:$D$73,3,FALSE))</f>
        <v/>
      </c>
      <c r="E33" s="9">
        <f>IF(ISERROR(VLOOKUP($B33,'BR-2020 (Sub)'!$B$2:$D$73,3,FALSE)),"",VLOOKUP($B33,'BR-2020 (Sub)'!$B$2:$D$73,3,FALSE))</f>
        <v>5.1668905652578283E-4</v>
      </c>
      <c r="F33" s="9">
        <f>IF(ISERROR(VLOOKUP($B33,'CH-2016 (Sub)'!$B$2:$D$75,3,FALSE)),"",VLOOKUP($B33,'CH-2016 (Sub)'!$B$2:$D$75,3,FALSE))</f>
        <v>3.9808917197452231E-4</v>
      </c>
      <c r="G33" s="9" t="str">
        <f>IF(ISERROR(VLOOKUP($B33,'DE-2016 (Sub)'!$B$2:$D$73,3,FALSE)),"",VLOOKUP($B33,'DE-2016 (Sub)'!$B$2:$D$73,3,FALSE))</f>
        <v/>
      </c>
      <c r="H33" s="9" t="str">
        <f>IF(ISERROR(VLOOKUP($B33,'EE-2019 (Sub)'!$B$2:$D$73,3,FALSE)),"",VLOOKUP($B33,'EE-2019 (Sub)'!$B$2:$D$73,3,FALSE))</f>
        <v/>
      </c>
      <c r="I33" s="9">
        <f>IF(ISERROR(VLOOKUP($B33,'FR-2018 (Sub)'!$B$2:$D$74,3,FALSE)),"",VLOOKUP($B33,'FR-2018 (Sub)'!$B$2:$D$74,3,FALSE))</f>
        <v>1.7540166982389673E-4</v>
      </c>
      <c r="J33" s="9" t="str">
        <f>IF(ISERROR(VLOOKUP($B33,'IT-2017 (Sub)'!$B$2:$D$73,3,FALSE)),"",VLOOKUP($B33,'IT-2017 (Sub)'!$B$2:$D$73,3,FALSE))</f>
        <v/>
      </c>
      <c r="K33" s="9" t="str">
        <f>IF(ISERROR(VLOOKUP($B33,'JP-2018 (Sub)'!$B$2:$D$73,3,FALSE)),"",VLOOKUP($B33,'JP-2018 (Sub)'!$B$2:$D$73,3,FALSE))</f>
        <v/>
      </c>
      <c r="L33" s="9" t="str">
        <f>IF(ISERROR(VLOOKUP($B33,'MX-2017 (Sub)'!$B$2:$D$73,3,FALSE)),"",VLOOKUP($B33,'MX-2017 (Sub)'!$B$2:$D$73,3,FALSE))</f>
        <v/>
      </c>
      <c r="M33" s="9" t="str">
        <f>IF(ISERROR(VLOOKUP($B33,'NL-2018 (Sub)'!$B$2:$D$73,3,FALSE)),"",VLOOKUP($B33,'NL-2018 (Sub)'!$B$2:$D$73,3,FALSE))</f>
        <v/>
      </c>
      <c r="N33" s="9">
        <f>IF(ISERROR(VLOOKUP($B33,'UK-2016 (Sub)'!$B$2:$D$73,3,FALSE)),"",VLOOKUP($B33,'UK-2016 (Sub)'!$B$2:$D$73,3,FALSE))</f>
        <v>1.8789928598271326E-4</v>
      </c>
      <c r="O33" s="9" t="str">
        <f>IF(ISERROR(VLOOKUP($B33,'US-2018 (Sub)'!$B$2:$D$73,3,FALSE)),"",VLOOKUP($B33,'US-2018 (Sub)'!$B$2:$D$73,3,FALSE))</f>
        <v/>
      </c>
    </row>
    <row r="34" spans="1:15" x14ac:dyDescent="0.25">
      <c r="A34" s="4" t="s">
        <v>116</v>
      </c>
      <c r="B34" s="4" t="s">
        <v>120</v>
      </c>
      <c r="C34" s="8">
        <f t="shared" ref="C34:C65" si="1">IF(ISERROR(AVERAGE(D34:O34)),"",AVERAGE(D34:O34))</f>
        <v>2.3956819163529152E-4</v>
      </c>
      <c r="D34" s="9" t="str">
        <f>IF(ISERROR(VLOOKUP($B34,'AU-2020 (Sub)'!$B$2:$D$73,3,FALSE)),"",VLOOKUP($B34,'AU-2020 (Sub)'!$B$2:$D$73,3,FALSE))</f>
        <v/>
      </c>
      <c r="E34" s="9">
        <f>IF(ISERROR(VLOOKUP($B34,'BR-2020 (Sub)'!$B$2:$D$73,3,FALSE)),"",VLOOKUP($B34,'BR-2020 (Sub)'!$B$2:$D$73,3,FALSE))</f>
        <v>1.0333781130515655E-4</v>
      </c>
      <c r="F34" s="9" t="str">
        <f>IF(ISERROR(VLOOKUP($B34,'CH-2016 (Sub)'!$B$2:$D$75,3,FALSE)),"",VLOOKUP($B34,'CH-2016 (Sub)'!$B$2:$D$75,3,FALSE))</f>
        <v/>
      </c>
      <c r="G34" s="9" t="str">
        <f>IF(ISERROR(VLOOKUP($B34,'DE-2016 (Sub)'!$B$2:$D$73,3,FALSE)),"",VLOOKUP($B34,'DE-2016 (Sub)'!$B$2:$D$73,3,FALSE))</f>
        <v/>
      </c>
      <c r="H34" s="9" t="str">
        <f>IF(ISERROR(VLOOKUP($B34,'EE-2019 (Sub)'!$B$2:$D$73,3,FALSE)),"",VLOOKUP($B34,'EE-2019 (Sub)'!$B$2:$D$73,3,FALSE))</f>
        <v/>
      </c>
      <c r="I34" s="9" t="str">
        <f>IF(ISERROR(VLOOKUP($B34,'FR-2018 (Sub)'!$B$2:$D$74,3,FALSE)),"",VLOOKUP($B34,'FR-2018 (Sub)'!$B$2:$D$74,3,FALSE))</f>
        <v/>
      </c>
      <c r="J34" s="9" t="str">
        <f>IF(ISERROR(VLOOKUP($B34,'IT-2017 (Sub)'!$B$2:$D$73,3,FALSE)),"",VLOOKUP($B34,'IT-2017 (Sub)'!$B$2:$D$73,3,FALSE))</f>
        <v/>
      </c>
      <c r="K34" s="9" t="str">
        <f>IF(ISERROR(VLOOKUP($B34,'JP-2018 (Sub)'!$B$2:$D$73,3,FALSE)),"",VLOOKUP($B34,'JP-2018 (Sub)'!$B$2:$D$73,3,FALSE))</f>
        <v/>
      </c>
      <c r="L34" s="9" t="str">
        <f>IF(ISERROR(VLOOKUP($B34,'MX-2017 (Sub)'!$B$2:$D$73,3,FALSE)),"",VLOOKUP($B34,'MX-2017 (Sub)'!$B$2:$D$73,3,FALSE))</f>
        <v/>
      </c>
      <c r="M34" s="9" t="str">
        <f>IF(ISERROR(VLOOKUP($B34,'NL-2018 (Sub)'!$B$2:$D$73,3,FALSE)),"",VLOOKUP($B34,'NL-2018 (Sub)'!$B$2:$D$73,3,FALSE))</f>
        <v/>
      </c>
      <c r="N34" s="9">
        <f>IF(ISERROR(VLOOKUP($B34,'UK-2016 (Sub)'!$B$2:$D$73,3,FALSE)),"",VLOOKUP($B34,'UK-2016 (Sub)'!$B$2:$D$73,3,FALSE))</f>
        <v>3.7579857196542651E-4</v>
      </c>
      <c r="O34" s="9" t="str">
        <f>IF(ISERROR(VLOOKUP($B34,'US-2018 (Sub)'!$B$2:$D$73,3,FALSE)),"",VLOOKUP($B34,'US-2018 (Sub)'!$B$2:$D$73,3,FALSE))</f>
        <v/>
      </c>
    </row>
    <row r="35" spans="1:15" x14ac:dyDescent="0.25">
      <c r="A35" s="4" t="s">
        <v>116</v>
      </c>
      <c r="B35" s="4" t="s">
        <v>121</v>
      </c>
      <c r="C35" s="8">
        <f t="shared" si="1"/>
        <v>3.9418322759393121E-4</v>
      </c>
      <c r="D35" s="9">
        <f>IF(ISERROR(VLOOKUP($B35,'AU-2020 (Sub)'!$B$2:$D$73,3,FALSE)),"",VLOOKUP($B35,'AU-2020 (Sub)'!$B$2:$D$73,3,FALSE))</f>
        <v>1.3071895424836603E-4</v>
      </c>
      <c r="E35" s="9" t="str">
        <f>IF(ISERROR(VLOOKUP($B35,'BR-2020 (Sub)'!$B$2:$D$73,3,FALSE)),"",VLOOKUP($B35,'BR-2020 (Sub)'!$B$2:$D$73,3,FALSE))</f>
        <v/>
      </c>
      <c r="F35" s="9" t="str">
        <f>IF(ISERROR(VLOOKUP($B35,'CH-2016 (Sub)'!$B$2:$D$75,3,FALSE)),"",VLOOKUP($B35,'CH-2016 (Sub)'!$B$2:$D$75,3,FALSE))</f>
        <v/>
      </c>
      <c r="G35" s="9" t="str">
        <f>IF(ISERROR(VLOOKUP($B35,'DE-2016 (Sub)'!$B$2:$D$73,3,FALSE)),"",VLOOKUP($B35,'DE-2016 (Sub)'!$B$2:$D$73,3,FALSE))</f>
        <v/>
      </c>
      <c r="H35" s="9" t="str">
        <f>IF(ISERROR(VLOOKUP($B35,'EE-2019 (Sub)'!$B$2:$D$73,3,FALSE)),"",VLOOKUP($B35,'EE-2019 (Sub)'!$B$2:$D$73,3,FALSE))</f>
        <v/>
      </c>
      <c r="I35" s="9" t="str">
        <f>IF(ISERROR(VLOOKUP($B35,'FR-2018 (Sub)'!$B$2:$D$74,3,FALSE)),"",VLOOKUP($B35,'FR-2018 (Sub)'!$B$2:$D$74,3,FALSE))</f>
        <v/>
      </c>
      <c r="J35" s="9" t="str">
        <f>IF(ISERROR(VLOOKUP($B35,'IT-2017 (Sub)'!$B$2:$D$73,3,FALSE)),"",VLOOKUP($B35,'IT-2017 (Sub)'!$B$2:$D$73,3,FALSE))</f>
        <v/>
      </c>
      <c r="K35" s="9" t="str">
        <f>IF(ISERROR(VLOOKUP($B35,'JP-2018 (Sub)'!$B$2:$D$73,3,FALSE)),"",VLOOKUP($B35,'JP-2018 (Sub)'!$B$2:$D$73,3,FALSE))</f>
        <v/>
      </c>
      <c r="L35" s="9" t="str">
        <f>IF(ISERROR(VLOOKUP($B35,'MX-2017 (Sub)'!$B$2:$D$73,3,FALSE)),"",VLOOKUP($B35,'MX-2017 (Sub)'!$B$2:$D$73,3,FALSE))</f>
        <v/>
      </c>
      <c r="M35" s="9" t="str">
        <f>IF(ISERROR(VLOOKUP($B35,'NL-2018 (Sub)'!$B$2:$D$73,3,FALSE)),"",VLOOKUP($B35,'NL-2018 (Sub)'!$B$2:$D$73,3,FALSE))</f>
        <v/>
      </c>
      <c r="N35" s="9">
        <f>IF(ISERROR(VLOOKUP($B35,'UK-2016 (Sub)'!$B$2:$D$73,3,FALSE)),"",VLOOKUP($B35,'UK-2016 (Sub)'!$B$2:$D$73,3,FALSE))</f>
        <v>6.576475009394964E-4</v>
      </c>
      <c r="O35" s="9" t="str">
        <f>IF(ISERROR(VLOOKUP($B35,'US-2018 (Sub)'!$B$2:$D$73,3,FALSE)),"",VLOOKUP($B35,'US-2018 (Sub)'!$B$2:$D$73,3,FALSE))</f>
        <v/>
      </c>
    </row>
    <row r="36" spans="1:15" x14ac:dyDescent="0.25">
      <c r="A36" s="4" t="s">
        <v>116</v>
      </c>
      <c r="B36" s="4" t="s">
        <v>122</v>
      </c>
      <c r="C36" s="8">
        <f t="shared" si="1"/>
        <v>1.5846463146942461E-4</v>
      </c>
      <c r="D36" s="9" t="str">
        <f>IF(ISERROR(VLOOKUP($B36,'AU-2020 (Sub)'!$B$2:$D$73,3,FALSE)),"",VLOOKUP($B36,'AU-2020 (Sub)'!$B$2:$D$73,3,FALSE))</f>
        <v/>
      </c>
      <c r="E36" s="9" t="str">
        <f>IF(ISERROR(VLOOKUP($B36,'BR-2020 (Sub)'!$B$2:$D$73,3,FALSE)),"",VLOOKUP($B36,'BR-2020 (Sub)'!$B$2:$D$73,3,FALSE))</f>
        <v/>
      </c>
      <c r="F36" s="9" t="str">
        <f>IF(ISERROR(VLOOKUP($B36,'CH-2016 (Sub)'!$B$2:$D$75,3,FALSE)),"",VLOOKUP($B36,'CH-2016 (Sub)'!$B$2:$D$75,3,FALSE))</f>
        <v/>
      </c>
      <c r="G36" s="9" t="str">
        <f>IF(ISERROR(VLOOKUP($B36,'DE-2016 (Sub)'!$B$2:$D$73,3,FALSE)),"",VLOOKUP($B36,'DE-2016 (Sub)'!$B$2:$D$73,3,FALSE))</f>
        <v/>
      </c>
      <c r="H36" s="9" t="str">
        <f>IF(ISERROR(VLOOKUP($B36,'EE-2019 (Sub)'!$B$2:$D$73,3,FALSE)),"",VLOOKUP($B36,'EE-2019 (Sub)'!$B$2:$D$73,3,FALSE))</f>
        <v/>
      </c>
      <c r="I36" s="9">
        <f>IF(ISERROR(VLOOKUP($B36,'FR-2018 (Sub)'!$B$2:$D$74,3,FALSE)),"",VLOOKUP($B36,'FR-2018 (Sub)'!$B$2:$D$74,3,FALSE))</f>
        <v>3.5080333964779343E-5</v>
      </c>
      <c r="J36" s="9" t="str">
        <f>IF(ISERROR(VLOOKUP($B36,'IT-2017 (Sub)'!$B$2:$D$73,3,FALSE)),"",VLOOKUP($B36,'IT-2017 (Sub)'!$B$2:$D$73,3,FALSE))</f>
        <v/>
      </c>
      <c r="K36" s="9" t="str">
        <f>IF(ISERROR(VLOOKUP($B36,'JP-2018 (Sub)'!$B$2:$D$73,3,FALSE)),"",VLOOKUP($B36,'JP-2018 (Sub)'!$B$2:$D$73,3,FALSE))</f>
        <v/>
      </c>
      <c r="L36" s="9" t="str">
        <f>IF(ISERROR(VLOOKUP($B36,'MX-2017 (Sub)'!$B$2:$D$73,3,FALSE)),"",VLOOKUP($B36,'MX-2017 (Sub)'!$B$2:$D$73,3,FALSE))</f>
        <v/>
      </c>
      <c r="M36" s="9" t="str">
        <f>IF(ISERROR(VLOOKUP($B36,'NL-2018 (Sub)'!$B$2:$D$73,3,FALSE)),"",VLOOKUP($B36,'NL-2018 (Sub)'!$B$2:$D$73,3,FALSE))</f>
        <v/>
      </c>
      <c r="N36" s="9">
        <f>IF(ISERROR(VLOOKUP($B36,'UK-2016 (Sub)'!$B$2:$D$73,3,FALSE)),"",VLOOKUP($B36,'UK-2016 (Sub)'!$B$2:$D$73,3,FALSE))</f>
        <v>2.8184892897406989E-4</v>
      </c>
      <c r="O36" s="9" t="str">
        <f>IF(ISERROR(VLOOKUP($B36,'US-2018 (Sub)'!$B$2:$D$73,3,FALSE)),"",VLOOKUP($B36,'US-2018 (Sub)'!$B$2:$D$73,3,FALSE))</f>
        <v/>
      </c>
    </row>
    <row r="37" spans="1:15" x14ac:dyDescent="0.25">
      <c r="A37" s="4" t="s">
        <v>116</v>
      </c>
      <c r="B37" s="4" t="s">
        <v>123</v>
      </c>
      <c r="C37" s="8" t="str">
        <f t="shared" si="1"/>
        <v/>
      </c>
      <c r="D37" s="9" t="str">
        <f>IF(ISERROR(VLOOKUP($B37,'AU-2020 (Sub)'!$B$2:$D$73,3,FALSE)),"",VLOOKUP($B37,'AU-2020 (Sub)'!$B$2:$D$73,3,FALSE))</f>
        <v/>
      </c>
      <c r="E37" s="9" t="str">
        <f>IF(ISERROR(VLOOKUP($B37,'BR-2020 (Sub)'!$B$2:$D$73,3,FALSE)),"",VLOOKUP($B37,'BR-2020 (Sub)'!$B$2:$D$73,3,FALSE))</f>
        <v/>
      </c>
      <c r="F37" s="9" t="str">
        <f>IF(ISERROR(VLOOKUP($B37,'CH-2016 (Sub)'!$B$2:$D$75,3,FALSE)),"",VLOOKUP($B37,'CH-2016 (Sub)'!$B$2:$D$75,3,FALSE))</f>
        <v/>
      </c>
      <c r="G37" s="9" t="str">
        <f>IF(ISERROR(VLOOKUP($B37,'DE-2016 (Sub)'!$B$2:$D$73,3,FALSE)),"",VLOOKUP($B37,'DE-2016 (Sub)'!$B$2:$D$73,3,FALSE))</f>
        <v/>
      </c>
      <c r="H37" s="9" t="str">
        <f>IF(ISERROR(VLOOKUP($B37,'EE-2019 (Sub)'!$B$2:$D$73,3,FALSE)),"",VLOOKUP($B37,'EE-2019 (Sub)'!$B$2:$D$73,3,FALSE))</f>
        <v/>
      </c>
      <c r="I37" s="9" t="str">
        <f>IF(ISERROR(VLOOKUP($B37,'FR-2018 (Sub)'!$B$2:$D$74,3,FALSE)),"",VLOOKUP($B37,'FR-2018 (Sub)'!$B$2:$D$74,3,FALSE))</f>
        <v/>
      </c>
      <c r="J37" s="9" t="str">
        <f>IF(ISERROR(VLOOKUP($B37,'IT-2017 (Sub)'!$B$2:$D$73,3,FALSE)),"",VLOOKUP($B37,'IT-2017 (Sub)'!$B$2:$D$73,3,FALSE))</f>
        <v/>
      </c>
      <c r="K37" s="9" t="str">
        <f>IF(ISERROR(VLOOKUP($B37,'JP-2018 (Sub)'!$B$2:$D$73,3,FALSE)),"",VLOOKUP($B37,'JP-2018 (Sub)'!$B$2:$D$73,3,FALSE))</f>
        <v/>
      </c>
      <c r="L37" s="9" t="str">
        <f>IF(ISERROR(VLOOKUP($B37,'MX-2017 (Sub)'!$B$2:$D$73,3,FALSE)),"",VLOOKUP($B37,'MX-2017 (Sub)'!$B$2:$D$73,3,FALSE))</f>
        <v/>
      </c>
      <c r="M37" s="9" t="str">
        <f>IF(ISERROR(VLOOKUP($B37,'NL-2018 (Sub)'!$B$2:$D$73,3,FALSE)),"",VLOOKUP($B37,'NL-2018 (Sub)'!$B$2:$D$73,3,FALSE))</f>
        <v/>
      </c>
      <c r="N37" s="9" t="str">
        <f>IF(ISERROR(VLOOKUP($B37,'UK-2016 (Sub)'!$B$2:$D$73,3,FALSE)),"",VLOOKUP($B37,'UK-2016 (Sub)'!$B$2:$D$73,3,FALSE))</f>
        <v/>
      </c>
      <c r="O37" s="9" t="str">
        <f>IF(ISERROR(VLOOKUP($B37,'US-2018 (Sub)'!$B$2:$D$73,3,FALSE)),"",VLOOKUP($B37,'US-2018 (Sub)'!$B$2:$D$73,3,FALSE))</f>
        <v/>
      </c>
    </row>
    <row r="38" spans="1:15" x14ac:dyDescent="0.25">
      <c r="A38" s="4" t="s">
        <v>116</v>
      </c>
      <c r="B38" s="4" t="s">
        <v>124</v>
      </c>
      <c r="C38" s="8">
        <f t="shared" si="1"/>
        <v>4.2417177203821991E-4</v>
      </c>
      <c r="D38" s="9" t="str">
        <f>IF(ISERROR(VLOOKUP($B38,'AU-2020 (Sub)'!$B$2:$D$73,3,FALSE)),"",VLOOKUP($B38,'AU-2020 (Sub)'!$B$2:$D$73,3,FALSE))</f>
        <v/>
      </c>
      <c r="E38" s="9">
        <f>IF(ISERROR(VLOOKUP($B38,'BR-2020 (Sub)'!$B$2:$D$73,3,FALSE)),"",VLOOKUP($B38,'BR-2020 (Sub)'!$B$2:$D$73,3,FALSE))</f>
        <v>2.066756226103131E-4</v>
      </c>
      <c r="F38" s="9" t="str">
        <f>IF(ISERROR(VLOOKUP($B38,'CH-2016 (Sub)'!$B$2:$D$75,3,FALSE)),"",VLOOKUP($B38,'CH-2016 (Sub)'!$B$2:$D$75,3,FALSE))</f>
        <v/>
      </c>
      <c r="G38" s="9">
        <f>IF(ISERROR(VLOOKUP($B38,'DE-2016 (Sub)'!$B$2:$D$73,3,FALSE)),"",VLOOKUP($B38,'DE-2016 (Sub)'!$B$2:$D$73,3,FALSE))</f>
        <v>3.7907505686125853E-4</v>
      </c>
      <c r="H38" s="9" t="str">
        <f>IF(ISERROR(VLOOKUP($B38,'EE-2019 (Sub)'!$B$2:$D$73,3,FALSE)),"",VLOOKUP($B38,'EE-2019 (Sub)'!$B$2:$D$73,3,FALSE))</f>
        <v/>
      </c>
      <c r="I38" s="9">
        <f>IF(ISERROR(VLOOKUP($B38,'FR-2018 (Sub)'!$B$2:$D$74,3,FALSE)),"",VLOOKUP($B38,'FR-2018 (Sub)'!$B$2:$D$74,3,FALSE))</f>
        <v>4.2096400757735212E-4</v>
      </c>
      <c r="J38" s="9" t="str">
        <f>IF(ISERROR(VLOOKUP($B38,'IT-2017 (Sub)'!$B$2:$D$73,3,FALSE)),"",VLOOKUP($B38,'IT-2017 (Sub)'!$B$2:$D$73,3,FALSE))</f>
        <v/>
      </c>
      <c r="K38" s="9" t="str">
        <f>IF(ISERROR(VLOOKUP($B38,'JP-2018 (Sub)'!$B$2:$D$73,3,FALSE)),"",VLOOKUP($B38,'JP-2018 (Sub)'!$B$2:$D$73,3,FALSE))</f>
        <v/>
      </c>
      <c r="L38" s="9" t="str">
        <f>IF(ISERROR(VLOOKUP($B38,'MX-2017 (Sub)'!$B$2:$D$73,3,FALSE)),"",VLOOKUP($B38,'MX-2017 (Sub)'!$B$2:$D$73,3,FALSE))</f>
        <v/>
      </c>
      <c r="M38" s="9" t="str">
        <f>IF(ISERROR(VLOOKUP($B38,'NL-2018 (Sub)'!$B$2:$D$73,3,FALSE)),"",VLOOKUP($B38,'NL-2018 (Sub)'!$B$2:$D$73,3,FALSE))</f>
        <v/>
      </c>
      <c r="N38" s="9" t="str">
        <f>IF(ISERROR(VLOOKUP($B38,'UK-2016 (Sub)'!$B$2:$D$73,3,FALSE)),"",VLOOKUP($B38,'UK-2016 (Sub)'!$B$2:$D$73,3,FALSE))</f>
        <v/>
      </c>
      <c r="O38" s="9">
        <f>IF(ISERROR(VLOOKUP($B38,'US-2018 (Sub)'!$B$2:$D$73,3,FALSE)),"",VLOOKUP($B38,'US-2018 (Sub)'!$B$2:$D$73,3,FALSE))</f>
        <v>6.8997240110395589E-4</v>
      </c>
    </row>
    <row r="39" spans="1:15" x14ac:dyDescent="0.25">
      <c r="A39" s="4" t="s">
        <v>116</v>
      </c>
      <c r="B39" s="4" t="s">
        <v>125</v>
      </c>
      <c r="C39" s="8">
        <f t="shared" si="1"/>
        <v>3.1067786979765505E-4</v>
      </c>
      <c r="D39" s="9" t="str">
        <f>IF(ISERROR(VLOOKUP($B39,'AU-2020 (Sub)'!$B$2:$D$73,3,FALSE)),"",VLOOKUP($B39,'AU-2020 (Sub)'!$B$2:$D$73,3,FALSE))</f>
        <v/>
      </c>
      <c r="E39" s="9">
        <f>IF(ISERROR(VLOOKUP($B39,'BR-2020 (Sub)'!$B$2:$D$73,3,FALSE)),"",VLOOKUP($B39,'BR-2020 (Sub)'!$B$2:$D$73,3,FALSE))</f>
        <v>2.066756226103131E-4</v>
      </c>
      <c r="F39" s="9">
        <f>IF(ISERROR(VLOOKUP($B39,'CH-2016 (Sub)'!$B$2:$D$75,3,FALSE)),"",VLOOKUP($B39,'CH-2016 (Sub)'!$B$2:$D$75,3,FALSE))</f>
        <v>3.9808917197452231E-4</v>
      </c>
      <c r="G39" s="9" t="str">
        <f>IF(ISERROR(VLOOKUP($B39,'DE-2016 (Sub)'!$B$2:$D$73,3,FALSE)),"",VLOOKUP($B39,'DE-2016 (Sub)'!$B$2:$D$73,3,FALSE))</f>
        <v/>
      </c>
      <c r="H39" s="9">
        <f>IF(ISERROR(VLOOKUP($B39,'EE-2019 (Sub)'!$B$2:$D$73,3,FALSE)),"",VLOOKUP($B39,'EE-2019 (Sub)'!$B$2:$D$73,3,FALSE))</f>
        <v>9.5301629657867148E-5</v>
      </c>
      <c r="I39" s="9">
        <f>IF(ISERROR(VLOOKUP($B39,'FR-2018 (Sub)'!$B$2:$D$74,3,FALSE)),"",VLOOKUP($B39,'FR-2018 (Sub)'!$B$2:$D$74,3,FALSE))</f>
        <v>1.4032133585911737E-4</v>
      </c>
      <c r="J39" s="9" t="str">
        <f>IF(ISERROR(VLOOKUP($B39,'IT-2017 (Sub)'!$B$2:$D$73,3,FALSE)),"",VLOOKUP($B39,'IT-2017 (Sub)'!$B$2:$D$73,3,FALSE))</f>
        <v/>
      </c>
      <c r="K39" s="9" t="str">
        <f>IF(ISERROR(VLOOKUP($B39,'JP-2018 (Sub)'!$B$2:$D$73,3,FALSE)),"",VLOOKUP($B39,'JP-2018 (Sub)'!$B$2:$D$73,3,FALSE))</f>
        <v/>
      </c>
      <c r="L39" s="9" t="str">
        <f>IF(ISERROR(VLOOKUP($B39,'MX-2017 (Sub)'!$B$2:$D$73,3,FALSE)),"",VLOOKUP($B39,'MX-2017 (Sub)'!$B$2:$D$73,3,FALSE))</f>
        <v/>
      </c>
      <c r="M39" s="9" t="str">
        <f>IF(ISERROR(VLOOKUP($B39,'NL-2018 (Sub)'!$B$2:$D$73,3,FALSE)),"",VLOOKUP($B39,'NL-2018 (Sub)'!$B$2:$D$73,3,FALSE))</f>
        <v/>
      </c>
      <c r="N39" s="9">
        <f>IF(ISERROR(VLOOKUP($B39,'UK-2016 (Sub)'!$B$2:$D$73,3,FALSE)),"",VLOOKUP($B39,'UK-2016 (Sub)'!$B$2:$D$73,3,FALSE))</f>
        <v>5.6369785794813977E-4</v>
      </c>
      <c r="O39" s="9">
        <f>IF(ISERROR(VLOOKUP($B39,'US-2018 (Sub)'!$B$2:$D$73,3,FALSE)),"",VLOOKUP($B39,'US-2018 (Sub)'!$B$2:$D$73,3,FALSE))</f>
        <v>4.5998160073597056E-4</v>
      </c>
    </row>
    <row r="40" spans="1:15" x14ac:dyDescent="0.25">
      <c r="A40" s="4" t="s">
        <v>116</v>
      </c>
      <c r="B40" s="4" t="s">
        <v>126</v>
      </c>
      <c r="C40" s="8">
        <f t="shared" si="1"/>
        <v>2.2999080036798528E-4</v>
      </c>
      <c r="D40" s="9" t="str">
        <f>IF(ISERROR(VLOOKUP($B40,'AU-2020 (Sub)'!$B$2:$D$73,3,FALSE)),"",VLOOKUP($B40,'AU-2020 (Sub)'!$B$2:$D$73,3,FALSE))</f>
        <v/>
      </c>
      <c r="E40" s="9" t="str">
        <f>IF(ISERROR(VLOOKUP($B40,'BR-2020 (Sub)'!$B$2:$D$73,3,FALSE)),"",VLOOKUP($B40,'BR-2020 (Sub)'!$B$2:$D$73,3,FALSE))</f>
        <v/>
      </c>
      <c r="F40" s="9" t="str">
        <f>IF(ISERROR(VLOOKUP($B40,'CH-2016 (Sub)'!$B$2:$D$75,3,FALSE)),"",VLOOKUP($B40,'CH-2016 (Sub)'!$B$2:$D$75,3,FALSE))</f>
        <v/>
      </c>
      <c r="G40" s="9" t="str">
        <f>IF(ISERROR(VLOOKUP($B40,'DE-2016 (Sub)'!$B$2:$D$73,3,FALSE)),"",VLOOKUP($B40,'DE-2016 (Sub)'!$B$2:$D$73,3,FALSE))</f>
        <v/>
      </c>
      <c r="H40" s="9" t="str">
        <f>IF(ISERROR(VLOOKUP($B40,'EE-2019 (Sub)'!$B$2:$D$73,3,FALSE)),"",VLOOKUP($B40,'EE-2019 (Sub)'!$B$2:$D$73,3,FALSE))</f>
        <v/>
      </c>
      <c r="I40" s="9" t="str">
        <f>IF(ISERROR(VLOOKUP($B40,'FR-2018 (Sub)'!$B$2:$D$74,3,FALSE)),"",VLOOKUP($B40,'FR-2018 (Sub)'!$B$2:$D$74,3,FALSE))</f>
        <v/>
      </c>
      <c r="J40" s="9" t="str">
        <f>IF(ISERROR(VLOOKUP($B40,'IT-2017 (Sub)'!$B$2:$D$73,3,FALSE)),"",VLOOKUP($B40,'IT-2017 (Sub)'!$B$2:$D$73,3,FALSE))</f>
        <v/>
      </c>
      <c r="K40" s="9" t="str">
        <f>IF(ISERROR(VLOOKUP($B40,'JP-2018 (Sub)'!$B$2:$D$73,3,FALSE)),"",VLOOKUP($B40,'JP-2018 (Sub)'!$B$2:$D$73,3,FALSE))</f>
        <v/>
      </c>
      <c r="L40" s="9" t="str">
        <f>IF(ISERROR(VLOOKUP($B40,'MX-2017 (Sub)'!$B$2:$D$73,3,FALSE)),"",VLOOKUP($B40,'MX-2017 (Sub)'!$B$2:$D$73,3,FALSE))</f>
        <v/>
      </c>
      <c r="M40" s="9" t="str">
        <f>IF(ISERROR(VLOOKUP($B40,'NL-2018 (Sub)'!$B$2:$D$73,3,FALSE)),"",VLOOKUP($B40,'NL-2018 (Sub)'!$B$2:$D$73,3,FALSE))</f>
        <v/>
      </c>
      <c r="N40" s="9" t="str">
        <f>IF(ISERROR(VLOOKUP($B40,'UK-2016 (Sub)'!$B$2:$D$73,3,FALSE)),"",VLOOKUP($B40,'UK-2016 (Sub)'!$B$2:$D$73,3,FALSE))</f>
        <v/>
      </c>
      <c r="O40" s="9">
        <f>IF(ISERROR(VLOOKUP($B40,'US-2018 (Sub)'!$B$2:$D$73,3,FALSE)),"",VLOOKUP($B40,'US-2018 (Sub)'!$B$2:$D$73,3,FALSE))</f>
        <v>2.2999080036798528E-4</v>
      </c>
    </row>
    <row r="41" spans="1:15" x14ac:dyDescent="0.25">
      <c r="A41" s="4" t="s">
        <v>116</v>
      </c>
      <c r="B41" s="4" t="s">
        <v>127</v>
      </c>
      <c r="C41" s="8">
        <f t="shared" si="1"/>
        <v>1.3104794995154618E-3</v>
      </c>
      <c r="D41" s="9">
        <f>IF(ISERROR(VLOOKUP($B41,'AU-2020 (Sub)'!$B$2:$D$73,3,FALSE)),"",VLOOKUP($B41,'AU-2020 (Sub)'!$B$2:$D$73,3,FALSE))</f>
        <v>1.4379084967320261E-3</v>
      </c>
      <c r="E41" s="9" t="str">
        <f>IF(ISERROR(VLOOKUP($B41,'BR-2020 (Sub)'!$B$2:$D$73,3,FALSE)),"",VLOOKUP($B41,'BR-2020 (Sub)'!$B$2:$D$73,3,FALSE))</f>
        <v/>
      </c>
      <c r="F41" s="9">
        <f>IF(ISERROR(VLOOKUP($B41,'CH-2016 (Sub)'!$B$2:$D$75,3,FALSE)),"",VLOOKUP($B41,'CH-2016 (Sub)'!$B$2:$D$75,3,FALSE))</f>
        <v>3.9808917197452231E-4</v>
      </c>
      <c r="G41" s="9" t="str">
        <f>IF(ISERROR(VLOOKUP($B41,'DE-2016 (Sub)'!$B$2:$D$73,3,FALSE)),"",VLOOKUP($B41,'DE-2016 (Sub)'!$B$2:$D$73,3,FALSE))</f>
        <v/>
      </c>
      <c r="H41" s="9">
        <f>IF(ISERROR(VLOOKUP($B41,'EE-2019 (Sub)'!$B$2:$D$73,3,FALSE)),"",VLOOKUP($B41,'EE-2019 (Sub)'!$B$2:$D$73,3,FALSE))</f>
        <v>9.5301629657867148E-5</v>
      </c>
      <c r="I41" s="9">
        <f>IF(ISERROR(VLOOKUP($B41,'FR-2018 (Sub)'!$B$2:$D$74,3,FALSE)),"",VLOOKUP($B41,'FR-2018 (Sub)'!$B$2:$D$74,3,FALSE))</f>
        <v>2.4556233775345542E-4</v>
      </c>
      <c r="J41" s="9" t="str">
        <f>IF(ISERROR(VLOOKUP($B41,'IT-2017 (Sub)'!$B$2:$D$73,3,FALSE)),"",VLOOKUP($B41,'IT-2017 (Sub)'!$B$2:$D$73,3,FALSE))</f>
        <v/>
      </c>
      <c r="K41" s="9">
        <f>IF(ISERROR(VLOOKUP($B41,'JP-2018 (Sub)'!$B$2:$D$73,3,FALSE)),"",VLOOKUP($B41,'JP-2018 (Sub)'!$B$2:$D$73,3,FALSE))</f>
        <v>4.7883547213177551E-4</v>
      </c>
      <c r="L41" s="9" t="str">
        <f>IF(ISERROR(VLOOKUP($B41,'MX-2017 (Sub)'!$B$2:$D$73,3,FALSE)),"",VLOOKUP($B41,'MX-2017 (Sub)'!$B$2:$D$73,3,FALSE))</f>
        <v/>
      </c>
      <c r="M41" s="9">
        <f>IF(ISERROR(VLOOKUP($B41,'NL-2018 (Sub)'!$B$2:$D$73,3,FALSE)),"",VLOOKUP($B41,'NL-2018 (Sub)'!$B$2:$D$73,3,FALSE))</f>
        <v>1.8960940462646946E-4</v>
      </c>
      <c r="N41" s="9">
        <f>IF(ISERROR(VLOOKUP($B41,'UK-2016 (Sub)'!$B$2:$D$73,3,FALSE)),"",VLOOKUP($B41,'UK-2016 (Sub)'!$B$2:$D$73,3,FALSE))</f>
        <v>2.3487410747839157E-3</v>
      </c>
      <c r="O41" s="9">
        <f>IF(ISERROR(VLOOKUP($B41,'US-2018 (Sub)'!$B$2:$D$73,3,FALSE)),"",VLOOKUP($B41,'US-2018 (Sub)'!$B$2:$D$73,3,FALSE))</f>
        <v>5.2897884084636615E-3</v>
      </c>
    </row>
    <row r="42" spans="1:15" x14ac:dyDescent="0.25">
      <c r="A42" s="4" t="s">
        <v>116</v>
      </c>
      <c r="B42" s="4" t="s">
        <v>128</v>
      </c>
      <c r="C42" s="8">
        <f t="shared" si="1"/>
        <v>7.6164971552018475E-4</v>
      </c>
      <c r="D42" s="9">
        <f>IF(ISERROR(VLOOKUP($B42,'AU-2020 (Sub)'!$B$2:$D$73,3,FALSE)),"",VLOOKUP($B42,'AU-2020 (Sub)'!$B$2:$D$73,3,FALSE))</f>
        <v>3.9215686274509802E-4</v>
      </c>
      <c r="E42" s="9" t="str">
        <f>IF(ISERROR(VLOOKUP($B42,'BR-2020 (Sub)'!$B$2:$D$73,3,FALSE)),"",VLOOKUP($B42,'BR-2020 (Sub)'!$B$2:$D$73,3,FALSE))</f>
        <v/>
      </c>
      <c r="F42" s="9">
        <f>IF(ISERROR(VLOOKUP($B42,'CH-2016 (Sub)'!$B$2:$D$75,3,FALSE)),"",VLOOKUP($B42,'CH-2016 (Sub)'!$B$2:$D$75,3,FALSE))</f>
        <v>3.9808917197452231E-4</v>
      </c>
      <c r="G42" s="9">
        <f>IF(ISERROR(VLOOKUP($B42,'DE-2016 (Sub)'!$B$2:$D$73,3,FALSE)),"",VLOOKUP($B42,'DE-2016 (Sub)'!$B$2:$D$73,3,FALSE))</f>
        <v>5.6861258529188779E-4</v>
      </c>
      <c r="H42" s="9" t="str">
        <f>IF(ISERROR(VLOOKUP($B42,'EE-2019 (Sub)'!$B$2:$D$73,3,FALSE)),"",VLOOKUP($B42,'EE-2019 (Sub)'!$B$2:$D$73,3,FALSE))</f>
        <v/>
      </c>
      <c r="I42" s="9">
        <f>IF(ISERROR(VLOOKUP($B42,'FR-2018 (Sub)'!$B$2:$D$74,3,FALSE)),"",VLOOKUP($B42,'FR-2018 (Sub)'!$B$2:$D$74,3,FALSE))</f>
        <v>2.8064267171823475E-4</v>
      </c>
      <c r="J42" s="9" t="str">
        <f>IF(ISERROR(VLOOKUP($B42,'IT-2017 (Sub)'!$B$2:$D$73,3,FALSE)),"",VLOOKUP($B42,'IT-2017 (Sub)'!$B$2:$D$73,3,FALSE))</f>
        <v/>
      </c>
      <c r="K42" s="9">
        <f>IF(ISERROR(VLOOKUP($B42,'JP-2018 (Sub)'!$B$2:$D$73,3,FALSE)),"",VLOOKUP($B42,'JP-2018 (Sub)'!$B$2:$D$73,3,FALSE))</f>
        <v>2.873012832790653E-4</v>
      </c>
      <c r="L42" s="9" t="str">
        <f>IF(ISERROR(VLOOKUP($B42,'MX-2017 (Sub)'!$B$2:$D$73,3,FALSE)),"",VLOOKUP($B42,'MX-2017 (Sub)'!$B$2:$D$73,3,FALSE))</f>
        <v/>
      </c>
      <c r="M42" s="9" t="str">
        <f>IF(ISERROR(VLOOKUP($B42,'NL-2018 (Sub)'!$B$2:$D$73,3,FALSE)),"",VLOOKUP($B42,'NL-2018 (Sub)'!$B$2:$D$73,3,FALSE))</f>
        <v/>
      </c>
      <c r="N42" s="9">
        <f>IF(ISERROR(VLOOKUP($B42,'UK-2016 (Sub)'!$B$2:$D$73,3,FALSE)),"",VLOOKUP($B42,'UK-2016 (Sub)'!$B$2:$D$73,3,FALSE))</f>
        <v>2.2547914317925591E-3</v>
      </c>
      <c r="O42" s="9">
        <f>IF(ISERROR(VLOOKUP($B42,'US-2018 (Sub)'!$B$2:$D$73,3,FALSE)),"",VLOOKUP($B42,'US-2018 (Sub)'!$B$2:$D$73,3,FALSE))</f>
        <v>1.1499540018399263E-3</v>
      </c>
    </row>
    <row r="43" spans="1:15" x14ac:dyDescent="0.25">
      <c r="A43" s="4" t="s">
        <v>129</v>
      </c>
      <c r="B43" s="4" t="s">
        <v>130</v>
      </c>
      <c r="C43" s="8">
        <f t="shared" si="1"/>
        <v>4.3023526033710957E-2</v>
      </c>
      <c r="D43" s="9">
        <f>IF(ISERROR(VLOOKUP($B43,'AU-2020 (Sub)'!$B$2:$D$73,3,FALSE)),"",VLOOKUP($B43,'AU-2020 (Sub)'!$B$2:$D$73,3,FALSE))</f>
        <v>5.1241830065359477E-2</v>
      </c>
      <c r="E43" s="9">
        <f>IF(ISERROR(VLOOKUP($B43,'BR-2020 (Sub)'!$B$2:$D$73,3,FALSE)),"",VLOOKUP($B43,'BR-2020 (Sub)'!$B$2:$D$73,3,FALSE))</f>
        <v>3.9888395163790433E-2</v>
      </c>
      <c r="F43" s="9">
        <f>IF(ISERROR(VLOOKUP($B43,'CH-2016 (Sub)'!$B$2:$D$75,3,FALSE)),"",VLOOKUP($B43,'CH-2016 (Sub)'!$B$2:$D$75,3,FALSE))</f>
        <v>4.8168789808917201E-2</v>
      </c>
      <c r="G43" s="9">
        <f>IF(ISERROR(VLOOKUP($B43,'DE-2016 (Sub)'!$B$2:$D$73,3,FALSE)),"",VLOOKUP($B43,'DE-2016 (Sub)'!$B$2:$D$73,3,FALSE))</f>
        <v>3.7149355572403335E-2</v>
      </c>
      <c r="H43" s="9">
        <f>IF(ISERROR(VLOOKUP($B43,'EE-2019 (Sub)'!$B$2:$D$73,3,FALSE)),"",VLOOKUP($B43,'EE-2019 (Sub)'!$B$2:$D$73,3,FALSE))</f>
        <v>3.5642809492042314E-2</v>
      </c>
      <c r="I43" s="9">
        <f>IF(ISERROR(VLOOKUP($B43,'FR-2018 (Sub)'!$B$2:$D$74,3,FALSE)),"",VLOOKUP($B43,'FR-2018 (Sub)'!$B$2:$D$74,3,FALSE))</f>
        <v>2.3047779414860029E-2</v>
      </c>
      <c r="J43" s="9">
        <f>IF(ISERROR(VLOOKUP($B43,'IT-2017 (Sub)'!$B$2:$D$73,3,FALSE)),"",VLOOKUP($B43,'IT-2017 (Sub)'!$B$2:$D$73,3,FALSE))</f>
        <v>5.1219512195121948E-2</v>
      </c>
      <c r="K43" s="9">
        <f>IF(ISERROR(VLOOKUP($B43,'JP-2018 (Sub)'!$B$2:$D$73,3,FALSE)),"",VLOOKUP($B43,'JP-2018 (Sub)'!$B$2:$D$73,3,FALSE))</f>
        <v>4.4627466002681478E-2</v>
      </c>
      <c r="L43" s="9">
        <f>IF(ISERROR(VLOOKUP($B43,'MX-2017 (Sub)'!$B$2:$D$73,3,FALSE)),"",VLOOKUP($B43,'MX-2017 (Sub)'!$B$2:$D$73,3,FALSE))</f>
        <v>3.4597875569044007E-2</v>
      </c>
      <c r="M43" s="9">
        <f>IF(ISERROR(VLOOKUP($B43,'NL-2018 (Sub)'!$B$2:$D$73,3,FALSE)),"",VLOOKUP($B43,'NL-2018 (Sub)'!$B$2:$D$73,3,FALSE))</f>
        <v>3.204398938187334E-2</v>
      </c>
      <c r="N43" s="9">
        <f>IF(ISERROR(VLOOKUP($B43,'UK-2016 (Sub)'!$B$2:$D$73,3,FALSE)),"",VLOOKUP($B43,'UK-2016 (Sub)'!$B$2:$D$73,3,FALSE))</f>
        <v>4.9887260428410372E-2</v>
      </c>
      <c r="O43" s="9">
        <f>IF(ISERROR(VLOOKUP($B43,'US-2018 (Sub)'!$B$2:$D$73,3,FALSE)),"",VLOOKUP($B43,'US-2018 (Sub)'!$B$2:$D$73,3,FALSE))</f>
        <v>6.8767249310027603E-2</v>
      </c>
    </row>
    <row r="44" spans="1:15" x14ac:dyDescent="0.25">
      <c r="A44" s="4" t="s">
        <v>129</v>
      </c>
      <c r="B44" s="4" t="s">
        <v>131</v>
      </c>
      <c r="C44" s="8">
        <f t="shared" si="1"/>
        <v>5.0891808462031577E-4</v>
      </c>
      <c r="D44" s="9" t="str">
        <f>IF(ISERROR(VLOOKUP($B44,'AU-2020 (Sub)'!$B$2:$D$73,3,FALSE)),"",VLOOKUP($B44,'AU-2020 (Sub)'!$B$2:$D$73,3,FALSE))</f>
        <v/>
      </c>
      <c r="E44" s="9">
        <f>IF(ISERROR(VLOOKUP($B44,'BR-2020 (Sub)'!$B$2:$D$73,3,FALSE)),"",VLOOKUP($B44,'BR-2020 (Sub)'!$B$2:$D$73,3,FALSE))</f>
        <v>3.1001343391546968E-4</v>
      </c>
      <c r="F44" s="9" t="str">
        <f>IF(ISERROR(VLOOKUP($B44,'CH-2016 (Sub)'!$B$2:$D$75,3,FALSE)),"",VLOOKUP($B44,'CH-2016 (Sub)'!$B$2:$D$75,3,FALSE))</f>
        <v/>
      </c>
      <c r="G44" s="9" t="str">
        <f>IF(ISERROR(VLOOKUP($B44,'DE-2016 (Sub)'!$B$2:$D$73,3,FALSE)),"",VLOOKUP($B44,'DE-2016 (Sub)'!$B$2:$D$73,3,FALSE))</f>
        <v/>
      </c>
      <c r="H44" s="9">
        <f>IF(ISERROR(VLOOKUP($B44,'EE-2019 (Sub)'!$B$2:$D$73,3,FALSE)),"",VLOOKUP($B44,'EE-2019 (Sub)'!$B$2:$D$73,3,FALSE))</f>
        <v>9.5301629657867148E-5</v>
      </c>
      <c r="I44" s="9">
        <f>IF(ISERROR(VLOOKUP($B44,'FR-2018 (Sub)'!$B$2:$D$74,3,FALSE)),"",VLOOKUP($B44,'FR-2018 (Sub)'!$B$2:$D$74,3,FALSE))</f>
        <v>3.1572300568301408E-4</v>
      </c>
      <c r="J44" s="9">
        <f>IF(ISERROR(VLOOKUP($B44,'IT-2017 (Sub)'!$B$2:$D$73,3,FALSE)),"",VLOOKUP($B44,'IT-2017 (Sub)'!$B$2:$D$73,3,FALSE))</f>
        <v>1.9512195121951219E-3</v>
      </c>
      <c r="K44" s="9">
        <f>IF(ISERROR(VLOOKUP($B44,'JP-2018 (Sub)'!$B$2:$D$73,3,FALSE)),"",VLOOKUP($B44,'JP-2018 (Sub)'!$B$2:$D$73,3,FALSE))</f>
        <v>2.873012832790653E-4</v>
      </c>
      <c r="L44" s="9" t="str">
        <f>IF(ISERROR(VLOOKUP($B44,'MX-2017 (Sub)'!$B$2:$D$73,3,FALSE)),"",VLOOKUP($B44,'MX-2017 (Sub)'!$B$2:$D$73,3,FALSE))</f>
        <v/>
      </c>
      <c r="M44" s="9" t="str">
        <f>IF(ISERROR(VLOOKUP($B44,'NL-2018 (Sub)'!$B$2:$D$73,3,FALSE)),"",VLOOKUP($B44,'NL-2018 (Sub)'!$B$2:$D$73,3,FALSE))</f>
        <v/>
      </c>
      <c r="N44" s="9">
        <f>IF(ISERROR(VLOOKUP($B44,'UK-2016 (Sub)'!$B$2:$D$73,3,FALSE)),"",VLOOKUP($B44,'UK-2016 (Sub)'!$B$2:$D$73,3,FALSE))</f>
        <v>9.3949642991356629E-5</v>
      </c>
      <c r="O44" s="9" t="str">
        <f>IF(ISERROR(VLOOKUP($B44,'US-2018 (Sub)'!$B$2:$D$73,3,FALSE)),"",VLOOKUP($B44,'US-2018 (Sub)'!$B$2:$D$73,3,FALSE))</f>
        <v/>
      </c>
    </row>
    <row r="45" spans="1:15" x14ac:dyDescent="0.25">
      <c r="A45" s="4" t="s">
        <v>129</v>
      </c>
      <c r="B45" s="4" t="s">
        <v>132</v>
      </c>
      <c r="C45" s="8">
        <f t="shared" si="1"/>
        <v>3.543372728157784E-3</v>
      </c>
      <c r="D45" s="9">
        <f>IF(ISERROR(VLOOKUP($B45,'AU-2020 (Sub)'!$B$2:$D$73,3,FALSE)),"",VLOOKUP($B45,'AU-2020 (Sub)'!$B$2:$D$73,3,FALSE))</f>
        <v>6.9281045751633987E-3</v>
      </c>
      <c r="E45" s="9">
        <f>IF(ISERROR(VLOOKUP($B45,'BR-2020 (Sub)'!$B$2:$D$73,3,FALSE)),"",VLOOKUP($B45,'BR-2020 (Sub)'!$B$2:$D$73,3,FALSE))</f>
        <v>5.0635527539526709E-3</v>
      </c>
      <c r="F45" s="9">
        <f>IF(ISERROR(VLOOKUP($B45,'CH-2016 (Sub)'!$B$2:$D$75,3,FALSE)),"",VLOOKUP($B45,'CH-2016 (Sub)'!$B$2:$D$75,3,FALSE))</f>
        <v>1.9904458598726115E-3</v>
      </c>
      <c r="G45" s="9">
        <f>IF(ISERROR(VLOOKUP($B45,'DE-2016 (Sub)'!$B$2:$D$73,3,FALSE)),"",VLOOKUP($B45,'DE-2016 (Sub)'!$B$2:$D$73,3,FALSE))</f>
        <v>1.7058377558756635E-3</v>
      </c>
      <c r="H45" s="9">
        <f>IF(ISERROR(VLOOKUP($B45,'EE-2019 (Sub)'!$B$2:$D$73,3,FALSE)),"",VLOOKUP($B45,'EE-2019 (Sub)'!$B$2:$D$73,3,FALSE))</f>
        <v>2.9543505193938818E-3</v>
      </c>
      <c r="I45" s="9">
        <f>IF(ISERROR(VLOOKUP($B45,'FR-2018 (Sub)'!$B$2:$D$74,3,FALSE)),"",VLOOKUP($B45,'FR-2018 (Sub)'!$B$2:$D$74,3,FALSE))</f>
        <v>1.718936364274188E-3</v>
      </c>
      <c r="J45" s="9">
        <f>IF(ISERROR(VLOOKUP($B45,'IT-2017 (Sub)'!$B$2:$D$73,3,FALSE)),"",VLOOKUP($B45,'IT-2017 (Sub)'!$B$2:$D$73,3,FALSE))</f>
        <v>5.3658536585365858E-3</v>
      </c>
      <c r="K45" s="9">
        <f>IF(ISERROR(VLOOKUP($B45,'JP-2018 (Sub)'!$B$2:$D$73,3,FALSE)),"",VLOOKUP($B45,'JP-2018 (Sub)'!$B$2:$D$73,3,FALSE))</f>
        <v>2.4899444550852325E-3</v>
      </c>
      <c r="L45" s="9">
        <f>IF(ISERROR(VLOOKUP($B45,'MX-2017 (Sub)'!$B$2:$D$73,3,FALSE)),"",VLOOKUP($B45,'MX-2017 (Sub)'!$B$2:$D$73,3,FALSE))</f>
        <v>1.2139605462822458E-3</v>
      </c>
      <c r="M45" s="9">
        <f>IF(ISERROR(VLOOKUP($B45,'NL-2018 (Sub)'!$B$2:$D$73,3,FALSE)),"",VLOOKUP($B45,'NL-2018 (Sub)'!$B$2:$D$73,3,FALSE))</f>
        <v>3.7921880925293893E-3</v>
      </c>
      <c r="N45" s="9">
        <f>IF(ISERROR(VLOOKUP($B45,'UK-2016 (Sub)'!$B$2:$D$73,3,FALSE)),"",VLOOKUP($B45,'UK-2016 (Sub)'!$B$2:$D$73,3,FALSE))</f>
        <v>4.6974821495678314E-3</v>
      </c>
      <c r="O45" s="9">
        <f>IF(ISERROR(VLOOKUP($B45,'US-2018 (Sub)'!$B$2:$D$73,3,FALSE)),"",VLOOKUP($B45,'US-2018 (Sub)'!$B$2:$D$73,3,FALSE))</f>
        <v>4.5998160073597054E-3</v>
      </c>
    </row>
    <row r="46" spans="1:15" x14ac:dyDescent="0.25">
      <c r="A46" s="4" t="s">
        <v>129</v>
      </c>
      <c r="B46" s="4" t="s">
        <v>133</v>
      </c>
      <c r="C46" s="8">
        <f t="shared" si="1"/>
        <v>7.6306449596869781E-3</v>
      </c>
      <c r="D46" s="9">
        <f>IF(ISERROR(VLOOKUP($B46,'AU-2020 (Sub)'!$B$2:$D$73,3,FALSE)),"",VLOOKUP($B46,'AU-2020 (Sub)'!$B$2:$D$73,3,FALSE))</f>
        <v>9.0196078431372551E-3</v>
      </c>
      <c r="E46" s="9">
        <f>IF(ISERROR(VLOOKUP($B46,'BR-2020 (Sub)'!$B$2:$D$73,3,FALSE)),"",VLOOKUP($B46,'BR-2020 (Sub)'!$B$2:$D$73,3,FALSE))</f>
        <v>7.7503358478867414E-3</v>
      </c>
      <c r="F46" s="9">
        <f>IF(ISERROR(VLOOKUP($B46,'CH-2016 (Sub)'!$B$2:$D$75,3,FALSE)),"",VLOOKUP($B46,'CH-2016 (Sub)'!$B$2:$D$75,3,FALSE))</f>
        <v>2.3885350318471337E-3</v>
      </c>
      <c r="G46" s="9">
        <f>IF(ISERROR(VLOOKUP($B46,'DE-2016 (Sub)'!$B$2:$D$73,3,FALSE)),"",VLOOKUP($B46,'DE-2016 (Sub)'!$B$2:$D$73,3,FALSE))</f>
        <v>1.0993176648976498E-2</v>
      </c>
      <c r="H46" s="9">
        <f>IF(ISERROR(VLOOKUP($B46,'EE-2019 (Sub)'!$B$2:$D$73,3,FALSE)),"",VLOOKUP($B46,'EE-2019 (Sub)'!$B$2:$D$73,3,FALSE))</f>
        <v>1.2198608596206995E-2</v>
      </c>
      <c r="I46" s="9">
        <f>IF(ISERROR(VLOOKUP($B46,'FR-2018 (Sub)'!$B$2:$D$74,3,FALSE)),"",VLOOKUP($B46,'FR-2018 (Sub)'!$B$2:$D$74,3,FALSE))</f>
        <v>6.1039781098716061E-3</v>
      </c>
      <c r="J46" s="9">
        <f>IF(ISERROR(VLOOKUP($B46,'IT-2017 (Sub)'!$B$2:$D$73,3,FALSE)),"",VLOOKUP($B46,'IT-2017 (Sub)'!$B$2:$D$73,3,FALSE))</f>
        <v>5.3658536585365858E-3</v>
      </c>
      <c r="K46" s="9">
        <f>IF(ISERROR(VLOOKUP($B46,'JP-2018 (Sub)'!$B$2:$D$73,3,FALSE)),"",VLOOKUP($B46,'JP-2018 (Sub)'!$B$2:$D$73,3,FALSE))</f>
        <v>5.7460256655813063E-3</v>
      </c>
      <c r="L46" s="9">
        <f>IF(ISERROR(VLOOKUP($B46,'MX-2017 (Sub)'!$B$2:$D$73,3,FALSE)),"",VLOOKUP($B46,'MX-2017 (Sub)'!$B$2:$D$73,3,FALSE))</f>
        <v>9.104704097116844E-3</v>
      </c>
      <c r="M46" s="9">
        <f>IF(ISERROR(VLOOKUP($B46,'NL-2018 (Sub)'!$B$2:$D$73,3,FALSE)),"",VLOOKUP($B46,'NL-2018 (Sub)'!$B$2:$D$73,3,FALSE))</f>
        <v>3.6025786879029199E-3</v>
      </c>
      <c r="N46" s="9">
        <f>IF(ISERROR(VLOOKUP($B46,'UK-2016 (Sub)'!$B$2:$D$73,3,FALSE)),"",VLOOKUP($B46,'UK-2016 (Sub)'!$B$2:$D$73,3,FALSE))</f>
        <v>9.8647125140924469E-3</v>
      </c>
      <c r="O46" s="9">
        <f>IF(ISERROR(VLOOKUP($B46,'US-2018 (Sub)'!$B$2:$D$73,3,FALSE)),"",VLOOKUP($B46,'US-2018 (Sub)'!$B$2:$D$73,3,FALSE))</f>
        <v>9.4296228150873972E-3</v>
      </c>
    </row>
    <row r="47" spans="1:15" x14ac:dyDescent="0.25">
      <c r="A47" s="4" t="s">
        <v>134</v>
      </c>
      <c r="B47" s="4" t="s">
        <v>135</v>
      </c>
      <c r="C47" s="8">
        <f t="shared" si="1"/>
        <v>8.9721253637089116E-4</v>
      </c>
      <c r="D47" s="9">
        <f>IF(ISERROR(VLOOKUP($B47,'AU-2020 (Sub)'!$B$2:$D$73,3,FALSE)),"",VLOOKUP($B47,'AU-2020 (Sub)'!$B$2:$D$73,3,FALSE))</f>
        <v>7.8431372549019605E-4</v>
      </c>
      <c r="E47" s="9">
        <f>IF(ISERROR(VLOOKUP($B47,'BR-2020 (Sub)'!$B$2:$D$73,3,FALSE)),"",VLOOKUP($B47,'BR-2020 (Sub)'!$B$2:$D$73,3,FALSE))</f>
        <v>3.1001343391546968E-4</v>
      </c>
      <c r="F47" s="9" t="str">
        <f>IF(ISERROR(VLOOKUP($B47,'CH-2016 (Sub)'!$B$2:$D$75,3,FALSE)),"",VLOOKUP($B47,'CH-2016 (Sub)'!$B$2:$D$75,3,FALSE))</f>
        <v/>
      </c>
      <c r="G47" s="9">
        <f>IF(ISERROR(VLOOKUP($B47,'DE-2016 (Sub)'!$B$2:$D$73,3,FALSE)),"",VLOOKUP($B47,'DE-2016 (Sub)'!$B$2:$D$73,3,FALSE))</f>
        <v>1.8953752843062926E-4</v>
      </c>
      <c r="H47" s="9">
        <f>IF(ISERROR(VLOOKUP($B47,'EE-2019 (Sub)'!$B$2:$D$73,3,FALSE)),"",VLOOKUP($B47,'EE-2019 (Sub)'!$B$2:$D$73,3,FALSE))</f>
        <v>9.5301629657867148E-5</v>
      </c>
      <c r="I47" s="9">
        <f>IF(ISERROR(VLOOKUP($B47,'FR-2018 (Sub)'!$B$2:$D$74,3,FALSE)),"",VLOOKUP($B47,'FR-2018 (Sub)'!$B$2:$D$74,3,FALSE))</f>
        <v>1.9644987020276433E-3</v>
      </c>
      <c r="J47" s="9">
        <f>IF(ISERROR(VLOOKUP($B47,'IT-2017 (Sub)'!$B$2:$D$73,3,FALSE)),"",VLOOKUP($B47,'IT-2017 (Sub)'!$B$2:$D$73,3,FALSE))</f>
        <v>4.8780487804878049E-4</v>
      </c>
      <c r="K47" s="9">
        <f>IF(ISERROR(VLOOKUP($B47,'JP-2018 (Sub)'!$B$2:$D$73,3,FALSE)),"",VLOOKUP($B47,'JP-2018 (Sub)'!$B$2:$D$73,3,FALSE))</f>
        <v>6.7036966098448576E-4</v>
      </c>
      <c r="L47" s="9">
        <f>IF(ISERROR(VLOOKUP($B47,'MX-2017 (Sub)'!$B$2:$D$73,3,FALSE)),"",VLOOKUP($B47,'MX-2017 (Sub)'!$B$2:$D$73,3,FALSE))</f>
        <v>3.0349013657056146E-4</v>
      </c>
      <c r="M47" s="9">
        <f>IF(ISERROR(VLOOKUP($B47,'NL-2018 (Sub)'!$B$2:$D$73,3,FALSE)),"",VLOOKUP($B47,'NL-2018 (Sub)'!$B$2:$D$73,3,FALSE))</f>
        <v>1.1376564277588168E-3</v>
      </c>
      <c r="N47" s="9">
        <f>IF(ISERROR(VLOOKUP($B47,'UK-2016 (Sub)'!$B$2:$D$73,3,FALSE)),"",VLOOKUP($B47,'UK-2016 (Sub)'!$B$2:$D$73,3,FALSE))</f>
        <v>3.0063885757234121E-3</v>
      </c>
      <c r="O47" s="9">
        <f>IF(ISERROR(VLOOKUP($B47,'US-2018 (Sub)'!$B$2:$D$73,3,FALSE)),"",VLOOKUP($B47,'US-2018 (Sub)'!$B$2:$D$73,3,FALSE))</f>
        <v>9.1996320147194111E-4</v>
      </c>
    </row>
    <row r="48" spans="1:15" x14ac:dyDescent="0.25">
      <c r="A48" s="4" t="s">
        <v>134</v>
      </c>
      <c r="B48" s="4" t="s">
        <v>136</v>
      </c>
      <c r="C48" s="8">
        <f t="shared" si="1"/>
        <v>1.00492691480716E-2</v>
      </c>
      <c r="D48" s="9">
        <f>IF(ISERROR(VLOOKUP($B48,'AU-2020 (Sub)'!$B$2:$D$73,3,FALSE)),"",VLOOKUP($B48,'AU-2020 (Sub)'!$B$2:$D$73,3,FALSE))</f>
        <v>7.3202614379084966E-3</v>
      </c>
      <c r="E48" s="9">
        <f>IF(ISERROR(VLOOKUP($B48,'BR-2020 (Sub)'!$B$2:$D$73,3,FALSE)),"",VLOOKUP($B48,'BR-2020 (Sub)'!$B$2:$D$73,3,FALSE))</f>
        <v>4.5468636974268888E-3</v>
      </c>
      <c r="F48" s="9">
        <f>IF(ISERROR(VLOOKUP($B48,'CH-2016 (Sub)'!$B$2:$D$75,3,FALSE)),"",VLOOKUP($B48,'CH-2016 (Sub)'!$B$2:$D$75,3,FALSE))</f>
        <v>1.2738853503184714E-2</v>
      </c>
      <c r="G48" s="9">
        <f>IF(ISERROR(VLOOKUP($B48,'DE-2016 (Sub)'!$B$2:$D$73,3,FALSE)),"",VLOOKUP($B48,'DE-2016 (Sub)'!$B$2:$D$73,3,FALSE))</f>
        <v>1.2509476876421531E-2</v>
      </c>
      <c r="H48" s="9">
        <f>IF(ISERROR(VLOOKUP($B48,'EE-2019 (Sub)'!$B$2:$D$73,3,FALSE)),"",VLOOKUP($B48,'EE-2019 (Sub)'!$B$2:$D$73,3,FALSE))</f>
        <v>1.0006671114076051E-2</v>
      </c>
      <c r="I48" s="9">
        <f>IF(ISERROR(VLOOKUP($B48,'FR-2018 (Sub)'!$B$2:$D$74,3,FALSE)),"",VLOOKUP($B48,'FR-2018 (Sub)'!$B$2:$D$74,3,FALSE))</f>
        <v>1.3856731916087842E-2</v>
      </c>
      <c r="J48" s="9">
        <f>IF(ISERROR(VLOOKUP($B48,'IT-2017 (Sub)'!$B$2:$D$73,3,FALSE)),"",VLOOKUP($B48,'IT-2017 (Sub)'!$B$2:$D$73,3,FALSE))</f>
        <v>0.02</v>
      </c>
      <c r="K48" s="9">
        <f>IF(ISERROR(VLOOKUP($B48,'JP-2018 (Sub)'!$B$2:$D$73,3,FALSE)),"",VLOOKUP($B48,'JP-2018 (Sub)'!$B$2:$D$73,3,FALSE))</f>
        <v>7.2782991764029879E-3</v>
      </c>
      <c r="L48" s="9">
        <f>IF(ISERROR(VLOOKUP($B48,'MX-2017 (Sub)'!$B$2:$D$73,3,FALSE)),"",VLOOKUP($B48,'MX-2017 (Sub)'!$B$2:$D$73,3,FALSE))</f>
        <v>3.0349013657056147E-3</v>
      </c>
      <c r="M48" s="9">
        <f>IF(ISERROR(VLOOKUP($B48,'NL-2018 (Sub)'!$B$2:$D$73,3,FALSE)),"",VLOOKUP($B48,'NL-2018 (Sub)'!$B$2:$D$73,3,FALSE))</f>
        <v>5.1194539249146756E-3</v>
      </c>
      <c r="N48" s="9">
        <f>IF(ISERROR(VLOOKUP($B48,'UK-2016 (Sub)'!$B$2:$D$73,3,FALSE)),"",VLOOKUP($B48,'UK-2016 (Sub)'!$B$2:$D$73,3,FALSE))</f>
        <v>1.4750093949642992E-2</v>
      </c>
      <c r="O48" s="9">
        <f>IF(ISERROR(VLOOKUP($B48,'US-2018 (Sub)'!$B$2:$D$73,3,FALSE)),"",VLOOKUP($B48,'US-2018 (Sub)'!$B$2:$D$73,3,FALSE))</f>
        <v>9.4296228150873972E-3</v>
      </c>
    </row>
    <row r="49" spans="1:15" x14ac:dyDescent="0.25">
      <c r="A49" s="4" t="s">
        <v>134</v>
      </c>
      <c r="B49" s="4" t="s">
        <v>137</v>
      </c>
      <c r="C49" s="8">
        <f t="shared" si="1"/>
        <v>1.4878563965043513E-3</v>
      </c>
      <c r="D49" s="9">
        <f>IF(ISERROR(VLOOKUP($B49,'AU-2020 (Sub)'!$B$2:$D$73,3,FALSE)),"",VLOOKUP($B49,'AU-2020 (Sub)'!$B$2:$D$73,3,FALSE))</f>
        <v>1.5686274509803921E-3</v>
      </c>
      <c r="E49" s="9" t="str">
        <f>IF(ISERROR(VLOOKUP($B49,'BR-2020 (Sub)'!$B$2:$D$73,3,FALSE)),"",VLOOKUP($B49,'BR-2020 (Sub)'!$B$2:$D$73,3,FALSE))</f>
        <v/>
      </c>
      <c r="F49" s="9">
        <f>IF(ISERROR(VLOOKUP($B49,'CH-2016 (Sub)'!$B$2:$D$75,3,FALSE)),"",VLOOKUP($B49,'CH-2016 (Sub)'!$B$2:$D$75,3,FALSE))</f>
        <v>7.9617834394904463E-4</v>
      </c>
      <c r="G49" s="9">
        <f>IF(ISERROR(VLOOKUP($B49,'DE-2016 (Sub)'!$B$2:$D$73,3,FALSE)),"",VLOOKUP($B49,'DE-2016 (Sub)'!$B$2:$D$73,3,FALSE))</f>
        <v>1.8953752843062926E-4</v>
      </c>
      <c r="H49" s="9">
        <f>IF(ISERROR(VLOOKUP($B49,'EE-2019 (Sub)'!$B$2:$D$73,3,FALSE)),"",VLOOKUP($B49,'EE-2019 (Sub)'!$B$2:$D$73,3,FALSE))</f>
        <v>3.8120651863146859E-4</v>
      </c>
      <c r="I49" s="9">
        <f>IF(ISERROR(VLOOKUP($B49,'FR-2018 (Sub)'!$B$2:$D$74,3,FALSE)),"",VLOOKUP($B49,'FR-2018 (Sub)'!$B$2:$D$74,3,FALSE))</f>
        <v>7.7176734722514558E-4</v>
      </c>
      <c r="J49" s="9">
        <f>IF(ISERROR(VLOOKUP($B49,'IT-2017 (Sub)'!$B$2:$D$73,3,FALSE)),"",VLOOKUP($B49,'IT-2017 (Sub)'!$B$2:$D$73,3,FALSE))</f>
        <v>4.8780487804878049E-4</v>
      </c>
      <c r="K49" s="9">
        <f>IF(ISERROR(VLOOKUP($B49,'JP-2018 (Sub)'!$B$2:$D$73,3,FALSE)),"",VLOOKUP($B49,'JP-2018 (Sub)'!$B$2:$D$73,3,FALSE))</f>
        <v>1.2449722275426163E-3</v>
      </c>
      <c r="L49" s="9" t="str">
        <f>IF(ISERROR(VLOOKUP($B49,'MX-2017 (Sub)'!$B$2:$D$73,3,FALSE)),"",VLOOKUP($B49,'MX-2017 (Sub)'!$B$2:$D$73,3,FALSE))</f>
        <v/>
      </c>
      <c r="M49" s="9">
        <f>IF(ISERROR(VLOOKUP($B49,'NL-2018 (Sub)'!$B$2:$D$73,3,FALSE)),"",VLOOKUP($B49,'NL-2018 (Sub)'!$B$2:$D$73,3,FALSE))</f>
        <v>5.6882821387940839E-4</v>
      </c>
      <c r="N49" s="9">
        <f>IF(ISERROR(VLOOKUP($B49,'UK-2016 (Sub)'!$B$2:$D$73,3,FALSE)),"",VLOOKUP($B49,'UK-2016 (Sub)'!$B$2:$D$73,3,FALSE))</f>
        <v>4.039834648628335E-3</v>
      </c>
      <c r="O49" s="9">
        <f>IF(ISERROR(VLOOKUP($B49,'US-2018 (Sub)'!$B$2:$D$73,3,FALSE)),"",VLOOKUP($B49,'US-2018 (Sub)'!$B$2:$D$73,3,FALSE))</f>
        <v>4.829806807727691E-3</v>
      </c>
    </row>
    <row r="50" spans="1:15" x14ac:dyDescent="0.25">
      <c r="A50" s="4" t="s">
        <v>134</v>
      </c>
      <c r="B50" s="4" t="s">
        <v>138</v>
      </c>
      <c r="C50" s="8">
        <f t="shared" si="1"/>
        <v>4.4005002851202164E-3</v>
      </c>
      <c r="D50" s="9">
        <f>IF(ISERROR(VLOOKUP($B50,'AU-2020 (Sub)'!$B$2:$D$73,3,FALSE)),"",VLOOKUP($B50,'AU-2020 (Sub)'!$B$2:$D$73,3,FALSE))</f>
        <v>4.9673202614379085E-3</v>
      </c>
      <c r="E50" s="9">
        <f>IF(ISERROR(VLOOKUP($B50,'BR-2020 (Sub)'!$B$2:$D$73,3,FALSE)),"",VLOOKUP($B50,'BR-2020 (Sub)'!$B$2:$D$73,3,FALSE))</f>
        <v>2.6867830939340705E-3</v>
      </c>
      <c r="F50" s="9">
        <f>IF(ISERROR(VLOOKUP($B50,'CH-2016 (Sub)'!$B$2:$D$75,3,FALSE)),"",VLOOKUP($B50,'CH-2016 (Sub)'!$B$2:$D$75,3,FALSE))</f>
        <v>3.1847133757961785E-3</v>
      </c>
      <c r="G50" s="9">
        <f>IF(ISERROR(VLOOKUP($B50,'DE-2016 (Sub)'!$B$2:$D$73,3,FALSE)),"",VLOOKUP($B50,'DE-2016 (Sub)'!$B$2:$D$73,3,FALSE))</f>
        <v>4.5489006823351023E-3</v>
      </c>
      <c r="H50" s="9">
        <f>IF(ISERROR(VLOOKUP($B50,'EE-2019 (Sub)'!$B$2:$D$73,3,FALSE)),"",VLOOKUP($B50,'EE-2019 (Sub)'!$B$2:$D$73,3,FALSE))</f>
        <v>6.2899075574192323E-3</v>
      </c>
      <c r="I50" s="9">
        <f>IF(ISERROR(VLOOKUP($B50,'FR-2018 (Sub)'!$B$2:$D$74,3,FALSE)),"",VLOOKUP($B50,'FR-2018 (Sub)'!$B$2:$D$74,3,FALSE))</f>
        <v>7.4019504665684419E-3</v>
      </c>
      <c r="J50" s="9">
        <f>IF(ISERROR(VLOOKUP($B50,'IT-2017 (Sub)'!$B$2:$D$73,3,FALSE)),"",VLOOKUP($B50,'IT-2017 (Sub)'!$B$2:$D$73,3,FALSE))</f>
        <v>3.9024390243902439E-3</v>
      </c>
      <c r="K50" s="9">
        <f>IF(ISERROR(VLOOKUP($B50,'JP-2018 (Sub)'!$B$2:$D$73,3,FALSE)),"",VLOOKUP($B50,'JP-2018 (Sub)'!$B$2:$D$73,3,FALSE))</f>
        <v>2.1068760773798123E-3</v>
      </c>
      <c r="L50" s="9">
        <f>IF(ISERROR(VLOOKUP($B50,'MX-2017 (Sub)'!$B$2:$D$73,3,FALSE)),"",VLOOKUP($B50,'MX-2017 (Sub)'!$B$2:$D$73,3,FALSE))</f>
        <v>1.8209408194233688E-3</v>
      </c>
      <c r="M50" s="9">
        <f>IF(ISERROR(VLOOKUP($B50,'NL-2018 (Sub)'!$B$2:$D$73,3,FALSE)),"",VLOOKUP($B50,'NL-2018 (Sub)'!$B$2:$D$73,3,FALSE))</f>
        <v>6.0675009480470228E-3</v>
      </c>
      <c r="N50" s="9">
        <f>IF(ISERROR(VLOOKUP($B50,'UK-2016 (Sub)'!$B$2:$D$73,3,FALSE)),"",VLOOKUP($B50,'UK-2016 (Sub)'!$B$2:$D$73,3,FALSE))</f>
        <v>5.9188275084554676E-3</v>
      </c>
      <c r="O50" s="9">
        <f>IF(ISERROR(VLOOKUP($B50,'US-2018 (Sub)'!$B$2:$D$73,3,FALSE)),"",VLOOKUP($B50,'US-2018 (Sub)'!$B$2:$D$73,3,FALSE))</f>
        <v>3.9098436062557501E-3</v>
      </c>
    </row>
    <row r="51" spans="1:15" x14ac:dyDescent="0.25">
      <c r="A51" s="4" t="s">
        <v>134</v>
      </c>
      <c r="B51" s="4" t="s">
        <v>139</v>
      </c>
      <c r="C51" s="8">
        <f t="shared" si="1"/>
        <v>2.9208874732639567E-4</v>
      </c>
      <c r="D51" s="9">
        <f>IF(ISERROR(VLOOKUP($B51,'AU-2020 (Sub)'!$B$2:$D$73,3,FALSE)),"",VLOOKUP($B51,'AU-2020 (Sub)'!$B$2:$D$73,3,FALSE))</f>
        <v>2.6143790849673205E-4</v>
      </c>
      <c r="E51" s="9" t="str">
        <f>IF(ISERROR(VLOOKUP($B51,'BR-2020 (Sub)'!$B$2:$D$73,3,FALSE)),"",VLOOKUP($B51,'BR-2020 (Sub)'!$B$2:$D$73,3,FALSE))</f>
        <v/>
      </c>
      <c r="F51" s="9" t="str">
        <f>IF(ISERROR(VLOOKUP($B51,'CH-2016 (Sub)'!$B$2:$D$75,3,FALSE)),"",VLOOKUP($B51,'CH-2016 (Sub)'!$B$2:$D$75,3,FALSE))</f>
        <v/>
      </c>
      <c r="G51" s="9">
        <f>IF(ISERROR(VLOOKUP($B51,'DE-2016 (Sub)'!$B$2:$D$73,3,FALSE)),"",VLOOKUP($B51,'DE-2016 (Sub)'!$B$2:$D$73,3,FALSE))</f>
        <v>1.8953752843062926E-4</v>
      </c>
      <c r="H51" s="9" t="str">
        <f>IF(ISERROR(VLOOKUP($B51,'EE-2019 (Sub)'!$B$2:$D$73,3,FALSE)),"",VLOOKUP($B51,'EE-2019 (Sub)'!$B$2:$D$73,3,FALSE))</f>
        <v/>
      </c>
      <c r="I51" s="9">
        <f>IF(ISERROR(VLOOKUP($B51,'FR-2018 (Sub)'!$B$2:$D$74,3,FALSE)),"",VLOOKUP($B51,'FR-2018 (Sub)'!$B$2:$D$74,3,FALSE))</f>
        <v>5.9636567740124888E-4</v>
      </c>
      <c r="J51" s="9" t="str">
        <f>IF(ISERROR(VLOOKUP($B51,'IT-2017 (Sub)'!$B$2:$D$73,3,FALSE)),"",VLOOKUP($B51,'IT-2017 (Sub)'!$B$2:$D$73,3,FALSE))</f>
        <v/>
      </c>
      <c r="K51" s="9">
        <f>IF(ISERROR(VLOOKUP($B51,'JP-2018 (Sub)'!$B$2:$D$73,3,FALSE)),"",VLOOKUP($B51,'JP-2018 (Sub)'!$B$2:$D$73,3,FALSE))</f>
        <v>2.873012832790653E-4</v>
      </c>
      <c r="L51" s="9" t="str">
        <f>IF(ISERROR(VLOOKUP($B51,'MX-2017 (Sub)'!$B$2:$D$73,3,FALSE)),"",VLOOKUP($B51,'MX-2017 (Sub)'!$B$2:$D$73,3,FALSE))</f>
        <v/>
      </c>
      <c r="M51" s="9" t="str">
        <f>IF(ISERROR(VLOOKUP($B51,'NL-2018 (Sub)'!$B$2:$D$73,3,FALSE)),"",VLOOKUP($B51,'NL-2018 (Sub)'!$B$2:$D$73,3,FALSE))</f>
        <v/>
      </c>
      <c r="N51" s="9">
        <f>IF(ISERROR(VLOOKUP($B51,'UK-2016 (Sub)'!$B$2:$D$73,3,FALSE)),"",VLOOKUP($B51,'UK-2016 (Sub)'!$B$2:$D$73,3,FALSE))</f>
        <v>1.8789928598271326E-4</v>
      </c>
      <c r="O51" s="9">
        <f>IF(ISERROR(VLOOKUP($B51,'US-2018 (Sub)'!$B$2:$D$73,3,FALSE)),"",VLOOKUP($B51,'US-2018 (Sub)'!$B$2:$D$73,3,FALSE))</f>
        <v>2.2999080036798528E-4</v>
      </c>
    </row>
    <row r="52" spans="1:15" x14ac:dyDescent="0.25">
      <c r="A52" s="4" t="s">
        <v>134</v>
      </c>
      <c r="B52" s="4" t="s">
        <v>140</v>
      </c>
      <c r="C52" s="8">
        <f t="shared" si="1"/>
        <v>2.2999080036798528E-4</v>
      </c>
      <c r="D52" s="9" t="str">
        <f>IF(ISERROR(VLOOKUP($B52,'AU-2020 (Sub)'!$B$2:$D$73,3,FALSE)),"",VLOOKUP($B52,'AU-2020 (Sub)'!$B$2:$D$73,3,FALSE))</f>
        <v/>
      </c>
      <c r="E52" s="9" t="str">
        <f>IF(ISERROR(VLOOKUP($B52,'BR-2020 (Sub)'!$B$2:$D$73,3,FALSE)),"",VLOOKUP($B52,'BR-2020 (Sub)'!$B$2:$D$73,3,FALSE))</f>
        <v/>
      </c>
      <c r="F52" s="9" t="str">
        <f>IF(ISERROR(VLOOKUP($B52,'CH-2016 (Sub)'!$B$2:$D$75,3,FALSE)),"",VLOOKUP($B52,'CH-2016 (Sub)'!$B$2:$D$75,3,FALSE))</f>
        <v/>
      </c>
      <c r="G52" s="9" t="str">
        <f>IF(ISERROR(VLOOKUP($B52,'DE-2016 (Sub)'!$B$2:$D$73,3,FALSE)),"",VLOOKUP($B52,'DE-2016 (Sub)'!$B$2:$D$73,3,FALSE))</f>
        <v/>
      </c>
      <c r="H52" s="9" t="str">
        <f>IF(ISERROR(VLOOKUP($B52,'EE-2019 (Sub)'!$B$2:$D$73,3,FALSE)),"",VLOOKUP($B52,'EE-2019 (Sub)'!$B$2:$D$73,3,FALSE))</f>
        <v/>
      </c>
      <c r="I52" s="9" t="str">
        <f>IF(ISERROR(VLOOKUP($B52,'FR-2018 (Sub)'!$B$2:$D$74,3,FALSE)),"",VLOOKUP($B52,'FR-2018 (Sub)'!$B$2:$D$74,3,FALSE))</f>
        <v/>
      </c>
      <c r="J52" s="9" t="str">
        <f>IF(ISERROR(VLOOKUP($B52,'IT-2017 (Sub)'!$B$2:$D$73,3,FALSE)),"",VLOOKUP($B52,'IT-2017 (Sub)'!$B$2:$D$73,3,FALSE))</f>
        <v/>
      </c>
      <c r="K52" s="9" t="str">
        <f>IF(ISERROR(VLOOKUP($B52,'JP-2018 (Sub)'!$B$2:$D$73,3,FALSE)),"",VLOOKUP($B52,'JP-2018 (Sub)'!$B$2:$D$73,3,FALSE))</f>
        <v/>
      </c>
      <c r="L52" s="9" t="str">
        <f>IF(ISERROR(VLOOKUP($B52,'MX-2017 (Sub)'!$B$2:$D$73,3,FALSE)),"",VLOOKUP($B52,'MX-2017 (Sub)'!$B$2:$D$73,3,FALSE))</f>
        <v/>
      </c>
      <c r="M52" s="9" t="str">
        <f>IF(ISERROR(VLOOKUP($B52,'NL-2018 (Sub)'!$B$2:$D$73,3,FALSE)),"",VLOOKUP($B52,'NL-2018 (Sub)'!$B$2:$D$73,3,FALSE))</f>
        <v/>
      </c>
      <c r="N52" s="9" t="str">
        <f>IF(ISERROR(VLOOKUP($B52,'UK-2016 (Sub)'!$B$2:$D$73,3,FALSE)),"",VLOOKUP($B52,'UK-2016 (Sub)'!$B$2:$D$73,3,FALSE))</f>
        <v/>
      </c>
      <c r="O52" s="9">
        <f>IF(ISERROR(VLOOKUP($B52,'US-2018 (Sub)'!$B$2:$D$73,3,FALSE)),"",VLOOKUP($B52,'US-2018 (Sub)'!$B$2:$D$73,3,FALSE))</f>
        <v>2.2999080036798528E-4</v>
      </c>
    </row>
    <row r="53" spans="1:15" x14ac:dyDescent="0.25">
      <c r="A53" s="4" t="s">
        <v>134</v>
      </c>
      <c r="B53" s="4" t="s">
        <v>141</v>
      </c>
      <c r="C53" s="8">
        <f t="shared" si="1"/>
        <v>4.5918687386095761E-3</v>
      </c>
      <c r="D53" s="9">
        <f>IF(ISERROR(VLOOKUP($B53,'AU-2020 (Sub)'!$B$2:$D$73,3,FALSE)),"",VLOOKUP($B53,'AU-2020 (Sub)'!$B$2:$D$73,3,FALSE))</f>
        <v>2.7450980392156863E-3</v>
      </c>
      <c r="E53" s="9">
        <f>IF(ISERROR(VLOOKUP($B53,'BR-2020 (Sub)'!$B$2:$D$73,3,FALSE)),"",VLOOKUP($B53,'BR-2020 (Sub)'!$B$2:$D$73,3,FALSE))</f>
        <v>7.3369846026661153E-3</v>
      </c>
      <c r="F53" s="9">
        <f>IF(ISERROR(VLOOKUP($B53,'CH-2016 (Sub)'!$B$2:$D$75,3,FALSE)),"",VLOOKUP($B53,'CH-2016 (Sub)'!$B$2:$D$75,3,FALSE))</f>
        <v>7.9617834394904463E-4</v>
      </c>
      <c r="G53" s="9">
        <f>IF(ISERROR(VLOOKUP($B53,'DE-2016 (Sub)'!$B$2:$D$73,3,FALSE)),"",VLOOKUP($B53,'DE-2016 (Sub)'!$B$2:$D$73,3,FALSE))</f>
        <v>4.7384382107657315E-3</v>
      </c>
      <c r="H53" s="9">
        <f>IF(ISERROR(VLOOKUP($B53,'EE-2019 (Sub)'!$B$2:$D$73,3,FALSE)),"",VLOOKUP($B53,'EE-2019 (Sub)'!$B$2:$D$73,3,FALSE))</f>
        <v>2.573144000762413E-3</v>
      </c>
      <c r="I53" s="9">
        <f>IF(ISERROR(VLOOKUP($B53,'FR-2018 (Sub)'!$B$2:$D$74,3,FALSE)),"",VLOOKUP($B53,'FR-2018 (Sub)'!$B$2:$D$74,3,FALSE))</f>
        <v>1.2628920227320563E-3</v>
      </c>
      <c r="J53" s="9">
        <f>IF(ISERROR(VLOOKUP($B53,'IT-2017 (Sub)'!$B$2:$D$73,3,FALSE)),"",VLOOKUP($B53,'IT-2017 (Sub)'!$B$2:$D$73,3,FALSE))</f>
        <v>1.8536585365853658E-2</v>
      </c>
      <c r="K53" s="9">
        <f>IF(ISERROR(VLOOKUP($B53,'JP-2018 (Sub)'!$B$2:$D$73,3,FALSE)),"",VLOOKUP($B53,'JP-2018 (Sub)'!$B$2:$D$73,3,FALSE))</f>
        <v>2.0111089829534571E-3</v>
      </c>
      <c r="L53" s="9">
        <f>IF(ISERROR(VLOOKUP($B53,'MX-2017 (Sub)'!$B$2:$D$73,3,FALSE)),"",VLOOKUP($B53,'MX-2017 (Sub)'!$B$2:$D$73,3,FALSE))</f>
        <v>3.338391502276176E-3</v>
      </c>
      <c r="M53" s="9">
        <f>IF(ISERROR(VLOOKUP($B53,'NL-2018 (Sub)'!$B$2:$D$73,3,FALSE)),"",VLOOKUP($B53,'NL-2018 (Sub)'!$B$2:$D$73,3,FALSE))</f>
        <v>5.1194539249146756E-3</v>
      </c>
      <c r="N53" s="9">
        <f>IF(ISERROR(VLOOKUP($B53,'UK-2016 (Sub)'!$B$2:$D$73,3,FALSE)),"",VLOOKUP($B53,'UK-2016 (Sub)'!$B$2:$D$73,3,FALSE))</f>
        <v>3.1942878617061254E-3</v>
      </c>
      <c r="O53" s="9">
        <f>IF(ISERROR(VLOOKUP($B53,'US-2018 (Sub)'!$B$2:$D$73,3,FALSE)),"",VLOOKUP($B53,'US-2018 (Sub)'!$B$2:$D$73,3,FALSE))</f>
        <v>3.4498620055197792E-3</v>
      </c>
    </row>
    <row r="54" spans="1:15" x14ac:dyDescent="0.25">
      <c r="A54" s="4" t="s">
        <v>134</v>
      </c>
      <c r="B54" s="4" t="s">
        <v>134</v>
      </c>
      <c r="C54" s="8">
        <f t="shared" si="1"/>
        <v>3.585561225390798E-2</v>
      </c>
      <c r="D54" s="9">
        <f>IF(ISERROR(VLOOKUP($B54,'AU-2020 (Sub)'!$B$2:$D$73,3,FALSE)),"",VLOOKUP($B54,'AU-2020 (Sub)'!$B$2:$D$73,3,FALSE))</f>
        <v>3.7385620915032683E-2</v>
      </c>
      <c r="E54" s="9">
        <f>IF(ISERROR(VLOOKUP($B54,'BR-2020 (Sub)'!$B$2:$D$73,3,FALSE)),"",VLOOKUP($B54,'BR-2020 (Sub)'!$B$2:$D$73,3,FALSE))</f>
        <v>3.9371706107264648E-2</v>
      </c>
      <c r="F54" s="9">
        <f>IF(ISERROR(VLOOKUP($B54,'CH-2016 (Sub)'!$B$2:$D$75,3,FALSE)),"",VLOOKUP($B54,'CH-2016 (Sub)'!$B$2:$D$75,3,FALSE))</f>
        <v>3.662420382165605E-2</v>
      </c>
      <c r="G54" s="9">
        <f>IF(ISERROR(VLOOKUP($B54,'DE-2016 (Sub)'!$B$2:$D$73,3,FALSE)),"",VLOOKUP($B54,'DE-2016 (Sub)'!$B$2:$D$73,3,FALSE))</f>
        <v>4.3972706595905992E-2</v>
      </c>
      <c r="H54" s="9">
        <f>IF(ISERROR(VLOOKUP($B54,'EE-2019 (Sub)'!$B$2:$D$73,3,FALSE)),"",VLOOKUP($B54,'EE-2019 (Sub)'!$B$2:$D$73,3,FALSE))</f>
        <v>3.8597160011436198E-2</v>
      </c>
      <c r="I54" s="9">
        <f>IF(ISERROR(VLOOKUP($B54,'FR-2018 (Sub)'!$B$2:$D$74,3,FALSE)),"",VLOOKUP($B54,'FR-2018 (Sub)'!$B$2:$D$74,3,FALSE))</f>
        <v>2.5047358450852451E-2</v>
      </c>
      <c r="J54" s="9">
        <f>IF(ISERROR(VLOOKUP($B54,'IT-2017 (Sub)'!$B$2:$D$73,3,FALSE)),"",VLOOKUP($B54,'IT-2017 (Sub)'!$B$2:$D$73,3,FALSE))</f>
        <v>4.0487804878048782E-2</v>
      </c>
      <c r="K54" s="9">
        <f>IF(ISERROR(VLOOKUP($B54,'JP-2018 (Sub)'!$B$2:$D$73,3,FALSE)),"",VLOOKUP($B54,'JP-2018 (Sub)'!$B$2:$D$73,3,FALSE))</f>
        <v>3.2560812104960736E-2</v>
      </c>
      <c r="L54" s="9">
        <f>IF(ISERROR(VLOOKUP($B54,'MX-2017 (Sub)'!$B$2:$D$73,3,FALSE)),"",VLOOKUP($B54,'MX-2017 (Sub)'!$B$2:$D$73,3,FALSE))</f>
        <v>3.3990895295902886E-2</v>
      </c>
      <c r="M54" s="9">
        <f>IF(ISERROR(VLOOKUP($B54,'NL-2018 (Sub)'!$B$2:$D$73,3,FALSE)),"",VLOOKUP($B54,'NL-2018 (Sub)'!$B$2:$D$73,3,FALSE))</f>
        <v>4.2282897231702692E-2</v>
      </c>
      <c r="N54" s="9">
        <f>IF(ISERROR(VLOOKUP($B54,'UK-2016 (Sub)'!$B$2:$D$73,3,FALSE)),"",VLOOKUP($B54,'UK-2016 (Sub)'!$B$2:$D$73,3,FALSE))</f>
        <v>2.7057497181510709E-2</v>
      </c>
      <c r="O54" s="9">
        <f>IF(ISERROR(VLOOKUP($B54,'US-2018 (Sub)'!$B$2:$D$73,3,FALSE)),"",VLOOKUP($B54,'US-2018 (Sub)'!$B$2:$D$73,3,FALSE))</f>
        <v>3.2888684452621893E-2</v>
      </c>
    </row>
    <row r="55" spans="1:15" x14ac:dyDescent="0.25">
      <c r="A55" s="4" t="s">
        <v>134</v>
      </c>
      <c r="B55" s="4" t="s">
        <v>142</v>
      </c>
      <c r="C55" s="8">
        <f t="shared" si="1"/>
        <v>7.2740708657965921E-3</v>
      </c>
      <c r="D55" s="9">
        <f>IF(ISERROR(VLOOKUP($B55,'AU-2020 (Sub)'!$B$2:$D$73,3,FALSE)),"",VLOOKUP($B55,'AU-2020 (Sub)'!$B$2:$D$73,3,FALSE))</f>
        <v>1.2810457516339869E-2</v>
      </c>
      <c r="E55" s="9">
        <f>IF(ISERROR(VLOOKUP($B55,'BR-2020 (Sub)'!$B$2:$D$73,3,FALSE)),"",VLOOKUP($B55,'BR-2020 (Sub)'!$B$2:$D$73,3,FALSE))</f>
        <v>6.4069443009197062E-3</v>
      </c>
      <c r="F55" s="9">
        <f>IF(ISERROR(VLOOKUP($B55,'CH-2016 (Sub)'!$B$2:$D$75,3,FALSE)),"",VLOOKUP($B55,'CH-2016 (Sub)'!$B$2:$D$75,3,FALSE))</f>
        <v>3.9808917197452229E-3</v>
      </c>
      <c r="G55" s="9">
        <f>IF(ISERROR(VLOOKUP($B55,'DE-2016 (Sub)'!$B$2:$D$73,3,FALSE)),"",VLOOKUP($B55,'DE-2016 (Sub)'!$B$2:$D$73,3,FALSE))</f>
        <v>6.4442759666413947E-3</v>
      </c>
      <c r="H55" s="9">
        <f>IF(ISERROR(VLOOKUP($B55,'EE-2019 (Sub)'!$B$2:$D$73,3,FALSE)),"",VLOOKUP($B55,'EE-2019 (Sub)'!$B$2:$D$73,3,FALSE))</f>
        <v>1.2198608596206995E-2</v>
      </c>
      <c r="I55" s="9">
        <f>IF(ISERROR(VLOOKUP($B55,'FR-2018 (Sub)'!$B$2:$D$74,3,FALSE)),"",VLOOKUP($B55,'FR-2018 (Sub)'!$B$2:$D$74,3,FALSE))</f>
        <v>4.4902827474917559E-3</v>
      </c>
      <c r="J55" s="9">
        <f>IF(ISERROR(VLOOKUP($B55,'IT-2017 (Sub)'!$B$2:$D$73,3,FALSE)),"",VLOOKUP($B55,'IT-2017 (Sub)'!$B$2:$D$73,3,FALSE))</f>
        <v>1.0243902439024391E-2</v>
      </c>
      <c r="K55" s="9">
        <f>IF(ISERROR(VLOOKUP($B55,'JP-2018 (Sub)'!$B$2:$D$73,3,FALSE)),"",VLOOKUP($B55,'JP-2018 (Sub)'!$B$2:$D$73,3,FALSE))</f>
        <v>4.1179850603332699E-3</v>
      </c>
      <c r="L55" s="9">
        <f>IF(ISERROR(VLOOKUP($B55,'MX-2017 (Sub)'!$B$2:$D$73,3,FALSE)),"",VLOOKUP($B55,'MX-2017 (Sub)'!$B$2:$D$73,3,FALSE))</f>
        <v>1.0622154779969651E-2</v>
      </c>
      <c r="M55" s="9">
        <f>IF(ISERROR(VLOOKUP($B55,'NL-2018 (Sub)'!$B$2:$D$73,3,FALSE)),"",VLOOKUP($B55,'NL-2018 (Sub)'!$B$2:$D$73,3,FALSE))</f>
        <v>1.7064846416382253E-3</v>
      </c>
      <c r="N55" s="9">
        <f>IF(ISERROR(VLOOKUP($B55,'UK-2016 (Sub)'!$B$2:$D$73,3,FALSE)),"",VLOOKUP($B55,'UK-2016 (Sub)'!$B$2:$D$73,3,FALSE))</f>
        <v>9.2070650131529496E-3</v>
      </c>
      <c r="O55" s="9">
        <f>IF(ISERROR(VLOOKUP($B55,'US-2018 (Sub)'!$B$2:$D$73,3,FALSE)),"",VLOOKUP($B55,'US-2018 (Sub)'!$B$2:$D$73,3,FALSE))</f>
        <v>5.0597976080956758E-3</v>
      </c>
    </row>
    <row r="56" spans="1:15" x14ac:dyDescent="0.25">
      <c r="A56" s="4" t="s">
        <v>143</v>
      </c>
      <c r="B56" s="4" t="s">
        <v>144</v>
      </c>
      <c r="C56" s="8">
        <f t="shared" si="1"/>
        <v>2.1755309527122786E-3</v>
      </c>
      <c r="D56" s="9">
        <f>IF(ISERROR(VLOOKUP($B56,'AU-2020 (Sub)'!$B$2:$D$73,3,FALSE)),"",VLOOKUP($B56,'AU-2020 (Sub)'!$B$2:$D$73,3,FALSE))</f>
        <v>1.9607843137254902E-3</v>
      </c>
      <c r="E56" s="9">
        <f>IF(ISERROR(VLOOKUP($B56,'BR-2020 (Sub)'!$B$2:$D$73,3,FALSE)),"",VLOOKUP($B56,'BR-2020 (Sub)'!$B$2:$D$73,3,FALSE))</f>
        <v>2.6867830939340705E-3</v>
      </c>
      <c r="F56" s="9" t="str">
        <f>IF(ISERROR(VLOOKUP($B56,'CH-2016 (Sub)'!$B$2:$D$75,3,FALSE)),"",VLOOKUP($B56,'CH-2016 (Sub)'!$B$2:$D$75,3,FALSE))</f>
        <v/>
      </c>
      <c r="G56" s="9">
        <f>IF(ISERROR(VLOOKUP($B56,'DE-2016 (Sub)'!$B$2:$D$73,3,FALSE)),"",VLOOKUP($B56,'DE-2016 (Sub)'!$B$2:$D$73,3,FALSE))</f>
        <v>1.1372251705837756E-3</v>
      </c>
      <c r="H56" s="9">
        <f>IF(ISERROR(VLOOKUP($B56,'EE-2019 (Sub)'!$B$2:$D$73,3,FALSE)),"",VLOOKUP($B56,'EE-2019 (Sub)'!$B$2:$D$73,3,FALSE))</f>
        <v>3.1449537787096161E-3</v>
      </c>
      <c r="I56" s="9">
        <f>IF(ISERROR(VLOOKUP($B56,'FR-2018 (Sub)'!$B$2:$D$74,3,FALSE)),"",VLOOKUP($B56,'FR-2018 (Sub)'!$B$2:$D$74,3,FALSE))</f>
        <v>3.5080333964779346E-4</v>
      </c>
      <c r="J56" s="9">
        <f>IF(ISERROR(VLOOKUP($B56,'IT-2017 (Sub)'!$B$2:$D$73,3,FALSE)),"",VLOOKUP($B56,'IT-2017 (Sub)'!$B$2:$D$73,3,FALSE))</f>
        <v>2.4390243902439024E-3</v>
      </c>
      <c r="K56" s="9">
        <f>IF(ISERROR(VLOOKUP($B56,'JP-2018 (Sub)'!$B$2:$D$73,3,FALSE)),"",VLOOKUP($B56,'JP-2018 (Sub)'!$B$2:$D$73,3,FALSE))</f>
        <v>3.1603141160697185E-3</v>
      </c>
      <c r="L56" s="9">
        <f>IF(ISERROR(VLOOKUP($B56,'MX-2017 (Sub)'!$B$2:$D$73,3,FALSE)),"",VLOOKUP($B56,'MX-2017 (Sub)'!$B$2:$D$73,3,FALSE))</f>
        <v>4.552352048558422E-3</v>
      </c>
      <c r="M56" s="9">
        <f>IF(ISERROR(VLOOKUP($B56,'NL-2018 (Sub)'!$B$2:$D$73,3,FALSE)),"",VLOOKUP($B56,'NL-2018 (Sub)'!$B$2:$D$73,3,FALSE))</f>
        <v>9.4804702313234731E-4</v>
      </c>
      <c r="N56" s="9">
        <f>IF(ISERROR(VLOOKUP($B56,'UK-2016 (Sub)'!$B$2:$D$73,3,FALSE)),"",VLOOKUP($B56,'UK-2016 (Sub)'!$B$2:$D$73,3,FALSE))</f>
        <v>2.6305900037579856E-3</v>
      </c>
      <c r="O56" s="9">
        <f>IF(ISERROR(VLOOKUP($B56,'US-2018 (Sub)'!$B$2:$D$73,3,FALSE)),"",VLOOKUP($B56,'US-2018 (Sub)'!$B$2:$D$73,3,FALSE))</f>
        <v>9.1996320147194111E-4</v>
      </c>
    </row>
    <row r="57" spans="1:15" x14ac:dyDescent="0.25">
      <c r="A57" s="4" t="s">
        <v>143</v>
      </c>
      <c r="B57" s="4" t="s">
        <v>145</v>
      </c>
      <c r="C57" s="8">
        <f t="shared" si="1"/>
        <v>5.1235736827272612E-3</v>
      </c>
      <c r="D57" s="9">
        <f>IF(ISERROR(VLOOKUP($B57,'AU-2020 (Sub)'!$B$2:$D$73,3,FALSE)),"",VLOOKUP($B57,'AU-2020 (Sub)'!$B$2:$D$73,3,FALSE))</f>
        <v>1.8300653594771241E-3</v>
      </c>
      <c r="E57" s="9">
        <f>IF(ISERROR(VLOOKUP($B57,'BR-2020 (Sub)'!$B$2:$D$73,3,FALSE)),"",VLOOKUP($B57,'BR-2020 (Sub)'!$B$2:$D$73,3,FALSE))</f>
        <v>2.99679652784954E-3</v>
      </c>
      <c r="F57" s="9" t="str">
        <f>IF(ISERROR(VLOOKUP($B57,'CH-2016 (Sub)'!$B$2:$D$75,3,FALSE)),"",VLOOKUP($B57,'CH-2016 (Sub)'!$B$2:$D$75,3,FALSE))</f>
        <v/>
      </c>
      <c r="G57" s="9">
        <f>IF(ISERROR(VLOOKUP($B57,'DE-2016 (Sub)'!$B$2:$D$73,3,FALSE)),"",VLOOKUP($B57,'DE-2016 (Sub)'!$B$2:$D$73,3,FALSE))</f>
        <v>9.4768764215314631E-4</v>
      </c>
      <c r="H57" s="9">
        <f>IF(ISERROR(VLOOKUP($B57,'EE-2019 (Sub)'!$B$2:$D$73,3,FALSE)),"",VLOOKUP($B57,'EE-2019 (Sub)'!$B$2:$D$73,3,FALSE))</f>
        <v>2.8590488897360143E-3</v>
      </c>
      <c r="I57" s="9">
        <f>IF(ISERROR(VLOOKUP($B57,'FR-2018 (Sub)'!$B$2:$D$74,3,FALSE)),"",VLOOKUP($B57,'FR-2018 (Sub)'!$B$2:$D$74,3,FALSE))</f>
        <v>3.7185154002666106E-3</v>
      </c>
      <c r="J57" s="9">
        <f>IF(ISERROR(VLOOKUP($B57,'IT-2017 (Sub)'!$B$2:$D$73,3,FALSE)),"",VLOOKUP($B57,'IT-2017 (Sub)'!$B$2:$D$73,3,FALSE))</f>
        <v>1.4634146341463415E-2</v>
      </c>
      <c r="K57" s="9">
        <f>IF(ISERROR(VLOOKUP($B57,'JP-2018 (Sub)'!$B$2:$D$73,3,FALSE)),"",VLOOKUP($B57,'JP-2018 (Sub)'!$B$2:$D$73,3,FALSE))</f>
        <v>8.140203026240184E-3</v>
      </c>
      <c r="L57" s="9">
        <f>IF(ISERROR(VLOOKUP($B57,'MX-2017 (Sub)'!$B$2:$D$73,3,FALSE)),"",VLOOKUP($B57,'MX-2017 (Sub)'!$B$2:$D$73,3,FALSE))</f>
        <v>7.8907435508345971E-3</v>
      </c>
      <c r="M57" s="9">
        <f>IF(ISERROR(VLOOKUP($B57,'NL-2018 (Sub)'!$B$2:$D$73,3,FALSE)),"",VLOOKUP($B57,'NL-2018 (Sub)'!$B$2:$D$73,3,FALSE))</f>
        <v>6.6363291619264313E-3</v>
      </c>
      <c r="N57" s="9">
        <f>IF(ISERROR(VLOOKUP($B57,'UK-2016 (Sub)'!$B$2:$D$73,3,FALSE)),"",VLOOKUP($B57,'UK-2016 (Sub)'!$B$2:$D$73,3,FALSE))</f>
        <v>3.9458850056369784E-3</v>
      </c>
      <c r="O57" s="9">
        <f>IF(ISERROR(VLOOKUP($B57,'US-2018 (Sub)'!$B$2:$D$73,3,FALSE)),"",VLOOKUP($B57,'US-2018 (Sub)'!$B$2:$D$73,3,FALSE))</f>
        <v>2.7598896044158236E-3</v>
      </c>
    </row>
    <row r="58" spans="1:15" x14ac:dyDescent="0.25">
      <c r="A58" s="4" t="s">
        <v>143</v>
      </c>
      <c r="B58" s="4" t="s">
        <v>146</v>
      </c>
      <c r="C58" s="8">
        <f t="shared" si="1"/>
        <v>2.0840639756460212E-2</v>
      </c>
      <c r="D58" s="9">
        <f>IF(ISERROR(VLOOKUP($B58,'AU-2020 (Sub)'!$B$2:$D$73,3,FALSE)),"",VLOOKUP($B58,'AU-2020 (Sub)'!$B$2:$D$73,3,FALSE))</f>
        <v>3.019607843137255E-2</v>
      </c>
      <c r="E58" s="9">
        <f>IF(ISERROR(VLOOKUP($B58,'BR-2020 (Sub)'!$B$2:$D$73,3,FALSE)),"",VLOOKUP($B58,'BR-2020 (Sub)'!$B$2:$D$73,3,FALSE))</f>
        <v>1.622403637490958E-2</v>
      </c>
      <c r="F58" s="9">
        <f>IF(ISERROR(VLOOKUP($B58,'CH-2016 (Sub)'!$B$2:$D$75,3,FALSE)),"",VLOOKUP($B58,'CH-2016 (Sub)'!$B$2:$D$75,3,FALSE))</f>
        <v>5.1751592356687895E-3</v>
      </c>
      <c r="G58" s="9">
        <f>IF(ISERROR(VLOOKUP($B58,'DE-2016 (Sub)'!$B$2:$D$73,3,FALSE)),"",VLOOKUP($B58,'DE-2016 (Sub)'!$B$2:$D$73,3,FALSE))</f>
        <v>3.2600454890068235E-2</v>
      </c>
      <c r="H58" s="9">
        <f>IF(ISERROR(VLOOKUP($B58,'EE-2019 (Sub)'!$B$2:$D$73,3,FALSE)),"",VLOOKUP($B58,'EE-2019 (Sub)'!$B$2:$D$73,3,FALSE))</f>
        <v>1.8679119412941963E-2</v>
      </c>
      <c r="I58" s="9">
        <f>IF(ISERROR(VLOOKUP($B58,'FR-2018 (Sub)'!$B$2:$D$74,3,FALSE)),"",VLOOKUP($B58,'FR-2018 (Sub)'!$B$2:$D$74,3,FALSE))</f>
        <v>1.3891812250052621E-2</v>
      </c>
      <c r="J58" s="9">
        <f>IF(ISERROR(VLOOKUP($B58,'IT-2017 (Sub)'!$B$2:$D$73,3,FALSE)),"",VLOOKUP($B58,'IT-2017 (Sub)'!$B$2:$D$73,3,FALSE))</f>
        <v>1.7560975609756099E-2</v>
      </c>
      <c r="K58" s="9">
        <f>IF(ISERROR(VLOOKUP($B58,'JP-2018 (Sub)'!$B$2:$D$73,3,FALSE)),"",VLOOKUP($B58,'JP-2018 (Sub)'!$B$2:$D$73,3,FALSE))</f>
        <v>2.4229074889867842E-2</v>
      </c>
      <c r="L58" s="9">
        <f>IF(ISERROR(VLOOKUP($B58,'MX-2017 (Sub)'!$B$2:$D$73,3,FALSE)),"",VLOOKUP($B58,'MX-2017 (Sub)'!$B$2:$D$73,3,FALSE))</f>
        <v>1.6995447647951443E-2</v>
      </c>
      <c r="M58" s="9">
        <f>IF(ISERROR(VLOOKUP($B58,'NL-2018 (Sub)'!$B$2:$D$73,3,FALSE)),"",VLOOKUP($B58,'NL-2018 (Sub)'!$B$2:$D$73,3,FALSE))</f>
        <v>1.5927189988623434E-2</v>
      </c>
      <c r="N58" s="9">
        <f>IF(ISERROR(VLOOKUP($B58,'UK-2016 (Sub)'!$B$2:$D$73,3,FALSE)),"",VLOOKUP($B58,'UK-2016 (Sub)'!$B$2:$D$73,3,FALSE))</f>
        <v>2.6869597895527998E-2</v>
      </c>
      <c r="O58" s="9">
        <f>IF(ISERROR(VLOOKUP($B58,'US-2018 (Sub)'!$B$2:$D$73,3,FALSE)),"",VLOOKUP($B58,'US-2018 (Sub)'!$B$2:$D$73,3,FALSE))</f>
        <v>3.1738730450781967E-2</v>
      </c>
    </row>
    <row r="59" spans="1:15" x14ac:dyDescent="0.25">
      <c r="A59" s="4" t="s">
        <v>143</v>
      </c>
      <c r="B59" s="4" t="s">
        <v>147</v>
      </c>
      <c r="C59" s="8">
        <f t="shared" si="1"/>
        <v>7.4858925963500562E-3</v>
      </c>
      <c r="D59" s="9">
        <f>IF(ISERROR(VLOOKUP($B59,'AU-2020 (Sub)'!$B$2:$D$73,3,FALSE)),"",VLOOKUP($B59,'AU-2020 (Sub)'!$B$2:$D$73,3,FALSE))</f>
        <v>1.3071895424836602E-2</v>
      </c>
      <c r="E59" s="9">
        <f>IF(ISERROR(VLOOKUP($B59,'BR-2020 (Sub)'!$B$2:$D$73,3,FALSE)),"",VLOOKUP($B59,'BR-2020 (Sub)'!$B$2:$D$73,3,FALSE))</f>
        <v>6.096930867004237E-3</v>
      </c>
      <c r="F59" s="9">
        <f>IF(ISERROR(VLOOKUP($B59,'CH-2016 (Sub)'!$B$2:$D$75,3,FALSE)),"",VLOOKUP($B59,'CH-2016 (Sub)'!$B$2:$D$75,3,FALSE))</f>
        <v>7.5636942675159236E-3</v>
      </c>
      <c r="G59" s="9">
        <f>IF(ISERROR(VLOOKUP($B59,'DE-2016 (Sub)'!$B$2:$D$73,3,FALSE)),"",VLOOKUP($B59,'DE-2016 (Sub)'!$B$2:$D$73,3,FALSE))</f>
        <v>3.2221379833206974E-3</v>
      </c>
      <c r="H59" s="9">
        <f>IF(ISERROR(VLOOKUP($B59,'EE-2019 (Sub)'!$B$2:$D$73,3,FALSE)),"",VLOOKUP($B59,'EE-2019 (Sub)'!$B$2:$D$73,3,FALSE))</f>
        <v>4.3838749642618885E-3</v>
      </c>
      <c r="I59" s="9">
        <f>IF(ISERROR(VLOOKUP($B59,'FR-2018 (Sub)'!$B$2:$D$74,3,FALSE)),"",VLOOKUP($B59,'FR-2018 (Sub)'!$B$2:$D$74,3,FALSE))</f>
        <v>5.7180944362590332E-3</v>
      </c>
      <c r="J59" s="9">
        <f>IF(ISERROR(VLOOKUP($B59,'IT-2017 (Sub)'!$B$2:$D$73,3,FALSE)),"",VLOOKUP($B59,'IT-2017 (Sub)'!$B$2:$D$73,3,FALSE))</f>
        <v>1.7560975609756099E-2</v>
      </c>
      <c r="K59" s="9">
        <f>IF(ISERROR(VLOOKUP($B59,'JP-2018 (Sub)'!$B$2:$D$73,3,FALSE)),"",VLOOKUP($B59,'JP-2018 (Sub)'!$B$2:$D$73,3,FALSE))</f>
        <v>5.0756560045968208E-3</v>
      </c>
      <c r="L59" s="9">
        <f>IF(ISERROR(VLOOKUP($B59,'MX-2017 (Sub)'!$B$2:$D$73,3,FALSE)),"",VLOOKUP($B59,'MX-2017 (Sub)'!$B$2:$D$73,3,FALSE))</f>
        <v>6.6767830045523519E-3</v>
      </c>
      <c r="M59" s="9">
        <f>IF(ISERROR(VLOOKUP($B59,'NL-2018 (Sub)'!$B$2:$D$73,3,FALSE)),"",VLOOKUP($B59,'NL-2018 (Sub)'!$B$2:$D$73,3,FALSE))</f>
        <v>3.9817974971558586E-3</v>
      </c>
      <c r="N59" s="9">
        <f>IF(ISERROR(VLOOKUP($B59,'UK-2016 (Sub)'!$B$2:$D$73,3,FALSE)),"",VLOOKUP($B59,'UK-2016 (Sub)'!$B$2:$D$73,3,FALSE))</f>
        <v>4.9793310785419013E-3</v>
      </c>
      <c r="O59" s="9">
        <f>IF(ISERROR(VLOOKUP($B59,'US-2018 (Sub)'!$B$2:$D$73,3,FALSE)),"",VLOOKUP($B59,'US-2018 (Sub)'!$B$2:$D$73,3,FALSE))</f>
        <v>1.1499540018399264E-2</v>
      </c>
    </row>
    <row r="60" spans="1:15" x14ac:dyDescent="0.25">
      <c r="A60" s="4" t="s">
        <v>143</v>
      </c>
      <c r="B60" s="4" t="s">
        <v>148</v>
      </c>
      <c r="C60" s="8">
        <f t="shared" si="1"/>
        <v>8.0024675260089562E-5</v>
      </c>
      <c r="D60" s="9" t="str">
        <f>IF(ISERROR(VLOOKUP($B60,'AU-2020 (Sub)'!$B$2:$D$73,3,FALSE)),"",VLOOKUP($B60,'AU-2020 (Sub)'!$B$2:$D$73,3,FALSE))</f>
        <v/>
      </c>
      <c r="E60" s="9" t="str">
        <f>IF(ISERROR(VLOOKUP($B60,'BR-2020 (Sub)'!$B$2:$D$73,3,FALSE)),"",VLOOKUP($B60,'BR-2020 (Sub)'!$B$2:$D$73,3,FALSE))</f>
        <v/>
      </c>
      <c r="F60" s="9" t="str">
        <f>IF(ISERROR(VLOOKUP($B60,'CH-2016 (Sub)'!$B$2:$D$75,3,FALSE)),"",VLOOKUP($B60,'CH-2016 (Sub)'!$B$2:$D$75,3,FALSE))</f>
        <v/>
      </c>
      <c r="G60" s="9" t="str">
        <f>IF(ISERROR(VLOOKUP($B60,'DE-2016 (Sub)'!$B$2:$D$73,3,FALSE)),"",VLOOKUP($B60,'DE-2016 (Sub)'!$B$2:$D$73,3,FALSE))</f>
        <v/>
      </c>
      <c r="H60" s="9">
        <f>IF(ISERROR(VLOOKUP($B60,'EE-2019 (Sub)'!$B$2:$D$73,3,FALSE)),"",VLOOKUP($B60,'EE-2019 (Sub)'!$B$2:$D$73,3,FALSE))</f>
        <v>9.5301629657867148E-5</v>
      </c>
      <c r="I60" s="9">
        <f>IF(ISERROR(VLOOKUP($B60,'FR-2018 (Sub)'!$B$2:$D$74,3,FALSE)),"",VLOOKUP($B60,'FR-2018 (Sub)'!$B$2:$D$74,3,FALSE))</f>
        <v>3.5080333964779343E-5</v>
      </c>
      <c r="J60" s="9" t="str">
        <f>IF(ISERROR(VLOOKUP($B60,'IT-2017 (Sub)'!$B$2:$D$73,3,FALSE)),"",VLOOKUP($B60,'IT-2017 (Sub)'!$B$2:$D$73,3,FALSE))</f>
        <v/>
      </c>
      <c r="K60" s="9">
        <f>IF(ISERROR(VLOOKUP($B60,'JP-2018 (Sub)'!$B$2:$D$73,3,FALSE)),"",VLOOKUP($B60,'JP-2018 (Sub)'!$B$2:$D$73,3,FALSE))</f>
        <v>9.5767094426355101E-5</v>
      </c>
      <c r="L60" s="9" t="str">
        <f>IF(ISERROR(VLOOKUP($B60,'MX-2017 (Sub)'!$B$2:$D$73,3,FALSE)),"",VLOOKUP($B60,'MX-2017 (Sub)'!$B$2:$D$73,3,FALSE))</f>
        <v/>
      </c>
      <c r="M60" s="9" t="str">
        <f>IF(ISERROR(VLOOKUP($B60,'NL-2018 (Sub)'!$B$2:$D$73,3,FALSE)),"",VLOOKUP($B60,'NL-2018 (Sub)'!$B$2:$D$73,3,FALSE))</f>
        <v/>
      </c>
      <c r="N60" s="9">
        <f>IF(ISERROR(VLOOKUP($B60,'UK-2016 (Sub)'!$B$2:$D$73,3,FALSE)),"",VLOOKUP($B60,'UK-2016 (Sub)'!$B$2:$D$73,3,FALSE))</f>
        <v>9.3949642991356629E-5</v>
      </c>
      <c r="O60" s="9" t="str">
        <f>IF(ISERROR(VLOOKUP($B60,'US-2018 (Sub)'!$B$2:$D$73,3,FALSE)),"",VLOOKUP($B60,'US-2018 (Sub)'!$B$2:$D$73,3,FALSE))</f>
        <v/>
      </c>
    </row>
    <row r="61" spans="1:15" x14ac:dyDescent="0.25">
      <c r="A61" s="4" t="s">
        <v>143</v>
      </c>
      <c r="B61" s="4" t="s">
        <v>59</v>
      </c>
      <c r="C61" s="8">
        <f t="shared" si="1"/>
        <v>1.6166993156837103E-4</v>
      </c>
      <c r="D61" s="9" t="str">
        <f>IF(ISERROR(VLOOKUP($B61,'AU-2020 (Sub)'!$B$2:$D$73,3,FALSE)),"",VLOOKUP($B61,'AU-2020 (Sub)'!$B$2:$D$73,3,FALSE))</f>
        <v/>
      </c>
      <c r="E61" s="9">
        <f>IF(ISERROR(VLOOKUP($B61,'BR-2020 (Sub)'!$B$2:$D$73,3,FALSE)),"",VLOOKUP($B61,'BR-2020 (Sub)'!$B$2:$D$73,3,FALSE))</f>
        <v>1.0333781130515655E-4</v>
      </c>
      <c r="F61" s="9" t="str">
        <f>IF(ISERROR(VLOOKUP($B61,'CH-2016 (Sub)'!$B$2:$D$75,3,FALSE)),"",VLOOKUP($B61,'CH-2016 (Sub)'!$B$2:$D$75,3,FALSE))</f>
        <v/>
      </c>
      <c r="G61" s="9" t="str">
        <f>IF(ISERROR(VLOOKUP($B61,'DE-2016 (Sub)'!$B$2:$D$73,3,FALSE)),"",VLOOKUP($B61,'DE-2016 (Sub)'!$B$2:$D$73,3,FALSE))</f>
        <v/>
      </c>
      <c r="H61" s="9">
        <f>IF(ISERROR(VLOOKUP($B61,'EE-2019 (Sub)'!$B$2:$D$73,3,FALSE)),"",VLOOKUP($B61,'EE-2019 (Sub)'!$B$2:$D$73,3,FALSE))</f>
        <v>2.8590488897360146E-4</v>
      </c>
      <c r="I61" s="9" t="str">
        <f>IF(ISERROR(VLOOKUP($B61,'FR-2018 (Sub)'!$B$2:$D$74,3,FALSE)),"",VLOOKUP($B61,'FR-2018 (Sub)'!$B$2:$D$74,3,FALSE))</f>
        <v/>
      </c>
      <c r="J61" s="9" t="str">
        <f>IF(ISERROR(VLOOKUP($B61,'IT-2017 (Sub)'!$B$2:$D$73,3,FALSE)),"",VLOOKUP($B61,'IT-2017 (Sub)'!$B$2:$D$73,3,FALSE))</f>
        <v/>
      </c>
      <c r="K61" s="9">
        <f>IF(ISERROR(VLOOKUP($B61,'JP-2018 (Sub)'!$B$2:$D$73,3,FALSE)),"",VLOOKUP($B61,'JP-2018 (Sub)'!$B$2:$D$73,3,FALSE))</f>
        <v>9.5767094426355101E-5</v>
      </c>
      <c r="L61" s="9" t="str">
        <f>IF(ISERROR(VLOOKUP($B61,'MX-2017 (Sub)'!$B$2:$D$73,3,FALSE)),"",VLOOKUP($B61,'MX-2017 (Sub)'!$B$2:$D$73,3,FALSE))</f>
        <v/>
      </c>
      <c r="M61" s="9" t="str">
        <f>IF(ISERROR(VLOOKUP($B61,'NL-2018 (Sub)'!$B$2:$D$73,3,FALSE)),"",VLOOKUP($B61,'NL-2018 (Sub)'!$B$2:$D$73,3,FALSE))</f>
        <v/>
      </c>
      <c r="N61" s="9" t="str">
        <f>IF(ISERROR(VLOOKUP($B61,'UK-2016 (Sub)'!$B$2:$D$73,3,FALSE)),"",VLOOKUP($B61,'UK-2016 (Sub)'!$B$2:$D$73,3,FALSE))</f>
        <v/>
      </c>
      <c r="O61" s="9" t="str">
        <f>IF(ISERROR(VLOOKUP($B61,'US-2018 (Sub)'!$B$2:$D$73,3,FALSE)),"",VLOOKUP($B61,'US-2018 (Sub)'!$B$2:$D$73,3,FALSE))</f>
        <v/>
      </c>
    </row>
    <row r="62" spans="1:15" x14ac:dyDescent="0.25">
      <c r="A62" s="4" t="s">
        <v>143</v>
      </c>
      <c r="B62" s="4" t="s">
        <v>149</v>
      </c>
      <c r="C62" s="8">
        <f t="shared" si="1"/>
        <v>5.2066194974369684E-3</v>
      </c>
      <c r="D62" s="9">
        <f>IF(ISERROR(VLOOKUP($B62,'AU-2020 (Sub)'!$B$2:$D$73,3,FALSE)),"",VLOOKUP($B62,'AU-2020 (Sub)'!$B$2:$D$73,3,FALSE))</f>
        <v>2.6143790849673201E-3</v>
      </c>
      <c r="E62" s="9">
        <f>IF(ISERROR(VLOOKUP($B62,'BR-2020 (Sub)'!$B$2:$D$73,3,FALSE)),"",VLOOKUP($B62,'BR-2020 (Sub)'!$B$2:$D$73,3,FALSE))</f>
        <v>4.3401880748165757E-3</v>
      </c>
      <c r="F62" s="9">
        <f>IF(ISERROR(VLOOKUP($B62,'CH-2016 (Sub)'!$B$2:$D$75,3,FALSE)),"",VLOOKUP($B62,'CH-2016 (Sub)'!$B$2:$D$75,3,FALSE))</f>
        <v>6.369426751592357E-3</v>
      </c>
      <c r="G62" s="9">
        <f>IF(ISERROR(VLOOKUP($B62,'DE-2016 (Sub)'!$B$2:$D$73,3,FALSE)),"",VLOOKUP($B62,'DE-2016 (Sub)'!$B$2:$D$73,3,FALSE))</f>
        <v>4.5489006823351023E-3</v>
      </c>
      <c r="H62" s="9">
        <f>IF(ISERROR(VLOOKUP($B62,'EE-2019 (Sub)'!$B$2:$D$73,3,FALSE)),"",VLOOKUP($B62,'EE-2019 (Sub)'!$B$2:$D$73,3,FALSE))</f>
        <v>5.146288001524826E-3</v>
      </c>
      <c r="I62" s="9">
        <f>IF(ISERROR(VLOOKUP($B62,'FR-2018 (Sub)'!$B$2:$D$74,3,FALSE)),"",VLOOKUP($B62,'FR-2018 (Sub)'!$B$2:$D$74,3,FALSE))</f>
        <v>3.6132743983722723E-3</v>
      </c>
      <c r="J62" s="9">
        <f>IF(ISERROR(VLOOKUP($B62,'IT-2017 (Sub)'!$B$2:$D$73,3,FALSE)),"",VLOOKUP($B62,'IT-2017 (Sub)'!$B$2:$D$73,3,FALSE))</f>
        <v>1.4634146341463415E-3</v>
      </c>
      <c r="K62" s="9">
        <f>IF(ISERROR(VLOOKUP($B62,'JP-2018 (Sub)'!$B$2:$D$73,3,FALSE)),"",VLOOKUP($B62,'JP-2018 (Sub)'!$B$2:$D$73,3,FALSE))</f>
        <v>2.2026431718061676E-3</v>
      </c>
      <c r="L62" s="9">
        <f>IF(ISERROR(VLOOKUP($B62,'MX-2017 (Sub)'!$B$2:$D$73,3,FALSE)),"",VLOOKUP($B62,'MX-2017 (Sub)'!$B$2:$D$73,3,FALSE))</f>
        <v>9.7116843702579666E-3</v>
      </c>
      <c r="M62" s="9">
        <f>IF(ISERROR(VLOOKUP($B62,'NL-2018 (Sub)'!$B$2:$D$73,3,FALSE)),"",VLOOKUP($B62,'NL-2018 (Sub)'!$B$2:$D$73,3,FALSE))</f>
        <v>1.5358361774744027E-2</v>
      </c>
      <c r="N62" s="9">
        <f>IF(ISERROR(VLOOKUP($B62,'UK-2016 (Sub)'!$B$2:$D$73,3,FALSE)),"",VLOOKUP($B62,'UK-2016 (Sub)'!$B$2:$D$73,3,FALSE))</f>
        <v>5.7309282224727543E-3</v>
      </c>
      <c r="O62" s="9">
        <f>IF(ISERROR(VLOOKUP($B62,'US-2018 (Sub)'!$B$2:$D$73,3,FALSE)),"",VLOOKUP($B62,'US-2018 (Sub)'!$B$2:$D$73,3,FALSE))</f>
        <v>1.3799448022079118E-3</v>
      </c>
    </row>
    <row r="63" spans="1:15" x14ac:dyDescent="0.25">
      <c r="A63" s="4" t="s">
        <v>143</v>
      </c>
      <c r="B63" s="4" t="s">
        <v>150</v>
      </c>
      <c r="C63" s="8">
        <f t="shared" si="1"/>
        <v>1.3913440801280312E-2</v>
      </c>
      <c r="D63" s="9">
        <f>IF(ISERROR(VLOOKUP($B63,'AU-2020 (Sub)'!$B$2:$D$73,3,FALSE)),"",VLOOKUP($B63,'AU-2020 (Sub)'!$B$2:$D$73,3,FALSE))</f>
        <v>2.6535947712418302E-2</v>
      </c>
      <c r="E63" s="9">
        <f>IF(ISERROR(VLOOKUP($B63,'BR-2020 (Sub)'!$B$2:$D$73,3,FALSE)),"",VLOOKUP($B63,'BR-2020 (Sub)'!$B$2:$D$73,3,FALSE))</f>
        <v>1.5190658261858014E-2</v>
      </c>
      <c r="F63" s="9">
        <f>IF(ISERROR(VLOOKUP($B63,'CH-2016 (Sub)'!$B$2:$D$75,3,FALSE)),"",VLOOKUP($B63,'CH-2016 (Sub)'!$B$2:$D$75,3,FALSE))</f>
        <v>6.7675159235668792E-3</v>
      </c>
      <c r="G63" s="9">
        <f>IF(ISERROR(VLOOKUP($B63,'DE-2016 (Sub)'!$B$2:$D$73,3,FALSE)),"",VLOOKUP($B63,'DE-2016 (Sub)'!$B$2:$D$73,3,FALSE))</f>
        <v>1.269901440485216E-2</v>
      </c>
      <c r="H63" s="9">
        <f>IF(ISERROR(VLOOKUP($B63,'EE-2019 (Sub)'!$B$2:$D$73,3,FALSE)),"",VLOOKUP($B63,'EE-2019 (Sub)'!$B$2:$D$73,3,FALSE))</f>
        <v>1.067378252168112E-2</v>
      </c>
      <c r="I63" s="9">
        <f>IF(ISERROR(VLOOKUP($B63,'FR-2018 (Sub)'!$B$2:$D$74,3,FALSE)),"",VLOOKUP($B63,'FR-2018 (Sub)'!$B$2:$D$74,3,FALSE))</f>
        <v>1.1330947870623729E-2</v>
      </c>
      <c r="J63" s="9">
        <f>IF(ISERROR(VLOOKUP($B63,'IT-2017 (Sub)'!$B$2:$D$73,3,FALSE)),"",VLOOKUP($B63,'IT-2017 (Sub)'!$B$2:$D$73,3,FALSE))</f>
        <v>9.7560975609756097E-3</v>
      </c>
      <c r="K63" s="9">
        <f>IF(ISERROR(VLOOKUP($B63,'JP-2018 (Sub)'!$B$2:$D$73,3,FALSE)),"",VLOOKUP($B63,'JP-2018 (Sub)'!$B$2:$D$73,3,FALSE))</f>
        <v>1.5418502202643172E-2</v>
      </c>
      <c r="L63" s="9">
        <f>IF(ISERROR(VLOOKUP($B63,'MX-2017 (Sub)'!$B$2:$D$73,3,FALSE)),"",VLOOKUP($B63,'MX-2017 (Sub)'!$B$2:$D$73,3,FALSE))</f>
        <v>9.4081942336874044E-3</v>
      </c>
      <c r="M63" s="9">
        <f>IF(ISERROR(VLOOKUP($B63,'NL-2018 (Sub)'!$B$2:$D$73,3,FALSE)),"",VLOOKUP($B63,'NL-2018 (Sub)'!$B$2:$D$73,3,FALSE))</f>
        <v>1.839211224876754E-2</v>
      </c>
      <c r="N63" s="9">
        <f>IF(ISERROR(VLOOKUP($B63,'UK-2016 (Sub)'!$B$2:$D$73,3,FALSE)),"",VLOOKUP($B63,'UK-2016 (Sub)'!$B$2:$D$73,3,FALSE))</f>
        <v>2.0668921458098458E-2</v>
      </c>
      <c r="O63" s="9">
        <f>IF(ISERROR(VLOOKUP($B63,'US-2018 (Sub)'!$B$2:$D$73,3,FALSE)),"",VLOOKUP($B63,'US-2018 (Sub)'!$B$2:$D$73,3,FALSE))</f>
        <v>1.0119595216191352E-2</v>
      </c>
    </row>
    <row r="64" spans="1:15" x14ac:dyDescent="0.25">
      <c r="A64" s="4" t="s">
        <v>2</v>
      </c>
      <c r="B64" s="4" t="s">
        <v>2</v>
      </c>
      <c r="C64" s="8">
        <f t="shared" si="1"/>
        <v>0.59527649720098352</v>
      </c>
      <c r="D64" s="9">
        <f>IF(ISERROR(VLOOKUP($B64,'AU-2020 (Sub)'!$A$2:$D$73,4,FALSE)),"",VLOOKUP($B64,'AU-2020 (Sub)'!$A$2:$D$73,4,FALSE))</f>
        <v>0.58065359477124179</v>
      </c>
      <c r="E64" s="9">
        <f>IF(ISERROR(VLOOKUP($B64,'BR-2020 (Sub)'!$A$2:$D$73,4,FALSE)),"",VLOOKUP($B64,'BR-2020 (Sub)'!$A$2:$D$73,4,FALSE))</f>
        <v>0.6269505011883848</v>
      </c>
      <c r="F64" s="9">
        <f>IF(ISERROR(VLOOKUP($B64,'CH-2016 (Sub)'!$A$2:$D$75,4,FALSE)),"",VLOOKUP($B64,'CH-2016 (Sub)'!$A$2:$D$75,4,FALSE))</f>
        <v>0.61186305732484081</v>
      </c>
      <c r="G64" s="9">
        <f>IF(ISERROR(VLOOKUP($B64,'DE-2016 (Sub)'!$A$2:$D$73,4,FALSE)),"",VLOOKUP($B64,'DE-2016 (Sub)'!$A$2:$D$73,4,FALSE))</f>
        <v>0.58434420015163002</v>
      </c>
      <c r="H64" s="9">
        <f>IF(ISERROR(VLOOKUP($B64,'EE-2019 (Sub)'!$A$2:$D$73,4,FALSE)),"",VLOOKUP($B64,'EE-2019 (Sub)'!$A$2:$D$73,4,FALSE))</f>
        <v>0.63480415515105304</v>
      </c>
      <c r="I64" s="9">
        <f>IF(ISERROR(VLOOKUP($B64,'FR-2018 (Sub)'!$A$2:$D$74,4,FALSE)),"",VLOOKUP($B64,'FR-2018 (Sub)'!$A$2:$D$74,4,FALSE))</f>
        <v>0.67648916017680494</v>
      </c>
      <c r="J64" s="9">
        <f>IF(ISERROR(VLOOKUP($B64,'IT-2017 (Sub)'!$A$2:$D$73,4,FALSE)),"",VLOOKUP($B64,'IT-2017 (Sub)'!$A$2:$D$73,4,FALSE))</f>
        <v>0.4873170731707317</v>
      </c>
      <c r="K64" s="9">
        <f>IF(ISERROR(VLOOKUP($B64,'JP-2018 (Sub)'!$A$2:$D$73,4,FALSE)),"",VLOOKUP($B64,'JP-2018 (Sub)'!$A$2:$D$73,4,FALSE))</f>
        <v>0.63014748132541654</v>
      </c>
      <c r="L64" s="9">
        <f>IF(ISERROR(VLOOKUP($B64,'MX-2017 (Sub)'!$A$2:$D$73,4,FALSE)),"",VLOOKUP($B64,'MX-2017 (Sub)'!$A$2:$D$73,4,FALSE))</f>
        <v>0.60030349013657058</v>
      </c>
      <c r="M64" s="9">
        <f>IF(ISERROR(VLOOKUP($B64,'NL-2018 (Sub)'!$A$2:$D$73,4,FALSE)),"",VLOOKUP($B64,'NL-2018 (Sub)'!$A$2:$D$73,4,FALSE))</f>
        <v>0.61926431551004935</v>
      </c>
      <c r="N64" s="9">
        <f>IF(ISERROR(VLOOKUP($B64,'UK-2016 (Sub)'!$A$2:$D$73,4,FALSE)),"",VLOOKUP($B64,'UK-2016 (Sub)'!$A$2:$D$73,4,FALSE))</f>
        <v>0.57140172867343109</v>
      </c>
      <c r="O64" s="9">
        <f>IF(ISERROR(VLOOKUP($B64,'US-2018 (Sub)'!$A$2:$D$73,4,FALSE)),"",VLOOKUP($B64,'US-2018 (Sub)'!$A$2:$D$73,4,FALSE))</f>
        <v>0.51977920883164674</v>
      </c>
    </row>
    <row r="65" spans="1:15" x14ac:dyDescent="0.25">
      <c r="A65" s="15"/>
      <c r="B65" s="15" t="s">
        <v>16</v>
      </c>
      <c r="C65" s="11"/>
      <c r="D65" s="24">
        <f>SUM(D1:D64)</f>
        <v>1</v>
      </c>
      <c r="E65" s="24">
        <f>SUM(E1:E64)</f>
        <v>0.99999999999999989</v>
      </c>
      <c r="F65" s="24">
        <f>SUM(F1:F64)</f>
        <v>1.0000000000000004</v>
      </c>
      <c r="G65" s="24">
        <f t="shared" ref="G65:J65" si="2">SUM(G1:G64)</f>
        <v>1</v>
      </c>
      <c r="H65" s="24">
        <f>SUM(H1:H64)</f>
        <v>1</v>
      </c>
      <c r="I65" s="24">
        <f>SUM(I1:I64)</f>
        <v>1</v>
      </c>
      <c r="J65" s="24">
        <f t="shared" si="2"/>
        <v>1</v>
      </c>
      <c r="K65" s="24">
        <f t="shared" ref="K65" si="3">SUM(K1:K64)</f>
        <v>1</v>
      </c>
      <c r="L65" s="24">
        <f t="shared" ref="L65" si="4">SUM(L1:L64)</f>
        <v>1</v>
      </c>
      <c r="M65" s="24">
        <f>SUM(M1:M64)</f>
        <v>1</v>
      </c>
      <c r="N65" s="24">
        <f t="shared" ref="N65" si="5">SUM(N1:N64)</f>
        <v>1</v>
      </c>
      <c r="O65" s="24">
        <f>SUM(O1:O64)</f>
        <v>1</v>
      </c>
    </row>
  </sheetData>
  <sortState xmlns:xlrd2="http://schemas.microsoft.com/office/spreadsheetml/2017/richdata2" ref="A2:O65">
    <sortCondition ref="A2:A65"/>
    <sortCondition ref="B2:B65"/>
  </sortState>
  <conditionalFormatting sqref="O62 M62 F62:I62">
    <cfRule type="cellIs" dxfId="124" priority="290" operator="lessThanOrEqual">
      <formula>$C62*(1-#REF!)</formula>
    </cfRule>
    <cfRule type="cellIs" dxfId="123" priority="291" operator="greaterThanOrEqual">
      <formula>$C62*(1+#REF!)</formula>
    </cfRule>
  </conditionalFormatting>
  <conditionalFormatting sqref="O62 M62 F62:I62">
    <cfRule type="cellIs" dxfId="122" priority="292" operator="between">
      <formula>$C62*(1-#REF!)</formula>
      <formula>$C62*(1+#REF!)</formula>
    </cfRule>
  </conditionalFormatting>
  <conditionalFormatting sqref="M62:O62 D62:I62">
    <cfRule type="cellIs" dxfId="121" priority="293" operator="lessThan">
      <formula>$C62*(1-#REF!)</formula>
    </cfRule>
    <cfRule type="cellIs" dxfId="120" priority="294" operator="greaterThan">
      <formula>$C62*(1+#REF!)</formula>
    </cfRule>
  </conditionalFormatting>
  <conditionalFormatting sqref="D62:F62 N62">
    <cfRule type="cellIs" dxfId="119" priority="16" operator="lessThanOrEqual">
      <formula>$C62*(1-#REF!)</formula>
    </cfRule>
    <cfRule type="cellIs" dxfId="118" priority="17" operator="greaterThanOrEqual">
      <formula>$C62*(1+#REF!)</formula>
    </cfRule>
  </conditionalFormatting>
  <conditionalFormatting sqref="D62:F62 N62">
    <cfRule type="cellIs" dxfId="117" priority="18" operator="between">
      <formula>$C62*(1-#REF!)</formula>
      <formula>$C62*(1+#REF!)</formula>
    </cfRule>
  </conditionalFormatting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5" operator="between" id="{6AB6823F-E10A-4B3C-9873-AE40CDE896EC}">
            <xm:f>$C2*(1-Parameters!$B$2)</xm:f>
            <xm:f>$C2*(1+Parameters!$B$2)</xm:f>
            <x14:dxf>
              <font>
                <color theme="9" tint="-0.24994659260841701"/>
              </font>
            </x14:dxf>
          </x14:cfRule>
          <xm:sqref>D2:J64 M2:O64</xm:sqref>
        </x14:conditionalFormatting>
        <x14:conditionalFormatting xmlns:xm="http://schemas.microsoft.com/office/excel/2006/main">
          <x14:cfRule type="cellIs" priority="58" stopIfTrue="1" operator="lessThanOrEqual" id="{5DC34208-58DA-4A5C-BAF1-3AB3D8CF9EA2}">
            <xm:f>$C2*(1-Parameters!$B$2)</xm:f>
            <x14:dxf>
              <font>
                <color rgb="FFFF0000"/>
              </font>
            </x14:dxf>
          </x14:cfRule>
          <x14:cfRule type="cellIs" priority="59" stopIfTrue="1" operator="greaterThanOrEqual" id="{82228B0F-EB3C-49F4-B732-20F9EBE1B30A}">
            <xm:f>$C2*(1+Parameters!$B$2)</xm:f>
            <x14:dxf>
              <font>
                <color rgb="FF0070C0"/>
              </font>
            </x14:dxf>
          </x14:cfRule>
          <xm:sqref>D2:J64 M2:O64</xm:sqref>
        </x14:conditionalFormatting>
        <x14:conditionalFormatting xmlns:xm="http://schemas.microsoft.com/office/excel/2006/main">
          <x14:cfRule type="cellIs" priority="6" operator="between" id="{6AA7A29B-BDF0-49A6-A880-BF305B63DBC4}">
            <xm:f>$C2*(1-Parameters!$B$2)</xm:f>
            <xm:f>$C2*(1+Parameters!$B$2)</xm:f>
            <x14:dxf>
              <font>
                <color theme="9" tint="-0.24994659260841701"/>
              </font>
            </x14:dxf>
          </x14:cfRule>
          <xm:sqref>L2:L64</xm:sqref>
        </x14:conditionalFormatting>
        <x14:conditionalFormatting xmlns:xm="http://schemas.microsoft.com/office/excel/2006/main">
          <x14:cfRule type="cellIs" priority="4" stopIfTrue="1" operator="lessThanOrEqual" id="{30D1DA33-51E1-419A-B39D-B1E03E01090B}">
            <xm:f>$C2*(1-Parameters!$B$2)</xm:f>
            <x14:dxf>
              <font>
                <color rgb="FFFF0000"/>
              </font>
            </x14:dxf>
          </x14:cfRule>
          <x14:cfRule type="cellIs" priority="5" stopIfTrue="1" operator="greaterThanOrEqual" id="{B39311EE-A033-4F21-88EC-E95AFBF274FD}">
            <xm:f>$C2*(1+Parameters!$B$2)</xm:f>
            <x14:dxf>
              <font>
                <color rgb="FF0070C0"/>
              </font>
            </x14:dxf>
          </x14:cfRule>
          <xm:sqref>L2:L64</xm:sqref>
        </x14:conditionalFormatting>
        <x14:conditionalFormatting xmlns:xm="http://schemas.microsoft.com/office/excel/2006/main">
          <x14:cfRule type="cellIs" priority="3" operator="between" id="{5DC4C0C3-EAA1-4700-A868-C16AA954B317}">
            <xm:f>$C2*(1-Parameters!$B$2)</xm:f>
            <xm:f>$C2*(1+Parameters!$B$2)</xm:f>
            <x14:dxf>
              <font>
                <color theme="9" tint="-0.24994659260841701"/>
              </font>
            </x14:dxf>
          </x14:cfRule>
          <xm:sqref>K2:K64</xm:sqref>
        </x14:conditionalFormatting>
        <x14:conditionalFormatting xmlns:xm="http://schemas.microsoft.com/office/excel/2006/main">
          <x14:cfRule type="cellIs" priority="1" stopIfTrue="1" operator="lessThanOrEqual" id="{5B1F98EF-FC5B-4AF4-BF41-543DD0780BD6}">
            <xm:f>$C2*(1-Parameters!$B$2)</xm:f>
            <x14:dxf>
              <font>
                <color rgb="FFFF0000"/>
              </font>
            </x14:dxf>
          </x14:cfRule>
          <x14:cfRule type="cellIs" priority="2" stopIfTrue="1" operator="greaterThanOrEqual" id="{B9359788-1038-4EDE-9ABA-84C68A660324}">
            <xm:f>$C2*(1+Parameters!$B$2)</xm:f>
            <x14:dxf>
              <font>
                <color rgb="FF0070C0"/>
              </font>
            </x14:dxf>
          </x14:cfRule>
          <xm:sqref>K2:K64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BAD9-D6D1-4F81-9032-E2FF4A49AD52}">
  <sheetPr codeName="Planilha5"/>
  <dimension ref="A1:AE11"/>
  <sheetViews>
    <sheetView topLeftCell="B1" workbookViewId="0">
      <selection activeCell="R1" sqref="R1:AE10"/>
    </sheetView>
  </sheetViews>
  <sheetFormatPr defaultRowHeight="15" x14ac:dyDescent="0.25"/>
  <cols>
    <col min="1" max="1" width="11.7109375" style="3" bestFit="1" customWidth="1"/>
    <col min="2" max="2" width="7.28515625" style="3" bestFit="1" customWidth="1"/>
    <col min="3" max="14" width="9.7109375" style="3" bestFit="1" customWidth="1"/>
    <col min="15" max="15" width="9.140625" style="3"/>
    <col min="16" max="16" width="7.28515625" style="3" bestFit="1" customWidth="1"/>
    <col min="17" max="17" width="9.140625" style="3"/>
    <col min="18" max="18" width="11.7109375" style="3" bestFit="1" customWidth="1"/>
    <col min="19" max="19" width="4.85546875" style="3" bestFit="1" customWidth="1"/>
    <col min="20" max="21" width="7.140625" style="3" bestFit="1" customWidth="1"/>
    <col min="22" max="22" width="7.28515625" style="3" bestFit="1" customWidth="1"/>
    <col min="23" max="23" width="7" style="3" bestFit="1" customWidth="1"/>
    <col min="24" max="25" width="6.85546875" style="3" bestFit="1" customWidth="1"/>
    <col min="26" max="26" width="6.28515625" style="3" bestFit="1" customWidth="1"/>
    <col min="27" max="27" width="6.42578125" style="3" bestFit="1" customWidth="1"/>
    <col min="28" max="28" width="7.5703125" style="3" bestFit="1" customWidth="1"/>
    <col min="29" max="29" width="7" style="3" bestFit="1" customWidth="1"/>
    <col min="30" max="30" width="7.28515625" style="3" bestFit="1" customWidth="1"/>
    <col min="31" max="31" width="6.7109375" style="3" bestFit="1" customWidth="1"/>
    <col min="32" max="16384" width="9.140625" style="3"/>
  </cols>
  <sheetData>
    <row r="1" spans="1:31" x14ac:dyDescent="0.25">
      <c r="A1" s="2" t="s">
        <v>0</v>
      </c>
      <c r="B1" s="2" t="s">
        <v>3</v>
      </c>
      <c r="C1" s="2" t="s">
        <v>160</v>
      </c>
      <c r="D1" s="2" t="s">
        <v>157</v>
      </c>
      <c r="E1" s="2" t="s">
        <v>155</v>
      </c>
      <c r="F1" s="2" t="s">
        <v>154</v>
      </c>
      <c r="G1" s="2" t="s">
        <v>158</v>
      </c>
      <c r="H1" s="2" t="s">
        <v>153</v>
      </c>
      <c r="I1" s="2" t="s">
        <v>156</v>
      </c>
      <c r="J1" s="2" t="s">
        <v>163</v>
      </c>
      <c r="K1" s="2" t="s">
        <v>165</v>
      </c>
      <c r="L1" s="2" t="s">
        <v>161</v>
      </c>
      <c r="M1" s="2" t="s">
        <v>151</v>
      </c>
      <c r="N1" s="2" t="s">
        <v>152</v>
      </c>
      <c r="P1" s="6" t="s">
        <v>162</v>
      </c>
      <c r="R1" s="7" t="s">
        <v>0</v>
      </c>
      <c r="S1" s="6" t="s">
        <v>3</v>
      </c>
      <c r="T1" s="2" t="s">
        <v>160</v>
      </c>
      <c r="U1" s="2" t="s">
        <v>157</v>
      </c>
      <c r="V1" s="2" t="s">
        <v>155</v>
      </c>
      <c r="W1" s="2" t="s">
        <v>154</v>
      </c>
      <c r="X1" s="2" t="s">
        <v>158</v>
      </c>
      <c r="Y1" s="2" t="s">
        <v>153</v>
      </c>
      <c r="Z1" s="2" t="s">
        <v>156</v>
      </c>
      <c r="AA1" s="2" t="s">
        <v>163</v>
      </c>
      <c r="AB1" s="2" t="s">
        <v>165</v>
      </c>
      <c r="AC1" s="2" t="s">
        <v>161</v>
      </c>
      <c r="AD1" s="2" t="s">
        <v>151</v>
      </c>
      <c r="AE1" s="2" t="s">
        <v>152</v>
      </c>
    </row>
    <row r="2" spans="1:31" x14ac:dyDescent="0.25">
      <c r="A2" s="4" t="str">
        <f>Categories!A3</f>
        <v>Assets</v>
      </c>
      <c r="B2" s="8">
        <f t="shared" ref="B2:B10" si="0">AVERAGE(C2:N2)</f>
        <v>0.12348964127074537</v>
      </c>
      <c r="C2" s="9">
        <f>IF(Categories!C3&lt;&gt;"",Categories!C3/(1-Categories!C$12),"")</f>
        <v>8.0423940149625922E-2</v>
      </c>
      <c r="D2" s="9">
        <f>IF(Categories!D3&lt;&gt;"",Categories!D3/(1-Categories!D$12),"")</f>
        <v>0.12132963988919668</v>
      </c>
      <c r="E2" s="9">
        <f>IF(Categories!E3&lt;&gt;"",Categories!E3/(1-Categories!E$12),"")</f>
        <v>0.21230769230769231</v>
      </c>
      <c r="F2" s="9">
        <f>IF(Categories!F3&lt;&gt;"",Categories!F3/(1-Categories!F$12),"")</f>
        <v>0.10077519379844962</v>
      </c>
      <c r="G2" s="9">
        <f>IF(Categories!G3&lt;&gt;"",Categories!G3/(1-Categories!G$12),"")</f>
        <v>0.1015135699373695</v>
      </c>
      <c r="H2" s="9">
        <f>IF(Categories!H3&lt;&gt;"",Categories!H3/(1-Categories!H$12),"")</f>
        <v>0.12079809152027761</v>
      </c>
      <c r="I2" s="9">
        <f>IF(Categories!I3&lt;&gt;"",Categories!I3/(1-Categories!I$12),"")</f>
        <v>6.8506184586108479E-2</v>
      </c>
      <c r="J2" s="9">
        <f>IF(Categories!J3&lt;&gt;"",Categories!J3/(1-Categories!J$12),"")</f>
        <v>0.16286897980321074</v>
      </c>
      <c r="K2" s="9">
        <f>IF(Categories!K3&lt;&gt;"",Categories!K3/(1-Categories!K$12),"")</f>
        <v>0.17008352315869402</v>
      </c>
      <c r="L2" s="9">
        <f>IF(Categories!L3&lt;&gt;"",Categories!L3/(1-Categories!L$12),"")</f>
        <v>0.14392430278884463</v>
      </c>
      <c r="M2" s="9">
        <f>IF(Categories!M3&lt;&gt;"",Categories!M3/(1-Categories!M$12),"")</f>
        <v>9.2064883822884719E-2</v>
      </c>
      <c r="N2" s="9">
        <f>IF(Categories!N3&lt;&gt;"",Categories!N3/(1-Categories!N$12),"")</f>
        <v>0.10727969348659004</v>
      </c>
      <c r="P2" s="9">
        <f t="shared" ref="P2:P10" si="1">IF(ISERROR(SMALL(C2:N2,1)),"",SMALL(C2:N2,1))</f>
        <v>6.8506184586108479E-2</v>
      </c>
      <c r="R2" s="4" t="str">
        <f t="shared" ref="R2:R10" si="2">A2</f>
        <v>Assets</v>
      </c>
      <c r="S2" s="10">
        <f t="shared" ref="S2:S10" si="3">IF(ISERROR(AVERAGE(T2:AE2)),"",ROUND(AVERAGE(T2:AE2),0))</f>
        <v>2</v>
      </c>
      <c r="T2" s="10">
        <f t="shared" ref="T2:T10" si="4">IF(C2&lt;&gt;"",ROUND(C2/$P2,0),0)</f>
        <v>1</v>
      </c>
      <c r="U2" s="10">
        <f t="shared" ref="U2:U10" si="5">IF(D2&lt;&gt;"",ROUND(D2/$P2,0),0)</f>
        <v>2</v>
      </c>
      <c r="V2" s="10">
        <f t="shared" ref="V2:V10" si="6">IF(E2&lt;&gt;"",ROUND(E2/$P2,0),0)</f>
        <v>3</v>
      </c>
      <c r="W2" s="10">
        <f t="shared" ref="W2:W10" si="7">IF(F2&lt;&gt;"",ROUND(F2/$P2,0),0)</f>
        <v>1</v>
      </c>
      <c r="X2" s="10">
        <f t="shared" ref="X2:X10" si="8">IF(G2&lt;&gt;"",ROUND(G2/$P2,0),0)</f>
        <v>1</v>
      </c>
      <c r="Y2" s="10">
        <f t="shared" ref="Y2:Y10" si="9">IF(H2&lt;&gt;"",ROUND(H2/$P2,0),0)</f>
        <v>2</v>
      </c>
      <c r="Z2" s="10">
        <f t="shared" ref="Z2:Z10" si="10">IF(I2&lt;&gt;"",ROUND(I2/$P2,0),0)</f>
        <v>1</v>
      </c>
      <c r="AA2" s="10">
        <f t="shared" ref="AA2:AB10" si="11">IF(J2&lt;&gt;"",ROUND(J2/$P2,0),0)</f>
        <v>2</v>
      </c>
      <c r="AB2" s="10">
        <f t="shared" si="11"/>
        <v>2</v>
      </c>
      <c r="AC2" s="10">
        <f t="shared" ref="AC2:AC10" si="12">IF(L2&lt;&gt;"",ROUND(L2/$P2,0),0)</f>
        <v>2</v>
      </c>
      <c r="AD2" s="10">
        <f t="shared" ref="AD2:AD10" si="13">IF(M2&lt;&gt;"",ROUND(M2/$P2,0),0)</f>
        <v>1</v>
      </c>
      <c r="AE2" s="10">
        <f t="shared" ref="AE2:AE10" si="14">IF(N2&lt;&gt;"",ROUND(N2/$P2,0),0)</f>
        <v>2</v>
      </c>
    </row>
    <row r="3" spans="1:31" x14ac:dyDescent="0.25">
      <c r="A3" s="4" t="str">
        <f>Categories!A4</f>
        <v>Institutional</v>
      </c>
      <c r="B3" s="8">
        <f t="shared" si="0"/>
        <v>9.4148238944746165E-2</v>
      </c>
      <c r="C3" s="9">
        <f>IF(Categories!C4&lt;&gt;"",Categories!C4/(1-Categories!C$12),"")</f>
        <v>5.0810473815461339E-2</v>
      </c>
      <c r="D3" s="9">
        <f>IF(Categories!D4&lt;&gt;"",Categories!D4/(1-Categories!D$12),"")</f>
        <v>9.2243767313019392E-2</v>
      </c>
      <c r="E3" s="9">
        <f>IF(Categories!E4&lt;&gt;"",Categories!E4/(1-Categories!E$12),"")</f>
        <v>0.10153846153846155</v>
      </c>
      <c r="F3" s="9">
        <f>IF(Categories!F4&lt;&gt;"",Categories!F4/(1-Categories!F$12),"")</f>
        <v>0.12950296397628819</v>
      </c>
      <c r="G3" s="9">
        <f>IF(Categories!G4&lt;&gt;"",Categories!G4/(1-Categories!G$12),"")</f>
        <v>0.1022964509394572</v>
      </c>
      <c r="H3" s="9">
        <f>IF(Categories!H4&lt;&gt;"",Categories!H4/(1-Categories!H$12),"")</f>
        <v>0.11082194751680764</v>
      </c>
      <c r="I3" s="9">
        <f>IF(Categories!I4&lt;&gt;"",Categories!I4/(1-Categories!I$12),"")</f>
        <v>0.12369172216936251</v>
      </c>
      <c r="J3" s="9">
        <f>IF(Categories!J4&lt;&gt;"",Categories!J4/(1-Categories!J$12),"")</f>
        <v>8.1046090108751925E-2</v>
      </c>
      <c r="K3" s="9">
        <f>IF(Categories!K4&lt;&gt;"",Categories!K4/(1-Categories!K$12),"")</f>
        <v>0.12908124525436598</v>
      </c>
      <c r="L3" s="9">
        <f>IF(Categories!L4&lt;&gt;"",Categories!L4/(1-Categories!L$12),"")</f>
        <v>6.7729083665338655E-2</v>
      </c>
      <c r="M3" s="9">
        <f>IF(Categories!M4&lt;&gt;"",Categories!M4/(1-Categories!M$12),"")</f>
        <v>6.2472599736957478E-2</v>
      </c>
      <c r="N3" s="9">
        <f>IF(Categories!N4&lt;&gt;"",Categories!N4/(1-Categories!N$12),"")</f>
        <v>7.8544061302682003E-2</v>
      </c>
      <c r="P3" s="9">
        <f t="shared" si="1"/>
        <v>5.0810473815461339E-2</v>
      </c>
      <c r="R3" s="4" t="str">
        <f t="shared" si="2"/>
        <v>Institutional</v>
      </c>
      <c r="S3" s="10">
        <f t="shared" si="3"/>
        <v>2</v>
      </c>
      <c r="T3" s="10">
        <f t="shared" si="4"/>
        <v>1</v>
      </c>
      <c r="U3" s="10">
        <f t="shared" si="5"/>
        <v>2</v>
      </c>
      <c r="V3" s="10">
        <f t="shared" si="6"/>
        <v>2</v>
      </c>
      <c r="W3" s="10">
        <f t="shared" si="7"/>
        <v>3</v>
      </c>
      <c r="X3" s="10">
        <f t="shared" si="8"/>
        <v>2</v>
      </c>
      <c r="Y3" s="10">
        <f t="shared" si="9"/>
        <v>2</v>
      </c>
      <c r="Z3" s="10">
        <f t="shared" si="10"/>
        <v>2</v>
      </c>
      <c r="AA3" s="10">
        <f t="shared" si="11"/>
        <v>2</v>
      </c>
      <c r="AB3" s="10">
        <f t="shared" si="11"/>
        <v>3</v>
      </c>
      <c r="AC3" s="10">
        <f t="shared" si="12"/>
        <v>1</v>
      </c>
      <c r="AD3" s="10">
        <f t="shared" si="13"/>
        <v>1</v>
      </c>
      <c r="AE3" s="10">
        <f t="shared" si="14"/>
        <v>2</v>
      </c>
    </row>
    <row r="4" spans="1:31" x14ac:dyDescent="0.25">
      <c r="A4" s="4" t="str">
        <f>Categories!A5</f>
        <v>National</v>
      </c>
      <c r="B4" s="8">
        <f t="shared" si="0"/>
        <v>8.1290579037522515E-2</v>
      </c>
      <c r="C4" s="9">
        <f>IF(Categories!C5&lt;&gt;"",Categories!C5/(1-Categories!C$12),"")</f>
        <v>9.0710723192019949E-2</v>
      </c>
      <c r="D4" s="9">
        <f>IF(Categories!D5&lt;&gt;"",Categories!D5/(1-Categories!D$12),"")</f>
        <v>7.867036011080332E-2</v>
      </c>
      <c r="E4" s="9">
        <f>IF(Categories!E5&lt;&gt;"",Categories!E5/(1-Categories!E$12),"")</f>
        <v>7.3846153846153853E-2</v>
      </c>
      <c r="F4" s="9">
        <f>IF(Categories!F5&lt;&gt;"",Categories!F5/(1-Categories!F$12),"")</f>
        <v>8.2079343365253077E-2</v>
      </c>
      <c r="G4" s="9">
        <f>IF(Categories!G5&lt;&gt;"",Categories!G5/(1-Categories!G$12),"")</f>
        <v>0.11403966597077243</v>
      </c>
      <c r="H4" s="9">
        <f>IF(Categories!H5&lt;&gt;"",Categories!H5/(1-Categories!H$12),"")</f>
        <v>6.3869008891780543E-2</v>
      </c>
      <c r="I4" s="9">
        <f>IF(Categories!I5&lt;&gt;"",Categories!I5/(1-Categories!I$12),"")</f>
        <v>5.423406279733587E-2</v>
      </c>
      <c r="J4" s="9">
        <f>IF(Categories!J5&lt;&gt;"",Categories!J5/(1-Categories!J$12),"")</f>
        <v>5.5929570170895899E-2</v>
      </c>
      <c r="K4" s="9">
        <f>IF(Categories!K5&lt;&gt;"",Categories!K5/(1-Categories!K$12),"")</f>
        <v>9.4153378891419892E-2</v>
      </c>
      <c r="L4" s="9">
        <f>IF(Categories!L5&lt;&gt;"",Categories!L5/(1-Categories!L$12),"")</f>
        <v>8.7649402390438252E-2</v>
      </c>
      <c r="M4" s="9">
        <f>IF(Categories!M5&lt;&gt;"",Categories!M5/(1-Categories!M$12),"")</f>
        <v>6.4883822884699696E-2</v>
      </c>
      <c r="N4" s="9">
        <f>IF(Categories!N5&lt;&gt;"",Categories!N5/(1-Categories!N$12),"")</f>
        <v>0.11542145593869732</v>
      </c>
      <c r="P4" s="9">
        <f t="shared" si="1"/>
        <v>5.423406279733587E-2</v>
      </c>
      <c r="R4" s="4" t="str">
        <f t="shared" si="2"/>
        <v>National</v>
      </c>
      <c r="S4" s="10">
        <f t="shared" si="3"/>
        <v>2</v>
      </c>
      <c r="T4" s="10">
        <f t="shared" si="4"/>
        <v>2</v>
      </c>
      <c r="U4" s="10">
        <f t="shared" si="5"/>
        <v>1</v>
      </c>
      <c r="V4" s="10">
        <f t="shared" si="6"/>
        <v>1</v>
      </c>
      <c r="W4" s="10">
        <f t="shared" si="7"/>
        <v>2</v>
      </c>
      <c r="X4" s="10">
        <f t="shared" si="8"/>
        <v>2</v>
      </c>
      <c r="Y4" s="10">
        <f t="shared" si="9"/>
        <v>1</v>
      </c>
      <c r="Z4" s="10">
        <f t="shared" si="10"/>
        <v>1</v>
      </c>
      <c r="AA4" s="10">
        <f t="shared" si="11"/>
        <v>1</v>
      </c>
      <c r="AB4" s="10">
        <f t="shared" si="11"/>
        <v>2</v>
      </c>
      <c r="AC4" s="10">
        <f t="shared" si="12"/>
        <v>2</v>
      </c>
      <c r="AD4" s="10">
        <f t="shared" si="13"/>
        <v>1</v>
      </c>
      <c r="AE4" s="10">
        <f t="shared" si="14"/>
        <v>2</v>
      </c>
    </row>
    <row r="5" spans="1:31" x14ac:dyDescent="0.25">
      <c r="A5" s="4" t="str">
        <f>Categories!A6</f>
        <v>Objectives</v>
      </c>
      <c r="B5" s="8">
        <f t="shared" si="0"/>
        <v>0.15635932660989235</v>
      </c>
      <c r="C5" s="9">
        <f>IF(Categories!C6&lt;&gt;"",Categories!C6/(1-Categories!C$12),"")</f>
        <v>0.13684538653366582</v>
      </c>
      <c r="D5" s="9">
        <f>IF(Categories!D6&lt;&gt;"",Categories!D6/(1-Categories!D$12),"")</f>
        <v>0.16094182825484762</v>
      </c>
      <c r="E5" s="9">
        <f>IF(Categories!E6&lt;&gt;"",Categories!E6/(1-Categories!E$12),"")</f>
        <v>0.16923076923076924</v>
      </c>
      <c r="F5" s="9">
        <f>IF(Categories!F6&lt;&gt;"",Categories!F6/(1-Categories!F$12),"")</f>
        <v>0.16096671226630185</v>
      </c>
      <c r="G5" s="9">
        <f>IF(Categories!G6&lt;&gt;"",Categories!G6/(1-Categories!G$12),"")</f>
        <v>0.14692066805845511</v>
      </c>
      <c r="H5" s="9">
        <f>IF(Categories!H6&lt;&gt;"",Categories!H6/(1-Categories!H$12),"")</f>
        <v>0.15256994144437219</v>
      </c>
      <c r="I5" s="9">
        <f>IF(Categories!I6&lt;&gt;"",Categories!I6/(1-Categories!I$12),"")</f>
        <v>0.22169362511893434</v>
      </c>
      <c r="J5" s="9">
        <f>IF(Categories!J6&lt;&gt;"",Categories!J6/(1-Categories!J$12),"")</f>
        <v>0.16286897980321074</v>
      </c>
      <c r="K5" s="9">
        <f>IF(Categories!K6&lt;&gt;"",Categories!K6/(1-Categories!K$12),"")</f>
        <v>0.10782080485952923</v>
      </c>
      <c r="L5" s="9">
        <f>IF(Categories!L6&lt;&gt;"",Categories!L6/(1-Categories!L$12),"")</f>
        <v>0.15139442231075698</v>
      </c>
      <c r="M5" s="9">
        <f>IF(Categories!M6&lt;&gt;"",Categories!M6/(1-Categories!M$12),"")</f>
        <v>0.1556334940815432</v>
      </c>
      <c r="N5" s="9">
        <f>IF(Categories!N6&lt;&gt;"",Categories!N6/(1-Categories!N$12),"")</f>
        <v>0.14942528735632185</v>
      </c>
      <c r="P5" s="9">
        <f t="shared" si="1"/>
        <v>0.10782080485952923</v>
      </c>
      <c r="R5" s="4" t="str">
        <f t="shared" si="2"/>
        <v>Objectives</v>
      </c>
      <c r="S5" s="10">
        <f t="shared" si="3"/>
        <v>1</v>
      </c>
      <c r="T5" s="10">
        <f t="shared" si="4"/>
        <v>1</v>
      </c>
      <c r="U5" s="10">
        <f t="shared" si="5"/>
        <v>1</v>
      </c>
      <c r="V5" s="10">
        <f t="shared" si="6"/>
        <v>2</v>
      </c>
      <c r="W5" s="10">
        <f t="shared" si="7"/>
        <v>1</v>
      </c>
      <c r="X5" s="10">
        <f t="shared" si="8"/>
        <v>1</v>
      </c>
      <c r="Y5" s="10">
        <f t="shared" si="9"/>
        <v>1</v>
      </c>
      <c r="Z5" s="10">
        <f t="shared" si="10"/>
        <v>2</v>
      </c>
      <c r="AA5" s="10">
        <f t="shared" si="11"/>
        <v>2</v>
      </c>
      <c r="AB5" s="10">
        <f t="shared" si="11"/>
        <v>1</v>
      </c>
      <c r="AC5" s="10">
        <f t="shared" si="12"/>
        <v>1</v>
      </c>
      <c r="AD5" s="10">
        <f t="shared" si="13"/>
        <v>1</v>
      </c>
      <c r="AE5" s="10">
        <f t="shared" si="14"/>
        <v>1</v>
      </c>
    </row>
    <row r="6" spans="1:31" x14ac:dyDescent="0.25">
      <c r="A6" s="4" t="str">
        <f>Categories!A7</f>
        <v>Offences</v>
      </c>
      <c r="B6" s="8">
        <f t="shared" si="0"/>
        <v>0.10191768921297788</v>
      </c>
      <c r="C6" s="9">
        <f>IF(Categories!C7&lt;&gt;"",Categories!C7/(1-Categories!C$12),"")</f>
        <v>0.1119077306733167</v>
      </c>
      <c r="D6" s="9">
        <f>IF(Categories!D7&lt;&gt;"",Categories!D7/(1-Categories!D$12),"")</f>
        <v>0.10498614958448753</v>
      </c>
      <c r="E6" s="9">
        <f>IF(Categories!E7&lt;&gt;"",Categories!E7/(1-Categories!E$12),"")</f>
        <v>8.5128205128205139E-2</v>
      </c>
      <c r="F6" s="9">
        <f>IF(Categories!F7&lt;&gt;"",Categories!F7/(1-Categories!F$12),"")</f>
        <v>8.8463292293661649E-2</v>
      </c>
      <c r="G6" s="9">
        <f>IF(Categories!G7&lt;&gt;"",Categories!G7/(1-Categories!G$12),"")</f>
        <v>7.6983298538622125E-2</v>
      </c>
      <c r="H6" s="9">
        <f>IF(Categories!H7&lt;&gt;"",Categories!H7/(1-Categories!H$12),"")</f>
        <v>0.13760572543916724</v>
      </c>
      <c r="I6" s="9">
        <f>IF(Categories!I7&lt;&gt;"",Categories!I7/(1-Categories!I$12),"")</f>
        <v>9.5147478591817325E-2</v>
      </c>
      <c r="J6" s="9">
        <f>IF(Categories!J7&lt;&gt;"",Categories!J7/(1-Categories!J$12),"")</f>
        <v>9.0108751941998952E-2</v>
      </c>
      <c r="K6" s="9">
        <f>IF(Categories!K7&lt;&gt;"",Categories!K7/(1-Categories!K$12),"")</f>
        <v>0.10174639331814732</v>
      </c>
      <c r="L6" s="9">
        <f>IF(Categories!L7&lt;&gt;"",Categories!L7/(1-Categories!L$12),"")</f>
        <v>0.10258964143426295</v>
      </c>
      <c r="M6" s="9">
        <f>IF(Categories!M7&lt;&gt;"",Categories!M7/(1-Categories!M$12),"")</f>
        <v>0.13064445418676021</v>
      </c>
      <c r="N6" s="9">
        <f>IF(Categories!N7&lt;&gt;"",Categories!N7/(1-Categories!N$12),"")</f>
        <v>9.7701149425287348E-2</v>
      </c>
      <c r="P6" s="9">
        <f t="shared" si="1"/>
        <v>7.6983298538622125E-2</v>
      </c>
      <c r="R6" s="4" t="str">
        <f t="shared" si="2"/>
        <v>Offences</v>
      </c>
      <c r="S6" s="10">
        <f t="shared" si="3"/>
        <v>1</v>
      </c>
      <c r="T6" s="10">
        <f t="shared" si="4"/>
        <v>1</v>
      </c>
      <c r="U6" s="10">
        <f t="shared" si="5"/>
        <v>1</v>
      </c>
      <c r="V6" s="10">
        <f t="shared" si="6"/>
        <v>1</v>
      </c>
      <c r="W6" s="10">
        <f t="shared" si="7"/>
        <v>1</v>
      </c>
      <c r="X6" s="10">
        <f t="shared" si="8"/>
        <v>1</v>
      </c>
      <c r="Y6" s="10">
        <f t="shared" si="9"/>
        <v>2</v>
      </c>
      <c r="Z6" s="10">
        <f t="shared" si="10"/>
        <v>1</v>
      </c>
      <c r="AA6" s="10">
        <f t="shared" si="11"/>
        <v>1</v>
      </c>
      <c r="AB6" s="10">
        <f t="shared" si="11"/>
        <v>1</v>
      </c>
      <c r="AC6" s="10">
        <f t="shared" si="12"/>
        <v>1</v>
      </c>
      <c r="AD6" s="10">
        <f t="shared" si="13"/>
        <v>2</v>
      </c>
      <c r="AE6" s="10">
        <f t="shared" si="14"/>
        <v>1</v>
      </c>
    </row>
    <row r="7" spans="1:31" x14ac:dyDescent="0.25">
      <c r="A7" s="4" t="str">
        <f>Categories!A8</f>
        <v>Perpetrators</v>
      </c>
      <c r="B7" s="8">
        <f t="shared" si="0"/>
        <v>1.6238378801081619E-2</v>
      </c>
      <c r="C7" s="9">
        <f>IF(Categories!C8&lt;&gt;"",Categories!C8/(1-Categories!C$12),"")</f>
        <v>2.5561097256857852E-2</v>
      </c>
      <c r="D7" s="9">
        <f>IF(Categories!D8&lt;&gt;"",Categories!D8/(1-Categories!D$12),"")</f>
        <v>9.4182825484764535E-3</v>
      </c>
      <c r="E7" s="9">
        <f>IF(Categories!E8&lt;&gt;"",Categories!E8/(1-Categories!E$12),"")</f>
        <v>6.1538461538461547E-3</v>
      </c>
      <c r="F7" s="9">
        <f>IF(Categories!F8&lt;&gt;"",Categories!F8/(1-Categories!F$12),"")</f>
        <v>1.0487916096671226E-2</v>
      </c>
      <c r="G7" s="9">
        <f>IF(Categories!G8&lt;&gt;"",Categories!G8/(1-Categories!G$12),"")</f>
        <v>2.8705636743215027E-3</v>
      </c>
      <c r="H7" s="9">
        <f>IF(Categories!H8&lt;&gt;"",Categories!H8/(1-Categories!H$12),"")</f>
        <v>2.7217523313814794E-2</v>
      </c>
      <c r="I7" s="9">
        <f>IF(Categories!I8&lt;&gt;"",Categories!I8/(1-Categories!I$12),"")</f>
        <v>4.7573739295908657E-3</v>
      </c>
      <c r="J7" s="9">
        <f>IF(Categories!J8&lt;&gt;"",Categories!J8/(1-Categories!J$12),"")</f>
        <v>9.5805282237182796E-3</v>
      </c>
      <c r="K7" s="9">
        <f>IF(Categories!K8&lt;&gt;"",Categories!K8/(1-Categories!K$12),"")</f>
        <v>1.366742596810934E-2</v>
      </c>
      <c r="L7" s="9">
        <f>IF(Categories!L8&lt;&gt;"",Categories!L8/(1-Categories!L$12),"")</f>
        <v>1.9422310756972115E-2</v>
      </c>
      <c r="M7" s="9">
        <f>IF(Categories!M8&lt;&gt;"",Categories!M8/(1-Categories!M$12),"")</f>
        <v>3.5072336694432271E-2</v>
      </c>
      <c r="N7" s="9">
        <f>IF(Categories!N8&lt;&gt;"",Categories!N8/(1-Categories!N$12),"")</f>
        <v>3.0651340996168584E-2</v>
      </c>
      <c r="P7" s="9">
        <f t="shared" si="1"/>
        <v>2.8705636743215027E-3</v>
      </c>
      <c r="R7" s="4" t="str">
        <f t="shared" si="2"/>
        <v>Perpetrators</v>
      </c>
      <c r="S7" s="10">
        <f t="shared" si="3"/>
        <v>6</v>
      </c>
      <c r="T7" s="10">
        <f t="shared" si="4"/>
        <v>9</v>
      </c>
      <c r="U7" s="10">
        <f t="shared" si="5"/>
        <v>3</v>
      </c>
      <c r="V7" s="10">
        <f t="shared" si="6"/>
        <v>2</v>
      </c>
      <c r="W7" s="10">
        <f t="shared" si="7"/>
        <v>4</v>
      </c>
      <c r="X7" s="10">
        <f t="shared" si="8"/>
        <v>1</v>
      </c>
      <c r="Y7" s="10">
        <f t="shared" si="9"/>
        <v>9</v>
      </c>
      <c r="Z7" s="10">
        <f t="shared" si="10"/>
        <v>2</v>
      </c>
      <c r="AA7" s="10">
        <f t="shared" si="11"/>
        <v>3</v>
      </c>
      <c r="AB7" s="10">
        <f t="shared" si="11"/>
        <v>5</v>
      </c>
      <c r="AC7" s="10">
        <f t="shared" si="12"/>
        <v>7</v>
      </c>
      <c r="AD7" s="10">
        <f t="shared" si="13"/>
        <v>12</v>
      </c>
      <c r="AE7" s="10">
        <f t="shared" si="14"/>
        <v>11</v>
      </c>
    </row>
    <row r="8" spans="1:31" x14ac:dyDescent="0.25">
      <c r="A8" s="4" t="str">
        <f>Categories!A9</f>
        <v>Resources</v>
      </c>
      <c r="B8" s="8">
        <f t="shared" si="0"/>
        <v>0.13339275996948027</v>
      </c>
      <c r="C8" s="9">
        <f>IF(Categories!C9&lt;&gt;"",Categories!C9/(1-Categories!C$12),"")</f>
        <v>0.16022443890274313</v>
      </c>
      <c r="D8" s="9">
        <f>IF(Categories!D9&lt;&gt;"",Categories!D9/(1-Categories!D$12),"")</f>
        <v>0.14210526315789471</v>
      </c>
      <c r="E8" s="9">
        <f>IF(Categories!E9&lt;&gt;"",Categories!E9/(1-Categories!E$12),"")</f>
        <v>0.13538461538461541</v>
      </c>
      <c r="F8" s="9">
        <f>IF(Categories!F9&lt;&gt;"",Categories!F9/(1-Categories!F$12),"")</f>
        <v>0.11992704058367533</v>
      </c>
      <c r="G8" s="9">
        <f>IF(Categories!G9&lt;&gt;"",Categories!G9/(1-Categories!G$12),"")</f>
        <v>0.13935281837160748</v>
      </c>
      <c r="H8" s="9">
        <f>IF(Categories!H9&lt;&gt;"",Categories!H9/(1-Categories!H$12),"")</f>
        <v>9.6399913250921732E-2</v>
      </c>
      <c r="I8" s="9">
        <f>IF(Categories!I9&lt;&gt;"",Categories!I9/(1-Categories!I$12),"")</f>
        <v>0.12464319695528069</v>
      </c>
      <c r="J8" s="9">
        <f>IF(Categories!J9&lt;&gt;"",Categories!J9/(1-Categories!J$12),"")</f>
        <v>0.1437079233557742</v>
      </c>
      <c r="K8" s="9">
        <f>IF(Categories!K9&lt;&gt;"",Categories!K9/(1-Categories!K$12),"")</f>
        <v>0.11237661351556569</v>
      </c>
      <c r="L8" s="9">
        <f>IF(Categories!L9&lt;&gt;"",Categories!L9/(1-Categories!L$12),"")</f>
        <v>0.10358565737051795</v>
      </c>
      <c r="M8" s="9">
        <f>IF(Categories!M9&lt;&gt;"",Categories!M9/(1-Categories!M$12),"")</f>
        <v>0.15059184568171857</v>
      </c>
      <c r="N8" s="9">
        <f>IF(Categories!N9&lt;&gt;"",Categories!N9/(1-Categories!N$12),"")</f>
        <v>0.17241379310344829</v>
      </c>
      <c r="P8" s="9">
        <f t="shared" si="1"/>
        <v>9.6399913250921732E-2</v>
      </c>
      <c r="R8" s="4" t="str">
        <f t="shared" si="2"/>
        <v>Resources</v>
      </c>
      <c r="S8" s="10">
        <f t="shared" si="3"/>
        <v>1</v>
      </c>
      <c r="T8" s="10">
        <f t="shared" si="4"/>
        <v>2</v>
      </c>
      <c r="U8" s="10">
        <f t="shared" si="5"/>
        <v>1</v>
      </c>
      <c r="V8" s="10">
        <f t="shared" si="6"/>
        <v>1</v>
      </c>
      <c r="W8" s="10">
        <f t="shared" si="7"/>
        <v>1</v>
      </c>
      <c r="X8" s="10">
        <f t="shared" si="8"/>
        <v>1</v>
      </c>
      <c r="Y8" s="10">
        <f t="shared" si="9"/>
        <v>1</v>
      </c>
      <c r="Z8" s="10">
        <f t="shared" si="10"/>
        <v>1</v>
      </c>
      <c r="AA8" s="10">
        <f t="shared" si="11"/>
        <v>1</v>
      </c>
      <c r="AB8" s="10">
        <f t="shared" si="11"/>
        <v>1</v>
      </c>
      <c r="AC8" s="10">
        <f t="shared" si="12"/>
        <v>1</v>
      </c>
      <c r="AD8" s="10">
        <f t="shared" si="13"/>
        <v>2</v>
      </c>
      <c r="AE8" s="10">
        <f t="shared" si="14"/>
        <v>2</v>
      </c>
    </row>
    <row r="9" spans="1:31" x14ac:dyDescent="0.25">
      <c r="A9" s="4" t="str">
        <f>Categories!A10</f>
        <v>Security</v>
      </c>
      <c r="B9" s="8">
        <f t="shared" si="0"/>
        <v>0.15932545378384413</v>
      </c>
      <c r="C9" s="9">
        <f>IF(Categories!C10&lt;&gt;"",Categories!C10/(1-Categories!C$12),"")</f>
        <v>0.16178304239401495</v>
      </c>
      <c r="D9" s="9">
        <f>IF(Categories!D10&lt;&gt;"",Categories!D10/(1-Categories!D$12),"")</f>
        <v>0.16260387811634347</v>
      </c>
      <c r="E9" s="9">
        <f>IF(Categories!E10&lt;&gt;"",Categories!E10/(1-Categories!E$12),"")</f>
        <v>0.14974358974358976</v>
      </c>
      <c r="F9" s="9">
        <f>IF(Categories!F10&lt;&gt;"",Categories!F10/(1-Categories!F$12),"")</f>
        <v>0.17510259917920656</v>
      </c>
      <c r="G9" s="9">
        <f>IF(Categories!G10&lt;&gt;"",Categories!G10/(1-Categories!G$12),"")</f>
        <v>0.19206680584551145</v>
      </c>
      <c r="H9" s="9">
        <f>IF(Categories!H10&lt;&gt;"",Categories!H10/(1-Categories!H$12),"")</f>
        <v>0.17122099327694645</v>
      </c>
      <c r="I9" s="9">
        <f>IF(Categories!I10&lt;&gt;"",Categories!I10/(1-Categories!I$12),"")</f>
        <v>0.18363463368220742</v>
      </c>
      <c r="J9" s="9">
        <f>IF(Categories!J10&lt;&gt;"",Categories!J10/(1-Categories!J$12),"")</f>
        <v>0.13593992749870532</v>
      </c>
      <c r="K9" s="9">
        <f>IF(Categories!K10&lt;&gt;"",Categories!K10/(1-Categories!K$12),"")</f>
        <v>0.13287775246772968</v>
      </c>
      <c r="L9" s="9">
        <f>IF(Categories!L10&lt;&gt;"",Categories!L10/(1-Categories!L$12),"")</f>
        <v>0.16284860557768926</v>
      </c>
      <c r="M9" s="9">
        <f>IF(Categories!M10&lt;&gt;"",Categories!M10/(1-Categories!M$12),"")</f>
        <v>0.15716790881192461</v>
      </c>
      <c r="N9" s="9">
        <f>IF(Categories!N10&lt;&gt;"",Categories!N10/(1-Categories!N$12),"")</f>
        <v>0.12691570881226052</v>
      </c>
      <c r="P9" s="9">
        <f t="shared" si="1"/>
        <v>0.12691570881226052</v>
      </c>
      <c r="R9" s="4" t="str">
        <f t="shared" si="2"/>
        <v>Security</v>
      </c>
      <c r="S9" s="10">
        <f t="shared" si="3"/>
        <v>1</v>
      </c>
      <c r="T9" s="10">
        <f t="shared" si="4"/>
        <v>1</v>
      </c>
      <c r="U9" s="10">
        <f t="shared" si="5"/>
        <v>1</v>
      </c>
      <c r="V9" s="10">
        <f t="shared" si="6"/>
        <v>1</v>
      </c>
      <c r="W9" s="10">
        <f t="shared" si="7"/>
        <v>1</v>
      </c>
      <c r="X9" s="10">
        <f t="shared" si="8"/>
        <v>2</v>
      </c>
      <c r="Y9" s="10">
        <f t="shared" si="9"/>
        <v>1</v>
      </c>
      <c r="Z9" s="10">
        <f t="shared" si="10"/>
        <v>1</v>
      </c>
      <c r="AA9" s="10">
        <f t="shared" si="11"/>
        <v>1</v>
      </c>
      <c r="AB9" s="10">
        <f t="shared" si="11"/>
        <v>1</v>
      </c>
      <c r="AC9" s="10">
        <f t="shared" si="12"/>
        <v>1</v>
      </c>
      <c r="AD9" s="10">
        <f t="shared" si="13"/>
        <v>1</v>
      </c>
      <c r="AE9" s="10">
        <f t="shared" si="14"/>
        <v>1</v>
      </c>
    </row>
    <row r="10" spans="1:31" x14ac:dyDescent="0.25">
      <c r="A10" s="4" t="str">
        <f>Categories!A11</f>
        <v>Stakeholders</v>
      </c>
      <c r="B10" s="8">
        <f t="shared" si="0"/>
        <v>0.13383793236970976</v>
      </c>
      <c r="C10" s="9">
        <f>IF(Categories!C11&lt;&gt;"",Categories!C11/(1-Categories!C$12),"")</f>
        <v>0.18173316708229426</v>
      </c>
      <c r="D10" s="9">
        <f>IF(Categories!D11&lt;&gt;"",Categories!D11/(1-Categories!D$12),"")</f>
        <v>0.12770083102493074</v>
      </c>
      <c r="E10" s="9">
        <f>IF(Categories!E11&lt;&gt;"",Categories!E11/(1-Categories!E$12),"")</f>
        <v>6.666666666666668E-2</v>
      </c>
      <c r="F10" s="9">
        <f>IF(Categories!F11&lt;&gt;"",Categories!F11/(1-Categories!F$12),"")</f>
        <v>0.13269493844049249</v>
      </c>
      <c r="G10" s="9">
        <f>IF(Categories!G11&lt;&gt;"",Categories!G11/(1-Categories!G$12),"")</f>
        <v>0.12395615866388308</v>
      </c>
      <c r="H10" s="9">
        <f>IF(Categories!H11&lt;&gt;"",Categories!H11/(1-Categories!H$12),"")</f>
        <v>0.11949685534591196</v>
      </c>
      <c r="I10" s="9">
        <f>IF(Categories!I11&lt;&gt;"",Categories!I11/(1-Categories!I$12),"")</f>
        <v>0.12369172216936251</v>
      </c>
      <c r="J10" s="9">
        <f>IF(Categories!J11&lt;&gt;"",Categories!J11/(1-Categories!J$12),"")</f>
        <v>0.15794924909373378</v>
      </c>
      <c r="K10" s="9">
        <f>IF(Categories!K11&lt;&gt;"",Categories!K11/(1-Categories!K$12),"")</f>
        <v>0.1381928625664389</v>
      </c>
      <c r="L10" s="9">
        <f>IF(Categories!L11&lt;&gt;"",Categories!L11/(1-Categories!L$12),"")</f>
        <v>0.16085657370517931</v>
      </c>
      <c r="M10" s="9">
        <f>IF(Categories!M11&lt;&gt;"",Categories!M11/(1-Categories!M$12),"")</f>
        <v>0.15146865409907939</v>
      </c>
      <c r="N10" s="9">
        <f>IF(Categories!N11&lt;&gt;"",Categories!N11/(1-Categories!N$12),"")</f>
        <v>0.12164750957854406</v>
      </c>
      <c r="P10" s="9">
        <f t="shared" si="1"/>
        <v>6.666666666666668E-2</v>
      </c>
      <c r="R10" s="4" t="str">
        <f t="shared" si="2"/>
        <v>Stakeholders</v>
      </c>
      <c r="S10" s="10">
        <f t="shared" si="3"/>
        <v>2</v>
      </c>
      <c r="T10" s="10">
        <f t="shared" si="4"/>
        <v>3</v>
      </c>
      <c r="U10" s="10">
        <f t="shared" si="5"/>
        <v>2</v>
      </c>
      <c r="V10" s="10">
        <f t="shared" si="6"/>
        <v>1</v>
      </c>
      <c r="W10" s="10">
        <f t="shared" si="7"/>
        <v>2</v>
      </c>
      <c r="X10" s="10">
        <f t="shared" si="8"/>
        <v>2</v>
      </c>
      <c r="Y10" s="10">
        <f t="shared" si="9"/>
        <v>2</v>
      </c>
      <c r="Z10" s="10">
        <f t="shared" si="10"/>
        <v>2</v>
      </c>
      <c r="AA10" s="10">
        <f t="shared" si="11"/>
        <v>2</v>
      </c>
      <c r="AB10" s="10">
        <f t="shared" si="11"/>
        <v>2</v>
      </c>
      <c r="AC10" s="10">
        <f t="shared" si="12"/>
        <v>2</v>
      </c>
      <c r="AD10" s="10">
        <f t="shared" si="13"/>
        <v>2</v>
      </c>
      <c r="AE10" s="10">
        <f t="shared" si="14"/>
        <v>2</v>
      </c>
    </row>
    <row r="11" spans="1:31" x14ac:dyDescent="0.25">
      <c r="A11" s="11" t="s">
        <v>16</v>
      </c>
      <c r="B11" s="11"/>
      <c r="C11" s="12">
        <f>SUM(C2:C10)</f>
        <v>0.99999999999999989</v>
      </c>
      <c r="D11" s="12">
        <f>SUM(D2:D10)</f>
        <v>0.99999999999999978</v>
      </c>
      <c r="E11" s="12">
        <f>SUM(E2:E10)</f>
        <v>1.0000000000000002</v>
      </c>
      <c r="F11" s="12">
        <f t="shared" ref="F11:I11" si="15">SUM(F2:F10)</f>
        <v>1</v>
      </c>
      <c r="G11" s="12">
        <f>SUM(G2:G10)</f>
        <v>0.99999999999999978</v>
      </c>
      <c r="H11" s="12">
        <f>SUM(H2:H10)</f>
        <v>1</v>
      </c>
      <c r="I11" s="12">
        <f t="shared" si="15"/>
        <v>1</v>
      </c>
      <c r="J11" s="12">
        <f t="shared" ref="J11:K11" si="16">SUM(J2:J10)</f>
        <v>0.99999999999999978</v>
      </c>
      <c r="K11" s="12">
        <f t="shared" si="16"/>
        <v>1</v>
      </c>
      <c r="L11" s="12">
        <f>SUM(L2:L10)</f>
        <v>1</v>
      </c>
      <c r="M11" s="12">
        <f>SUM(M2:M10)</f>
        <v>1</v>
      </c>
      <c r="N11" s="12">
        <f>SUM(N2:N10)</f>
        <v>1</v>
      </c>
    </row>
  </sheetData>
  <phoneticPr fontId="2" type="noConversion"/>
  <conditionalFormatting sqref="E2">
    <cfRule type="aboveAverage" dxfId="107" priority="60" aboveAverage="0"/>
    <cfRule type="aboveAverage" dxfId="106" priority="61"/>
  </conditionalFormatting>
  <conditionalFormatting sqref="E3">
    <cfRule type="aboveAverage" dxfId="105" priority="58" aboveAverage="0"/>
    <cfRule type="aboveAverage" dxfId="104" priority="59"/>
  </conditionalFormatting>
  <conditionalFormatting sqref="E4">
    <cfRule type="aboveAverage" dxfId="103" priority="56" aboveAverage="0"/>
    <cfRule type="aboveAverage" dxfId="102" priority="57"/>
  </conditionalFormatting>
  <conditionalFormatting sqref="E5">
    <cfRule type="aboveAverage" dxfId="101" priority="54" aboveAverage="0"/>
    <cfRule type="aboveAverage" dxfId="100" priority="55"/>
  </conditionalFormatting>
  <conditionalFormatting sqref="E6">
    <cfRule type="aboveAverage" dxfId="99" priority="52" aboveAverage="0"/>
    <cfRule type="aboveAverage" dxfId="98" priority="53"/>
  </conditionalFormatting>
  <conditionalFormatting sqref="E7">
    <cfRule type="aboveAverage" dxfId="97" priority="50" aboveAverage="0"/>
    <cfRule type="aboveAverage" dxfId="96" priority="51"/>
  </conditionalFormatting>
  <conditionalFormatting sqref="E8">
    <cfRule type="aboveAverage" dxfId="95" priority="48" aboveAverage="0"/>
    <cfRule type="aboveAverage" dxfId="94" priority="49"/>
  </conditionalFormatting>
  <conditionalFormatting sqref="E9">
    <cfRule type="aboveAverage" dxfId="93" priority="46" aboveAverage="0"/>
    <cfRule type="aboveAverage" dxfId="92" priority="47"/>
  </conditionalFormatting>
  <conditionalFormatting sqref="E10">
    <cfRule type="aboveAverage" dxfId="91" priority="44" aboveAverage="0"/>
    <cfRule type="aboveAverage" dxfId="90" priority="45"/>
  </conditionalFormatting>
  <conditionalFormatting sqref="F2">
    <cfRule type="aboveAverage" dxfId="89" priority="38" aboveAverage="0"/>
    <cfRule type="aboveAverage" dxfId="88" priority="39"/>
  </conditionalFormatting>
  <conditionalFormatting sqref="F3">
    <cfRule type="aboveAverage" dxfId="87" priority="36" aboveAverage="0"/>
    <cfRule type="aboveAverage" dxfId="86" priority="37"/>
  </conditionalFormatting>
  <conditionalFormatting sqref="F4">
    <cfRule type="aboveAverage" dxfId="85" priority="34" aboveAverage="0"/>
    <cfRule type="aboveAverage" dxfId="84" priority="35"/>
  </conditionalFormatting>
  <conditionalFormatting sqref="F5">
    <cfRule type="aboveAverage" dxfId="83" priority="32" aboveAverage="0"/>
    <cfRule type="aboveAverage" dxfId="82" priority="33"/>
  </conditionalFormatting>
  <conditionalFormatting sqref="F6">
    <cfRule type="aboveAverage" dxfId="81" priority="30" aboveAverage="0"/>
    <cfRule type="aboveAverage" dxfId="80" priority="31"/>
  </conditionalFormatting>
  <conditionalFormatting sqref="F7">
    <cfRule type="aboveAverage" dxfId="79" priority="28" aboveAverage="0"/>
    <cfRule type="aboveAverage" dxfId="78" priority="29"/>
  </conditionalFormatting>
  <conditionalFormatting sqref="F8">
    <cfRule type="aboveAverage" dxfId="77" priority="26" aboveAverage="0"/>
    <cfRule type="aboveAverage" dxfId="76" priority="27"/>
  </conditionalFormatting>
  <conditionalFormatting sqref="F9">
    <cfRule type="aboveAverage" dxfId="75" priority="24" aboveAverage="0"/>
    <cfRule type="aboveAverage" dxfId="74" priority="25"/>
  </conditionalFormatting>
  <conditionalFormatting sqref="F10">
    <cfRule type="aboveAverage" dxfId="73" priority="22" aboveAverage="0"/>
    <cfRule type="aboveAverage" dxfId="72" priority="23"/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4" operator="lessThanOrEqual" id="{208CA860-853D-42DB-AA8E-1313A7CB1B1C}">
            <xm:f>$B2*(1-Parameters!$B$2)</xm:f>
            <x14:dxf>
              <font>
                <color rgb="FFFF0000"/>
              </font>
            </x14:dxf>
          </x14:cfRule>
          <x14:cfRule type="cellIs" priority="65" operator="greaterThanOrEqual" id="{56B0155F-8053-45EB-A50E-61C1B996A064}">
            <xm:f>$B2*(1+Parameters!$B$2)</xm:f>
            <x14:dxf>
              <font>
                <color rgb="FF0070C0"/>
              </font>
            </x14:dxf>
          </x14:cfRule>
          <xm:sqref>C2:I10 L2:N10</xm:sqref>
        </x14:conditionalFormatting>
        <x14:conditionalFormatting xmlns:xm="http://schemas.microsoft.com/office/excel/2006/main">
          <x14:cfRule type="cellIs" priority="66" operator="between" id="{058A9142-B320-463E-B009-47937BB27A8E}">
            <xm:f>$B2*(1-Parameters!$B$2)</xm:f>
            <xm:f>$B2*(1+Parameters!$B$2)</xm:f>
            <x14:dxf>
              <font>
                <color theme="9" tint="-0.24994659260841701"/>
              </font>
            </x14:dxf>
          </x14:cfRule>
          <xm:sqref>C2:I10 L2:N10</xm:sqref>
        </x14:conditionalFormatting>
        <x14:conditionalFormatting xmlns:xm="http://schemas.microsoft.com/office/excel/2006/main">
          <x14:cfRule type="cellIs" priority="18" operator="between" id="{A12278ED-23E7-40D8-AFA8-7D58F98CE43B}">
            <xm:f>$S2*(1-Parameters!$B$3)</xm:f>
            <xm:f>$S2*(1+Parameters!$B$3)</xm:f>
            <x14:dxf>
              <font>
                <color theme="9" tint="-0.24994659260841701"/>
              </font>
            </x14:dxf>
          </x14:cfRule>
          <xm:sqref>T2:Z10 AC2:AE10</xm:sqref>
        </x14:conditionalFormatting>
        <x14:conditionalFormatting xmlns:xm="http://schemas.microsoft.com/office/excel/2006/main">
          <x14:cfRule type="cellIs" priority="16" stopIfTrue="1" operator="lessThanOrEqual" id="{D4F70B98-7300-46F0-9188-0B6FE5DBC225}">
            <xm:f>$S2*(1-Parameters!$B$3)</xm:f>
            <x14:dxf>
              <font>
                <color rgb="FFFF0000"/>
              </font>
            </x14:dxf>
          </x14:cfRule>
          <x14:cfRule type="cellIs" priority="17" stopIfTrue="1" operator="greaterThanOrEqual" id="{B0D29CFE-B257-4C2E-BD25-BC641D0BFDD0}">
            <xm:f>$S2*(1+Parameters!$B$3)</xm:f>
            <x14:dxf>
              <font>
                <color rgb="FF0070C0"/>
              </font>
            </x14:dxf>
          </x14:cfRule>
          <xm:sqref>T2:Z10 AC2:AE10</xm:sqref>
        </x14:conditionalFormatting>
        <x14:conditionalFormatting xmlns:xm="http://schemas.microsoft.com/office/excel/2006/main">
          <x14:cfRule type="cellIs" priority="7" operator="lessThanOrEqual" id="{DC907477-1445-4875-ACB0-4E605E55A5A4}">
            <xm:f>$B2*(1-Parameters!$B$2)</xm:f>
            <x14:dxf>
              <font>
                <color rgb="FFFF0000"/>
              </font>
            </x14:dxf>
          </x14:cfRule>
          <x14:cfRule type="cellIs" priority="8" operator="greaterThanOrEqual" id="{6F833C17-D8FB-4C8D-984E-B61A29993A5B}">
            <xm:f>$B2*(1+Parameters!$B$2)</xm:f>
            <x14:dxf>
              <font>
                <color rgb="FF0070C0"/>
              </font>
            </x14:dxf>
          </x14:cfRule>
          <xm:sqref>J2:J10</xm:sqref>
        </x14:conditionalFormatting>
        <x14:conditionalFormatting xmlns:xm="http://schemas.microsoft.com/office/excel/2006/main">
          <x14:cfRule type="cellIs" priority="9" operator="between" id="{FDF9776B-78A5-4BE2-9610-02302F5C52BD}">
            <xm:f>$B2*(1-Parameters!$B$2)</xm:f>
            <xm:f>$B2*(1+Parameters!$B$2)</xm:f>
            <x14:dxf>
              <font>
                <color theme="9" tint="-0.24994659260841701"/>
              </font>
            </x14:dxf>
          </x14:cfRule>
          <xm:sqref>J2:J10</xm:sqref>
        </x14:conditionalFormatting>
        <x14:conditionalFormatting xmlns:xm="http://schemas.microsoft.com/office/excel/2006/main">
          <x14:cfRule type="cellIs" priority="4" operator="lessThanOrEqual" id="{24E0FD43-93D1-4192-81F8-883FBECD1500}">
            <xm:f>$B2*(1-Parameters!$B$2)</xm:f>
            <x14:dxf>
              <font>
                <color rgb="FFFF0000"/>
              </font>
            </x14:dxf>
          </x14:cfRule>
          <x14:cfRule type="cellIs" priority="5" operator="greaterThanOrEqual" id="{A74EF2D3-AC8A-445C-BA11-39F7E0D20198}">
            <xm:f>$B2*(1+Parameters!$B$2)</xm:f>
            <x14:dxf>
              <font>
                <color rgb="FF0070C0"/>
              </font>
            </x14:dxf>
          </x14:cfRule>
          <xm:sqref>K2:K10</xm:sqref>
        </x14:conditionalFormatting>
        <x14:conditionalFormatting xmlns:xm="http://schemas.microsoft.com/office/excel/2006/main">
          <x14:cfRule type="cellIs" priority="6" operator="between" id="{381C3419-95C6-426C-9A49-C5F02FE0E8F3}">
            <xm:f>$B2*(1-Parameters!$B$2)</xm:f>
            <xm:f>$B2*(1+Parameters!$B$2)</xm:f>
            <x14:dxf>
              <font>
                <color theme="9" tint="-0.24994659260841701"/>
              </font>
            </x14:dxf>
          </x14:cfRule>
          <xm:sqref>K2:K10</xm:sqref>
        </x14:conditionalFormatting>
        <x14:conditionalFormatting xmlns:xm="http://schemas.microsoft.com/office/excel/2006/main">
          <x14:cfRule type="cellIs" priority="3" operator="between" id="{F7C7EB1D-626A-46CF-98B9-4C82A314777F}">
            <xm:f>$S2*(1-Parameters!$B$3)</xm:f>
            <xm:f>$S2*(1+Parameters!$B$3)</xm:f>
            <x14:dxf>
              <font>
                <color theme="9" tint="-0.24994659260841701"/>
              </font>
            </x14:dxf>
          </x14:cfRule>
          <xm:sqref>AA2:AB10</xm:sqref>
        </x14:conditionalFormatting>
        <x14:conditionalFormatting xmlns:xm="http://schemas.microsoft.com/office/excel/2006/main">
          <x14:cfRule type="cellIs" priority="1" stopIfTrue="1" operator="lessThanOrEqual" id="{FD3E7FEF-F4F4-4E7E-98C4-4E3F4CA8CC3C}">
            <xm:f>$S2*(1-Parameters!$B$3)</xm:f>
            <x14:dxf>
              <font>
                <color rgb="FFFF0000"/>
              </font>
            </x14:dxf>
          </x14:cfRule>
          <x14:cfRule type="cellIs" priority="2" stopIfTrue="1" operator="greaterThanOrEqual" id="{A187E00D-7AAB-49FC-A674-3136F13EAF13}">
            <xm:f>$S2*(1+Parameters!$B$3)</xm:f>
            <x14:dxf>
              <font>
                <color rgb="FF0070C0"/>
              </font>
            </x14:dxf>
          </x14:cfRule>
          <xm:sqref>AA2:AB10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4117-BCBE-4672-858E-898BD64721B2}">
  <sheetPr codeName="Planilha6"/>
  <dimension ref="A1:AI64"/>
  <sheetViews>
    <sheetView tabSelected="1" topLeftCell="K1" workbookViewId="0">
      <pane ySplit="1" topLeftCell="A34" activePane="bottomLeft" state="frozen"/>
      <selection sqref="A1:XFD1048576"/>
      <selection pane="bottomLeft" activeCell="S1" sqref="S1:AH63"/>
    </sheetView>
  </sheetViews>
  <sheetFormatPr defaultRowHeight="15" x14ac:dyDescent="0.25"/>
  <cols>
    <col min="1" max="1" width="9.7109375" style="3" bestFit="1" customWidth="1"/>
    <col min="2" max="2" width="12.5703125" style="3" bestFit="1" customWidth="1"/>
    <col min="3" max="3" width="7.28515625" style="3" bestFit="1" customWidth="1"/>
    <col min="4" max="15" width="9.7109375" style="3" bestFit="1" customWidth="1"/>
    <col min="16" max="16" width="9.140625" style="3"/>
    <col min="17" max="17" width="6.28515625" style="3" bestFit="1" customWidth="1"/>
    <col min="18" max="18" width="9.140625" style="3"/>
    <col min="19" max="19" width="4.42578125" style="3" bestFit="1" customWidth="1"/>
    <col min="20" max="20" width="9.7109375" style="3" bestFit="1" customWidth="1"/>
    <col min="21" max="21" width="12.5703125" style="3" bestFit="1" customWidth="1"/>
    <col min="22" max="22" width="4.85546875" style="3" bestFit="1" customWidth="1"/>
    <col min="23" max="24" width="5.7109375" style="3" bestFit="1" customWidth="1"/>
    <col min="25" max="25" width="6" style="3" bestFit="1" customWidth="1"/>
    <col min="26" max="26" width="5.7109375" style="3" bestFit="1" customWidth="1"/>
    <col min="27" max="27" width="5.42578125" style="3" bestFit="1" customWidth="1"/>
    <col min="28" max="28" width="5.5703125" style="3" bestFit="1" customWidth="1"/>
    <col min="29" max="30" width="5.42578125" style="3" bestFit="1" customWidth="1"/>
    <col min="31" max="31" width="6.140625" style="3" bestFit="1" customWidth="1"/>
    <col min="32" max="32" width="5.7109375" style="3" bestFit="1" customWidth="1"/>
    <col min="33" max="33" width="5.85546875" style="3" bestFit="1" customWidth="1"/>
    <col min="34" max="34" width="5.7109375" style="3" bestFit="1" customWidth="1"/>
    <col min="35" max="16384" width="9.140625" style="3"/>
  </cols>
  <sheetData>
    <row r="1" spans="1:34" x14ac:dyDescent="0.25">
      <c r="A1" s="5" t="s">
        <v>0</v>
      </c>
      <c r="B1" s="5" t="s">
        <v>18</v>
      </c>
      <c r="C1" s="2" t="s">
        <v>3</v>
      </c>
      <c r="D1" s="2" t="s">
        <v>160</v>
      </c>
      <c r="E1" s="2" t="s">
        <v>157</v>
      </c>
      <c r="F1" s="2" t="s">
        <v>155</v>
      </c>
      <c r="G1" s="2" t="s">
        <v>154</v>
      </c>
      <c r="H1" s="2" t="s">
        <v>158</v>
      </c>
      <c r="I1" s="2" t="s">
        <v>153</v>
      </c>
      <c r="J1" s="2" t="s">
        <v>156</v>
      </c>
      <c r="K1" s="2" t="s">
        <v>163</v>
      </c>
      <c r="L1" s="2" t="s">
        <v>165</v>
      </c>
      <c r="M1" s="2" t="s">
        <v>161</v>
      </c>
      <c r="N1" s="2" t="s">
        <v>151</v>
      </c>
      <c r="O1" s="2" t="s">
        <v>152</v>
      </c>
      <c r="Q1" s="2" t="s">
        <v>162</v>
      </c>
      <c r="S1" s="6" t="s">
        <v>5</v>
      </c>
      <c r="T1" s="7" t="s">
        <v>0</v>
      </c>
      <c r="U1" s="7" t="s">
        <v>18</v>
      </c>
      <c r="V1" s="6" t="s">
        <v>3</v>
      </c>
      <c r="W1" s="2" t="s">
        <v>160</v>
      </c>
      <c r="X1" s="2" t="s">
        <v>157</v>
      </c>
      <c r="Y1" s="2" t="s">
        <v>155</v>
      </c>
      <c r="Z1" s="2" t="s">
        <v>154</v>
      </c>
      <c r="AA1" s="2" t="s">
        <v>158</v>
      </c>
      <c r="AB1" s="2" t="s">
        <v>153</v>
      </c>
      <c r="AC1" s="2" t="s">
        <v>156</v>
      </c>
      <c r="AD1" s="2" t="s">
        <v>163</v>
      </c>
      <c r="AE1" s="2" t="s">
        <v>165</v>
      </c>
      <c r="AF1" s="2" t="s">
        <v>161</v>
      </c>
      <c r="AG1" s="2" t="s">
        <v>151</v>
      </c>
      <c r="AH1" s="2" t="s">
        <v>152</v>
      </c>
    </row>
    <row r="2" spans="1:34" x14ac:dyDescent="0.25">
      <c r="A2" s="4" t="str">
        <f>Subcategories!A2</f>
        <v>Assets</v>
      </c>
      <c r="B2" s="4" t="str">
        <f>Subcategories!B2</f>
        <v>Communications</v>
      </c>
      <c r="C2" s="8">
        <f t="shared" ref="C2:C33" si="0">IF(ISERROR(AVERAGE(D2:O2)),"",AVERAGE(D2:O2))</f>
        <v>8.2292048028728745E-3</v>
      </c>
      <c r="D2" s="9">
        <f>IF(Subcategories!D2&lt;&gt;"",Subcategories!D2/(1-Subcategories!D$64),"")</f>
        <v>3.7406483790523685E-3</v>
      </c>
      <c r="E2" s="9">
        <f>IF(Subcategories!E2&lt;&gt;"",Subcategories!E2/(1-Subcategories!E$64),"")</f>
        <v>1.4127423822714679E-2</v>
      </c>
      <c r="F2" s="9">
        <f>IF(Subcategories!F2&lt;&gt;"",Subcategories!F2/(1-Subcategories!F$64),"")</f>
        <v>1.1282051282051283E-2</v>
      </c>
      <c r="G2" s="9">
        <f>IF(Subcategories!G2&lt;&gt;"",Subcategories!G2/(1-Subcategories!G$64),"")</f>
        <v>5.9279525763793889E-3</v>
      </c>
      <c r="H2" s="9">
        <f>IF(Subcategories!H2&lt;&gt;"",Subcategories!H2/(1-Subcategories!H$64),"")</f>
        <v>6.524008350730688E-3</v>
      </c>
      <c r="I2" s="9">
        <f>IF(Subcategories!I2&lt;&gt;"",Subcategories!I2/(1-Subcategories!I$64),"")</f>
        <v>5.74712643678161E-3</v>
      </c>
      <c r="J2" s="9">
        <f>IF(Subcategories!J2&lt;&gt;"",Subcategories!J2/(1-Subcategories!J$64),"")</f>
        <v>7.6117982873453848E-3</v>
      </c>
      <c r="K2" s="9">
        <f>IF(Subcategories!K2&lt;&gt;"",Subcategories!K2/(1-Subcategories!K$64),"")</f>
        <v>1.1393060590367684E-2</v>
      </c>
      <c r="L2" s="9">
        <f>IF(Subcategories!L2&lt;&gt;"",Subcategories!L2/(1-Subcategories!L$64),"")</f>
        <v>1.5186028853454823E-2</v>
      </c>
      <c r="M2" s="9">
        <f>IF(Subcategories!M2&lt;&gt;"",Subcategories!M2/(1-Subcategories!M$64),"")</f>
        <v>2.9880478087649406E-3</v>
      </c>
      <c r="N2" s="9">
        <f>IF(Subcategories!N2&lt;&gt;"",Subcategories!N2/(1-Subcategories!N$64),"")</f>
        <v>4.1648399824638317E-3</v>
      </c>
      <c r="O2" s="9">
        <f>IF(Subcategories!O2&lt;&gt;"",Subcategories!O2/(1-Subcategories!O$64),"")</f>
        <v>1.0057471264367816E-2</v>
      </c>
      <c r="Q2" s="9">
        <f t="shared" ref="Q2:Q33" si="1">IF(ISERROR(SMALL(D2:O2,1)),"",SMALL(D2:O2,1))</f>
        <v>2.9880478087649406E-3</v>
      </c>
      <c r="S2" s="10">
        <v>1</v>
      </c>
      <c r="T2" s="4" t="str">
        <f t="shared" ref="T2:T33" si="2">A2</f>
        <v>Assets</v>
      </c>
      <c r="U2" s="4" t="str">
        <f t="shared" ref="U2:U33" si="3">B2</f>
        <v>Communications</v>
      </c>
      <c r="V2" s="10">
        <f t="shared" ref="V2:V33" si="4">IF(ISERROR(AVERAGE(W2:AH2)),"",ROUND(AVERAGE(W2:AH2),0))</f>
        <v>3</v>
      </c>
      <c r="W2" s="10">
        <f t="shared" ref="W2:W33" si="5">IF(D2&lt;&gt;"",ROUND(D2/$Q2,0),0)</f>
        <v>1</v>
      </c>
      <c r="X2" s="10">
        <f t="shared" ref="X2:X33" si="6">IF(E2&lt;&gt;"",ROUND(E2/$Q2,0),0)</f>
        <v>5</v>
      </c>
      <c r="Y2" s="10">
        <f t="shared" ref="Y2:Y33" si="7">IF(F2&lt;&gt;"",ROUND(F2/$Q2,0),0)</f>
        <v>4</v>
      </c>
      <c r="Z2" s="10">
        <f t="shared" ref="Z2:Z33" si="8">IF(G2&lt;&gt;"",ROUND(G2/$Q2,0),0)</f>
        <v>2</v>
      </c>
      <c r="AA2" s="10">
        <f t="shared" ref="AA2:AA33" si="9">IF(H2&lt;&gt;"",ROUND(H2/$Q2,0),0)</f>
        <v>2</v>
      </c>
      <c r="AB2" s="10">
        <f t="shared" ref="AB2:AB33" si="10">IF(I2&lt;&gt;"",ROUND(I2/$Q2,0),0)</f>
        <v>2</v>
      </c>
      <c r="AC2" s="10">
        <f t="shared" ref="AC2:AC33" si="11">IF(J2&lt;&gt;"",ROUND(J2/$Q2,0),0)</f>
        <v>3</v>
      </c>
      <c r="AD2" s="10">
        <f t="shared" ref="AD2:AE17" si="12">IF(K2&lt;&gt;"",ROUND(K2/$Q2,0),0)</f>
        <v>4</v>
      </c>
      <c r="AE2" s="10">
        <f t="shared" si="12"/>
        <v>5</v>
      </c>
      <c r="AF2" s="10">
        <f t="shared" ref="AF2:AF33" si="13">IF(M2&lt;&gt;"",ROUND(M2/$Q2,0),0)</f>
        <v>1</v>
      </c>
      <c r="AG2" s="10">
        <f t="shared" ref="AG2:AG33" si="14">IF(N2&lt;&gt;"",ROUND(N2/$Q2,0),0)</f>
        <v>1</v>
      </c>
      <c r="AH2" s="10">
        <f t="shared" ref="AH2:AH33" si="15">IF(O2&lt;&gt;"",ROUND(O2/$Q2,0),0)</f>
        <v>3</v>
      </c>
    </row>
    <row r="3" spans="1:34" x14ac:dyDescent="0.25">
      <c r="A3" s="4" t="str">
        <f>Subcategories!A3</f>
        <v>Assets</v>
      </c>
      <c r="B3" s="4" t="str">
        <f>Subcategories!B3</f>
        <v>Cyberspace</v>
      </c>
      <c r="C3" s="8">
        <f t="shared" si="0"/>
        <v>4.8005927660439901E-2</v>
      </c>
      <c r="D3" s="9">
        <f>IF(Subcategories!D3&lt;&gt;"",Subcategories!D3/(1-Subcategories!D$64),"")</f>
        <v>2.5872817955112218E-2</v>
      </c>
      <c r="E3" s="9">
        <f>IF(Subcategories!E3&lt;&gt;"",Subcategories!E3/(1-Subcategories!E$64),"")</f>
        <v>3.5457063711911353E-2</v>
      </c>
      <c r="F3" s="9">
        <f>IF(Subcategories!F3&lt;&gt;"",Subcategories!F3/(1-Subcategories!F$64),"")</f>
        <v>9.7435897435897437E-2</v>
      </c>
      <c r="G3" s="9">
        <f>IF(Subcategories!G3&lt;&gt;"",Subcategories!G3/(1-Subcategories!G$64),"")</f>
        <v>4.6511627906976744E-2</v>
      </c>
      <c r="H3" s="9">
        <f>IF(Subcategories!H3&lt;&gt;"",Subcategories!H3/(1-Subcategories!H$64),"")</f>
        <v>4.0187891440501035E-2</v>
      </c>
      <c r="I3" s="9">
        <f>IF(Subcategories!I3&lt;&gt;"",Subcategories!I3/(1-Subcategories!I$64),"")</f>
        <v>3.7085230969420957E-2</v>
      </c>
      <c r="J3" s="9">
        <f>IF(Subcategories!J3&lt;&gt;"",Subcategories!J3/(1-Subcategories!J$64),"")</f>
        <v>2.1883920076117981E-2</v>
      </c>
      <c r="K3" s="9">
        <f>IF(Subcategories!K3&lt;&gt;"",Subcategories!K3/(1-Subcategories!K$64),"")</f>
        <v>5.3858104609010866E-2</v>
      </c>
      <c r="L3" s="9">
        <f>IF(Subcategories!L3&lt;&gt;"",Subcategories!L3/(1-Subcategories!L$64),"")</f>
        <v>8.3523158694001523E-2</v>
      </c>
      <c r="M3" s="9">
        <f>IF(Subcategories!M3&lt;&gt;"",Subcategories!M3/(1-Subcategories!M$64),"")</f>
        <v>5.627490039840638E-2</v>
      </c>
      <c r="N3" s="9">
        <f>IF(Subcategories!N3&lt;&gt;"",Subcategories!N3/(1-Subcategories!N$64),"")</f>
        <v>3.2003507233669445E-2</v>
      </c>
      <c r="O3" s="9">
        <f>IF(Subcategories!O3&lt;&gt;"",Subcategories!O3/(1-Subcategories!O$64),"")</f>
        <v>4.597701149425288E-2</v>
      </c>
      <c r="Q3" s="9">
        <f t="shared" si="1"/>
        <v>2.1883920076117981E-2</v>
      </c>
      <c r="S3" s="10">
        <v>2</v>
      </c>
      <c r="T3" s="4" t="str">
        <f t="shared" si="2"/>
        <v>Assets</v>
      </c>
      <c r="U3" s="4" t="str">
        <f t="shared" si="3"/>
        <v>Cyberspace</v>
      </c>
      <c r="V3" s="10">
        <f t="shared" si="4"/>
        <v>2</v>
      </c>
      <c r="W3" s="10">
        <f t="shared" si="5"/>
        <v>1</v>
      </c>
      <c r="X3" s="10">
        <f t="shared" si="6"/>
        <v>2</v>
      </c>
      <c r="Y3" s="10">
        <f t="shared" si="7"/>
        <v>4</v>
      </c>
      <c r="Z3" s="10">
        <f t="shared" si="8"/>
        <v>2</v>
      </c>
      <c r="AA3" s="10">
        <f t="shared" si="9"/>
        <v>2</v>
      </c>
      <c r="AB3" s="10">
        <f t="shared" si="10"/>
        <v>2</v>
      </c>
      <c r="AC3" s="10">
        <f t="shared" si="11"/>
        <v>1</v>
      </c>
      <c r="AD3" s="10">
        <f t="shared" si="12"/>
        <v>2</v>
      </c>
      <c r="AE3" s="10">
        <f t="shared" si="12"/>
        <v>4</v>
      </c>
      <c r="AF3" s="10">
        <f t="shared" si="13"/>
        <v>3</v>
      </c>
      <c r="AG3" s="10">
        <f t="shared" si="14"/>
        <v>1</v>
      </c>
      <c r="AH3" s="10">
        <f t="shared" si="15"/>
        <v>2</v>
      </c>
    </row>
    <row r="4" spans="1:34" x14ac:dyDescent="0.25">
      <c r="A4" s="4" t="str">
        <f>Subcategories!A4</f>
        <v>Assets</v>
      </c>
      <c r="B4" s="4" t="str">
        <f>Subcategories!B4</f>
        <v>Hardware</v>
      </c>
      <c r="C4" s="8">
        <f t="shared" si="0"/>
        <v>2.2185068365641363E-2</v>
      </c>
      <c r="D4" s="9">
        <f>IF(Subcategories!D4&lt;&gt;"",Subcategories!D4/(1-Subcategories!D$64),"")</f>
        <v>2.3379052369077304E-2</v>
      </c>
      <c r="E4" s="9">
        <f>IF(Subcategories!E4&lt;&gt;"",Subcategories!E4/(1-Subcategories!E$64),"")</f>
        <v>2.6869806094182824E-2</v>
      </c>
      <c r="F4" s="9">
        <f>IF(Subcategories!F4&lt;&gt;"",Subcategories!F4/(1-Subcategories!F$64),"")</f>
        <v>3.4871794871794877E-2</v>
      </c>
      <c r="G4" s="9">
        <f>IF(Subcategories!G4&lt;&gt;"",Subcategories!G4/(1-Subcategories!G$64),"")</f>
        <v>1.5047879616963064E-2</v>
      </c>
      <c r="H4" s="9">
        <f>IF(Subcategories!H4&lt;&gt;"",Subcategories!H4/(1-Subcategories!H$64),"")</f>
        <v>1.3569937369519832E-2</v>
      </c>
      <c r="I4" s="9">
        <f>IF(Subcategories!I4&lt;&gt;"",Subcategories!I4/(1-Subcategories!I$64),"")</f>
        <v>2.1795705920624596E-2</v>
      </c>
      <c r="J4" s="9">
        <f>IF(Subcategories!J4&lt;&gt;"",Subcategories!J4/(1-Subcategories!J$64),"")</f>
        <v>1.4272121788772598E-2</v>
      </c>
      <c r="K4" s="9">
        <f>IF(Subcategories!K4&lt;&gt;"",Subcategories!K4/(1-Subcategories!K$64),"")</f>
        <v>2.9777317452097357E-2</v>
      </c>
      <c r="L4" s="9">
        <f>IF(Subcategories!L4&lt;&gt;"",Subcategories!L4/(1-Subcategories!L$64),"")</f>
        <v>1.7463933181473046E-2</v>
      </c>
      <c r="M4" s="9">
        <f>IF(Subcategories!M4&lt;&gt;"",Subcategories!M4/(1-Subcategories!M$64),"")</f>
        <v>3.4362549800796817E-2</v>
      </c>
      <c r="N4" s="9">
        <f>IF(Subcategories!N4&lt;&gt;"",Subcategories!N4/(1-Subcategories!N$64),"")</f>
        <v>2.2358614642700572E-2</v>
      </c>
      <c r="O4" s="9">
        <f>IF(Subcategories!O4&lt;&gt;"",Subcategories!O4/(1-Subcategories!O$64),"")</f>
        <v>1.2452107279693488E-2</v>
      </c>
      <c r="Q4" s="9">
        <f t="shared" si="1"/>
        <v>1.2452107279693488E-2</v>
      </c>
      <c r="S4" s="10">
        <v>3</v>
      </c>
      <c r="T4" s="4" t="str">
        <f t="shared" si="2"/>
        <v>Assets</v>
      </c>
      <c r="U4" s="4" t="str">
        <f t="shared" si="3"/>
        <v>Hardware</v>
      </c>
      <c r="V4" s="10">
        <f t="shared" si="4"/>
        <v>2</v>
      </c>
      <c r="W4" s="10">
        <f t="shared" si="5"/>
        <v>2</v>
      </c>
      <c r="X4" s="10">
        <f t="shared" si="6"/>
        <v>2</v>
      </c>
      <c r="Y4" s="10">
        <f t="shared" si="7"/>
        <v>3</v>
      </c>
      <c r="Z4" s="10">
        <f t="shared" si="8"/>
        <v>1</v>
      </c>
      <c r="AA4" s="10">
        <f t="shared" si="9"/>
        <v>1</v>
      </c>
      <c r="AB4" s="10">
        <f t="shared" si="10"/>
        <v>2</v>
      </c>
      <c r="AC4" s="10">
        <f t="shared" si="11"/>
        <v>1</v>
      </c>
      <c r="AD4" s="10">
        <f t="shared" si="12"/>
        <v>2</v>
      </c>
      <c r="AE4" s="10">
        <f t="shared" si="12"/>
        <v>1</v>
      </c>
      <c r="AF4" s="10">
        <f t="shared" si="13"/>
        <v>3</v>
      </c>
      <c r="AG4" s="10">
        <f t="shared" si="14"/>
        <v>2</v>
      </c>
      <c r="AH4" s="10">
        <f t="shared" si="15"/>
        <v>1</v>
      </c>
    </row>
    <row r="5" spans="1:34" x14ac:dyDescent="0.25">
      <c r="A5" s="4" t="str">
        <f>Subcategories!A5</f>
        <v>Assets</v>
      </c>
      <c r="B5" s="4" t="str">
        <f>Subcategories!B5</f>
        <v>SocialMedia</v>
      </c>
      <c r="C5" s="8">
        <f t="shared" si="0"/>
        <v>9.3858378688771308E-4</v>
      </c>
      <c r="D5" s="9">
        <f>IF(Subcategories!D5&lt;&gt;"",Subcategories!D5/(1-Subcategories!D$64),"")</f>
        <v>3.1172069825436408E-4</v>
      </c>
      <c r="E5" s="9">
        <f>IF(Subcategories!E5&lt;&gt;"",Subcategories!E5/(1-Subcategories!E$64),"")</f>
        <v>1.1080332409972298E-3</v>
      </c>
      <c r="F5" s="9" t="str">
        <f>IF(Subcategories!F5&lt;&gt;"",Subcategories!F5/(1-Subcategories!F$64),"")</f>
        <v/>
      </c>
      <c r="G5" s="9" t="str">
        <f>IF(Subcategories!G5&lt;&gt;"",Subcategories!G5/(1-Subcategories!G$64),"")</f>
        <v/>
      </c>
      <c r="H5" s="9" t="str">
        <f>IF(Subcategories!H5&lt;&gt;"",Subcategories!H5/(1-Subcategories!H$64),"")</f>
        <v/>
      </c>
      <c r="I5" s="9">
        <f>IF(Subcategories!I5&lt;&gt;"",Subcategories!I5/(1-Subcategories!I$64),"")</f>
        <v>2.277163305139883E-3</v>
      </c>
      <c r="J5" s="9" t="str">
        <f>IF(Subcategories!J5&lt;&gt;"",Subcategories!J5/(1-Subcategories!J$64),"")</f>
        <v/>
      </c>
      <c r="K5" s="9">
        <f>IF(Subcategories!K5&lt;&gt;"",Subcategories!K5/(1-Subcategories!K$64),"")</f>
        <v>7.7679958570688751E-4</v>
      </c>
      <c r="L5" s="9" t="str">
        <f>IF(Subcategories!L5&lt;&gt;"",Subcategories!L5/(1-Subcategories!L$64),"")</f>
        <v/>
      </c>
      <c r="M5" s="9" t="str">
        <f>IF(Subcategories!M5&lt;&gt;"",Subcategories!M5/(1-Subcategories!M$64),"")</f>
        <v/>
      </c>
      <c r="N5" s="9">
        <f>IF(Subcategories!N5&lt;&gt;"",Subcategories!N5/(1-Subcategories!N$64),"")</f>
        <v>2.1920210434020167E-4</v>
      </c>
      <c r="O5" s="9" t="str">
        <f>IF(Subcategories!O5&lt;&gt;"",Subcategories!O5/(1-Subcategories!O$64),"")</f>
        <v/>
      </c>
      <c r="Q5" s="9">
        <f t="shared" si="1"/>
        <v>2.1920210434020167E-4</v>
      </c>
      <c r="S5" s="10">
        <v>4</v>
      </c>
      <c r="T5" s="4" t="str">
        <f t="shared" si="2"/>
        <v>Assets</v>
      </c>
      <c r="U5" s="4" t="str">
        <f t="shared" si="3"/>
        <v>SocialMedia</v>
      </c>
      <c r="V5" s="10">
        <f t="shared" si="4"/>
        <v>2</v>
      </c>
      <c r="W5" s="10">
        <f t="shared" si="5"/>
        <v>1</v>
      </c>
      <c r="X5" s="10">
        <f t="shared" si="6"/>
        <v>5</v>
      </c>
      <c r="Y5" s="10">
        <f t="shared" si="7"/>
        <v>0</v>
      </c>
      <c r="Z5" s="10">
        <f t="shared" si="8"/>
        <v>0</v>
      </c>
      <c r="AA5" s="10">
        <f t="shared" si="9"/>
        <v>0</v>
      </c>
      <c r="AB5" s="10">
        <f t="shared" si="10"/>
        <v>10</v>
      </c>
      <c r="AC5" s="10">
        <f t="shared" si="11"/>
        <v>0</v>
      </c>
      <c r="AD5" s="10">
        <f t="shared" si="12"/>
        <v>4</v>
      </c>
      <c r="AE5" s="10">
        <f t="shared" si="12"/>
        <v>0</v>
      </c>
      <c r="AF5" s="10">
        <f t="shared" si="13"/>
        <v>0</v>
      </c>
      <c r="AG5" s="10">
        <f t="shared" si="14"/>
        <v>1</v>
      </c>
      <c r="AH5" s="10">
        <f t="shared" si="15"/>
        <v>0</v>
      </c>
    </row>
    <row r="6" spans="1:34" x14ac:dyDescent="0.25">
      <c r="A6" s="4" t="str">
        <f>Subcategories!A6</f>
        <v>Assets</v>
      </c>
      <c r="B6" s="4" t="str">
        <f>Subcategories!B6</f>
        <v>Software</v>
      </c>
      <c r="C6" s="8">
        <f t="shared" si="0"/>
        <v>4.2695551621100995E-2</v>
      </c>
      <c r="D6" s="9">
        <f>IF(Subcategories!D6&lt;&gt;"",Subcategories!D6/(1-Subcategories!D$64),"")</f>
        <v>2.4625935162094763E-2</v>
      </c>
      <c r="E6" s="9">
        <f>IF(Subcategories!E6&lt;&gt;"",Subcategories!E6/(1-Subcategories!E$64),"")</f>
        <v>4.2382271468144037E-2</v>
      </c>
      <c r="F6" s="9">
        <f>IF(Subcategories!F6&lt;&gt;"",Subcategories!F6/(1-Subcategories!F$64),"")</f>
        <v>6.7692307692307704E-2</v>
      </c>
      <c r="G6" s="9">
        <f>IF(Subcategories!G6&lt;&gt;"",Subcategories!G6/(1-Subcategories!G$64),"")</f>
        <v>3.3287733698130414E-2</v>
      </c>
      <c r="H6" s="9">
        <f>IF(Subcategories!H6&lt;&gt;"",Subcategories!H6/(1-Subcategories!H$64),"")</f>
        <v>4.1231732776617951E-2</v>
      </c>
      <c r="I6" s="9">
        <f>IF(Subcategories!I6&lt;&gt;"",Subcategories!I6/(1-Subcategories!I$64),"")</f>
        <v>5.3350683148991551E-2</v>
      </c>
      <c r="J6" s="9">
        <f>IF(Subcategories!J6&lt;&gt;"",Subcategories!J6/(1-Subcategories!J$64),"")</f>
        <v>2.1883920076117981E-2</v>
      </c>
      <c r="K6" s="9">
        <f>IF(Subcategories!K6&lt;&gt;"",Subcategories!K6/(1-Subcategories!K$64),"")</f>
        <v>6.084930088037286E-2</v>
      </c>
      <c r="L6" s="9">
        <f>IF(Subcategories!L6&lt;&gt;"",Subcategories!L6/(1-Subcategories!L$64),"")</f>
        <v>5.3910402429764616E-2</v>
      </c>
      <c r="M6" s="9">
        <f>IF(Subcategories!M6&lt;&gt;"",Subcategories!M6/(1-Subcategories!M$64),"")</f>
        <v>5.0298804780876498E-2</v>
      </c>
      <c r="N6" s="9">
        <f>IF(Subcategories!N6&lt;&gt;"",Subcategories!N6/(1-Subcategories!N$64),"")</f>
        <v>3.2661113546690053E-2</v>
      </c>
      <c r="O6" s="9">
        <f>IF(Subcategories!O6&lt;&gt;"",Subcategories!O6/(1-Subcategories!O$64),"")</f>
        <v>3.017241379310345E-2</v>
      </c>
      <c r="Q6" s="9">
        <f t="shared" si="1"/>
        <v>2.1883920076117981E-2</v>
      </c>
      <c r="S6" s="10">
        <v>5</v>
      </c>
      <c r="T6" s="4" t="str">
        <f t="shared" si="2"/>
        <v>Assets</v>
      </c>
      <c r="U6" s="4" t="str">
        <f t="shared" si="3"/>
        <v>Software</v>
      </c>
      <c r="V6" s="10">
        <f t="shared" si="4"/>
        <v>2</v>
      </c>
      <c r="W6" s="10">
        <f t="shared" si="5"/>
        <v>1</v>
      </c>
      <c r="X6" s="10">
        <f t="shared" si="6"/>
        <v>2</v>
      </c>
      <c r="Y6" s="10">
        <f t="shared" si="7"/>
        <v>3</v>
      </c>
      <c r="Z6" s="10">
        <f t="shared" si="8"/>
        <v>2</v>
      </c>
      <c r="AA6" s="10">
        <f t="shared" si="9"/>
        <v>2</v>
      </c>
      <c r="AB6" s="10">
        <f t="shared" si="10"/>
        <v>2</v>
      </c>
      <c r="AC6" s="10">
        <f t="shared" si="11"/>
        <v>1</v>
      </c>
      <c r="AD6" s="10">
        <f t="shared" si="12"/>
        <v>3</v>
      </c>
      <c r="AE6" s="10">
        <f t="shared" si="12"/>
        <v>2</v>
      </c>
      <c r="AF6" s="10">
        <f t="shared" si="13"/>
        <v>2</v>
      </c>
      <c r="AG6" s="10">
        <f t="shared" si="14"/>
        <v>1</v>
      </c>
      <c r="AH6" s="10">
        <f t="shared" si="15"/>
        <v>1</v>
      </c>
    </row>
    <row r="7" spans="1:34" x14ac:dyDescent="0.25">
      <c r="A7" s="4" t="str">
        <f>Subcategories!A7</f>
        <v>Assets</v>
      </c>
      <c r="B7" s="4" t="str">
        <f>Subcategories!B7</f>
        <v>SupplyChain</v>
      </c>
      <c r="C7" s="8">
        <f t="shared" si="0"/>
        <v>2.9742183642305171E-3</v>
      </c>
      <c r="D7" s="9">
        <f>IF(Subcategories!D7&lt;&gt;"",Subcategories!D7/(1-Subcategories!D$64),"")</f>
        <v>2.4937655860349127E-3</v>
      </c>
      <c r="E7" s="9">
        <f>IF(Subcategories!E7&lt;&gt;"",Subcategories!E7/(1-Subcategories!E$64),"")</f>
        <v>1.3850415512465374E-3</v>
      </c>
      <c r="F7" s="9">
        <f>IF(Subcategories!F7&lt;&gt;"",Subcategories!F7/(1-Subcategories!F$64),"")</f>
        <v>1.0256410256410259E-3</v>
      </c>
      <c r="G7" s="9" t="str">
        <f>IF(Subcategories!G7&lt;&gt;"",Subcategories!G7/(1-Subcategories!G$64),"")</f>
        <v/>
      </c>
      <c r="H7" s="9" t="str">
        <f>IF(Subcategories!H7&lt;&gt;"",Subcategories!H7/(1-Subcategories!H$64),"")</f>
        <v/>
      </c>
      <c r="I7" s="9">
        <f>IF(Subcategories!I7&lt;&gt;"",Subcategories!I7/(1-Subcategories!I$64),"")</f>
        <v>5.4218173931901983E-4</v>
      </c>
      <c r="J7" s="9">
        <f>IF(Subcategories!J7&lt;&gt;"",Subcategories!J7/(1-Subcategories!J$64),"")</f>
        <v>2.8544243577545195E-3</v>
      </c>
      <c r="K7" s="9">
        <f>IF(Subcategories!K7&lt;&gt;"",Subcategories!K7/(1-Subcategories!K$64),"")</f>
        <v>6.2143966856551E-3</v>
      </c>
      <c r="L7" s="9" t="str">
        <f>IF(Subcategories!L7&lt;&gt;"",Subcategories!L7/(1-Subcategories!L$64),"")</f>
        <v/>
      </c>
      <c r="M7" s="9" t="str">
        <f>IF(Subcategories!M7&lt;&gt;"",Subcategories!M7/(1-Subcategories!M$64),"")</f>
        <v/>
      </c>
      <c r="N7" s="9">
        <f>IF(Subcategories!N7&lt;&gt;"",Subcategories!N7/(1-Subcategories!N$64),"")</f>
        <v>6.5760631302060502E-4</v>
      </c>
      <c r="O7" s="9">
        <f>IF(Subcategories!O7&lt;&gt;"",Subcategories!O7/(1-Subcategories!O$64),"")</f>
        <v>8.6206896551724137E-3</v>
      </c>
      <c r="Q7" s="9">
        <f t="shared" si="1"/>
        <v>5.4218173931901983E-4</v>
      </c>
      <c r="S7" s="10">
        <v>6</v>
      </c>
      <c r="T7" s="4" t="str">
        <f t="shared" si="2"/>
        <v>Assets</v>
      </c>
      <c r="U7" s="4" t="str">
        <f t="shared" si="3"/>
        <v>SupplyChain</v>
      </c>
      <c r="V7" s="10">
        <f t="shared" si="4"/>
        <v>4</v>
      </c>
      <c r="W7" s="10">
        <f t="shared" si="5"/>
        <v>5</v>
      </c>
      <c r="X7" s="10">
        <f t="shared" si="6"/>
        <v>3</v>
      </c>
      <c r="Y7" s="10">
        <f t="shared" si="7"/>
        <v>2</v>
      </c>
      <c r="Z7" s="10">
        <f t="shared" si="8"/>
        <v>0</v>
      </c>
      <c r="AA7" s="10">
        <f t="shared" si="9"/>
        <v>0</v>
      </c>
      <c r="AB7" s="10">
        <f t="shared" si="10"/>
        <v>1</v>
      </c>
      <c r="AC7" s="10">
        <f t="shared" si="11"/>
        <v>5</v>
      </c>
      <c r="AD7" s="10">
        <f t="shared" si="12"/>
        <v>11</v>
      </c>
      <c r="AE7" s="10">
        <f t="shared" si="12"/>
        <v>0</v>
      </c>
      <c r="AF7" s="10">
        <f t="shared" si="13"/>
        <v>0</v>
      </c>
      <c r="AG7" s="10">
        <f t="shared" si="14"/>
        <v>1</v>
      </c>
      <c r="AH7" s="10">
        <f t="shared" si="15"/>
        <v>16</v>
      </c>
    </row>
    <row r="8" spans="1:34" x14ac:dyDescent="0.25">
      <c r="A8" s="4" t="str">
        <f>Subcategories!A8</f>
        <v>Institutional</v>
      </c>
      <c r="B8" s="4" t="str">
        <f>Subcategories!B8</f>
        <v>IntFora</v>
      </c>
      <c r="C8" s="8">
        <f t="shared" si="0"/>
        <v>1.6441270113854285E-2</v>
      </c>
      <c r="D8" s="9">
        <f>IF(Subcategories!D8&lt;&gt;"",Subcategories!D8/(1-Subcategories!D$64),"")</f>
        <v>9.3516209476309214E-4</v>
      </c>
      <c r="E8" s="9">
        <f>IF(Subcategories!E8&lt;&gt;"",Subcategories!E8/(1-Subcategories!E$64),"")</f>
        <v>1.5512465373961217E-2</v>
      </c>
      <c r="F8" s="9">
        <f>IF(Subcategories!F8&lt;&gt;"",Subcategories!F8/(1-Subcategories!F$64),"")</f>
        <v>1.3333333333333334E-2</v>
      </c>
      <c r="G8" s="9">
        <f>IF(Subcategories!G8&lt;&gt;"",Subcategories!G8/(1-Subcategories!G$64),"")</f>
        <v>1.1399908800729594E-2</v>
      </c>
      <c r="H8" s="9">
        <f>IF(Subcategories!H8&lt;&gt;"",Subcategories!H8/(1-Subcategories!H$64),"")</f>
        <v>2.6617954070981206E-2</v>
      </c>
      <c r="I8" s="9">
        <f>IF(Subcategories!I8&lt;&gt;"",Subcategories!I8/(1-Subcategories!I$64),"")</f>
        <v>2.0602906094122752E-2</v>
      </c>
      <c r="J8" s="9">
        <f>IF(Subcategories!J8&lt;&gt;"",Subcategories!J8/(1-Subcategories!J$64),"")</f>
        <v>3.2350142721217889E-2</v>
      </c>
      <c r="K8" s="9">
        <f>IF(Subcategories!K8&lt;&gt;"",Subcategories!K8/(1-Subcategories!K$64),"")</f>
        <v>8.0269290523045048E-3</v>
      </c>
      <c r="L8" s="9">
        <f>IF(Subcategories!L8&lt;&gt;"",Subcategories!L8/(1-Subcategories!L$64),"")</f>
        <v>4.2520880789673504E-2</v>
      </c>
      <c r="M8" s="9">
        <f>IF(Subcategories!M8&lt;&gt;"",Subcategories!M8/(1-Subcategories!M$64),"")</f>
        <v>8.9641434262948214E-3</v>
      </c>
      <c r="N8" s="9">
        <f>IF(Subcategories!N8&lt;&gt;"",Subcategories!N8/(1-Subcategories!N$64),"")</f>
        <v>7.4528715475668571E-3</v>
      </c>
      <c r="O8" s="9">
        <f>IF(Subcategories!O8&lt;&gt;"",Subcategories!O8/(1-Subcategories!O$64),"")</f>
        <v>9.5785440613026813E-3</v>
      </c>
      <c r="Q8" s="9">
        <f t="shared" si="1"/>
        <v>9.3516209476309214E-4</v>
      </c>
      <c r="S8" s="10">
        <v>7</v>
      </c>
      <c r="T8" s="4" t="str">
        <f t="shared" si="2"/>
        <v>Institutional</v>
      </c>
      <c r="U8" s="4" t="str">
        <f t="shared" si="3"/>
        <v>IntFora</v>
      </c>
      <c r="V8" s="10">
        <f t="shared" si="4"/>
        <v>18</v>
      </c>
      <c r="W8" s="10">
        <f t="shared" si="5"/>
        <v>1</v>
      </c>
      <c r="X8" s="10">
        <f t="shared" si="6"/>
        <v>17</v>
      </c>
      <c r="Y8" s="10">
        <f t="shared" si="7"/>
        <v>14</v>
      </c>
      <c r="Z8" s="10">
        <f t="shared" si="8"/>
        <v>12</v>
      </c>
      <c r="AA8" s="10">
        <f t="shared" si="9"/>
        <v>28</v>
      </c>
      <c r="AB8" s="10">
        <f t="shared" si="10"/>
        <v>22</v>
      </c>
      <c r="AC8" s="10">
        <f t="shared" si="11"/>
        <v>35</v>
      </c>
      <c r="AD8" s="10">
        <f t="shared" si="12"/>
        <v>9</v>
      </c>
      <c r="AE8" s="10">
        <f t="shared" si="12"/>
        <v>45</v>
      </c>
      <c r="AF8" s="10">
        <f t="shared" si="13"/>
        <v>10</v>
      </c>
      <c r="AG8" s="10">
        <f t="shared" si="14"/>
        <v>8</v>
      </c>
      <c r="AH8" s="10">
        <f t="shared" si="15"/>
        <v>10</v>
      </c>
    </row>
    <row r="9" spans="1:34" x14ac:dyDescent="0.25">
      <c r="A9" s="4" t="str">
        <f>Subcategories!A9</f>
        <v>Institutional</v>
      </c>
      <c r="B9" s="4" t="str">
        <f>Subcategories!B9</f>
        <v>IntLaw</v>
      </c>
      <c r="C9" s="8">
        <f t="shared" si="0"/>
        <v>1.7642265016416473E-2</v>
      </c>
      <c r="D9" s="9">
        <f>IF(Subcategories!D9&lt;&gt;"",Subcategories!D9/(1-Subcategories!D$64),"")</f>
        <v>1.0286783042394013E-2</v>
      </c>
      <c r="E9" s="9">
        <f>IF(Subcategories!E9&lt;&gt;"",Subcategories!E9/(1-Subcategories!E$64),"")</f>
        <v>1.6897506925207754E-2</v>
      </c>
      <c r="F9" s="9">
        <f>IF(Subcategories!F9&lt;&gt;"",Subcategories!F9/(1-Subcategories!F$64),"")</f>
        <v>4.5128205128205132E-2</v>
      </c>
      <c r="G9" s="9">
        <f>IF(Subcategories!G9&lt;&gt;"",Subcategories!G9/(1-Subcategories!G$64),"")</f>
        <v>1.9607843137254902E-2</v>
      </c>
      <c r="H9" s="9">
        <f>IF(Subcategories!H9&lt;&gt;"",Subcategories!H9/(1-Subcategories!H$64),"")</f>
        <v>1.5396659707724424E-2</v>
      </c>
      <c r="I9" s="9">
        <f>IF(Subcategories!I9&lt;&gt;"",Subcategories!I9/(1-Subcategories!I$64),"")</f>
        <v>2.1036651485577967E-2</v>
      </c>
      <c r="J9" s="9">
        <f>IF(Subcategories!J9&lt;&gt;"",Subcategories!J9/(1-Subcategories!J$64),"")</f>
        <v>2.4738344433872503E-2</v>
      </c>
      <c r="K9" s="9">
        <f>IF(Subcategories!K9&lt;&gt;"",Subcategories!K9/(1-Subcategories!K$64),"")</f>
        <v>1.1651993785603313E-2</v>
      </c>
      <c r="L9" s="9">
        <f>IF(Subcategories!L9&lt;&gt;"",Subcategories!L9/(1-Subcategories!L$64),"")</f>
        <v>1.6704631738800303E-2</v>
      </c>
      <c r="M9" s="9">
        <f>IF(Subcategories!M9&lt;&gt;"",Subcategories!M9/(1-Subcategories!M$64),"")</f>
        <v>1.4940239043824704E-2</v>
      </c>
      <c r="N9" s="9">
        <f>IF(Subcategories!N9&lt;&gt;"",Subcategories!N9/(1-Subcategories!N$64),"")</f>
        <v>5.2608505041648402E-3</v>
      </c>
      <c r="O9" s="9">
        <f>IF(Subcategories!O9&lt;&gt;"",Subcategories!O9/(1-Subcategories!O$64),"")</f>
        <v>1.0057471264367816E-2</v>
      </c>
      <c r="Q9" s="9">
        <f t="shared" si="1"/>
        <v>5.2608505041648402E-3</v>
      </c>
      <c r="S9" s="10">
        <v>8</v>
      </c>
      <c r="T9" s="4" t="str">
        <f t="shared" si="2"/>
        <v>Institutional</v>
      </c>
      <c r="U9" s="4" t="str">
        <f t="shared" si="3"/>
        <v>IntLaw</v>
      </c>
      <c r="V9" s="10">
        <f t="shared" si="4"/>
        <v>3</v>
      </c>
      <c r="W9" s="10">
        <f t="shared" si="5"/>
        <v>2</v>
      </c>
      <c r="X9" s="10">
        <f t="shared" si="6"/>
        <v>3</v>
      </c>
      <c r="Y9" s="10">
        <f t="shared" si="7"/>
        <v>9</v>
      </c>
      <c r="Z9" s="10">
        <f t="shared" si="8"/>
        <v>4</v>
      </c>
      <c r="AA9" s="10">
        <f t="shared" si="9"/>
        <v>3</v>
      </c>
      <c r="AB9" s="10">
        <f t="shared" si="10"/>
        <v>4</v>
      </c>
      <c r="AC9" s="10">
        <f t="shared" si="11"/>
        <v>5</v>
      </c>
      <c r="AD9" s="10">
        <f t="shared" si="12"/>
        <v>2</v>
      </c>
      <c r="AE9" s="10">
        <f t="shared" si="12"/>
        <v>3</v>
      </c>
      <c r="AF9" s="10">
        <f t="shared" si="13"/>
        <v>3</v>
      </c>
      <c r="AG9" s="10">
        <f t="shared" si="14"/>
        <v>1</v>
      </c>
      <c r="AH9" s="10">
        <f t="shared" si="15"/>
        <v>2</v>
      </c>
    </row>
    <row r="10" spans="1:34" x14ac:dyDescent="0.25">
      <c r="A10" s="4" t="str">
        <f>Subcategories!A10</f>
        <v>Institutional</v>
      </c>
      <c r="B10" s="4" t="str">
        <f>Subcategories!B10</f>
        <v>Partners</v>
      </c>
      <c r="C10" s="8">
        <f t="shared" si="0"/>
        <v>2.0015000387607788E-2</v>
      </c>
      <c r="D10" s="9">
        <f>IF(Subcategories!D10&lt;&gt;"",Subcategories!D10/(1-Subcategories!D$64),"")</f>
        <v>9.3516209476309214E-3</v>
      </c>
      <c r="E10" s="9">
        <f>IF(Subcategories!E10&lt;&gt;"",Subcategories!E10/(1-Subcategories!E$64),"")</f>
        <v>1.3573407202216064E-2</v>
      </c>
      <c r="F10" s="9">
        <f>IF(Subcategories!F10&lt;&gt;"",Subcategories!F10/(1-Subcategories!F$64),"")</f>
        <v>1.8461538461538463E-2</v>
      </c>
      <c r="G10" s="9">
        <f>IF(Subcategories!G10&lt;&gt;"",Subcategories!G10/(1-Subcategories!G$64),"")</f>
        <v>3.1463748290013679E-2</v>
      </c>
      <c r="H10" s="9">
        <f>IF(Subcategories!H10&lt;&gt;"",Subcategories!H10/(1-Subcategories!H$64),"")</f>
        <v>3.1837160751565757E-2</v>
      </c>
      <c r="I10" s="9">
        <f>IF(Subcategories!I10&lt;&gt;"",Subcategories!I10/(1-Subcategories!I$64),"")</f>
        <v>3.2856213402732599E-2</v>
      </c>
      <c r="J10" s="9">
        <f>IF(Subcategories!J10&lt;&gt;"",Subcategories!J10/(1-Subcategories!J$64),"")</f>
        <v>1.522359657469077E-2</v>
      </c>
      <c r="K10" s="9">
        <f>IF(Subcategories!K10&lt;&gt;"",Subcategories!K10/(1-Subcategories!K$64),"")</f>
        <v>1.7089590885551526E-2</v>
      </c>
      <c r="L10" s="9">
        <f>IF(Subcategories!L10&lt;&gt;"",Subcategories!L10/(1-Subcategories!L$64),"")</f>
        <v>9.8709187547456334E-3</v>
      </c>
      <c r="M10" s="9">
        <f>IF(Subcategories!M10&lt;&gt;"",Subcategories!M10/(1-Subcategories!M$64),"")</f>
        <v>1.8426294820717136E-2</v>
      </c>
      <c r="N10" s="9">
        <f>IF(Subcategories!N10&lt;&gt;"",Subcategories!N10/(1-Subcategories!N$64),"")</f>
        <v>1.4248136782113108E-2</v>
      </c>
      <c r="O10" s="9">
        <f>IF(Subcategories!O10&lt;&gt;"",Subcategories!O10/(1-Subcategories!O$64),"")</f>
        <v>2.7777777777777776E-2</v>
      </c>
      <c r="Q10" s="9">
        <f t="shared" si="1"/>
        <v>9.3516209476309214E-3</v>
      </c>
      <c r="S10" s="10">
        <v>9</v>
      </c>
      <c r="T10" s="4" t="str">
        <f t="shared" si="2"/>
        <v>Institutional</v>
      </c>
      <c r="U10" s="4" t="str">
        <f t="shared" si="3"/>
        <v>Partners</v>
      </c>
      <c r="V10" s="10">
        <f t="shared" si="4"/>
        <v>2</v>
      </c>
      <c r="W10" s="10">
        <f t="shared" si="5"/>
        <v>1</v>
      </c>
      <c r="X10" s="10">
        <f t="shared" si="6"/>
        <v>1</v>
      </c>
      <c r="Y10" s="10">
        <f t="shared" si="7"/>
        <v>2</v>
      </c>
      <c r="Z10" s="10">
        <f t="shared" si="8"/>
        <v>3</v>
      </c>
      <c r="AA10" s="10">
        <f t="shared" si="9"/>
        <v>3</v>
      </c>
      <c r="AB10" s="10">
        <f t="shared" si="10"/>
        <v>4</v>
      </c>
      <c r="AC10" s="10">
        <f t="shared" si="11"/>
        <v>2</v>
      </c>
      <c r="AD10" s="10">
        <f t="shared" si="12"/>
        <v>2</v>
      </c>
      <c r="AE10" s="10">
        <f t="shared" si="12"/>
        <v>1</v>
      </c>
      <c r="AF10" s="10">
        <f t="shared" si="13"/>
        <v>2</v>
      </c>
      <c r="AG10" s="10">
        <f t="shared" si="14"/>
        <v>2</v>
      </c>
      <c r="AH10" s="10">
        <f t="shared" si="15"/>
        <v>3</v>
      </c>
    </row>
    <row r="11" spans="1:34" x14ac:dyDescent="0.25">
      <c r="A11" s="4" t="str">
        <f>Subcategories!A11</f>
        <v>Institutional</v>
      </c>
      <c r="B11" s="4" t="str">
        <f>Subcategories!B11</f>
        <v>LawEnforce</v>
      </c>
      <c r="C11" s="8">
        <f t="shared" si="0"/>
        <v>8.9096932284073362E-3</v>
      </c>
      <c r="D11" s="9">
        <f>IF(Subcategories!D11&lt;&gt;"",Subcategories!D11/(1-Subcategories!D$64),"")</f>
        <v>1.0910224438902742E-2</v>
      </c>
      <c r="E11" s="9">
        <f>IF(Subcategories!E11&lt;&gt;"",Subcategories!E11/(1-Subcategories!E$64),"")</f>
        <v>4.4321329639889192E-3</v>
      </c>
      <c r="F11" s="9">
        <f>IF(Subcategories!F11&lt;&gt;"",Subcategories!F11/(1-Subcategories!F$64),"")</f>
        <v>4.1025641025641034E-3</v>
      </c>
      <c r="G11" s="9">
        <f>IF(Subcategories!G11&lt;&gt;"",Subcategories!G11/(1-Subcategories!G$64),"")</f>
        <v>1.3679890560875513E-2</v>
      </c>
      <c r="H11" s="9">
        <f>IF(Subcategories!H11&lt;&gt;"",Subcategories!H11/(1-Subcategories!H$64),"")</f>
        <v>4.1753653444676405E-3</v>
      </c>
      <c r="I11" s="9">
        <f>IF(Subcategories!I11&lt;&gt;"",Subcategories!I11/(1-Subcategories!I$64),"")</f>
        <v>8.6749078291043173E-3</v>
      </c>
      <c r="J11" s="9">
        <f>IF(Subcategories!J11&lt;&gt;"",Subcategories!J11/(1-Subcategories!J$64),"")</f>
        <v>1.1417697431018078E-2</v>
      </c>
      <c r="K11" s="9">
        <f>IF(Subcategories!K11&lt;&gt;"",Subcategories!K11/(1-Subcategories!K$64),"")</f>
        <v>7.7679958570688748E-3</v>
      </c>
      <c r="L11" s="9">
        <f>IF(Subcategories!L11&lt;&gt;"",Subcategories!L11/(1-Subcategories!L$64),"")</f>
        <v>1.2908124525436599E-2</v>
      </c>
      <c r="M11" s="9">
        <f>IF(Subcategories!M11&lt;&gt;"",Subcategories!M11/(1-Subcategories!M$64),"")</f>
        <v>6.4741035856573717E-3</v>
      </c>
      <c r="N11" s="9">
        <f>IF(Subcategories!N11&lt;&gt;"",Subcategories!N11/(1-Subcategories!N$64),"")</f>
        <v>1.183691363437089E-2</v>
      </c>
      <c r="O11" s="9">
        <f>IF(Subcategories!O11&lt;&gt;"",Subcategories!O11/(1-Subcategories!O$64),"")</f>
        <v>1.0536398467432949E-2</v>
      </c>
      <c r="Q11" s="9">
        <f t="shared" si="1"/>
        <v>4.1025641025641034E-3</v>
      </c>
      <c r="S11" s="10">
        <v>10</v>
      </c>
      <c r="T11" s="4" t="str">
        <f t="shared" si="2"/>
        <v>Institutional</v>
      </c>
      <c r="U11" s="4" t="str">
        <f t="shared" si="3"/>
        <v>LawEnforce</v>
      </c>
      <c r="V11" s="10">
        <f t="shared" si="4"/>
        <v>2</v>
      </c>
      <c r="W11" s="10">
        <f t="shared" si="5"/>
        <v>3</v>
      </c>
      <c r="X11" s="10">
        <f t="shared" si="6"/>
        <v>1</v>
      </c>
      <c r="Y11" s="10">
        <f t="shared" si="7"/>
        <v>1</v>
      </c>
      <c r="Z11" s="10">
        <f t="shared" si="8"/>
        <v>3</v>
      </c>
      <c r="AA11" s="10">
        <f t="shared" si="9"/>
        <v>1</v>
      </c>
      <c r="AB11" s="10">
        <f t="shared" si="10"/>
        <v>2</v>
      </c>
      <c r="AC11" s="10">
        <f t="shared" si="11"/>
        <v>3</v>
      </c>
      <c r="AD11" s="10">
        <f t="shared" si="12"/>
        <v>2</v>
      </c>
      <c r="AE11" s="10">
        <f t="shared" si="12"/>
        <v>3</v>
      </c>
      <c r="AF11" s="10">
        <f t="shared" si="13"/>
        <v>2</v>
      </c>
      <c r="AG11" s="10">
        <f t="shared" si="14"/>
        <v>3</v>
      </c>
      <c r="AH11" s="10">
        <f t="shared" si="15"/>
        <v>3</v>
      </c>
    </row>
    <row r="12" spans="1:34" x14ac:dyDescent="0.25">
      <c r="A12" s="4" t="str">
        <f>Subcategories!A12</f>
        <v>Institutional</v>
      </c>
      <c r="B12" s="4" t="str">
        <f>Subcategories!B12</f>
        <v>Policy</v>
      </c>
      <c r="C12" s="8">
        <f t="shared" si="0"/>
        <v>3.1140010198460282E-2</v>
      </c>
      <c r="D12" s="9">
        <f>IF(Subcategories!D12&lt;&gt;"",Subcategories!D12/(1-Subcategories!D$64),"")</f>
        <v>1.9326683291770574E-2</v>
      </c>
      <c r="E12" s="9">
        <f>IF(Subcategories!E12&lt;&gt;"",Subcategories!E12/(1-Subcategories!E$64),"")</f>
        <v>4.1828254847645428E-2</v>
      </c>
      <c r="F12" s="9">
        <f>IF(Subcategories!F12&lt;&gt;"",Subcategories!F12/(1-Subcategories!F$64),"")</f>
        <v>2.0512820512820516E-2</v>
      </c>
      <c r="G12" s="9">
        <f>IF(Subcategories!G12&lt;&gt;"",Subcategories!G12/(1-Subcategories!G$64),"")</f>
        <v>5.33515731874145E-2</v>
      </c>
      <c r="H12" s="9">
        <f>IF(Subcategories!H12&lt;&gt;"",Subcategories!H12/(1-Subcategories!H$64),"")</f>
        <v>2.426931106471816E-2</v>
      </c>
      <c r="I12" s="9">
        <f>IF(Subcategories!I12&lt;&gt;"",Subcategories!I12/(1-Subcategories!I$64),"")</f>
        <v>2.7651268705270009E-2</v>
      </c>
      <c r="J12" s="9">
        <f>IF(Subcategories!J12&lt;&gt;"",Subcategories!J12/(1-Subcategories!J$64),"")</f>
        <v>3.9961941008563276E-2</v>
      </c>
      <c r="K12" s="9">
        <f>IF(Subcategories!K12&lt;&gt;"",Subcategories!K12/(1-Subcategories!K$64),"")</f>
        <v>3.6509580528223715E-2</v>
      </c>
      <c r="L12" s="9">
        <f>IF(Subcategories!L12&lt;&gt;"",Subcategories!L12/(1-Subcategories!L$64),"")</f>
        <v>4.7076689445709946E-2</v>
      </c>
      <c r="M12" s="9">
        <f>IF(Subcategories!M12&lt;&gt;"",Subcategories!M12/(1-Subcategories!M$64),"")</f>
        <v>1.8924302788844622E-2</v>
      </c>
      <c r="N12" s="9">
        <f>IF(Subcategories!N12&lt;&gt;"",Subcategories!N12/(1-Subcategories!N$64),"")</f>
        <v>2.367382726874178E-2</v>
      </c>
      <c r="O12" s="9">
        <f>IF(Subcategories!O12&lt;&gt;"",Subcategories!O12/(1-Subcategories!O$64),"")</f>
        <v>2.0593869731800767E-2</v>
      </c>
      <c r="Q12" s="9">
        <f t="shared" si="1"/>
        <v>1.8924302788844622E-2</v>
      </c>
      <c r="S12" s="10">
        <v>11</v>
      </c>
      <c r="T12" s="4" t="str">
        <f t="shared" si="2"/>
        <v>Institutional</v>
      </c>
      <c r="U12" s="4" t="str">
        <f t="shared" si="3"/>
        <v>Policy</v>
      </c>
      <c r="V12" s="10">
        <f t="shared" si="4"/>
        <v>2</v>
      </c>
      <c r="W12" s="10">
        <f t="shared" si="5"/>
        <v>1</v>
      </c>
      <c r="X12" s="10">
        <f t="shared" si="6"/>
        <v>2</v>
      </c>
      <c r="Y12" s="10">
        <f t="shared" si="7"/>
        <v>1</v>
      </c>
      <c r="Z12" s="10">
        <f t="shared" si="8"/>
        <v>3</v>
      </c>
      <c r="AA12" s="10">
        <f t="shared" si="9"/>
        <v>1</v>
      </c>
      <c r="AB12" s="10">
        <f t="shared" si="10"/>
        <v>1</v>
      </c>
      <c r="AC12" s="10">
        <f t="shared" si="11"/>
        <v>2</v>
      </c>
      <c r="AD12" s="10">
        <f t="shared" si="12"/>
        <v>2</v>
      </c>
      <c r="AE12" s="10">
        <f t="shared" si="12"/>
        <v>2</v>
      </c>
      <c r="AF12" s="10">
        <f t="shared" si="13"/>
        <v>1</v>
      </c>
      <c r="AG12" s="10">
        <f t="shared" si="14"/>
        <v>1</v>
      </c>
      <c r="AH12" s="10">
        <f t="shared" si="15"/>
        <v>1</v>
      </c>
    </row>
    <row r="13" spans="1:34" x14ac:dyDescent="0.25">
      <c r="A13" s="4" t="str">
        <f>Subcategories!A13</f>
        <v>National</v>
      </c>
      <c r="B13" s="4" t="str">
        <f>Subcategories!B13</f>
        <v>Country</v>
      </c>
      <c r="C13" s="8">
        <f t="shared" si="0"/>
        <v>3.3543123227358022E-2</v>
      </c>
      <c r="D13" s="9">
        <f>IF(Subcategories!D13&lt;&gt;"",Subcategories!D13/(1-Subcategories!D$64),"")</f>
        <v>3.0548628428927676E-2</v>
      </c>
      <c r="E13" s="9">
        <f>IF(Subcategories!E13&lt;&gt;"",Subcategories!E13/(1-Subcategories!E$64),"")</f>
        <v>2.4099722991689748E-2</v>
      </c>
      <c r="F13" s="9">
        <f>IF(Subcategories!F13&lt;&gt;"",Subcategories!F13/(1-Subcategories!F$64),"")</f>
        <v>2.0512820512820516E-2</v>
      </c>
      <c r="G13" s="9">
        <f>IF(Subcategories!G13&lt;&gt;"",Subcategories!G13/(1-Subcategories!G$64),"")</f>
        <v>2.4623803009575923E-2</v>
      </c>
      <c r="H13" s="9">
        <f>IF(Subcategories!H13&lt;&gt;"",Subcategories!H13/(1-Subcategories!H$64),"")</f>
        <v>4.9582463465553228E-2</v>
      </c>
      <c r="I13" s="9">
        <f>IF(Subcategories!I13&lt;&gt;"",Subcategories!I13/(1-Subcategories!I$64),"")</f>
        <v>1.7349815658208635E-2</v>
      </c>
      <c r="J13" s="9">
        <f>IF(Subcategories!J13&lt;&gt;"",Subcategories!J13/(1-Subcategories!J$64),"")</f>
        <v>1.9029495718363462E-3</v>
      </c>
      <c r="K13" s="9">
        <f>IF(Subcategories!K13&lt;&gt;"",Subcategories!K13/(1-Subcategories!K$64),"")</f>
        <v>1.9937856033143447E-2</v>
      </c>
      <c r="L13" s="9">
        <f>IF(Subcategories!L13&lt;&gt;"",Subcategories!L13/(1-Subcategories!L$64),"")</f>
        <v>3.6446469248291577E-2</v>
      </c>
      <c r="M13" s="9">
        <f>IF(Subcategories!M13&lt;&gt;"",Subcategories!M13/(1-Subcategories!M$64),"")</f>
        <v>4.8804780876494029E-2</v>
      </c>
      <c r="N13" s="9">
        <f>IF(Subcategories!N13&lt;&gt;"",Subcategories!N13/(1-Subcategories!N$64),"")</f>
        <v>4.5374835598421752E-2</v>
      </c>
      <c r="O13" s="9">
        <f>IF(Subcategories!O13&lt;&gt;"",Subcategories!O13/(1-Subcategories!O$64),"")</f>
        <v>8.3333333333333343E-2</v>
      </c>
      <c r="Q13" s="9">
        <f t="shared" si="1"/>
        <v>1.9029495718363462E-3</v>
      </c>
      <c r="S13" s="10">
        <v>12</v>
      </c>
      <c r="T13" s="4" t="str">
        <f t="shared" si="2"/>
        <v>National</v>
      </c>
      <c r="U13" s="4" t="str">
        <f t="shared" si="3"/>
        <v>Country</v>
      </c>
      <c r="V13" s="10">
        <f t="shared" si="4"/>
        <v>18</v>
      </c>
      <c r="W13" s="10">
        <f t="shared" si="5"/>
        <v>16</v>
      </c>
      <c r="X13" s="10">
        <f t="shared" si="6"/>
        <v>13</v>
      </c>
      <c r="Y13" s="10">
        <f t="shared" si="7"/>
        <v>11</v>
      </c>
      <c r="Z13" s="10">
        <f t="shared" si="8"/>
        <v>13</v>
      </c>
      <c r="AA13" s="10">
        <f t="shared" si="9"/>
        <v>26</v>
      </c>
      <c r="AB13" s="10">
        <f t="shared" si="10"/>
        <v>9</v>
      </c>
      <c r="AC13" s="10">
        <f t="shared" si="11"/>
        <v>1</v>
      </c>
      <c r="AD13" s="10">
        <f t="shared" si="12"/>
        <v>10</v>
      </c>
      <c r="AE13" s="10">
        <f t="shared" si="12"/>
        <v>19</v>
      </c>
      <c r="AF13" s="10">
        <f t="shared" si="13"/>
        <v>26</v>
      </c>
      <c r="AG13" s="10">
        <f t="shared" si="14"/>
        <v>24</v>
      </c>
      <c r="AH13" s="10">
        <f t="shared" si="15"/>
        <v>44</v>
      </c>
    </row>
    <row r="14" spans="1:34" x14ac:dyDescent="0.25">
      <c r="A14" s="4" t="str">
        <f>Subcategories!A14</f>
        <v>National</v>
      </c>
      <c r="B14" s="4" t="str">
        <f>Subcategories!B14</f>
        <v>Nation</v>
      </c>
      <c r="C14" s="8">
        <f t="shared" si="0"/>
        <v>4.7747455810164485E-2</v>
      </c>
      <c r="D14" s="9">
        <f>IF(Subcategories!D14&lt;&gt;"",Subcategories!D14/(1-Subcategories!D$64),"")</f>
        <v>6.0162094763092262E-2</v>
      </c>
      <c r="E14" s="9">
        <f>IF(Subcategories!E14&lt;&gt;"",Subcategories!E14/(1-Subcategories!E$64),"")</f>
        <v>5.4570637119113564E-2</v>
      </c>
      <c r="F14" s="9">
        <f>IF(Subcategories!F14&lt;&gt;"",Subcategories!F14/(1-Subcategories!F$64),"")</f>
        <v>5.3333333333333337E-2</v>
      </c>
      <c r="G14" s="9">
        <f>IF(Subcategories!G14&lt;&gt;"",Subcategories!G14/(1-Subcategories!G$64),"")</f>
        <v>5.7455540355677154E-2</v>
      </c>
      <c r="H14" s="9">
        <f>IF(Subcategories!H14&lt;&gt;"",Subcategories!H14/(1-Subcategories!H$64),"")</f>
        <v>6.4457202505219205E-2</v>
      </c>
      <c r="I14" s="9">
        <f>IF(Subcategories!I14&lt;&gt;"",Subcategories!I14/(1-Subcategories!I$64),"")</f>
        <v>4.6519193233571898E-2</v>
      </c>
      <c r="J14" s="9">
        <f>IF(Subcategories!J14&lt;&gt;"",Subcategories!J14/(1-Subcategories!J$64),"")</f>
        <v>5.233111322549952E-2</v>
      </c>
      <c r="K14" s="9">
        <f>IF(Subcategories!K14&lt;&gt;"",Subcategories!K14/(1-Subcategories!K$64),"")</f>
        <v>3.5991714137752449E-2</v>
      </c>
      <c r="L14" s="9">
        <f>IF(Subcategories!L14&lt;&gt;"",Subcategories!L14/(1-Subcategories!L$64),"")</f>
        <v>5.7706909643128329E-2</v>
      </c>
      <c r="M14" s="9">
        <f>IF(Subcategories!M14&lt;&gt;"",Subcategories!M14/(1-Subcategories!M$64),"")</f>
        <v>3.884462151394423E-2</v>
      </c>
      <c r="N14" s="9">
        <f>IF(Subcategories!N14&lt;&gt;"",Subcategories!N14/(1-Subcategories!N$64),"")</f>
        <v>1.9508987286277951E-2</v>
      </c>
      <c r="O14" s="9">
        <f>IF(Subcategories!O14&lt;&gt;"",Subcategories!O14/(1-Subcategories!O$64),"")</f>
        <v>3.2088122605363985E-2</v>
      </c>
      <c r="Q14" s="9">
        <f t="shared" si="1"/>
        <v>1.9508987286277951E-2</v>
      </c>
      <c r="S14" s="10">
        <v>13</v>
      </c>
      <c r="T14" s="4" t="str">
        <f t="shared" si="2"/>
        <v>National</v>
      </c>
      <c r="U14" s="4" t="str">
        <f t="shared" si="3"/>
        <v>Nation</v>
      </c>
      <c r="V14" s="10">
        <f t="shared" si="4"/>
        <v>3</v>
      </c>
      <c r="W14" s="10">
        <f t="shared" si="5"/>
        <v>3</v>
      </c>
      <c r="X14" s="10">
        <f t="shared" si="6"/>
        <v>3</v>
      </c>
      <c r="Y14" s="10">
        <f t="shared" si="7"/>
        <v>3</v>
      </c>
      <c r="Z14" s="10">
        <f t="shared" si="8"/>
        <v>3</v>
      </c>
      <c r="AA14" s="10">
        <f t="shared" si="9"/>
        <v>3</v>
      </c>
      <c r="AB14" s="10">
        <f t="shared" si="10"/>
        <v>2</v>
      </c>
      <c r="AC14" s="10">
        <f t="shared" si="11"/>
        <v>3</v>
      </c>
      <c r="AD14" s="10">
        <f t="shared" si="12"/>
        <v>2</v>
      </c>
      <c r="AE14" s="10">
        <f t="shared" si="12"/>
        <v>3</v>
      </c>
      <c r="AF14" s="10">
        <f t="shared" si="13"/>
        <v>2</v>
      </c>
      <c r="AG14" s="10">
        <f t="shared" si="14"/>
        <v>1</v>
      </c>
      <c r="AH14" s="10">
        <f t="shared" si="15"/>
        <v>2</v>
      </c>
    </row>
    <row r="15" spans="1:34" x14ac:dyDescent="0.25">
      <c r="A15" s="4" t="str">
        <f>Subcategories!A15</f>
        <v>Objectives</v>
      </c>
      <c r="B15" s="4" t="str">
        <f>Subcategories!B15</f>
        <v>Assessment</v>
      </c>
      <c r="C15" s="8">
        <f t="shared" si="0"/>
        <v>3.9199854230314739E-2</v>
      </c>
      <c r="D15" s="9">
        <f>IF(Subcategories!D15&lt;&gt;"",Subcategories!D15/(1-Subcategories!D$64),"")</f>
        <v>1.6209476309226929E-2</v>
      </c>
      <c r="E15" s="9">
        <f>IF(Subcategories!E15&lt;&gt;"",Subcategories!E15/(1-Subcategories!E$64),"")</f>
        <v>4.9861495844875342E-2</v>
      </c>
      <c r="F15" s="9">
        <f>IF(Subcategories!F15&lt;&gt;"",Subcategories!F15/(1-Subcategories!F$64),"")</f>
        <v>3.5897435897435902E-2</v>
      </c>
      <c r="G15" s="9">
        <f>IF(Subcategories!G15&lt;&gt;"",Subcategories!G15/(1-Subcategories!G$64),"")</f>
        <v>5.2895576835385316E-2</v>
      </c>
      <c r="H15" s="9">
        <f>IF(Subcategories!H15&lt;&gt;"",Subcategories!H15/(1-Subcategories!H$64),"")</f>
        <v>2.4791231732776614E-2</v>
      </c>
      <c r="I15" s="9">
        <f>IF(Subcategories!I15&lt;&gt;"",Subcategories!I15/(1-Subcategories!I$64),"")</f>
        <v>4.1531121231836915E-2</v>
      </c>
      <c r="J15" s="9">
        <f>IF(Subcategories!J15&lt;&gt;"",Subcategories!J15/(1-Subcategories!J$64),"")</f>
        <v>8.468125594671741E-2</v>
      </c>
      <c r="K15" s="9">
        <f>IF(Subcategories!K15&lt;&gt;"",Subcategories!K15/(1-Subcategories!K$64),"")</f>
        <v>3.8322112894873119E-2</v>
      </c>
      <c r="L15" s="9">
        <f>IF(Subcategories!L15&lt;&gt;"",Subcategories!L15/(1-Subcategories!L$64),"")</f>
        <v>2.7334851936218679E-2</v>
      </c>
      <c r="M15" s="9">
        <f>IF(Subcategories!M15&lt;&gt;"",Subcategories!M15/(1-Subcategories!M$64),"")</f>
        <v>4.2330677290836657E-2</v>
      </c>
      <c r="N15" s="9">
        <f>IF(Subcategories!N15&lt;&gt;"",Subcategories!N15/(1-Subcategories!N$64),"")</f>
        <v>3.5949145111793077E-2</v>
      </c>
      <c r="O15" s="9">
        <f>IF(Subcategories!O15&lt;&gt;"",Subcategories!O15/(1-Subcategories!O$64),"")</f>
        <v>2.0593869731800767E-2</v>
      </c>
      <c r="Q15" s="9">
        <f t="shared" si="1"/>
        <v>1.6209476309226929E-2</v>
      </c>
      <c r="S15" s="10">
        <v>14</v>
      </c>
      <c r="T15" s="4" t="str">
        <f t="shared" si="2"/>
        <v>Objectives</v>
      </c>
      <c r="U15" s="4" t="str">
        <f t="shared" si="3"/>
        <v>Assessment</v>
      </c>
      <c r="V15" s="10">
        <f t="shared" si="4"/>
        <v>2</v>
      </c>
      <c r="W15" s="10">
        <f t="shared" si="5"/>
        <v>1</v>
      </c>
      <c r="X15" s="10">
        <f t="shared" si="6"/>
        <v>3</v>
      </c>
      <c r="Y15" s="10">
        <f t="shared" si="7"/>
        <v>2</v>
      </c>
      <c r="Z15" s="10">
        <f t="shared" si="8"/>
        <v>3</v>
      </c>
      <c r="AA15" s="10">
        <f t="shared" si="9"/>
        <v>2</v>
      </c>
      <c r="AB15" s="10">
        <f t="shared" si="10"/>
        <v>3</v>
      </c>
      <c r="AC15" s="10">
        <f t="shared" si="11"/>
        <v>5</v>
      </c>
      <c r="AD15" s="10">
        <f t="shared" si="12"/>
        <v>2</v>
      </c>
      <c r="AE15" s="10">
        <f t="shared" si="12"/>
        <v>2</v>
      </c>
      <c r="AF15" s="10">
        <f t="shared" si="13"/>
        <v>3</v>
      </c>
      <c r="AG15" s="10">
        <f t="shared" si="14"/>
        <v>2</v>
      </c>
      <c r="AH15" s="10">
        <f t="shared" si="15"/>
        <v>1</v>
      </c>
    </row>
    <row r="16" spans="1:34" x14ac:dyDescent="0.25">
      <c r="A16" s="4" t="str">
        <f>Subcategories!A16</f>
        <v>Objectives</v>
      </c>
      <c r="B16" s="4" t="str">
        <f>Subcategories!B16</f>
        <v>Capabilities</v>
      </c>
      <c r="C16" s="8">
        <f t="shared" si="0"/>
        <v>3.0578234025953079E-2</v>
      </c>
      <c r="D16" s="9">
        <f>IF(Subcategories!D16&lt;&gt;"",Subcategories!D16/(1-Subcategories!D$64),"")</f>
        <v>4.0523690773067327E-2</v>
      </c>
      <c r="E16" s="9">
        <f>IF(Subcategories!E16&lt;&gt;"",Subcategories!E16/(1-Subcategories!E$64),"")</f>
        <v>1.3573407202216064E-2</v>
      </c>
      <c r="F16" s="9">
        <f>IF(Subcategories!F16&lt;&gt;"",Subcategories!F16/(1-Subcategories!F$64),"")</f>
        <v>1.9487179487179488E-2</v>
      </c>
      <c r="G16" s="9">
        <f>IF(Subcategories!G16&lt;&gt;"",Subcategories!G16/(1-Subcategories!G$64),"")</f>
        <v>3.2831737346101231E-2</v>
      </c>
      <c r="H16" s="9">
        <f>IF(Subcategories!H16&lt;&gt;"",Subcategories!H16/(1-Subcategories!H$64),"")</f>
        <v>3.053235908141962E-2</v>
      </c>
      <c r="I16" s="9">
        <f>IF(Subcategories!I16&lt;&gt;"",Subcategories!I16/(1-Subcategories!I$64),"")</f>
        <v>3.1012795489047933E-2</v>
      </c>
      <c r="J16" s="9">
        <f>IF(Subcategories!J16&lt;&gt;"",Subcategories!J16/(1-Subcategories!J$64),"")</f>
        <v>4.7573739295908662E-2</v>
      </c>
      <c r="K16" s="9">
        <f>IF(Subcategories!K16&lt;&gt;"",Subcategories!K16/(1-Subcategories!K$64),"")</f>
        <v>3.2366649404453648E-2</v>
      </c>
      <c r="L16" s="9">
        <f>IF(Subcategories!L16&lt;&gt;"",Subcategories!L16/(1-Subcategories!L$64),"")</f>
        <v>1.4426727410782082E-2</v>
      </c>
      <c r="M16" s="9">
        <f>IF(Subcategories!M16&lt;&gt;"",Subcategories!M16/(1-Subcategories!M$64),"")</f>
        <v>3.0378486055776897E-2</v>
      </c>
      <c r="N16" s="9">
        <f>IF(Subcategories!N16&lt;&gt;"",Subcategories!N16/(1-Subcategories!N$64),"")</f>
        <v>4.4059622972380537E-2</v>
      </c>
      <c r="O16" s="9">
        <f>IF(Subcategories!O16&lt;&gt;"",Subcategories!O16/(1-Subcategories!O$64),"")</f>
        <v>3.017241379310345E-2</v>
      </c>
      <c r="Q16" s="9">
        <f t="shared" si="1"/>
        <v>1.3573407202216064E-2</v>
      </c>
      <c r="S16" s="10">
        <v>15</v>
      </c>
      <c r="T16" s="4" t="str">
        <f t="shared" si="2"/>
        <v>Objectives</v>
      </c>
      <c r="U16" s="4" t="str">
        <f t="shared" si="3"/>
        <v>Capabilities</v>
      </c>
      <c r="V16" s="10">
        <f t="shared" si="4"/>
        <v>2</v>
      </c>
      <c r="W16" s="10">
        <f t="shared" si="5"/>
        <v>3</v>
      </c>
      <c r="X16" s="10">
        <f t="shared" si="6"/>
        <v>1</v>
      </c>
      <c r="Y16" s="10">
        <f t="shared" si="7"/>
        <v>1</v>
      </c>
      <c r="Z16" s="10">
        <f t="shared" si="8"/>
        <v>2</v>
      </c>
      <c r="AA16" s="10">
        <f t="shared" si="9"/>
        <v>2</v>
      </c>
      <c r="AB16" s="10">
        <f t="shared" si="10"/>
        <v>2</v>
      </c>
      <c r="AC16" s="10">
        <f t="shared" si="11"/>
        <v>4</v>
      </c>
      <c r="AD16" s="10">
        <f t="shared" si="12"/>
        <v>2</v>
      </c>
      <c r="AE16" s="10">
        <f t="shared" si="12"/>
        <v>1</v>
      </c>
      <c r="AF16" s="10">
        <f t="shared" si="13"/>
        <v>2</v>
      </c>
      <c r="AG16" s="10">
        <f t="shared" si="14"/>
        <v>3</v>
      </c>
      <c r="AH16" s="10">
        <f t="shared" si="15"/>
        <v>2</v>
      </c>
    </row>
    <row r="17" spans="1:34" x14ac:dyDescent="0.25">
      <c r="A17" s="4" t="str">
        <f>Subcategories!A17</f>
        <v>Objectives</v>
      </c>
      <c r="B17" s="4" t="str">
        <f>Subcategories!B17</f>
        <v>Education</v>
      </c>
      <c r="C17" s="8">
        <f t="shared" si="0"/>
        <v>2.3688436663224538E-2</v>
      </c>
      <c r="D17" s="9">
        <f>IF(Subcategories!D17&lt;&gt;"",Subcategories!D17/(1-Subcategories!D$64),"")</f>
        <v>2.0885286783042391E-2</v>
      </c>
      <c r="E17" s="9">
        <f>IF(Subcategories!E17&lt;&gt;"",Subcategories!E17/(1-Subcategories!E$64),"")</f>
        <v>3.9612188365650967E-2</v>
      </c>
      <c r="F17" s="9">
        <f>IF(Subcategories!F17&lt;&gt;"",Subcategories!F17/(1-Subcategories!F$64),"")</f>
        <v>1.0256410256410258E-2</v>
      </c>
      <c r="G17" s="9">
        <f>IF(Subcategories!G17&lt;&gt;"",Subcategories!G17/(1-Subcategories!G$64),"")</f>
        <v>2.3711810305517556E-2</v>
      </c>
      <c r="H17" s="9">
        <f>IF(Subcategories!H17&lt;&gt;"",Subcategories!H17/(1-Subcategories!H$64),"")</f>
        <v>3.1315240083507299E-2</v>
      </c>
      <c r="I17" s="9">
        <f>IF(Subcategories!I17&lt;&gt;"",Subcategories!I17/(1-Subcategories!I$64),"")</f>
        <v>1.9084797224029497E-2</v>
      </c>
      <c r="J17" s="9">
        <f>IF(Subcategories!J17&lt;&gt;"",Subcategories!J17/(1-Subcategories!J$64),"")</f>
        <v>3.0447193149381539E-2</v>
      </c>
      <c r="K17" s="9">
        <f>IF(Subcategories!K17&lt;&gt;"",Subcategories!K17/(1-Subcategories!K$64),"")</f>
        <v>2.6411185914034175E-2</v>
      </c>
      <c r="L17" s="9">
        <f>IF(Subcategories!L17&lt;&gt;"",Subcategories!L17/(1-Subcategories!L$64),"")</f>
        <v>2.1260440394836752E-2</v>
      </c>
      <c r="M17" s="9">
        <f>IF(Subcategories!M17&lt;&gt;"",Subcategories!M17/(1-Subcategories!M$64),"")</f>
        <v>2.3406374501992032E-2</v>
      </c>
      <c r="N17" s="9">
        <f>IF(Subcategories!N17&lt;&gt;"",Subcategories!N17/(1-Subcategories!N$64),"")</f>
        <v>1.7755370451556337E-2</v>
      </c>
      <c r="O17" s="9">
        <f>IF(Subcategories!O17&lt;&gt;"",Subcategories!O17/(1-Subcategories!O$64),"")</f>
        <v>2.0114942528735632E-2</v>
      </c>
      <c r="Q17" s="9">
        <f t="shared" si="1"/>
        <v>1.0256410256410258E-2</v>
      </c>
      <c r="S17" s="10">
        <v>16</v>
      </c>
      <c r="T17" s="4" t="str">
        <f t="shared" si="2"/>
        <v>Objectives</v>
      </c>
      <c r="U17" s="4" t="str">
        <f t="shared" si="3"/>
        <v>Education</v>
      </c>
      <c r="V17" s="10">
        <f t="shared" si="4"/>
        <v>2</v>
      </c>
      <c r="W17" s="10">
        <f t="shared" si="5"/>
        <v>2</v>
      </c>
      <c r="X17" s="10">
        <f t="shared" si="6"/>
        <v>4</v>
      </c>
      <c r="Y17" s="10">
        <f t="shared" si="7"/>
        <v>1</v>
      </c>
      <c r="Z17" s="10">
        <f t="shared" si="8"/>
        <v>2</v>
      </c>
      <c r="AA17" s="10">
        <f t="shared" si="9"/>
        <v>3</v>
      </c>
      <c r="AB17" s="10">
        <f t="shared" si="10"/>
        <v>2</v>
      </c>
      <c r="AC17" s="10">
        <f t="shared" si="11"/>
        <v>3</v>
      </c>
      <c r="AD17" s="10">
        <f t="shared" si="12"/>
        <v>3</v>
      </c>
      <c r="AE17" s="10">
        <f t="shared" si="12"/>
        <v>2</v>
      </c>
      <c r="AF17" s="10">
        <f t="shared" si="13"/>
        <v>2</v>
      </c>
      <c r="AG17" s="10">
        <f t="shared" si="14"/>
        <v>2</v>
      </c>
      <c r="AH17" s="10">
        <f t="shared" si="15"/>
        <v>2</v>
      </c>
    </row>
    <row r="18" spans="1:34" x14ac:dyDescent="0.25">
      <c r="A18" s="4" t="str">
        <f>Subcategories!A18</f>
        <v>Objectives</v>
      </c>
      <c r="B18" s="4" t="str">
        <f>Subcategories!B18</f>
        <v>Innovation</v>
      </c>
      <c r="C18" s="8">
        <f t="shared" si="0"/>
        <v>2.0152456292724125E-2</v>
      </c>
      <c r="D18" s="9">
        <f>IF(Subcategories!D18&lt;&gt;"",Subcategories!D18/(1-Subcategories!D$64),"")</f>
        <v>1.0286783042394013E-2</v>
      </c>
      <c r="E18" s="9">
        <f>IF(Subcategories!E18&lt;&gt;"",Subcategories!E18/(1-Subcategories!E$64),"")</f>
        <v>2.8254847645429359E-2</v>
      </c>
      <c r="F18" s="9">
        <f>IF(Subcategories!F18&lt;&gt;"",Subcategories!F18/(1-Subcategories!F$64),"")</f>
        <v>1.5384615384615387E-2</v>
      </c>
      <c r="G18" s="9">
        <f>IF(Subcategories!G18&lt;&gt;"",Subcategories!G18/(1-Subcategories!G$64),"")</f>
        <v>1.5959872321021432E-2</v>
      </c>
      <c r="H18" s="9">
        <f>IF(Subcategories!H18&lt;&gt;"",Subcategories!H18/(1-Subcategories!H$64),"")</f>
        <v>2.2964509394572022E-2</v>
      </c>
      <c r="I18" s="9">
        <f>IF(Subcategories!I18&lt;&gt;"",Subcategories!I18/(1-Subcategories!I$64),"")</f>
        <v>1.3012361743656477E-2</v>
      </c>
      <c r="J18" s="9">
        <f>IF(Subcategories!J18&lt;&gt;"",Subcategories!J18/(1-Subcategories!J$64),"")</f>
        <v>3.4253092293054239E-2</v>
      </c>
      <c r="K18" s="9">
        <f>IF(Subcategories!K18&lt;&gt;"",Subcategories!K18/(1-Subcategories!K$64),"")</f>
        <v>2.9518384256861725E-2</v>
      </c>
      <c r="L18" s="9">
        <f>IF(Subcategories!L18&lt;&gt;"",Subcategories!L18/(1-Subcategories!L$64),"")</f>
        <v>1.2908124525436599E-2</v>
      </c>
      <c r="M18" s="9">
        <f>IF(Subcategories!M18&lt;&gt;"",Subcategories!M18/(1-Subcategories!M$64),"")</f>
        <v>1.8924302788844622E-2</v>
      </c>
      <c r="N18" s="9">
        <f>IF(Subcategories!N18&lt;&gt;"",Subcategories!N18/(1-Subcategories!N$64),"")</f>
        <v>1.9289785181937746E-2</v>
      </c>
      <c r="O18" s="9">
        <f>IF(Subcategories!O18&lt;&gt;"",Subcategories!O18/(1-Subcategories!O$64),"")</f>
        <v>2.1072796934865898E-2</v>
      </c>
      <c r="Q18" s="9">
        <f t="shared" si="1"/>
        <v>1.0286783042394013E-2</v>
      </c>
      <c r="S18" s="10">
        <v>17</v>
      </c>
      <c r="T18" s="4" t="str">
        <f t="shared" si="2"/>
        <v>Objectives</v>
      </c>
      <c r="U18" s="4" t="str">
        <f t="shared" si="3"/>
        <v>Innovation</v>
      </c>
      <c r="V18" s="10">
        <f t="shared" si="4"/>
        <v>2</v>
      </c>
      <c r="W18" s="10">
        <f t="shared" si="5"/>
        <v>1</v>
      </c>
      <c r="X18" s="10">
        <f t="shared" si="6"/>
        <v>3</v>
      </c>
      <c r="Y18" s="10">
        <f t="shared" si="7"/>
        <v>1</v>
      </c>
      <c r="Z18" s="10">
        <f t="shared" si="8"/>
        <v>2</v>
      </c>
      <c r="AA18" s="10">
        <f t="shared" si="9"/>
        <v>2</v>
      </c>
      <c r="AB18" s="10">
        <f t="shared" si="10"/>
        <v>1</v>
      </c>
      <c r="AC18" s="10">
        <f t="shared" si="11"/>
        <v>3</v>
      </c>
      <c r="AD18" s="10">
        <f t="shared" ref="AD18:AE33" si="16">IF(K18&lt;&gt;"",ROUND(K18/$Q18,0),0)</f>
        <v>3</v>
      </c>
      <c r="AE18" s="10">
        <f t="shared" si="16"/>
        <v>1</v>
      </c>
      <c r="AF18" s="10">
        <f t="shared" si="13"/>
        <v>2</v>
      </c>
      <c r="AG18" s="10">
        <f t="shared" si="14"/>
        <v>2</v>
      </c>
      <c r="AH18" s="10">
        <f t="shared" si="15"/>
        <v>2</v>
      </c>
    </row>
    <row r="19" spans="1:34" x14ac:dyDescent="0.25">
      <c r="A19" s="4" t="str">
        <f>Subcategories!A19</f>
        <v>Objectives</v>
      </c>
      <c r="B19" s="4" t="str">
        <f>Subcategories!B19</f>
        <v>Intelligence</v>
      </c>
      <c r="C19" s="8">
        <f t="shared" si="0"/>
        <v>6.7530591097405982E-3</v>
      </c>
      <c r="D19" s="9">
        <f>IF(Subcategories!D19&lt;&gt;"",Subcategories!D19/(1-Subcategories!D$64),"")</f>
        <v>6.2344139650872803E-3</v>
      </c>
      <c r="E19" s="9">
        <f>IF(Subcategories!E19&lt;&gt;"",Subcategories!E19/(1-Subcategories!E$64),"")</f>
        <v>6.9252077562326868E-3</v>
      </c>
      <c r="F19" s="9">
        <f>IF(Subcategories!F19&lt;&gt;"",Subcategories!F19/(1-Subcategories!F$64),"")</f>
        <v>3.0769230769230774E-3</v>
      </c>
      <c r="G19" s="9">
        <f>IF(Subcategories!G19&lt;&gt;"",Subcategories!G19/(1-Subcategories!G$64),"")</f>
        <v>5.9279525763793889E-3</v>
      </c>
      <c r="H19" s="9">
        <f>IF(Subcategories!H19&lt;&gt;"",Subcategories!H19/(1-Subcategories!H$64),"")</f>
        <v>3.1315240083507304E-3</v>
      </c>
      <c r="I19" s="9">
        <f>IF(Subcategories!I19&lt;&gt;"",Subcategories!I19/(1-Subcategories!I$64),"")</f>
        <v>1.5940143135979183E-2</v>
      </c>
      <c r="J19" s="9">
        <f>IF(Subcategories!J19&lt;&gt;"",Subcategories!J19/(1-Subcategories!J$64),"")</f>
        <v>1.712654614652712E-2</v>
      </c>
      <c r="K19" s="9">
        <f>IF(Subcategories!K19&lt;&gt;"",Subcategories!K19/(1-Subcategories!K$64),"")</f>
        <v>3.6250647332988087E-3</v>
      </c>
      <c r="L19" s="9">
        <f>IF(Subcategories!L19&lt;&gt;"",Subcategories!L19/(1-Subcategories!L$64),"")</f>
        <v>3.0372057706909645E-3</v>
      </c>
      <c r="M19" s="9">
        <f>IF(Subcategories!M19&lt;&gt;"",Subcategories!M19/(1-Subcategories!M$64),"")</f>
        <v>1.9920318725099601E-3</v>
      </c>
      <c r="N19" s="9">
        <f>IF(Subcategories!N19&lt;&gt;"",Subcategories!N19/(1-Subcategories!N$64),"")</f>
        <v>6.3568610258658486E-3</v>
      </c>
      <c r="O19" s="9">
        <f>IF(Subcategories!O19&lt;&gt;"",Subcategories!O19/(1-Subcategories!O$64),"")</f>
        <v>7.6628352490421461E-3</v>
      </c>
      <c r="Q19" s="9">
        <f t="shared" si="1"/>
        <v>1.9920318725099601E-3</v>
      </c>
      <c r="S19" s="10">
        <v>18</v>
      </c>
      <c r="T19" s="4" t="str">
        <f t="shared" si="2"/>
        <v>Objectives</v>
      </c>
      <c r="U19" s="4" t="str">
        <f t="shared" si="3"/>
        <v>Intelligence</v>
      </c>
      <c r="V19" s="10">
        <f t="shared" si="4"/>
        <v>4</v>
      </c>
      <c r="W19" s="10">
        <f t="shared" si="5"/>
        <v>3</v>
      </c>
      <c r="X19" s="10">
        <f t="shared" si="6"/>
        <v>3</v>
      </c>
      <c r="Y19" s="10">
        <f t="shared" si="7"/>
        <v>2</v>
      </c>
      <c r="Z19" s="10">
        <f t="shared" si="8"/>
        <v>3</v>
      </c>
      <c r="AA19" s="10">
        <f t="shared" si="9"/>
        <v>2</v>
      </c>
      <c r="AB19" s="10">
        <f t="shared" si="10"/>
        <v>8</v>
      </c>
      <c r="AC19" s="10">
        <f t="shared" si="11"/>
        <v>9</v>
      </c>
      <c r="AD19" s="10">
        <f t="shared" si="16"/>
        <v>2</v>
      </c>
      <c r="AE19" s="10">
        <f t="shared" si="16"/>
        <v>2</v>
      </c>
      <c r="AF19" s="10">
        <f t="shared" si="13"/>
        <v>1</v>
      </c>
      <c r="AG19" s="10">
        <f t="shared" si="14"/>
        <v>3</v>
      </c>
      <c r="AH19" s="10">
        <f t="shared" si="15"/>
        <v>4</v>
      </c>
    </row>
    <row r="20" spans="1:34" x14ac:dyDescent="0.25">
      <c r="A20" s="4" t="str">
        <f>Subcategories!A20</f>
        <v>Objectives</v>
      </c>
      <c r="B20" s="4" t="str">
        <f>Subcategories!B20</f>
        <v>Interests</v>
      </c>
      <c r="C20" s="8">
        <f t="shared" si="0"/>
        <v>1.2279432305681468E-2</v>
      </c>
      <c r="D20" s="9">
        <f>IF(Subcategories!D20&lt;&gt;"",Subcategories!D20/(1-Subcategories!D$64),"")</f>
        <v>9.0399002493765576E-3</v>
      </c>
      <c r="E20" s="9">
        <f>IF(Subcategories!E20&lt;&gt;"",Subcategories!E20/(1-Subcategories!E$64),"")</f>
        <v>3.6011080332409968E-3</v>
      </c>
      <c r="F20" s="9">
        <f>IF(Subcategories!F20&lt;&gt;"",Subcategories!F20/(1-Subcategories!F$64),"")</f>
        <v>6.2564102564102581E-2</v>
      </c>
      <c r="G20" s="9">
        <f>IF(Subcategories!G20&lt;&gt;"",Subcategories!G20/(1-Subcategories!G$64),"")</f>
        <v>1.5047879616963064E-2</v>
      </c>
      <c r="H20" s="9">
        <f>IF(Subcategories!H20&lt;&gt;"",Subcategories!H20/(1-Subcategories!H$64),"")</f>
        <v>4.6972860125260958E-3</v>
      </c>
      <c r="I20" s="9">
        <f>IF(Subcategories!I20&lt;&gt;"",Subcategories!I20/(1-Subcategories!I$64),"")</f>
        <v>8.1327260897852971E-3</v>
      </c>
      <c r="J20" s="9">
        <f>IF(Subcategories!J20&lt;&gt;"",Subcategories!J20/(1-Subcategories!J$64),"")</f>
        <v>2.8544243577545195E-3</v>
      </c>
      <c r="K20" s="9">
        <f>IF(Subcategories!K20&lt;&gt;"",Subcategories!K20/(1-Subcategories!K$64),"")</f>
        <v>2.0714655618850335E-3</v>
      </c>
      <c r="L20" s="9">
        <f>IF(Subcategories!L20&lt;&gt;"",Subcategories!L20/(1-Subcategories!L$64),"")</f>
        <v>6.0744115413819289E-3</v>
      </c>
      <c r="M20" s="9">
        <f>IF(Subcategories!M20&lt;&gt;"",Subcategories!M20/(1-Subcategories!M$64),"")</f>
        <v>1.0458167330677292E-2</v>
      </c>
      <c r="N20" s="9">
        <f>IF(Subcategories!N20&lt;&gt;"",Subcategories!N20/(1-Subcategories!N$64),"")</f>
        <v>1.2275317843051295E-2</v>
      </c>
      <c r="O20" s="9">
        <f>IF(Subcategories!O20&lt;&gt;"",Subcategories!O20/(1-Subcategories!O$64),"")</f>
        <v>1.0536398467432949E-2</v>
      </c>
      <c r="Q20" s="9">
        <f t="shared" si="1"/>
        <v>2.0714655618850335E-3</v>
      </c>
      <c r="S20" s="10">
        <v>19</v>
      </c>
      <c r="T20" s="4" t="str">
        <f t="shared" si="2"/>
        <v>Objectives</v>
      </c>
      <c r="U20" s="4" t="str">
        <f t="shared" si="3"/>
        <v>Interests</v>
      </c>
      <c r="V20" s="10">
        <f t="shared" si="4"/>
        <v>6</v>
      </c>
      <c r="W20" s="10">
        <f t="shared" si="5"/>
        <v>4</v>
      </c>
      <c r="X20" s="10">
        <f t="shared" si="6"/>
        <v>2</v>
      </c>
      <c r="Y20" s="10">
        <f t="shared" si="7"/>
        <v>30</v>
      </c>
      <c r="Z20" s="10">
        <f t="shared" si="8"/>
        <v>7</v>
      </c>
      <c r="AA20" s="10">
        <f t="shared" si="9"/>
        <v>2</v>
      </c>
      <c r="AB20" s="10">
        <f t="shared" si="10"/>
        <v>4</v>
      </c>
      <c r="AC20" s="10">
        <f t="shared" si="11"/>
        <v>1</v>
      </c>
      <c r="AD20" s="10">
        <f t="shared" si="16"/>
        <v>1</v>
      </c>
      <c r="AE20" s="10">
        <f t="shared" si="16"/>
        <v>3</v>
      </c>
      <c r="AF20" s="10">
        <f t="shared" si="13"/>
        <v>5</v>
      </c>
      <c r="AG20" s="10">
        <f t="shared" si="14"/>
        <v>6</v>
      </c>
      <c r="AH20" s="10">
        <f t="shared" si="15"/>
        <v>5</v>
      </c>
    </row>
    <row r="21" spans="1:34" x14ac:dyDescent="0.25">
      <c r="A21" s="4" t="str">
        <f>Subcategories!A21</f>
        <v>Objectives</v>
      </c>
      <c r="B21" s="4" t="str">
        <f>Subcategories!B21</f>
        <v>Market</v>
      </c>
      <c r="C21" s="8">
        <f t="shared" si="0"/>
        <v>1.8613675925786735E-2</v>
      </c>
      <c r="D21" s="9">
        <f>IF(Subcategories!D21&lt;&gt;"",Subcategories!D21/(1-Subcategories!D$64),"")</f>
        <v>3.21072319201995E-2</v>
      </c>
      <c r="E21" s="9">
        <f>IF(Subcategories!E21&lt;&gt;"",Subcategories!E21/(1-Subcategories!E$64),"")</f>
        <v>1.5512465373961217E-2</v>
      </c>
      <c r="F21" s="9">
        <f>IF(Subcategories!F21&lt;&gt;"",Subcategories!F21/(1-Subcategories!F$64),"")</f>
        <v>1.4358974358974359E-2</v>
      </c>
      <c r="G21" s="9">
        <f>IF(Subcategories!G21&lt;&gt;"",Subcategories!G21/(1-Subcategories!G$64),"")</f>
        <v>1.1855905152758778E-2</v>
      </c>
      <c r="H21" s="9">
        <f>IF(Subcategories!H21&lt;&gt;"",Subcategories!H21/(1-Subcategories!H$64),"")</f>
        <v>2.6617954070981206E-2</v>
      </c>
      <c r="I21" s="9">
        <f>IF(Subcategories!I21&lt;&gt;"",Subcategories!I21/(1-Subcategories!I$64),"")</f>
        <v>2.1795705920624596E-2</v>
      </c>
      <c r="J21" s="9">
        <f>IF(Subcategories!J21&lt;&gt;"",Subcategories!J21/(1-Subcategories!J$64),"")</f>
        <v>4.7573739295908657E-3</v>
      </c>
      <c r="K21" s="9">
        <f>IF(Subcategories!K21&lt;&gt;"",Subcategories!K21/(1-Subcategories!K$64),"")</f>
        <v>2.6411185914034175E-2</v>
      </c>
      <c r="L21" s="9">
        <f>IF(Subcategories!L21&lt;&gt;"",Subcategories!L21/(1-Subcategories!L$64),"")</f>
        <v>1.366742596810934E-2</v>
      </c>
      <c r="M21" s="9">
        <f>IF(Subcategories!M21&lt;&gt;"",Subcategories!M21/(1-Subcategories!M$64),"")</f>
        <v>1.6932270916334664E-2</v>
      </c>
      <c r="N21" s="9">
        <f>IF(Subcategories!N21&lt;&gt;"",Subcategories!N21/(1-Subcategories!N$64),"")</f>
        <v>1.7316966242875934E-2</v>
      </c>
      <c r="O21" s="9">
        <f>IF(Subcategories!O21&lt;&gt;"",Subcategories!O21/(1-Subcategories!O$64),"")</f>
        <v>2.2030651340996171E-2</v>
      </c>
      <c r="Q21" s="9">
        <f t="shared" si="1"/>
        <v>4.7573739295908657E-3</v>
      </c>
      <c r="S21" s="10">
        <v>20</v>
      </c>
      <c r="T21" s="4" t="str">
        <f t="shared" si="2"/>
        <v>Objectives</v>
      </c>
      <c r="U21" s="4" t="str">
        <f t="shared" si="3"/>
        <v>Market</v>
      </c>
      <c r="V21" s="10">
        <f t="shared" si="4"/>
        <v>4</v>
      </c>
      <c r="W21" s="10">
        <f t="shared" si="5"/>
        <v>7</v>
      </c>
      <c r="X21" s="10">
        <f t="shared" si="6"/>
        <v>3</v>
      </c>
      <c r="Y21" s="10">
        <f t="shared" si="7"/>
        <v>3</v>
      </c>
      <c r="Z21" s="10">
        <f t="shared" si="8"/>
        <v>2</v>
      </c>
      <c r="AA21" s="10">
        <f t="shared" si="9"/>
        <v>6</v>
      </c>
      <c r="AB21" s="10">
        <f t="shared" si="10"/>
        <v>5</v>
      </c>
      <c r="AC21" s="10">
        <f t="shared" si="11"/>
        <v>1</v>
      </c>
      <c r="AD21" s="10">
        <f t="shared" si="16"/>
        <v>6</v>
      </c>
      <c r="AE21" s="10">
        <f t="shared" si="16"/>
        <v>3</v>
      </c>
      <c r="AF21" s="10">
        <f t="shared" si="13"/>
        <v>4</v>
      </c>
      <c r="AG21" s="10">
        <f t="shared" si="14"/>
        <v>4</v>
      </c>
      <c r="AH21" s="10">
        <f t="shared" si="15"/>
        <v>5</v>
      </c>
    </row>
    <row r="22" spans="1:34" x14ac:dyDescent="0.25">
      <c r="A22" s="4" t="str">
        <f>Subcategories!A22</f>
        <v>Objectives</v>
      </c>
      <c r="B22" s="4" t="str">
        <f>Subcategories!B22</f>
        <v>Values</v>
      </c>
      <c r="C22" s="8">
        <f t="shared" si="0"/>
        <v>5.5572851525095435E-3</v>
      </c>
      <c r="D22" s="9">
        <f>IF(Subcategories!D22&lt;&gt;"",Subcategories!D22/(1-Subcategories!D$64),"")</f>
        <v>1.5586034912718201E-3</v>
      </c>
      <c r="E22" s="9">
        <f>IF(Subcategories!E22&lt;&gt;"",Subcategories!E22/(1-Subcategories!E$64),"")</f>
        <v>3.6011080332409968E-3</v>
      </c>
      <c r="F22" s="9">
        <f>IF(Subcategories!F22&lt;&gt;"",Subcategories!F22/(1-Subcategories!F$64),"")</f>
        <v>8.2051282051282069E-3</v>
      </c>
      <c r="G22" s="9">
        <f>IF(Subcategories!G22&lt;&gt;"",Subcategories!G22/(1-Subcategories!G$64),"")</f>
        <v>2.7359781121751026E-3</v>
      </c>
      <c r="H22" s="9">
        <f>IF(Subcategories!H22&lt;&gt;"",Subcategories!H22/(1-Subcategories!H$64),"")</f>
        <v>2.8705636743215027E-3</v>
      </c>
      <c r="I22" s="9">
        <f>IF(Subcategories!I22&lt;&gt;"",Subcategories!I22/(1-Subcategories!I$64),"")</f>
        <v>2.0602906094122752E-3</v>
      </c>
      <c r="J22" s="9" t="str">
        <f>IF(Subcategories!J22&lt;&gt;"",Subcategories!J22/(1-Subcategories!J$64),"")</f>
        <v/>
      </c>
      <c r="K22" s="9">
        <f>IF(Subcategories!K22&lt;&gt;"",Subcategories!K22/(1-Subcategories!K$64),"")</f>
        <v>4.142931123770067E-3</v>
      </c>
      <c r="L22" s="9">
        <f>IF(Subcategories!L22&lt;&gt;"",Subcategories!L22/(1-Subcategories!L$64),"")</f>
        <v>9.1116173120728942E-3</v>
      </c>
      <c r="M22" s="9">
        <f>IF(Subcategories!M22&lt;&gt;"",Subcategories!M22/(1-Subcategories!M$64),"")</f>
        <v>6.9721115537848613E-3</v>
      </c>
      <c r="N22" s="9">
        <f>IF(Subcategories!N22&lt;&gt;"",Subcategories!N22/(1-Subcategories!N$64),"")</f>
        <v>2.6304252520824201E-3</v>
      </c>
      <c r="O22" s="9">
        <f>IF(Subcategories!O22&lt;&gt;"",Subcategories!O22/(1-Subcategories!O$64),"")</f>
        <v>1.7241379310344827E-2</v>
      </c>
      <c r="Q22" s="9">
        <f t="shared" si="1"/>
        <v>1.5586034912718201E-3</v>
      </c>
      <c r="S22" s="10">
        <v>21</v>
      </c>
      <c r="T22" s="4" t="str">
        <f t="shared" si="2"/>
        <v>Objectives</v>
      </c>
      <c r="U22" s="4" t="str">
        <f t="shared" si="3"/>
        <v>Values</v>
      </c>
      <c r="V22" s="10">
        <f t="shared" si="4"/>
        <v>3</v>
      </c>
      <c r="W22" s="10">
        <f t="shared" si="5"/>
        <v>1</v>
      </c>
      <c r="X22" s="10">
        <f t="shared" si="6"/>
        <v>2</v>
      </c>
      <c r="Y22" s="10">
        <f t="shared" si="7"/>
        <v>5</v>
      </c>
      <c r="Z22" s="10">
        <f t="shared" si="8"/>
        <v>2</v>
      </c>
      <c r="AA22" s="10">
        <f t="shared" si="9"/>
        <v>2</v>
      </c>
      <c r="AB22" s="10">
        <f t="shared" si="10"/>
        <v>1</v>
      </c>
      <c r="AC22" s="10">
        <f t="shared" si="11"/>
        <v>0</v>
      </c>
      <c r="AD22" s="10">
        <f t="shared" si="16"/>
        <v>3</v>
      </c>
      <c r="AE22" s="10">
        <f t="shared" si="16"/>
        <v>6</v>
      </c>
      <c r="AF22" s="10">
        <f t="shared" si="13"/>
        <v>4</v>
      </c>
      <c r="AG22" s="10">
        <f t="shared" si="14"/>
        <v>2</v>
      </c>
      <c r="AH22" s="10">
        <f t="shared" si="15"/>
        <v>11</v>
      </c>
    </row>
    <row r="23" spans="1:34" x14ac:dyDescent="0.25">
      <c r="A23" s="4" t="str">
        <f>Subcategories!A23</f>
        <v>Offences</v>
      </c>
      <c r="B23" s="4" t="str">
        <f>Subcategories!B23</f>
        <v>Cases</v>
      </c>
      <c r="C23" s="8">
        <f t="shared" si="0"/>
        <v>2.0767761346688596E-3</v>
      </c>
      <c r="D23" s="9">
        <f>IF(Subcategories!D23&lt;&gt;"",Subcategories!D23/(1-Subcategories!D$64),"")</f>
        <v>6.2344139650872816E-4</v>
      </c>
      <c r="E23" s="9" t="str">
        <f>IF(Subcategories!E23&lt;&gt;"",Subcategories!E23/(1-Subcategories!E$64),"")</f>
        <v/>
      </c>
      <c r="F23" s="9" t="str">
        <f>IF(Subcategories!F23&lt;&gt;"",Subcategories!F23/(1-Subcategories!F$64),"")</f>
        <v/>
      </c>
      <c r="G23" s="9" t="str">
        <f>IF(Subcategories!G23&lt;&gt;"",Subcategories!G23/(1-Subcategories!G$64),"")</f>
        <v/>
      </c>
      <c r="H23" s="9">
        <f>IF(Subcategories!H23&lt;&gt;"",Subcategories!H23/(1-Subcategories!H$64),"")</f>
        <v>7.8288100208768259E-4</v>
      </c>
      <c r="I23" s="9">
        <f>IF(Subcategories!I23&lt;&gt;"",Subcategories!I23/(1-Subcategories!I$64),"")</f>
        <v>7.5905443504662769E-3</v>
      </c>
      <c r="J23" s="9" t="str">
        <f>IF(Subcategories!J23&lt;&gt;"",Subcategories!J23/(1-Subcategories!J$64),"")</f>
        <v/>
      </c>
      <c r="K23" s="9">
        <f>IF(Subcategories!K23&lt;&gt;"",Subcategories!K23/(1-Subcategories!K$64),"")</f>
        <v>5.1786639047125837E-4</v>
      </c>
      <c r="L23" s="9" t="str">
        <f>IF(Subcategories!L23&lt;&gt;"",Subcategories!L23/(1-Subcategories!L$64),"")</f>
        <v/>
      </c>
      <c r="M23" s="9">
        <f>IF(Subcategories!M23&lt;&gt;"",Subcategories!M23/(1-Subcategories!M$64),"")</f>
        <v>9.9601593625498006E-4</v>
      </c>
      <c r="N23" s="9">
        <f>IF(Subcategories!N23&lt;&gt;"",Subcategories!N23/(1-Subcategories!N$64),"")</f>
        <v>3.0688294607628236E-3</v>
      </c>
      <c r="O23" s="9">
        <f>IF(Subcategories!O23&lt;&gt;"",Subcategories!O23/(1-Subcategories!O$64),"")</f>
        <v>9.5785440613026826E-4</v>
      </c>
      <c r="Q23" s="9">
        <f t="shared" si="1"/>
        <v>5.1786639047125837E-4</v>
      </c>
      <c r="S23" s="10">
        <v>22</v>
      </c>
      <c r="T23" s="4" t="str">
        <f t="shared" si="2"/>
        <v>Offences</v>
      </c>
      <c r="U23" s="4" t="str">
        <f t="shared" si="3"/>
        <v>Cases</v>
      </c>
      <c r="V23" s="10">
        <f t="shared" si="4"/>
        <v>2</v>
      </c>
      <c r="W23" s="10">
        <f t="shared" si="5"/>
        <v>1</v>
      </c>
      <c r="X23" s="10">
        <f t="shared" si="6"/>
        <v>0</v>
      </c>
      <c r="Y23" s="10">
        <f t="shared" si="7"/>
        <v>0</v>
      </c>
      <c r="Z23" s="10">
        <f t="shared" si="8"/>
        <v>0</v>
      </c>
      <c r="AA23" s="10">
        <f t="shared" si="9"/>
        <v>2</v>
      </c>
      <c r="AB23" s="10">
        <f t="shared" si="10"/>
        <v>15</v>
      </c>
      <c r="AC23" s="10">
        <f t="shared" si="11"/>
        <v>0</v>
      </c>
      <c r="AD23" s="10">
        <f t="shared" si="16"/>
        <v>1</v>
      </c>
      <c r="AE23" s="10">
        <f t="shared" si="16"/>
        <v>0</v>
      </c>
      <c r="AF23" s="10">
        <f t="shared" si="13"/>
        <v>2</v>
      </c>
      <c r="AG23" s="10">
        <f t="shared" si="14"/>
        <v>6</v>
      </c>
      <c r="AH23" s="10">
        <f t="shared" si="15"/>
        <v>2</v>
      </c>
    </row>
    <row r="24" spans="1:34" x14ac:dyDescent="0.25">
      <c r="A24" s="4" t="str">
        <f>Subcategories!A24</f>
        <v>Offences</v>
      </c>
      <c r="B24" s="4" t="str">
        <f>Subcategories!B24</f>
        <v>Crime</v>
      </c>
      <c r="C24" s="8">
        <f t="shared" si="0"/>
        <v>8.2958349518313674E-3</v>
      </c>
      <c r="D24" s="9">
        <f>IF(Subcategories!D24&lt;&gt;"",Subcategories!D24/(1-Subcategories!D$64),"")</f>
        <v>1.3715710723192017E-2</v>
      </c>
      <c r="E24" s="9">
        <f>IF(Subcategories!E24&lt;&gt;"",Subcategories!E24/(1-Subcategories!E$64),"")</f>
        <v>7.7562326869806087E-3</v>
      </c>
      <c r="F24" s="9">
        <f>IF(Subcategories!F24&lt;&gt;"",Subcategories!F24/(1-Subcategories!F$64),"")</f>
        <v>1.1282051282051283E-2</v>
      </c>
      <c r="G24" s="9">
        <f>IF(Subcategories!G24&lt;&gt;"",Subcategories!G24/(1-Subcategories!G$64),"")</f>
        <v>3.1919744642042868E-3</v>
      </c>
      <c r="H24" s="9">
        <f>IF(Subcategories!H24&lt;&gt;"",Subcategories!H24/(1-Subcategories!H$64),"")</f>
        <v>6.0020876826722327E-3</v>
      </c>
      <c r="I24" s="9">
        <f>IF(Subcategories!I24&lt;&gt;"",Subcategories!I24/(1-Subcategories!I$64),"")</f>
        <v>9.6508349598785521E-3</v>
      </c>
      <c r="J24" s="9">
        <f>IF(Subcategories!J24&lt;&gt;"",Subcategories!J24/(1-Subcategories!J$64),"")</f>
        <v>1.9029495718363462E-3</v>
      </c>
      <c r="K24" s="9">
        <f>IF(Subcategories!K24&lt;&gt;"",Subcategories!K24/(1-Subcategories!K$64),"")</f>
        <v>5.9554634904194718E-3</v>
      </c>
      <c r="L24" s="9">
        <f>IF(Subcategories!L24&lt;&gt;"",Subcategories!L24/(1-Subcategories!L$64),"")</f>
        <v>6.0744115413819289E-3</v>
      </c>
      <c r="M24" s="9">
        <f>IF(Subcategories!M24&lt;&gt;"",Subcategories!M24/(1-Subcategories!M$64),"")</f>
        <v>1.6434262948207174E-2</v>
      </c>
      <c r="N24" s="9">
        <f>IF(Subcategories!N24&lt;&gt;"",Subcategories!N24/(1-Subcategories!N$64),"")</f>
        <v>1.183691363437089E-2</v>
      </c>
      <c r="O24" s="9">
        <f>IF(Subcategories!O24&lt;&gt;"",Subcategories!O24/(1-Subcategories!O$64),"")</f>
        <v>5.74712643678161E-3</v>
      </c>
      <c r="Q24" s="9">
        <f t="shared" si="1"/>
        <v>1.9029495718363462E-3</v>
      </c>
      <c r="S24" s="10">
        <v>23</v>
      </c>
      <c r="T24" s="4" t="str">
        <f t="shared" si="2"/>
        <v>Offences</v>
      </c>
      <c r="U24" s="4" t="str">
        <f t="shared" si="3"/>
        <v>Crime</v>
      </c>
      <c r="V24" s="10">
        <f t="shared" si="4"/>
        <v>4</v>
      </c>
      <c r="W24" s="10">
        <f t="shared" si="5"/>
        <v>7</v>
      </c>
      <c r="X24" s="10">
        <f t="shared" si="6"/>
        <v>4</v>
      </c>
      <c r="Y24" s="10">
        <f t="shared" si="7"/>
        <v>6</v>
      </c>
      <c r="Z24" s="10">
        <f t="shared" si="8"/>
        <v>2</v>
      </c>
      <c r="AA24" s="10">
        <f t="shared" si="9"/>
        <v>3</v>
      </c>
      <c r="AB24" s="10">
        <f t="shared" si="10"/>
        <v>5</v>
      </c>
      <c r="AC24" s="10">
        <f t="shared" si="11"/>
        <v>1</v>
      </c>
      <c r="AD24" s="10">
        <f t="shared" si="16"/>
        <v>3</v>
      </c>
      <c r="AE24" s="10">
        <f t="shared" si="16"/>
        <v>3</v>
      </c>
      <c r="AF24" s="10">
        <f t="shared" si="13"/>
        <v>9</v>
      </c>
      <c r="AG24" s="10">
        <f t="shared" si="14"/>
        <v>6</v>
      </c>
      <c r="AH24" s="10">
        <f t="shared" si="15"/>
        <v>3</v>
      </c>
    </row>
    <row r="25" spans="1:34" x14ac:dyDescent="0.25">
      <c r="A25" s="4" t="str">
        <f>Subcategories!A25</f>
        <v>Offences</v>
      </c>
      <c r="B25" s="4" t="str">
        <f>Subcategories!B25</f>
        <v>Disinformation</v>
      </c>
      <c r="C25" s="8">
        <f t="shared" si="0"/>
        <v>2.5460665899617366E-3</v>
      </c>
      <c r="D25" s="9">
        <f>IF(Subcategories!D25&lt;&gt;"",Subcategories!D25/(1-Subcategories!D$64),"")</f>
        <v>3.1172069825436408E-4</v>
      </c>
      <c r="E25" s="9">
        <f>IF(Subcategories!E25&lt;&gt;"",Subcategories!E25/(1-Subcategories!E$64),"")</f>
        <v>2.7700831024930745E-4</v>
      </c>
      <c r="F25" s="9">
        <f>IF(Subcategories!F25&lt;&gt;"",Subcategories!F25/(1-Subcategories!F$64),"")</f>
        <v>6.1538461538461547E-3</v>
      </c>
      <c r="G25" s="9">
        <f>IF(Subcategories!G25&lt;&gt;"",Subcategories!G25/(1-Subcategories!G$64),"")</f>
        <v>1.3679890560875513E-3</v>
      </c>
      <c r="H25" s="9" t="str">
        <f>IF(Subcategories!H25&lt;&gt;"",Subcategories!H25/(1-Subcategories!H$64),"")</f>
        <v/>
      </c>
      <c r="I25" s="9">
        <f>IF(Subcategories!I25&lt;&gt;"",Subcategories!I25/(1-Subcategories!I$64),"")</f>
        <v>4.7711993060073742E-3</v>
      </c>
      <c r="J25" s="9" t="str">
        <f>IF(Subcategories!J25&lt;&gt;"",Subcategories!J25/(1-Subcategories!J$64),"")</f>
        <v/>
      </c>
      <c r="K25" s="9" t="str">
        <f>IF(Subcategories!K25&lt;&gt;"",Subcategories!K25/(1-Subcategories!K$64),"")</f>
        <v/>
      </c>
      <c r="L25" s="9" t="str">
        <f>IF(Subcategories!L25&lt;&gt;"",Subcategories!L25/(1-Subcategories!L$64),"")</f>
        <v/>
      </c>
      <c r="M25" s="9" t="str">
        <f>IF(Subcategories!M25&lt;&gt;"",Subcategories!M25/(1-Subcategories!M$64),"")</f>
        <v/>
      </c>
      <c r="N25" s="9" t="str">
        <f>IF(Subcategories!N25&lt;&gt;"",Subcategories!N25/(1-Subcategories!N$64),"")</f>
        <v/>
      </c>
      <c r="O25" s="9">
        <f>IF(Subcategories!O25&lt;&gt;"",Subcategories!O25/(1-Subcategories!O$64),"")</f>
        <v>2.3946360153256703E-3</v>
      </c>
      <c r="Q25" s="9">
        <f t="shared" si="1"/>
        <v>2.7700831024930745E-4</v>
      </c>
      <c r="S25" s="10">
        <v>24</v>
      </c>
      <c r="T25" s="4" t="str">
        <f t="shared" si="2"/>
        <v>Offences</v>
      </c>
      <c r="U25" s="4" t="str">
        <f t="shared" si="3"/>
        <v>Disinformation</v>
      </c>
      <c r="V25" s="10">
        <f t="shared" si="4"/>
        <v>5</v>
      </c>
      <c r="W25" s="10">
        <f t="shared" si="5"/>
        <v>1</v>
      </c>
      <c r="X25" s="10">
        <f t="shared" si="6"/>
        <v>1</v>
      </c>
      <c r="Y25" s="10">
        <f t="shared" si="7"/>
        <v>22</v>
      </c>
      <c r="Z25" s="10">
        <f t="shared" si="8"/>
        <v>5</v>
      </c>
      <c r="AA25" s="10">
        <f t="shared" si="9"/>
        <v>0</v>
      </c>
      <c r="AB25" s="10">
        <f t="shared" si="10"/>
        <v>17</v>
      </c>
      <c r="AC25" s="10">
        <f t="shared" si="11"/>
        <v>0</v>
      </c>
      <c r="AD25" s="10">
        <f t="shared" si="16"/>
        <v>0</v>
      </c>
      <c r="AE25" s="10">
        <f t="shared" si="16"/>
        <v>0</v>
      </c>
      <c r="AF25" s="10">
        <f t="shared" si="13"/>
        <v>0</v>
      </c>
      <c r="AG25" s="10">
        <f t="shared" si="14"/>
        <v>0</v>
      </c>
      <c r="AH25" s="10">
        <f t="shared" si="15"/>
        <v>9</v>
      </c>
    </row>
    <row r="26" spans="1:34" x14ac:dyDescent="0.25">
      <c r="A26" s="4" t="str">
        <f>Subcategories!A26</f>
        <v>Offences</v>
      </c>
      <c r="B26" s="4" t="str">
        <f>Subcategories!B26</f>
        <v>Hacktivism</v>
      </c>
      <c r="C26" s="8">
        <f t="shared" si="0"/>
        <v>3.9291109127892216E-4</v>
      </c>
      <c r="D26" s="9">
        <f>IF(Subcategories!D26&lt;&gt;"",Subcategories!D26/(1-Subcategories!D$64),"")</f>
        <v>3.1172069825436408E-4</v>
      </c>
      <c r="E26" s="9">
        <f>IF(Subcategories!E26&lt;&gt;"",Subcategories!E26/(1-Subcategories!E$64),"")</f>
        <v>2.7700831024930745E-4</v>
      </c>
      <c r="F26" s="9" t="str">
        <f>IF(Subcategories!F26&lt;&gt;"",Subcategories!F26/(1-Subcategories!F$64),"")</f>
        <v/>
      </c>
      <c r="G26" s="9" t="str">
        <f>IF(Subcategories!G26&lt;&gt;"",Subcategories!G26/(1-Subcategories!G$64),"")</f>
        <v/>
      </c>
      <c r="H26" s="9" t="str">
        <f>IF(Subcategories!H26&lt;&gt;"",Subcategories!H26/(1-Subcategories!H$64),"")</f>
        <v/>
      </c>
      <c r="I26" s="9">
        <f>IF(Subcategories!I26&lt;&gt;"",Subcategories!I26/(1-Subcategories!I$64),"")</f>
        <v>3.2530904359141186E-4</v>
      </c>
      <c r="J26" s="9" t="str">
        <f>IF(Subcategories!J26&lt;&gt;"",Subcategories!J26/(1-Subcategories!J$64),"")</f>
        <v/>
      </c>
      <c r="K26" s="9" t="str">
        <f>IF(Subcategories!K26&lt;&gt;"",Subcategories!K26/(1-Subcategories!K$64),"")</f>
        <v/>
      </c>
      <c r="L26" s="9" t="str">
        <f>IF(Subcategories!L26&lt;&gt;"",Subcategories!L26/(1-Subcategories!L$64),"")</f>
        <v/>
      </c>
      <c r="M26" s="9" t="str">
        <f>IF(Subcategories!M26&lt;&gt;"",Subcategories!M26/(1-Subcategories!M$64),"")</f>
        <v/>
      </c>
      <c r="N26" s="9">
        <f>IF(Subcategories!N26&lt;&gt;"",Subcategories!N26/(1-Subcategories!N$64),"")</f>
        <v>6.5760631302060502E-4</v>
      </c>
      <c r="O26" s="9" t="str">
        <f>IF(Subcategories!O26&lt;&gt;"",Subcategories!O26/(1-Subcategories!O$64),"")</f>
        <v/>
      </c>
      <c r="Q26" s="9">
        <f t="shared" si="1"/>
        <v>2.7700831024930745E-4</v>
      </c>
      <c r="S26" s="10">
        <v>25</v>
      </c>
      <c r="T26" s="4" t="str">
        <f t="shared" si="2"/>
        <v>Offences</v>
      </c>
      <c r="U26" s="4" t="str">
        <f t="shared" si="3"/>
        <v>Hacktivism</v>
      </c>
      <c r="V26" s="10">
        <f t="shared" si="4"/>
        <v>0</v>
      </c>
      <c r="W26" s="10">
        <f t="shared" si="5"/>
        <v>1</v>
      </c>
      <c r="X26" s="10">
        <f t="shared" si="6"/>
        <v>1</v>
      </c>
      <c r="Y26" s="10">
        <f t="shared" si="7"/>
        <v>0</v>
      </c>
      <c r="Z26" s="10">
        <f t="shared" si="8"/>
        <v>0</v>
      </c>
      <c r="AA26" s="10">
        <f t="shared" si="9"/>
        <v>0</v>
      </c>
      <c r="AB26" s="10">
        <f t="shared" si="10"/>
        <v>1</v>
      </c>
      <c r="AC26" s="10">
        <f t="shared" si="11"/>
        <v>0</v>
      </c>
      <c r="AD26" s="10">
        <f t="shared" si="16"/>
        <v>0</v>
      </c>
      <c r="AE26" s="10">
        <f t="shared" si="16"/>
        <v>0</v>
      </c>
      <c r="AF26" s="10">
        <f t="shared" si="13"/>
        <v>0</v>
      </c>
      <c r="AG26" s="10">
        <f t="shared" si="14"/>
        <v>2</v>
      </c>
      <c r="AH26" s="10">
        <f t="shared" si="15"/>
        <v>0</v>
      </c>
    </row>
    <row r="27" spans="1:34" x14ac:dyDescent="0.25">
      <c r="A27" s="4" t="str">
        <f>Subcategories!A27</f>
        <v>Offences</v>
      </c>
      <c r="B27" s="4" t="str">
        <f>Subcategories!B27</f>
        <v>IndEspionage</v>
      </c>
      <c r="C27" s="8">
        <f t="shared" si="0"/>
        <v>1.7668884392245121E-3</v>
      </c>
      <c r="D27" s="9">
        <f>IF(Subcategories!D27&lt;&gt;"",Subcategories!D27/(1-Subcategories!D$64),"")</f>
        <v>6.2344139650872816E-4</v>
      </c>
      <c r="E27" s="9">
        <f>IF(Subcategories!E27&lt;&gt;"",Subcategories!E27/(1-Subcategories!E$64),"")</f>
        <v>1.1080332409972298E-3</v>
      </c>
      <c r="F27" s="9">
        <f>IF(Subcategories!F27&lt;&gt;"",Subcategories!F27/(1-Subcategories!F$64),"")</f>
        <v>6.1538461538461547E-3</v>
      </c>
      <c r="G27" s="9">
        <f>IF(Subcategories!G27&lt;&gt;"",Subcategories!G27/(1-Subcategories!G$64),"")</f>
        <v>4.5599635202918376E-4</v>
      </c>
      <c r="H27" s="9">
        <f>IF(Subcategories!H27&lt;&gt;"",Subcategories!H27/(1-Subcategories!H$64),"")</f>
        <v>7.8288100208768259E-4</v>
      </c>
      <c r="I27" s="9">
        <f>IF(Subcategories!I27&lt;&gt;"",Subcategories!I27/(1-Subcategories!I$64),"")</f>
        <v>1.0843634786380397E-3</v>
      </c>
      <c r="J27" s="9" t="str">
        <f>IF(Subcategories!J27&lt;&gt;"",Subcategories!J27/(1-Subcategories!J$64),"")</f>
        <v/>
      </c>
      <c r="K27" s="9">
        <f>IF(Subcategories!K27&lt;&gt;"",Subcategories!K27/(1-Subcategories!K$64),"")</f>
        <v>1.2946659761781459E-3</v>
      </c>
      <c r="L27" s="9">
        <f>IF(Subcategories!L27&lt;&gt;"",Subcategories!L27/(1-Subcategories!L$64),"")</f>
        <v>7.5930144267274111E-4</v>
      </c>
      <c r="M27" s="9" t="str">
        <f>IF(Subcategories!M27&lt;&gt;"",Subcategories!M27/(1-Subcategories!M$64),"")</f>
        <v/>
      </c>
      <c r="N27" s="9">
        <f>IF(Subcategories!N27&lt;&gt;"",Subcategories!N27/(1-Subcategories!N$64),"")</f>
        <v>1.0960105217010085E-3</v>
      </c>
      <c r="O27" s="9">
        <f>IF(Subcategories!O27&lt;&gt;"",Subcategories!O27/(1-Subcategories!O$64),"")</f>
        <v>4.3103448275862068E-3</v>
      </c>
      <c r="Q27" s="9">
        <f t="shared" si="1"/>
        <v>4.5599635202918376E-4</v>
      </c>
      <c r="S27" s="10">
        <v>26</v>
      </c>
      <c r="T27" s="4" t="str">
        <f t="shared" si="2"/>
        <v>Offences</v>
      </c>
      <c r="U27" s="4" t="str">
        <f t="shared" si="3"/>
        <v>IndEspionage</v>
      </c>
      <c r="V27" s="10">
        <f t="shared" si="4"/>
        <v>3</v>
      </c>
      <c r="W27" s="10">
        <f t="shared" si="5"/>
        <v>1</v>
      </c>
      <c r="X27" s="10">
        <f t="shared" si="6"/>
        <v>2</v>
      </c>
      <c r="Y27" s="10">
        <f t="shared" si="7"/>
        <v>13</v>
      </c>
      <c r="Z27" s="10">
        <f t="shared" si="8"/>
        <v>1</v>
      </c>
      <c r="AA27" s="10">
        <f t="shared" si="9"/>
        <v>2</v>
      </c>
      <c r="AB27" s="10">
        <f t="shared" si="10"/>
        <v>2</v>
      </c>
      <c r="AC27" s="10">
        <f t="shared" si="11"/>
        <v>0</v>
      </c>
      <c r="AD27" s="10">
        <f t="shared" si="16"/>
        <v>3</v>
      </c>
      <c r="AE27" s="10">
        <f t="shared" si="16"/>
        <v>2</v>
      </c>
      <c r="AF27" s="10">
        <f t="shared" si="13"/>
        <v>0</v>
      </c>
      <c r="AG27" s="10">
        <f t="shared" si="14"/>
        <v>2</v>
      </c>
      <c r="AH27" s="10">
        <f t="shared" si="15"/>
        <v>9</v>
      </c>
    </row>
    <row r="28" spans="1:34" x14ac:dyDescent="0.25">
      <c r="A28" s="4" t="str">
        <f>Subcategories!A28</f>
        <v>Offences</v>
      </c>
      <c r="B28" s="4" t="str">
        <f>Subcategories!B28</f>
        <v>PolEspionage</v>
      </c>
      <c r="C28" s="8">
        <f t="shared" si="0"/>
        <v>3.5157521964683802E-3</v>
      </c>
      <c r="D28" s="9">
        <f>IF(Subcategories!D28&lt;&gt;"",Subcategories!D28/(1-Subcategories!D$64),"")</f>
        <v>1.5586034912718201E-3</v>
      </c>
      <c r="E28" s="9">
        <f>IF(Subcategories!E28&lt;&gt;"",Subcategories!E28/(1-Subcategories!E$64),"")</f>
        <v>1.9390581717451522E-3</v>
      </c>
      <c r="F28" s="9">
        <f>IF(Subcategories!F28&lt;&gt;"",Subcategories!F28/(1-Subcategories!F$64),"")</f>
        <v>5.1282051282051291E-3</v>
      </c>
      <c r="G28" s="9">
        <f>IF(Subcategories!G28&lt;&gt;"",Subcategories!G28/(1-Subcategories!G$64),"")</f>
        <v>5.4719562243502051E-3</v>
      </c>
      <c r="H28" s="9" t="str">
        <f>IF(Subcategories!H28&lt;&gt;"",Subcategories!H28/(1-Subcategories!H$64),"")</f>
        <v/>
      </c>
      <c r="I28" s="9">
        <f>IF(Subcategories!I28&lt;&gt;"",Subcategories!I28/(1-Subcategories!I$64),"")</f>
        <v>4.4458902624159623E-3</v>
      </c>
      <c r="J28" s="9">
        <f>IF(Subcategories!J28&lt;&gt;"",Subcategories!J28/(1-Subcategories!J$64),"")</f>
        <v>5.708848715509039E-3</v>
      </c>
      <c r="K28" s="9" t="str">
        <f>IF(Subcategories!K28&lt;&gt;"",Subcategories!K28/(1-Subcategories!K$64),"")</f>
        <v/>
      </c>
      <c r="L28" s="9">
        <f>IF(Subcategories!L28&lt;&gt;"",Subcategories!L28/(1-Subcategories!L$64),"")</f>
        <v>7.5930144267274111E-4</v>
      </c>
      <c r="M28" s="9">
        <f>IF(Subcategories!M28&lt;&gt;"",Subcategories!M28/(1-Subcategories!M$64),"")</f>
        <v>3.9840637450199202E-3</v>
      </c>
      <c r="N28" s="9">
        <f>IF(Subcategories!N28&lt;&gt;"",Subcategories!N28/(1-Subcategories!N$64),"")</f>
        <v>3.288031565103025E-3</v>
      </c>
      <c r="O28" s="9">
        <f>IF(Subcategories!O28&lt;&gt;"",Subcategories!O28/(1-Subcategories!O$64),"")</f>
        <v>2.873563218390805E-3</v>
      </c>
      <c r="Q28" s="9">
        <f t="shared" si="1"/>
        <v>7.5930144267274111E-4</v>
      </c>
      <c r="S28" s="10">
        <v>27</v>
      </c>
      <c r="T28" s="4" t="str">
        <f t="shared" si="2"/>
        <v>Offences</v>
      </c>
      <c r="U28" s="4" t="str">
        <f t="shared" si="3"/>
        <v>PolEspionage</v>
      </c>
      <c r="V28" s="10">
        <f t="shared" si="4"/>
        <v>4</v>
      </c>
      <c r="W28" s="10">
        <f t="shared" si="5"/>
        <v>2</v>
      </c>
      <c r="X28" s="10">
        <f t="shared" si="6"/>
        <v>3</v>
      </c>
      <c r="Y28" s="10">
        <f t="shared" si="7"/>
        <v>7</v>
      </c>
      <c r="Z28" s="10">
        <f t="shared" si="8"/>
        <v>7</v>
      </c>
      <c r="AA28" s="10">
        <f t="shared" si="9"/>
        <v>0</v>
      </c>
      <c r="AB28" s="10">
        <f t="shared" si="10"/>
        <v>6</v>
      </c>
      <c r="AC28" s="10">
        <f t="shared" si="11"/>
        <v>8</v>
      </c>
      <c r="AD28" s="10">
        <f t="shared" si="16"/>
        <v>0</v>
      </c>
      <c r="AE28" s="10">
        <f t="shared" si="16"/>
        <v>1</v>
      </c>
      <c r="AF28" s="10">
        <f t="shared" si="13"/>
        <v>5</v>
      </c>
      <c r="AG28" s="10">
        <f t="shared" si="14"/>
        <v>4</v>
      </c>
      <c r="AH28" s="10">
        <f t="shared" si="15"/>
        <v>4</v>
      </c>
    </row>
    <row r="29" spans="1:34" x14ac:dyDescent="0.25">
      <c r="A29" s="4" t="str">
        <f>Subcategories!A29</f>
        <v>Offences</v>
      </c>
      <c r="B29" s="4" t="str">
        <f>Subcategories!B29</f>
        <v>Terrorism</v>
      </c>
      <c r="C29" s="8">
        <f t="shared" si="0"/>
        <v>2.9313272938420423E-3</v>
      </c>
      <c r="D29" s="9" t="str">
        <f>IF(Subcategories!D29&lt;&gt;"",Subcategories!D29/(1-Subcategories!D$64),"")</f>
        <v/>
      </c>
      <c r="E29" s="9">
        <f>IF(Subcategories!E29&lt;&gt;"",Subcategories!E29/(1-Subcategories!E$64),"")</f>
        <v>2.7700831024930745E-4</v>
      </c>
      <c r="F29" s="9">
        <f>IF(Subcategories!F29&lt;&gt;"",Subcategories!F29/(1-Subcategories!F$64),"")</f>
        <v>1.5384615384615387E-2</v>
      </c>
      <c r="G29" s="9" t="str">
        <f>IF(Subcategories!G29&lt;&gt;"",Subcategories!G29/(1-Subcategories!G$64),"")</f>
        <v/>
      </c>
      <c r="H29" s="9" t="str">
        <f>IF(Subcategories!H29&lt;&gt;"",Subcategories!H29/(1-Subcategories!H$64),"")</f>
        <v/>
      </c>
      <c r="I29" s="9">
        <f>IF(Subcategories!I29&lt;&gt;"",Subcategories!I29/(1-Subcategories!I$64),"")</f>
        <v>6.5061808718282373E-4</v>
      </c>
      <c r="J29" s="9" t="str">
        <f>IF(Subcategories!J29&lt;&gt;"",Subcategories!J29/(1-Subcategories!J$64),"")</f>
        <v/>
      </c>
      <c r="K29" s="9">
        <f>IF(Subcategories!K29&lt;&gt;"",Subcategories!K29/(1-Subcategories!K$64),"")</f>
        <v>7.7679958570688751E-4</v>
      </c>
      <c r="L29" s="9">
        <f>IF(Subcategories!L29&lt;&gt;"",Subcategories!L29/(1-Subcategories!L$64),"")</f>
        <v>7.5930144267274111E-4</v>
      </c>
      <c r="M29" s="9" t="str">
        <f>IF(Subcategories!M29&lt;&gt;"",Subcategories!M29/(1-Subcategories!M$64),"")</f>
        <v/>
      </c>
      <c r="N29" s="9">
        <f>IF(Subcategories!N29&lt;&gt;"",Subcategories!N29/(1-Subcategories!N$64),"")</f>
        <v>2.1920210434020169E-3</v>
      </c>
      <c r="O29" s="9">
        <f>IF(Subcategories!O29&lt;&gt;"",Subcategories!O29/(1-Subcategories!O$64),"")</f>
        <v>4.7892720306513413E-4</v>
      </c>
      <c r="Q29" s="9">
        <f t="shared" si="1"/>
        <v>2.7700831024930745E-4</v>
      </c>
      <c r="S29" s="10">
        <v>28</v>
      </c>
      <c r="T29" s="4" t="str">
        <f t="shared" si="2"/>
        <v>Offences</v>
      </c>
      <c r="U29" s="4" t="str">
        <f t="shared" si="3"/>
        <v>Terrorism</v>
      </c>
      <c r="V29" s="10">
        <f t="shared" si="4"/>
        <v>6</v>
      </c>
      <c r="W29" s="10">
        <f t="shared" si="5"/>
        <v>0</v>
      </c>
      <c r="X29" s="10">
        <f t="shared" si="6"/>
        <v>1</v>
      </c>
      <c r="Y29" s="10">
        <f t="shared" si="7"/>
        <v>56</v>
      </c>
      <c r="Z29" s="10">
        <f t="shared" si="8"/>
        <v>0</v>
      </c>
      <c r="AA29" s="10">
        <f t="shared" si="9"/>
        <v>0</v>
      </c>
      <c r="AB29" s="10">
        <f t="shared" si="10"/>
        <v>2</v>
      </c>
      <c r="AC29" s="10">
        <f t="shared" si="11"/>
        <v>0</v>
      </c>
      <c r="AD29" s="10">
        <f t="shared" si="16"/>
        <v>3</v>
      </c>
      <c r="AE29" s="10">
        <f t="shared" si="16"/>
        <v>3</v>
      </c>
      <c r="AF29" s="10">
        <f t="shared" si="13"/>
        <v>0</v>
      </c>
      <c r="AG29" s="10">
        <f t="shared" si="14"/>
        <v>8</v>
      </c>
      <c r="AH29" s="10">
        <f t="shared" si="15"/>
        <v>2</v>
      </c>
    </row>
    <row r="30" spans="1:34" x14ac:dyDescent="0.25">
      <c r="A30" s="4" t="str">
        <f>Subcategories!A30</f>
        <v>Offences</v>
      </c>
      <c r="B30" s="4" t="str">
        <f>Subcategories!B30</f>
        <v>Threats</v>
      </c>
      <c r="C30" s="8">
        <f t="shared" si="0"/>
        <v>8.4894256406030558E-2</v>
      </c>
      <c r="D30" s="9">
        <f>IF(Subcategories!D30&lt;&gt;"",Subcategories!D30/(1-Subcategories!D$64),"")</f>
        <v>9.4763092269326679E-2</v>
      </c>
      <c r="E30" s="9">
        <f>IF(Subcategories!E30&lt;&gt;"",Subcategories!E30/(1-Subcategories!E$64),"")</f>
        <v>9.3351800554016623E-2</v>
      </c>
      <c r="F30" s="9">
        <f>IF(Subcategories!F30&lt;&gt;"",Subcategories!F30/(1-Subcategories!F$64),"")</f>
        <v>4.1025641025641033E-2</v>
      </c>
      <c r="G30" s="9">
        <f>IF(Subcategories!G30&lt;&gt;"",Subcategories!G30/(1-Subcategories!G$64),"")</f>
        <v>7.7975376196990423E-2</v>
      </c>
      <c r="H30" s="9">
        <f>IF(Subcategories!H30&lt;&gt;"",Subcategories!H30/(1-Subcategories!H$64),"")</f>
        <v>6.9415448851774517E-2</v>
      </c>
      <c r="I30" s="9">
        <f>IF(Subcategories!I30&lt;&gt;"",Subcategories!I30/(1-Subcategories!I$64),"")</f>
        <v>0.10908696595098678</v>
      </c>
      <c r="J30" s="9">
        <f>IF(Subcategories!J30&lt;&gt;"",Subcategories!J30/(1-Subcategories!J$64),"")</f>
        <v>8.7535680304471924E-2</v>
      </c>
      <c r="K30" s="9">
        <f>IF(Subcategories!K30&lt;&gt;"",Subcategories!K30/(1-Subcategories!K$64),"")</f>
        <v>8.1563956499223184E-2</v>
      </c>
      <c r="L30" s="9">
        <f>IF(Subcategories!L30&lt;&gt;"",Subcategories!L30/(1-Subcategories!L$64),"")</f>
        <v>9.3394077448747156E-2</v>
      </c>
      <c r="M30" s="9">
        <f>IF(Subcategories!M30&lt;&gt;"",Subcategories!M30/(1-Subcategories!M$64),"")</f>
        <v>8.1175298804780888E-2</v>
      </c>
      <c r="N30" s="9">
        <f>IF(Subcategories!N30&lt;&gt;"",Subcategories!N30/(1-Subcategories!N$64),"")</f>
        <v>0.10850504164839983</v>
      </c>
      <c r="O30" s="9">
        <f>IF(Subcategories!O30&lt;&gt;"",Subcategories!O30/(1-Subcategories!O$64),"")</f>
        <v>8.0938697318007666E-2</v>
      </c>
      <c r="Q30" s="9">
        <f t="shared" si="1"/>
        <v>4.1025641025641033E-2</v>
      </c>
      <c r="S30" s="10">
        <v>29</v>
      </c>
      <c r="T30" s="4" t="str">
        <f t="shared" si="2"/>
        <v>Offences</v>
      </c>
      <c r="U30" s="4" t="str">
        <f t="shared" si="3"/>
        <v>Threats</v>
      </c>
      <c r="V30" s="10">
        <f t="shared" si="4"/>
        <v>2</v>
      </c>
      <c r="W30" s="10">
        <f t="shared" si="5"/>
        <v>2</v>
      </c>
      <c r="X30" s="10">
        <f t="shared" si="6"/>
        <v>2</v>
      </c>
      <c r="Y30" s="10">
        <f t="shared" si="7"/>
        <v>1</v>
      </c>
      <c r="Z30" s="10">
        <f t="shared" si="8"/>
        <v>2</v>
      </c>
      <c r="AA30" s="10">
        <f t="shared" si="9"/>
        <v>2</v>
      </c>
      <c r="AB30" s="10">
        <f t="shared" si="10"/>
        <v>3</v>
      </c>
      <c r="AC30" s="10">
        <f t="shared" si="11"/>
        <v>2</v>
      </c>
      <c r="AD30" s="10">
        <f t="shared" si="16"/>
        <v>2</v>
      </c>
      <c r="AE30" s="10">
        <f t="shared" si="16"/>
        <v>2</v>
      </c>
      <c r="AF30" s="10">
        <f t="shared" si="13"/>
        <v>2</v>
      </c>
      <c r="AG30" s="10">
        <f t="shared" si="14"/>
        <v>3</v>
      </c>
      <c r="AH30" s="10">
        <f t="shared" si="15"/>
        <v>2</v>
      </c>
    </row>
    <row r="31" spans="1:34" x14ac:dyDescent="0.25">
      <c r="A31" s="4" t="str">
        <f>Subcategories!A31</f>
        <v>Perpetrators</v>
      </c>
      <c r="B31" s="4" t="str">
        <f>Subcategories!B31</f>
        <v>Attackers</v>
      </c>
      <c r="C31" s="8">
        <f t="shared" si="0"/>
        <v>7.6257151554340154E-3</v>
      </c>
      <c r="D31" s="9">
        <f>IF(Subcategories!D31&lt;&gt;"",Subcategories!D31/(1-Subcategories!D$64),"")</f>
        <v>8.7281795511221939E-3</v>
      </c>
      <c r="E31" s="9">
        <f>IF(Subcategories!E31&lt;&gt;"",Subcategories!E31/(1-Subcategories!E$64),"")</f>
        <v>5.8171745152354572E-3</v>
      </c>
      <c r="F31" s="9" t="str">
        <f>IF(Subcategories!F31&lt;&gt;"",Subcategories!F31/(1-Subcategories!F$64),"")</f>
        <v/>
      </c>
      <c r="G31" s="9">
        <f>IF(Subcategories!G31&lt;&gt;"",Subcategories!G31/(1-Subcategories!G$64),"")</f>
        <v>6.8399452804377564E-3</v>
      </c>
      <c r="H31" s="9">
        <f>IF(Subcategories!H31&lt;&gt;"",Subcategories!H31/(1-Subcategories!H$64),"")</f>
        <v>7.8288100208768259E-4</v>
      </c>
      <c r="I31" s="9">
        <f>IF(Subcategories!I31&lt;&gt;"",Subcategories!I31/(1-Subcategories!I$64),"")</f>
        <v>1.8976360876165693E-2</v>
      </c>
      <c r="J31" s="9">
        <f>IF(Subcategories!J31&lt;&gt;"",Subcategories!J31/(1-Subcategories!J$64),"")</f>
        <v>4.7573739295908657E-3</v>
      </c>
      <c r="K31" s="9">
        <f>IF(Subcategories!K31&lt;&gt;"",Subcategories!K31/(1-Subcategories!K$64),"")</f>
        <v>7.2501294665976174E-3</v>
      </c>
      <c r="L31" s="9">
        <f>IF(Subcategories!L31&lt;&gt;"",Subcategories!L31/(1-Subcategories!L$64),"")</f>
        <v>6.0744115413819289E-3</v>
      </c>
      <c r="M31" s="9">
        <f>IF(Subcategories!M31&lt;&gt;"",Subcategories!M31/(1-Subcategories!M$64),"")</f>
        <v>8.9641434262948214E-3</v>
      </c>
      <c r="N31" s="9">
        <f>IF(Subcategories!N31&lt;&gt;"",Subcategories!N31/(1-Subcategories!N$64),"")</f>
        <v>8.9872862779482691E-3</v>
      </c>
      <c r="O31" s="9">
        <f>IF(Subcategories!O31&lt;&gt;"",Subcategories!O31/(1-Subcategories!O$64),"")</f>
        <v>6.7049808429118776E-3</v>
      </c>
      <c r="Q31" s="9">
        <f t="shared" si="1"/>
        <v>7.8288100208768259E-4</v>
      </c>
      <c r="S31" s="10">
        <v>30</v>
      </c>
      <c r="T31" s="4" t="str">
        <f t="shared" si="2"/>
        <v>Perpetrators</v>
      </c>
      <c r="U31" s="4" t="str">
        <f t="shared" si="3"/>
        <v>Attackers</v>
      </c>
      <c r="V31" s="10">
        <f t="shared" si="4"/>
        <v>9</v>
      </c>
      <c r="W31" s="10">
        <f t="shared" si="5"/>
        <v>11</v>
      </c>
      <c r="X31" s="10">
        <f t="shared" si="6"/>
        <v>7</v>
      </c>
      <c r="Y31" s="10">
        <f t="shared" si="7"/>
        <v>0</v>
      </c>
      <c r="Z31" s="10">
        <f t="shared" si="8"/>
        <v>9</v>
      </c>
      <c r="AA31" s="10">
        <f t="shared" si="9"/>
        <v>1</v>
      </c>
      <c r="AB31" s="10">
        <f t="shared" si="10"/>
        <v>24</v>
      </c>
      <c r="AC31" s="10">
        <f t="shared" si="11"/>
        <v>6</v>
      </c>
      <c r="AD31" s="10">
        <f t="shared" si="16"/>
        <v>9</v>
      </c>
      <c r="AE31" s="10">
        <f t="shared" si="16"/>
        <v>8</v>
      </c>
      <c r="AF31" s="10">
        <f t="shared" si="13"/>
        <v>11</v>
      </c>
      <c r="AG31" s="10">
        <f t="shared" si="14"/>
        <v>11</v>
      </c>
      <c r="AH31" s="10">
        <f t="shared" si="15"/>
        <v>9</v>
      </c>
    </row>
    <row r="32" spans="1:34" x14ac:dyDescent="0.25">
      <c r="A32" s="4" t="str">
        <f>Subcategories!A32</f>
        <v>Perpetrators</v>
      </c>
      <c r="B32" s="4" t="str">
        <f>Subcategories!B32</f>
        <v>Criminals</v>
      </c>
      <c r="C32" s="8">
        <f t="shared" si="0"/>
        <v>5.2908023711623741E-3</v>
      </c>
      <c r="D32" s="9">
        <f>IF(Subcategories!D32&lt;&gt;"",Subcategories!D32/(1-Subcategories!D$64),"")</f>
        <v>1.2157107231920199E-2</v>
      </c>
      <c r="E32" s="9">
        <f>IF(Subcategories!E32&lt;&gt;"",Subcategories!E32/(1-Subcategories!E$64),"")</f>
        <v>8.310249307479224E-4</v>
      </c>
      <c r="F32" s="9">
        <f>IF(Subcategories!F32&lt;&gt;"",Subcategories!F32/(1-Subcategories!F$64),"")</f>
        <v>2.0512820512820517E-3</v>
      </c>
      <c r="G32" s="9">
        <f>IF(Subcategories!G32&lt;&gt;"",Subcategories!G32/(1-Subcategories!G$64),"")</f>
        <v>1.3679890560875513E-3</v>
      </c>
      <c r="H32" s="9">
        <f>IF(Subcategories!H32&lt;&gt;"",Subcategories!H32/(1-Subcategories!H$64),"")</f>
        <v>1.5657620041753652E-3</v>
      </c>
      <c r="I32" s="9">
        <f>IF(Subcategories!I32&lt;&gt;"",Subcategories!I32/(1-Subcategories!I$64),"")</f>
        <v>4.2290175666883541E-3</v>
      </c>
      <c r="J32" s="9" t="str">
        <f>IF(Subcategories!J32&lt;&gt;"",Subcategories!J32/(1-Subcategories!J$64),"")</f>
        <v/>
      </c>
      <c r="K32" s="9">
        <f>IF(Subcategories!K32&lt;&gt;"",Subcategories!K32/(1-Subcategories!K$64),"")</f>
        <v>2.5893319523562919E-4</v>
      </c>
      <c r="L32" s="9">
        <f>IF(Subcategories!L32&lt;&gt;"",Subcategories!L32/(1-Subcategories!L$64),"")</f>
        <v>7.5930144267274116E-3</v>
      </c>
      <c r="M32" s="9">
        <f>IF(Subcategories!M32&lt;&gt;"",Subcategories!M32/(1-Subcategories!M$64),"")</f>
        <v>9.9601593625498024E-3</v>
      </c>
      <c r="N32" s="9">
        <f>IF(Subcategories!N32&lt;&gt;"",Subcategories!N32/(1-Subcategories!N$64),"")</f>
        <v>1.052170100832968E-2</v>
      </c>
      <c r="O32" s="9">
        <f>IF(Subcategories!O32&lt;&gt;"",Subcategories!O32/(1-Subcategories!O$64),"")</f>
        <v>7.6628352490421461E-3</v>
      </c>
      <c r="Q32" s="9">
        <f t="shared" si="1"/>
        <v>2.5893319523562919E-4</v>
      </c>
      <c r="S32" s="10">
        <v>31</v>
      </c>
      <c r="T32" s="4" t="str">
        <f t="shared" si="2"/>
        <v>Perpetrators</v>
      </c>
      <c r="U32" s="4" t="str">
        <f t="shared" si="3"/>
        <v>Criminals</v>
      </c>
      <c r="V32" s="10">
        <f t="shared" si="4"/>
        <v>19</v>
      </c>
      <c r="W32" s="10">
        <f t="shared" si="5"/>
        <v>47</v>
      </c>
      <c r="X32" s="10">
        <f t="shared" si="6"/>
        <v>3</v>
      </c>
      <c r="Y32" s="10">
        <f t="shared" si="7"/>
        <v>8</v>
      </c>
      <c r="Z32" s="10">
        <f t="shared" si="8"/>
        <v>5</v>
      </c>
      <c r="AA32" s="10">
        <f t="shared" si="9"/>
        <v>6</v>
      </c>
      <c r="AB32" s="10">
        <f t="shared" si="10"/>
        <v>16</v>
      </c>
      <c r="AC32" s="10">
        <f t="shared" si="11"/>
        <v>0</v>
      </c>
      <c r="AD32" s="10">
        <f t="shared" si="16"/>
        <v>1</v>
      </c>
      <c r="AE32" s="10">
        <f t="shared" si="16"/>
        <v>29</v>
      </c>
      <c r="AF32" s="10">
        <f t="shared" si="13"/>
        <v>38</v>
      </c>
      <c r="AG32" s="10">
        <f t="shared" si="14"/>
        <v>41</v>
      </c>
      <c r="AH32" s="10">
        <f t="shared" si="15"/>
        <v>30</v>
      </c>
    </row>
    <row r="33" spans="1:34" x14ac:dyDescent="0.25">
      <c r="A33" s="4" t="str">
        <f>Subcategories!A33</f>
        <v>Perpetrators</v>
      </c>
      <c r="B33" s="4" t="str">
        <f>Subcategories!B33</f>
        <v>Hackers</v>
      </c>
      <c r="C33" s="8">
        <f t="shared" si="0"/>
        <v>8.4781713122174663E-4</v>
      </c>
      <c r="D33" s="9" t="str">
        <f>IF(Subcategories!D33&lt;&gt;"",Subcategories!D33/(1-Subcategories!D$64),"")</f>
        <v/>
      </c>
      <c r="E33" s="9">
        <f>IF(Subcategories!E33&lt;&gt;"",Subcategories!E33/(1-Subcategories!E$64),"")</f>
        <v>1.3850415512465374E-3</v>
      </c>
      <c r="F33" s="9">
        <f>IF(Subcategories!F33&lt;&gt;"",Subcategories!F33/(1-Subcategories!F$64),"")</f>
        <v>1.0256410256410259E-3</v>
      </c>
      <c r="G33" s="9" t="str">
        <f>IF(Subcategories!G33&lt;&gt;"",Subcategories!G33/(1-Subcategories!G$64),"")</f>
        <v/>
      </c>
      <c r="H33" s="9" t="str">
        <f>IF(Subcategories!H33&lt;&gt;"",Subcategories!H33/(1-Subcategories!H$64),"")</f>
        <v/>
      </c>
      <c r="I33" s="9">
        <f>IF(Subcategories!I33&lt;&gt;"",Subcategories!I33/(1-Subcategories!I$64),"")</f>
        <v>5.4218173931901983E-4</v>
      </c>
      <c r="J33" s="9" t="str">
        <f>IF(Subcategories!J33&lt;&gt;"",Subcategories!J33/(1-Subcategories!J$64),"")</f>
        <v/>
      </c>
      <c r="K33" s="9" t="str">
        <f>IF(Subcategories!K33&lt;&gt;"",Subcategories!K33/(1-Subcategories!K$64),"")</f>
        <v/>
      </c>
      <c r="L33" s="9" t="str">
        <f>IF(Subcategories!L33&lt;&gt;"",Subcategories!L33/(1-Subcategories!L$64),"")</f>
        <v/>
      </c>
      <c r="M33" s="9" t="str">
        <f>IF(Subcategories!M33&lt;&gt;"",Subcategories!M33/(1-Subcategories!M$64),"")</f>
        <v/>
      </c>
      <c r="N33" s="9">
        <f>IF(Subcategories!N33&lt;&gt;"",Subcategories!N33/(1-Subcategories!N$64),"")</f>
        <v>4.3840420868040335E-4</v>
      </c>
      <c r="O33" s="9" t="str">
        <f>IF(Subcategories!O33&lt;&gt;"",Subcategories!O33/(1-Subcategories!O$64),"")</f>
        <v/>
      </c>
      <c r="Q33" s="9">
        <f t="shared" si="1"/>
        <v>4.3840420868040335E-4</v>
      </c>
      <c r="S33" s="10">
        <v>32</v>
      </c>
      <c r="T33" s="4" t="str">
        <f t="shared" si="2"/>
        <v>Perpetrators</v>
      </c>
      <c r="U33" s="4" t="str">
        <f t="shared" si="3"/>
        <v>Hackers</v>
      </c>
      <c r="V33" s="10">
        <f t="shared" si="4"/>
        <v>1</v>
      </c>
      <c r="W33" s="10">
        <f t="shared" si="5"/>
        <v>0</v>
      </c>
      <c r="X33" s="10">
        <f t="shared" si="6"/>
        <v>3</v>
      </c>
      <c r="Y33" s="10">
        <f t="shared" si="7"/>
        <v>2</v>
      </c>
      <c r="Z33" s="10">
        <f t="shared" si="8"/>
        <v>0</v>
      </c>
      <c r="AA33" s="10">
        <f t="shared" si="9"/>
        <v>0</v>
      </c>
      <c r="AB33" s="10">
        <f t="shared" si="10"/>
        <v>1</v>
      </c>
      <c r="AC33" s="10">
        <f t="shared" si="11"/>
        <v>0</v>
      </c>
      <c r="AD33" s="10">
        <f t="shared" si="16"/>
        <v>0</v>
      </c>
      <c r="AE33" s="10">
        <f t="shared" si="16"/>
        <v>0</v>
      </c>
      <c r="AF33" s="10">
        <f t="shared" si="13"/>
        <v>0</v>
      </c>
      <c r="AG33" s="10">
        <f t="shared" si="14"/>
        <v>1</v>
      </c>
      <c r="AH33" s="10">
        <f t="shared" si="15"/>
        <v>0</v>
      </c>
    </row>
    <row r="34" spans="1:34" x14ac:dyDescent="0.25">
      <c r="A34" s="4" t="str">
        <f>Subcategories!A34</f>
        <v>Perpetrators</v>
      </c>
      <c r="B34" s="4" t="str">
        <f>Subcategories!B34</f>
        <v>Hacktivists</v>
      </c>
      <c r="C34" s="8">
        <f t="shared" ref="C34:C65" si="17">IF(ISERROR(AVERAGE(D34:O34)),"",AVERAGE(D34:O34))</f>
        <v>5.7690836380505704E-4</v>
      </c>
      <c r="D34" s="9" t="str">
        <f>IF(Subcategories!D34&lt;&gt;"",Subcategories!D34/(1-Subcategories!D$64),"")</f>
        <v/>
      </c>
      <c r="E34" s="9">
        <f>IF(Subcategories!E34&lt;&gt;"",Subcategories!E34/(1-Subcategories!E$64),"")</f>
        <v>2.7700831024930745E-4</v>
      </c>
      <c r="F34" s="9" t="str">
        <f>IF(Subcategories!F34&lt;&gt;"",Subcategories!F34/(1-Subcategories!F$64),"")</f>
        <v/>
      </c>
      <c r="G34" s="9" t="str">
        <f>IF(Subcategories!G34&lt;&gt;"",Subcategories!G34/(1-Subcategories!G$64),"")</f>
        <v/>
      </c>
      <c r="H34" s="9" t="str">
        <f>IF(Subcategories!H34&lt;&gt;"",Subcategories!H34/(1-Subcategories!H$64),"")</f>
        <v/>
      </c>
      <c r="I34" s="9" t="str">
        <f>IF(Subcategories!I34&lt;&gt;"",Subcategories!I34/(1-Subcategories!I$64),"")</f>
        <v/>
      </c>
      <c r="J34" s="9" t="str">
        <f>IF(Subcategories!J34&lt;&gt;"",Subcategories!J34/(1-Subcategories!J$64),"")</f>
        <v/>
      </c>
      <c r="K34" s="9" t="str">
        <f>IF(Subcategories!K34&lt;&gt;"",Subcategories!K34/(1-Subcategories!K$64),"")</f>
        <v/>
      </c>
      <c r="L34" s="9" t="str">
        <f>IF(Subcategories!L34&lt;&gt;"",Subcategories!L34/(1-Subcategories!L$64),"")</f>
        <v/>
      </c>
      <c r="M34" s="9" t="str">
        <f>IF(Subcategories!M34&lt;&gt;"",Subcategories!M34/(1-Subcategories!M$64),"")</f>
        <v/>
      </c>
      <c r="N34" s="9">
        <f>IF(Subcategories!N34&lt;&gt;"",Subcategories!N34/(1-Subcategories!N$64),"")</f>
        <v>8.7680841736080669E-4</v>
      </c>
      <c r="O34" s="9" t="str">
        <f>IF(Subcategories!O34&lt;&gt;"",Subcategories!O34/(1-Subcategories!O$64),"")</f>
        <v/>
      </c>
      <c r="Q34" s="9">
        <f t="shared" ref="Q34:Q63" si="18">IF(ISERROR(SMALL(D34:O34,1)),"",SMALL(D34:O34,1))</f>
        <v>2.7700831024930745E-4</v>
      </c>
      <c r="S34" s="10">
        <v>33</v>
      </c>
      <c r="T34" s="4" t="str">
        <f t="shared" ref="T34:T63" si="19">A34</f>
        <v>Perpetrators</v>
      </c>
      <c r="U34" s="4" t="str">
        <f t="shared" ref="U34:U63" si="20">B34</f>
        <v>Hacktivists</v>
      </c>
      <c r="V34" s="10">
        <f t="shared" ref="V34:V65" si="21">IF(ISERROR(AVERAGE(W34:AH34)),"",ROUND(AVERAGE(W34:AH34),0))</f>
        <v>0</v>
      </c>
      <c r="W34" s="10">
        <f t="shared" ref="W34:W63" si="22">IF(D34&lt;&gt;"",ROUND(D34/$Q34,0),0)</f>
        <v>0</v>
      </c>
      <c r="X34" s="10">
        <f t="shared" ref="X34:X63" si="23">IF(E34&lt;&gt;"",ROUND(E34/$Q34,0),0)</f>
        <v>1</v>
      </c>
      <c r="Y34" s="10">
        <f t="shared" ref="Y34:Y63" si="24">IF(F34&lt;&gt;"",ROUND(F34/$Q34,0),0)</f>
        <v>0</v>
      </c>
      <c r="Z34" s="10">
        <f t="shared" ref="Z34:Z63" si="25">IF(G34&lt;&gt;"",ROUND(G34/$Q34,0),0)</f>
        <v>0</v>
      </c>
      <c r="AA34" s="10">
        <f t="shared" ref="AA34:AA63" si="26">IF(H34&lt;&gt;"",ROUND(H34/$Q34,0),0)</f>
        <v>0</v>
      </c>
      <c r="AB34" s="10">
        <f t="shared" ref="AB34:AB63" si="27">IF(I34&lt;&gt;"",ROUND(I34/$Q34,0),0)</f>
        <v>0</v>
      </c>
      <c r="AC34" s="10">
        <f t="shared" ref="AC34:AC63" si="28">IF(J34&lt;&gt;"",ROUND(J34/$Q34,0),0)</f>
        <v>0</v>
      </c>
      <c r="AD34" s="10">
        <f t="shared" ref="AD34:AE49" si="29">IF(K34&lt;&gt;"",ROUND(K34/$Q34,0),0)</f>
        <v>0</v>
      </c>
      <c r="AE34" s="10">
        <f t="shared" si="29"/>
        <v>0</v>
      </c>
      <c r="AF34" s="10">
        <f t="shared" ref="AF34:AF63" si="30">IF(M34&lt;&gt;"",ROUND(M34/$Q34,0),0)</f>
        <v>0</v>
      </c>
      <c r="AG34" s="10">
        <f t="shared" ref="AG34:AG63" si="31">IF(N34&lt;&gt;"",ROUND(N34/$Q34,0),0)</f>
        <v>3</v>
      </c>
      <c r="AH34" s="10">
        <f t="shared" ref="AH34:AH63" si="32">IF(O34&lt;&gt;"",ROUND(O34/$Q34,0),0)</f>
        <v>0</v>
      </c>
    </row>
    <row r="35" spans="1:34" x14ac:dyDescent="0.25">
      <c r="A35" s="4" t="str">
        <f>Subcategories!A35</f>
        <v>Perpetrators</v>
      </c>
      <c r="B35" s="4" t="str">
        <f>Subcategories!B35</f>
        <v>Insider</v>
      </c>
      <c r="C35" s="8">
        <f t="shared" si="17"/>
        <v>9.230677143178879E-4</v>
      </c>
      <c r="D35" s="9">
        <f>IF(Subcategories!D35&lt;&gt;"",Subcategories!D35/(1-Subcategories!D$64),"")</f>
        <v>3.1172069825436408E-4</v>
      </c>
      <c r="E35" s="9" t="str">
        <f>IF(Subcategories!E35&lt;&gt;"",Subcategories!E35/(1-Subcategories!E$64),"")</f>
        <v/>
      </c>
      <c r="F35" s="9" t="str">
        <f>IF(Subcategories!F35&lt;&gt;"",Subcategories!F35/(1-Subcategories!F$64),"")</f>
        <v/>
      </c>
      <c r="G35" s="9" t="str">
        <f>IF(Subcategories!G35&lt;&gt;"",Subcategories!G35/(1-Subcategories!G$64),"")</f>
        <v/>
      </c>
      <c r="H35" s="9" t="str">
        <f>IF(Subcategories!H35&lt;&gt;"",Subcategories!H35/(1-Subcategories!H$64),"")</f>
        <v/>
      </c>
      <c r="I35" s="9" t="str">
        <f>IF(Subcategories!I35&lt;&gt;"",Subcategories!I35/(1-Subcategories!I$64),"")</f>
        <v/>
      </c>
      <c r="J35" s="9" t="str">
        <f>IF(Subcategories!J35&lt;&gt;"",Subcategories!J35/(1-Subcategories!J$64),"")</f>
        <v/>
      </c>
      <c r="K35" s="9" t="str">
        <f>IF(Subcategories!K35&lt;&gt;"",Subcategories!K35/(1-Subcategories!K$64),"")</f>
        <v/>
      </c>
      <c r="L35" s="9" t="str">
        <f>IF(Subcategories!L35&lt;&gt;"",Subcategories!L35/(1-Subcategories!L$64),"")</f>
        <v/>
      </c>
      <c r="M35" s="9" t="str">
        <f>IF(Subcategories!M35&lt;&gt;"",Subcategories!M35/(1-Subcategories!M$64),"")</f>
        <v/>
      </c>
      <c r="N35" s="9">
        <f>IF(Subcategories!N35&lt;&gt;"",Subcategories!N35/(1-Subcategories!N$64),"")</f>
        <v>1.5344147303814118E-3</v>
      </c>
      <c r="O35" s="9" t="str">
        <f>IF(Subcategories!O35&lt;&gt;"",Subcategories!O35/(1-Subcategories!O$64),"")</f>
        <v/>
      </c>
      <c r="Q35" s="9">
        <f t="shared" si="18"/>
        <v>3.1172069825436408E-4</v>
      </c>
      <c r="S35" s="10">
        <v>34</v>
      </c>
      <c r="T35" s="4" t="str">
        <f t="shared" si="19"/>
        <v>Perpetrators</v>
      </c>
      <c r="U35" s="4" t="str">
        <f t="shared" si="20"/>
        <v>Insider</v>
      </c>
      <c r="V35" s="10">
        <f t="shared" si="21"/>
        <v>1</v>
      </c>
      <c r="W35" s="10">
        <f t="shared" si="22"/>
        <v>1</v>
      </c>
      <c r="X35" s="10">
        <f t="shared" si="23"/>
        <v>0</v>
      </c>
      <c r="Y35" s="10">
        <f t="shared" si="24"/>
        <v>0</v>
      </c>
      <c r="Z35" s="10">
        <f t="shared" si="25"/>
        <v>0</v>
      </c>
      <c r="AA35" s="10">
        <f t="shared" si="26"/>
        <v>0</v>
      </c>
      <c r="AB35" s="10">
        <f t="shared" si="27"/>
        <v>0</v>
      </c>
      <c r="AC35" s="10">
        <f t="shared" si="28"/>
        <v>0</v>
      </c>
      <c r="AD35" s="10">
        <f t="shared" si="29"/>
        <v>0</v>
      </c>
      <c r="AE35" s="10">
        <f t="shared" si="29"/>
        <v>0</v>
      </c>
      <c r="AF35" s="10">
        <f t="shared" si="30"/>
        <v>0</v>
      </c>
      <c r="AG35" s="10">
        <f t="shared" si="31"/>
        <v>5</v>
      </c>
      <c r="AH35" s="10">
        <f t="shared" si="32"/>
        <v>0</v>
      </c>
    </row>
    <row r="36" spans="1:34" x14ac:dyDescent="0.25">
      <c r="A36" s="4" t="str">
        <f>Subcategories!A36</f>
        <v>Perpetrators</v>
      </c>
      <c r="B36" s="4" t="str">
        <f>Subcategories!B36</f>
        <v>Kiddies</v>
      </c>
      <c r="C36" s="8">
        <f t="shared" si="17"/>
        <v>3.8302133044220451E-4</v>
      </c>
      <c r="D36" s="9" t="str">
        <f>IF(Subcategories!D36&lt;&gt;"",Subcategories!D36/(1-Subcategories!D$64),"")</f>
        <v/>
      </c>
      <c r="E36" s="9" t="str">
        <f>IF(Subcategories!E36&lt;&gt;"",Subcategories!E36/(1-Subcategories!E$64),"")</f>
        <v/>
      </c>
      <c r="F36" s="9" t="str">
        <f>IF(Subcategories!F36&lt;&gt;"",Subcategories!F36/(1-Subcategories!F$64),"")</f>
        <v/>
      </c>
      <c r="G36" s="9" t="str">
        <f>IF(Subcategories!G36&lt;&gt;"",Subcategories!G36/(1-Subcategories!G$64),"")</f>
        <v/>
      </c>
      <c r="H36" s="9" t="str">
        <f>IF(Subcategories!H36&lt;&gt;"",Subcategories!H36/(1-Subcategories!H$64),"")</f>
        <v/>
      </c>
      <c r="I36" s="9">
        <f>IF(Subcategories!I36&lt;&gt;"",Subcategories!I36/(1-Subcategories!I$64),"")</f>
        <v>1.0843634786380395E-4</v>
      </c>
      <c r="J36" s="9" t="str">
        <f>IF(Subcategories!J36&lt;&gt;"",Subcategories!J36/(1-Subcategories!J$64),"")</f>
        <v/>
      </c>
      <c r="K36" s="9" t="str">
        <f>IF(Subcategories!K36&lt;&gt;"",Subcategories!K36/(1-Subcategories!K$64),"")</f>
        <v/>
      </c>
      <c r="L36" s="9" t="str">
        <f>IF(Subcategories!L36&lt;&gt;"",Subcategories!L36/(1-Subcategories!L$64),"")</f>
        <v/>
      </c>
      <c r="M36" s="9" t="str">
        <f>IF(Subcategories!M36&lt;&gt;"",Subcategories!M36/(1-Subcategories!M$64),"")</f>
        <v/>
      </c>
      <c r="N36" s="9">
        <f>IF(Subcategories!N36&lt;&gt;"",Subcategories!N36/(1-Subcategories!N$64),"")</f>
        <v>6.5760631302060502E-4</v>
      </c>
      <c r="O36" s="9" t="str">
        <f>IF(Subcategories!O36&lt;&gt;"",Subcategories!O36/(1-Subcategories!O$64),"")</f>
        <v/>
      </c>
      <c r="Q36" s="9">
        <f t="shared" si="18"/>
        <v>1.0843634786380395E-4</v>
      </c>
      <c r="S36" s="10">
        <v>35</v>
      </c>
      <c r="T36" s="4" t="str">
        <f t="shared" si="19"/>
        <v>Perpetrators</v>
      </c>
      <c r="U36" s="4" t="str">
        <f t="shared" si="20"/>
        <v>Kiddies</v>
      </c>
      <c r="V36" s="10">
        <f t="shared" si="21"/>
        <v>1</v>
      </c>
      <c r="W36" s="10">
        <f t="shared" si="22"/>
        <v>0</v>
      </c>
      <c r="X36" s="10">
        <f t="shared" si="23"/>
        <v>0</v>
      </c>
      <c r="Y36" s="10">
        <f t="shared" si="24"/>
        <v>0</v>
      </c>
      <c r="Z36" s="10">
        <f t="shared" si="25"/>
        <v>0</v>
      </c>
      <c r="AA36" s="10">
        <f t="shared" si="26"/>
        <v>0</v>
      </c>
      <c r="AB36" s="10">
        <f t="shared" si="27"/>
        <v>1</v>
      </c>
      <c r="AC36" s="10">
        <f t="shared" si="28"/>
        <v>0</v>
      </c>
      <c r="AD36" s="10">
        <f t="shared" si="29"/>
        <v>0</v>
      </c>
      <c r="AE36" s="10">
        <f t="shared" si="29"/>
        <v>0</v>
      </c>
      <c r="AF36" s="10">
        <f t="shared" si="30"/>
        <v>0</v>
      </c>
      <c r="AG36" s="10">
        <f t="shared" si="31"/>
        <v>6</v>
      </c>
      <c r="AH36" s="10">
        <f t="shared" si="32"/>
        <v>0</v>
      </c>
    </row>
    <row r="37" spans="1:34" x14ac:dyDescent="0.25">
      <c r="A37" s="4" t="str">
        <f>Subcategories!A37</f>
        <v>Perpetrators</v>
      </c>
      <c r="B37" s="4" t="str">
        <f>Subcategories!B37</f>
        <v>Militia</v>
      </c>
      <c r="C37" s="8" t="str">
        <f t="shared" si="17"/>
        <v/>
      </c>
      <c r="D37" s="9" t="str">
        <f>IF(Subcategories!D37&lt;&gt;"",Subcategories!D37/(1-Subcategories!D$64),"")</f>
        <v/>
      </c>
      <c r="E37" s="9" t="str">
        <f>IF(Subcategories!E37&lt;&gt;"",Subcategories!E37/(1-Subcategories!E$64),"")</f>
        <v/>
      </c>
      <c r="F37" s="9" t="str">
        <f>IF(Subcategories!F37&lt;&gt;"",Subcategories!F37/(1-Subcategories!F$64),"")</f>
        <v/>
      </c>
      <c r="G37" s="9" t="str">
        <f>IF(Subcategories!G37&lt;&gt;"",Subcategories!G37/(1-Subcategories!G$64),"")</f>
        <v/>
      </c>
      <c r="H37" s="9" t="str">
        <f>IF(Subcategories!H37&lt;&gt;"",Subcategories!H37/(1-Subcategories!H$64),"")</f>
        <v/>
      </c>
      <c r="I37" s="9" t="str">
        <f>IF(Subcategories!I37&lt;&gt;"",Subcategories!I37/(1-Subcategories!I$64),"")</f>
        <v/>
      </c>
      <c r="J37" s="9" t="str">
        <f>IF(Subcategories!J37&lt;&gt;"",Subcategories!J37/(1-Subcategories!J$64),"")</f>
        <v/>
      </c>
      <c r="K37" s="9" t="str">
        <f>IF(Subcategories!K37&lt;&gt;"",Subcategories!K37/(1-Subcategories!K$64),"")</f>
        <v/>
      </c>
      <c r="L37" s="9" t="str">
        <f>IF(Subcategories!L37&lt;&gt;"",Subcategories!L37/(1-Subcategories!L$64),"")</f>
        <v/>
      </c>
      <c r="M37" s="9" t="str">
        <f>IF(Subcategories!M37&lt;&gt;"",Subcategories!M37/(1-Subcategories!M$64),"")</f>
        <v/>
      </c>
      <c r="N37" s="9" t="str">
        <f>IF(Subcategories!N37&lt;&gt;"",Subcategories!N37/(1-Subcategories!N$64),"")</f>
        <v/>
      </c>
      <c r="O37" s="9" t="str">
        <f>IF(Subcategories!O37&lt;&gt;"",Subcategories!O37/(1-Subcategories!O$64),"")</f>
        <v/>
      </c>
      <c r="Q37" s="9" t="str">
        <f t="shared" si="18"/>
        <v/>
      </c>
      <c r="S37" s="10">
        <v>36</v>
      </c>
      <c r="T37" s="4" t="str">
        <f t="shared" si="19"/>
        <v>Perpetrators</v>
      </c>
      <c r="U37" s="4" t="str">
        <f t="shared" si="20"/>
        <v>Militia</v>
      </c>
      <c r="V37" s="10">
        <f t="shared" si="21"/>
        <v>0</v>
      </c>
      <c r="W37" s="10">
        <f t="shared" si="22"/>
        <v>0</v>
      </c>
      <c r="X37" s="10">
        <f t="shared" si="23"/>
        <v>0</v>
      </c>
      <c r="Y37" s="10">
        <f t="shared" si="24"/>
        <v>0</v>
      </c>
      <c r="Z37" s="10">
        <f t="shared" si="25"/>
        <v>0</v>
      </c>
      <c r="AA37" s="10">
        <f t="shared" si="26"/>
        <v>0</v>
      </c>
      <c r="AB37" s="10">
        <f t="shared" si="27"/>
        <v>0</v>
      </c>
      <c r="AC37" s="10">
        <f t="shared" si="28"/>
        <v>0</v>
      </c>
      <c r="AD37" s="10">
        <f t="shared" si="29"/>
        <v>0</v>
      </c>
      <c r="AE37" s="10">
        <f t="shared" si="29"/>
        <v>0</v>
      </c>
      <c r="AF37" s="10">
        <f t="shared" si="30"/>
        <v>0</v>
      </c>
      <c r="AG37" s="10">
        <f t="shared" si="31"/>
        <v>0</v>
      </c>
      <c r="AH37" s="10">
        <f t="shared" si="32"/>
        <v>0</v>
      </c>
    </row>
    <row r="38" spans="1:34" x14ac:dyDescent="0.25">
      <c r="A38" s="4" t="str">
        <f>Subcategories!A38</f>
        <v>Perpetrators</v>
      </c>
      <c r="B38" s="4" t="str">
        <f>Subcategories!B38</f>
        <v>NonState</v>
      </c>
      <c r="C38" s="8">
        <f t="shared" si="17"/>
        <v>1.051006777029508E-3</v>
      </c>
      <c r="D38" s="9" t="str">
        <f>IF(Subcategories!D38&lt;&gt;"",Subcategories!D38/(1-Subcategories!D$64),"")</f>
        <v/>
      </c>
      <c r="E38" s="9">
        <f>IF(Subcategories!E38&lt;&gt;"",Subcategories!E38/(1-Subcategories!E$64),"")</f>
        <v>5.5401662049861489E-4</v>
      </c>
      <c r="F38" s="9" t="str">
        <f>IF(Subcategories!F38&lt;&gt;"",Subcategories!F38/(1-Subcategories!F$64),"")</f>
        <v/>
      </c>
      <c r="G38" s="9">
        <f>IF(Subcategories!G38&lt;&gt;"",Subcategories!G38/(1-Subcategories!G$64),"")</f>
        <v>9.1199270405836752E-4</v>
      </c>
      <c r="H38" s="9" t="str">
        <f>IF(Subcategories!H38&lt;&gt;"",Subcategories!H38/(1-Subcategories!H$64),"")</f>
        <v/>
      </c>
      <c r="I38" s="9">
        <f>IF(Subcategories!I38&lt;&gt;"",Subcategories!I38/(1-Subcategories!I$64),"")</f>
        <v>1.3012361743656475E-3</v>
      </c>
      <c r="J38" s="9" t="str">
        <f>IF(Subcategories!J38&lt;&gt;"",Subcategories!J38/(1-Subcategories!J$64),"")</f>
        <v/>
      </c>
      <c r="K38" s="9" t="str">
        <f>IF(Subcategories!K38&lt;&gt;"",Subcategories!K38/(1-Subcategories!K$64),"")</f>
        <v/>
      </c>
      <c r="L38" s="9" t="str">
        <f>IF(Subcategories!L38&lt;&gt;"",Subcategories!L38/(1-Subcategories!L$64),"")</f>
        <v/>
      </c>
      <c r="M38" s="9" t="str">
        <f>IF(Subcategories!M38&lt;&gt;"",Subcategories!M38/(1-Subcategories!M$64),"")</f>
        <v/>
      </c>
      <c r="N38" s="9" t="str">
        <f>IF(Subcategories!N38&lt;&gt;"",Subcategories!N38/(1-Subcategories!N$64),"")</f>
        <v/>
      </c>
      <c r="O38" s="9">
        <f>IF(Subcategories!O38&lt;&gt;"",Subcategories!O38/(1-Subcategories!O$64),"")</f>
        <v>1.4367816091954025E-3</v>
      </c>
      <c r="Q38" s="9">
        <f t="shared" si="18"/>
        <v>5.5401662049861489E-4</v>
      </c>
      <c r="S38" s="10">
        <v>37</v>
      </c>
      <c r="T38" s="4" t="str">
        <f t="shared" si="19"/>
        <v>Perpetrators</v>
      </c>
      <c r="U38" s="4" t="str">
        <f t="shared" si="20"/>
        <v>NonState</v>
      </c>
      <c r="V38" s="10">
        <f t="shared" si="21"/>
        <v>1</v>
      </c>
      <c r="W38" s="10">
        <f t="shared" si="22"/>
        <v>0</v>
      </c>
      <c r="X38" s="10">
        <f t="shared" si="23"/>
        <v>1</v>
      </c>
      <c r="Y38" s="10">
        <f t="shared" si="24"/>
        <v>0</v>
      </c>
      <c r="Z38" s="10">
        <f t="shared" si="25"/>
        <v>2</v>
      </c>
      <c r="AA38" s="10">
        <f t="shared" si="26"/>
        <v>0</v>
      </c>
      <c r="AB38" s="10">
        <f t="shared" si="27"/>
        <v>2</v>
      </c>
      <c r="AC38" s="10">
        <f t="shared" si="28"/>
        <v>0</v>
      </c>
      <c r="AD38" s="10">
        <f t="shared" si="29"/>
        <v>0</v>
      </c>
      <c r="AE38" s="10">
        <f t="shared" si="29"/>
        <v>0</v>
      </c>
      <c r="AF38" s="10">
        <f t="shared" si="30"/>
        <v>0</v>
      </c>
      <c r="AG38" s="10">
        <f t="shared" si="31"/>
        <v>0</v>
      </c>
      <c r="AH38" s="10">
        <f t="shared" si="32"/>
        <v>3</v>
      </c>
    </row>
    <row r="39" spans="1:34" x14ac:dyDescent="0.25">
      <c r="A39" s="4" t="str">
        <f>Subcategories!A39</f>
        <v>Perpetrators</v>
      </c>
      <c r="B39" s="4" t="str">
        <f>Subcategories!B39</f>
        <v>OrgCrime</v>
      </c>
      <c r="C39" s="8">
        <f t="shared" si="17"/>
        <v>7.5790506729926047E-4</v>
      </c>
      <c r="D39" s="9" t="str">
        <f>IF(Subcategories!D39&lt;&gt;"",Subcategories!D39/(1-Subcategories!D$64),"")</f>
        <v/>
      </c>
      <c r="E39" s="9">
        <f>IF(Subcategories!E39&lt;&gt;"",Subcategories!E39/(1-Subcategories!E$64),"")</f>
        <v>5.5401662049861489E-4</v>
      </c>
      <c r="F39" s="9">
        <f>IF(Subcategories!F39&lt;&gt;"",Subcategories!F39/(1-Subcategories!F$64),"")</f>
        <v>1.0256410256410259E-3</v>
      </c>
      <c r="G39" s="9" t="str">
        <f>IF(Subcategories!G39&lt;&gt;"",Subcategories!G39/(1-Subcategories!G$64),"")</f>
        <v/>
      </c>
      <c r="H39" s="9">
        <f>IF(Subcategories!H39&lt;&gt;"",Subcategories!H39/(1-Subcategories!H$64),"")</f>
        <v>2.6096033402922753E-4</v>
      </c>
      <c r="I39" s="9">
        <f>IF(Subcategories!I39&lt;&gt;"",Subcategories!I39/(1-Subcategories!I$64),"")</f>
        <v>4.3374539145521582E-4</v>
      </c>
      <c r="J39" s="9" t="str">
        <f>IF(Subcategories!J39&lt;&gt;"",Subcategories!J39/(1-Subcategories!J$64),"")</f>
        <v/>
      </c>
      <c r="K39" s="9" t="str">
        <f>IF(Subcategories!K39&lt;&gt;"",Subcategories!K39/(1-Subcategories!K$64),"")</f>
        <v/>
      </c>
      <c r="L39" s="9" t="str">
        <f>IF(Subcategories!L39&lt;&gt;"",Subcategories!L39/(1-Subcategories!L$64),"")</f>
        <v/>
      </c>
      <c r="M39" s="9" t="str">
        <f>IF(Subcategories!M39&lt;&gt;"",Subcategories!M39/(1-Subcategories!M$64),"")</f>
        <v/>
      </c>
      <c r="N39" s="9">
        <f>IF(Subcategories!N39&lt;&gt;"",Subcategories!N39/(1-Subcategories!N$64),"")</f>
        <v>1.31521262604121E-3</v>
      </c>
      <c r="O39" s="9">
        <f>IF(Subcategories!O39&lt;&gt;"",Subcategories!O39/(1-Subcategories!O$64),"")</f>
        <v>9.5785440613026826E-4</v>
      </c>
      <c r="Q39" s="9">
        <f t="shared" si="18"/>
        <v>2.6096033402922753E-4</v>
      </c>
      <c r="S39" s="10">
        <v>38</v>
      </c>
      <c r="T39" s="4" t="str">
        <f t="shared" si="19"/>
        <v>Perpetrators</v>
      </c>
      <c r="U39" s="4" t="str">
        <f t="shared" si="20"/>
        <v>OrgCrime</v>
      </c>
      <c r="V39" s="10">
        <f t="shared" si="21"/>
        <v>2</v>
      </c>
      <c r="W39" s="10">
        <f t="shared" si="22"/>
        <v>0</v>
      </c>
      <c r="X39" s="10">
        <f t="shared" si="23"/>
        <v>2</v>
      </c>
      <c r="Y39" s="10">
        <f t="shared" si="24"/>
        <v>4</v>
      </c>
      <c r="Z39" s="10">
        <f t="shared" si="25"/>
        <v>0</v>
      </c>
      <c r="AA39" s="10">
        <f t="shared" si="26"/>
        <v>1</v>
      </c>
      <c r="AB39" s="10">
        <f t="shared" si="27"/>
        <v>2</v>
      </c>
      <c r="AC39" s="10">
        <f t="shared" si="28"/>
        <v>0</v>
      </c>
      <c r="AD39" s="10">
        <f t="shared" si="29"/>
        <v>0</v>
      </c>
      <c r="AE39" s="10">
        <f t="shared" si="29"/>
        <v>0</v>
      </c>
      <c r="AF39" s="10">
        <f t="shared" si="30"/>
        <v>0</v>
      </c>
      <c r="AG39" s="10">
        <f t="shared" si="31"/>
        <v>5</v>
      </c>
      <c r="AH39" s="10">
        <f t="shared" si="32"/>
        <v>4</v>
      </c>
    </row>
    <row r="40" spans="1:34" x14ac:dyDescent="0.25">
      <c r="A40" s="4" t="str">
        <f>Subcategories!A40</f>
        <v>Perpetrators</v>
      </c>
      <c r="B40" s="4" t="str">
        <f>Subcategories!B40</f>
        <v>Proxies</v>
      </c>
      <c r="C40" s="8">
        <f t="shared" si="17"/>
        <v>4.7892720306513413E-4</v>
      </c>
      <c r="D40" s="9" t="str">
        <f>IF(Subcategories!D40&lt;&gt;"",Subcategories!D40/(1-Subcategories!D$64),"")</f>
        <v/>
      </c>
      <c r="E40" s="9" t="str">
        <f>IF(Subcategories!E40&lt;&gt;"",Subcategories!E40/(1-Subcategories!E$64),"")</f>
        <v/>
      </c>
      <c r="F40" s="9" t="str">
        <f>IF(Subcategories!F40&lt;&gt;"",Subcategories!F40/(1-Subcategories!F$64),"")</f>
        <v/>
      </c>
      <c r="G40" s="9" t="str">
        <f>IF(Subcategories!G40&lt;&gt;"",Subcategories!G40/(1-Subcategories!G$64),"")</f>
        <v/>
      </c>
      <c r="H40" s="9" t="str">
        <f>IF(Subcategories!H40&lt;&gt;"",Subcategories!H40/(1-Subcategories!H$64),"")</f>
        <v/>
      </c>
      <c r="I40" s="9" t="str">
        <f>IF(Subcategories!I40&lt;&gt;"",Subcategories!I40/(1-Subcategories!I$64),"")</f>
        <v/>
      </c>
      <c r="J40" s="9" t="str">
        <f>IF(Subcategories!J40&lt;&gt;"",Subcategories!J40/(1-Subcategories!J$64),"")</f>
        <v/>
      </c>
      <c r="K40" s="9" t="str">
        <f>IF(Subcategories!K40&lt;&gt;"",Subcategories!K40/(1-Subcategories!K$64),"")</f>
        <v/>
      </c>
      <c r="L40" s="9" t="str">
        <f>IF(Subcategories!L40&lt;&gt;"",Subcategories!L40/(1-Subcategories!L$64),"")</f>
        <v/>
      </c>
      <c r="M40" s="9" t="str">
        <f>IF(Subcategories!M40&lt;&gt;"",Subcategories!M40/(1-Subcategories!M$64),"")</f>
        <v/>
      </c>
      <c r="N40" s="9" t="str">
        <f>IF(Subcategories!N40&lt;&gt;"",Subcategories!N40/(1-Subcategories!N$64),"")</f>
        <v/>
      </c>
      <c r="O40" s="9">
        <f>IF(Subcategories!O40&lt;&gt;"",Subcategories!O40/(1-Subcategories!O$64),"")</f>
        <v>4.7892720306513413E-4</v>
      </c>
      <c r="Q40" s="9">
        <f t="shared" si="18"/>
        <v>4.7892720306513413E-4</v>
      </c>
      <c r="S40" s="10">
        <v>39</v>
      </c>
      <c r="T40" s="4" t="str">
        <f t="shared" si="19"/>
        <v>Perpetrators</v>
      </c>
      <c r="U40" s="4" t="str">
        <f t="shared" si="20"/>
        <v>Proxies</v>
      </c>
      <c r="V40" s="10">
        <f t="shared" si="21"/>
        <v>0</v>
      </c>
      <c r="W40" s="10">
        <f t="shared" si="22"/>
        <v>0</v>
      </c>
      <c r="X40" s="10">
        <f t="shared" si="23"/>
        <v>0</v>
      </c>
      <c r="Y40" s="10">
        <f t="shared" si="24"/>
        <v>0</v>
      </c>
      <c r="Z40" s="10">
        <f t="shared" si="25"/>
        <v>0</v>
      </c>
      <c r="AA40" s="10">
        <f t="shared" si="26"/>
        <v>0</v>
      </c>
      <c r="AB40" s="10">
        <f t="shared" si="27"/>
        <v>0</v>
      </c>
      <c r="AC40" s="10">
        <f t="shared" si="28"/>
        <v>0</v>
      </c>
      <c r="AD40" s="10">
        <f t="shared" si="29"/>
        <v>0</v>
      </c>
      <c r="AE40" s="10">
        <f t="shared" si="29"/>
        <v>0</v>
      </c>
      <c r="AF40" s="10">
        <f t="shared" si="30"/>
        <v>0</v>
      </c>
      <c r="AG40" s="10">
        <f t="shared" si="31"/>
        <v>0</v>
      </c>
      <c r="AH40" s="10">
        <f t="shared" si="32"/>
        <v>1</v>
      </c>
    </row>
    <row r="41" spans="1:34" x14ac:dyDescent="0.25">
      <c r="A41" s="4" t="str">
        <f>Subcategories!A41</f>
        <v>Perpetrators</v>
      </c>
      <c r="B41" s="4" t="str">
        <f>Subcategories!B41</f>
        <v>States</v>
      </c>
      <c r="C41" s="8">
        <f t="shared" si="17"/>
        <v>2.9703294623529561E-3</v>
      </c>
      <c r="D41" s="9">
        <f>IF(Subcategories!D41&lt;&gt;"",Subcategories!D41/(1-Subcategories!D$64),"")</f>
        <v>3.4289276807980044E-3</v>
      </c>
      <c r="E41" s="9" t="str">
        <f>IF(Subcategories!E41&lt;&gt;"",Subcategories!E41/(1-Subcategories!E$64),"")</f>
        <v/>
      </c>
      <c r="F41" s="9">
        <f>IF(Subcategories!F41&lt;&gt;"",Subcategories!F41/(1-Subcategories!F$64),"")</f>
        <v>1.0256410256410259E-3</v>
      </c>
      <c r="G41" s="9" t="str">
        <f>IF(Subcategories!G41&lt;&gt;"",Subcategories!G41/(1-Subcategories!G$64),"")</f>
        <v/>
      </c>
      <c r="H41" s="9">
        <f>IF(Subcategories!H41&lt;&gt;"",Subcategories!H41/(1-Subcategories!H$64),"")</f>
        <v>2.6096033402922753E-4</v>
      </c>
      <c r="I41" s="9">
        <f>IF(Subcategories!I41&lt;&gt;"",Subcategories!I41/(1-Subcategories!I$64),"")</f>
        <v>7.5905443504662774E-4</v>
      </c>
      <c r="J41" s="9" t="str">
        <f>IF(Subcategories!J41&lt;&gt;"",Subcategories!J41/(1-Subcategories!J$64),"")</f>
        <v/>
      </c>
      <c r="K41" s="9">
        <f>IF(Subcategories!K41&lt;&gt;"",Subcategories!K41/(1-Subcategories!K$64),"")</f>
        <v>1.2946659761781459E-3</v>
      </c>
      <c r="L41" s="9" t="str">
        <f>IF(Subcategories!L41&lt;&gt;"",Subcategories!L41/(1-Subcategories!L$64),"")</f>
        <v/>
      </c>
      <c r="M41" s="9">
        <f>IF(Subcategories!M41&lt;&gt;"",Subcategories!M41/(1-Subcategories!M$64),"")</f>
        <v>4.9800796812749003E-4</v>
      </c>
      <c r="N41" s="9">
        <f>IF(Subcategories!N41&lt;&gt;"",Subcategories!N41/(1-Subcategories!N$64),"")</f>
        <v>5.4800526085050424E-3</v>
      </c>
      <c r="O41" s="9">
        <f>IF(Subcategories!O41&lt;&gt;"",Subcategories!O41/(1-Subcategories!O$64),"")</f>
        <v>1.1015325670498085E-2</v>
      </c>
      <c r="Q41" s="9">
        <f t="shared" si="18"/>
        <v>2.6096033402922753E-4</v>
      </c>
      <c r="S41" s="10">
        <v>40</v>
      </c>
      <c r="T41" s="4" t="str">
        <f t="shared" si="19"/>
        <v>Perpetrators</v>
      </c>
      <c r="U41" s="4" t="str">
        <f t="shared" si="20"/>
        <v>States</v>
      </c>
      <c r="V41" s="10">
        <f t="shared" si="21"/>
        <v>8</v>
      </c>
      <c r="W41" s="10">
        <f t="shared" si="22"/>
        <v>13</v>
      </c>
      <c r="X41" s="10">
        <f t="shared" si="23"/>
        <v>0</v>
      </c>
      <c r="Y41" s="10">
        <f t="shared" si="24"/>
        <v>4</v>
      </c>
      <c r="Z41" s="10">
        <f t="shared" si="25"/>
        <v>0</v>
      </c>
      <c r="AA41" s="10">
        <f t="shared" si="26"/>
        <v>1</v>
      </c>
      <c r="AB41" s="10">
        <f t="shared" si="27"/>
        <v>3</v>
      </c>
      <c r="AC41" s="10">
        <f t="shared" si="28"/>
        <v>0</v>
      </c>
      <c r="AD41" s="10">
        <f t="shared" si="29"/>
        <v>5</v>
      </c>
      <c r="AE41" s="10">
        <f t="shared" si="29"/>
        <v>0</v>
      </c>
      <c r="AF41" s="10">
        <f t="shared" si="30"/>
        <v>2</v>
      </c>
      <c r="AG41" s="10">
        <f t="shared" si="31"/>
        <v>21</v>
      </c>
      <c r="AH41" s="10">
        <f t="shared" si="32"/>
        <v>42</v>
      </c>
    </row>
    <row r="42" spans="1:34" x14ac:dyDescent="0.25">
      <c r="A42" s="4" t="str">
        <f>Subcategories!A42</f>
        <v>Perpetrators</v>
      </c>
      <c r="B42" s="4" t="str">
        <f>Subcategories!B42</f>
        <v>Terrorists</v>
      </c>
      <c r="C42" s="8">
        <f t="shared" si="17"/>
        <v>1.8040812949427856E-3</v>
      </c>
      <c r="D42" s="9">
        <f>IF(Subcategories!D42&lt;&gt;"",Subcategories!D42/(1-Subcategories!D$64),"")</f>
        <v>9.3516209476309214E-4</v>
      </c>
      <c r="E42" s="9" t="str">
        <f>IF(Subcategories!E42&lt;&gt;"",Subcategories!E42/(1-Subcategories!E$64),"")</f>
        <v/>
      </c>
      <c r="F42" s="9">
        <f>IF(Subcategories!F42&lt;&gt;"",Subcategories!F42/(1-Subcategories!F$64),"")</f>
        <v>1.0256410256410259E-3</v>
      </c>
      <c r="G42" s="9">
        <f>IF(Subcategories!G42&lt;&gt;"",Subcategories!G42/(1-Subcategories!G$64),"")</f>
        <v>1.3679890560875513E-3</v>
      </c>
      <c r="H42" s="9" t="str">
        <f>IF(Subcategories!H42&lt;&gt;"",Subcategories!H42/(1-Subcategories!H$64),"")</f>
        <v/>
      </c>
      <c r="I42" s="9">
        <f>IF(Subcategories!I42&lt;&gt;"",Subcategories!I42/(1-Subcategories!I$64),"")</f>
        <v>8.6749078291043164E-4</v>
      </c>
      <c r="J42" s="9" t="str">
        <f>IF(Subcategories!J42&lt;&gt;"",Subcategories!J42/(1-Subcategories!J$64),"")</f>
        <v/>
      </c>
      <c r="K42" s="9">
        <f>IF(Subcategories!K42&lt;&gt;"",Subcategories!K42/(1-Subcategories!K$64),"")</f>
        <v>7.7679958570688751E-4</v>
      </c>
      <c r="L42" s="9" t="str">
        <f>IF(Subcategories!L42&lt;&gt;"",Subcategories!L42/(1-Subcategories!L$64),"")</f>
        <v/>
      </c>
      <c r="M42" s="9" t="str">
        <f>IF(Subcategories!M42&lt;&gt;"",Subcategories!M42/(1-Subcategories!M$64),"")</f>
        <v/>
      </c>
      <c r="N42" s="9">
        <f>IF(Subcategories!N42&lt;&gt;"",Subcategories!N42/(1-Subcategories!N$64),"")</f>
        <v>5.2608505041648402E-3</v>
      </c>
      <c r="O42" s="9">
        <f>IF(Subcategories!O42&lt;&gt;"",Subcategories!O42/(1-Subcategories!O$64),"")</f>
        <v>2.3946360153256703E-3</v>
      </c>
      <c r="Q42" s="9">
        <f t="shared" si="18"/>
        <v>7.7679958570688751E-4</v>
      </c>
      <c r="S42" s="10">
        <v>41</v>
      </c>
      <c r="T42" s="4" t="str">
        <f t="shared" si="19"/>
        <v>Perpetrators</v>
      </c>
      <c r="U42" s="4" t="str">
        <f t="shared" si="20"/>
        <v>Terrorists</v>
      </c>
      <c r="V42" s="10">
        <f t="shared" si="21"/>
        <v>1</v>
      </c>
      <c r="W42" s="10">
        <f t="shared" si="22"/>
        <v>1</v>
      </c>
      <c r="X42" s="10">
        <f t="shared" si="23"/>
        <v>0</v>
      </c>
      <c r="Y42" s="10">
        <f t="shared" si="24"/>
        <v>1</v>
      </c>
      <c r="Z42" s="10">
        <f t="shared" si="25"/>
        <v>2</v>
      </c>
      <c r="AA42" s="10">
        <f t="shared" si="26"/>
        <v>0</v>
      </c>
      <c r="AB42" s="10">
        <f t="shared" si="27"/>
        <v>1</v>
      </c>
      <c r="AC42" s="10">
        <f t="shared" si="28"/>
        <v>0</v>
      </c>
      <c r="AD42" s="10">
        <f t="shared" si="29"/>
        <v>1</v>
      </c>
      <c r="AE42" s="10">
        <f t="shared" si="29"/>
        <v>0</v>
      </c>
      <c r="AF42" s="10">
        <f t="shared" si="30"/>
        <v>0</v>
      </c>
      <c r="AG42" s="10">
        <f t="shared" si="31"/>
        <v>7</v>
      </c>
      <c r="AH42" s="10">
        <f t="shared" si="32"/>
        <v>3</v>
      </c>
    </row>
    <row r="43" spans="1:34" x14ac:dyDescent="0.25">
      <c r="A43" s="4" t="str">
        <f>Subcategories!A43</f>
        <v>Resources</v>
      </c>
      <c r="B43" s="4" t="str">
        <f>Subcategories!B43</f>
        <v>Actions</v>
      </c>
      <c r="C43" s="8">
        <f t="shared" si="17"/>
        <v>0.10519386664552081</v>
      </c>
      <c r="D43" s="9">
        <f>IF(Subcategories!D43&lt;&gt;"",Subcategories!D43/(1-Subcategories!D$64),"")</f>
        <v>0.1221945137157107</v>
      </c>
      <c r="E43" s="9">
        <f>IF(Subcategories!E43&lt;&gt;"",Subcategories!E43/(1-Subcategories!E$64),"")</f>
        <v>0.10692520775623268</v>
      </c>
      <c r="F43" s="9">
        <f>IF(Subcategories!F43&lt;&gt;"",Subcategories!F43/(1-Subcategories!F$64),"")</f>
        <v>0.12410256410256412</v>
      </c>
      <c r="G43" s="9">
        <f>IF(Subcategories!G43&lt;&gt;"",Subcategories!G43/(1-Subcategories!G$64),"")</f>
        <v>8.9375284997720017E-2</v>
      </c>
      <c r="H43" s="9">
        <f>IF(Subcategories!H43&lt;&gt;"",Subcategories!H43/(1-Subcategories!H$64),"")</f>
        <v>9.759916492693109E-2</v>
      </c>
      <c r="I43" s="9">
        <f>IF(Subcategories!I43&lt;&gt;"",Subcategories!I43/(1-Subcategories!I$64),"")</f>
        <v>7.1242680546519208E-2</v>
      </c>
      <c r="J43" s="9">
        <f>IF(Subcategories!J43&lt;&gt;"",Subcategories!J43/(1-Subcategories!J$64),"")</f>
        <v>9.9904852521408169E-2</v>
      </c>
      <c r="K43" s="9">
        <f>IF(Subcategories!K43&lt;&gt;"",Subcategories!K43/(1-Subcategories!K$64),"")</f>
        <v>0.12066286897980319</v>
      </c>
      <c r="L43" s="9">
        <f>IF(Subcategories!L43&lt;&gt;"",Subcategories!L43/(1-Subcategories!L$64),"")</f>
        <v>8.6560364464692494E-2</v>
      </c>
      <c r="M43" s="9">
        <f>IF(Subcategories!M43&lt;&gt;"",Subcategories!M43/(1-Subcategories!M$64),"")</f>
        <v>8.4163346613545825E-2</v>
      </c>
      <c r="N43" s="9">
        <f>IF(Subcategories!N43&lt;&gt;"",Subcategories!N43/(1-Subcategories!N$64),"")</f>
        <v>0.11639631740464709</v>
      </c>
      <c r="O43" s="9">
        <f>IF(Subcategories!O43&lt;&gt;"",Subcategories!O43/(1-Subcategories!O$64),"")</f>
        <v>0.14319923371647511</v>
      </c>
      <c r="Q43" s="9">
        <f t="shared" si="18"/>
        <v>7.1242680546519208E-2</v>
      </c>
      <c r="S43" s="10">
        <v>42</v>
      </c>
      <c r="T43" s="4" t="str">
        <f t="shared" si="19"/>
        <v>Resources</v>
      </c>
      <c r="U43" s="4" t="str">
        <f t="shared" si="20"/>
        <v>Actions</v>
      </c>
      <c r="V43" s="10">
        <f t="shared" si="21"/>
        <v>2</v>
      </c>
      <c r="W43" s="10">
        <f t="shared" si="22"/>
        <v>2</v>
      </c>
      <c r="X43" s="10">
        <f t="shared" si="23"/>
        <v>2</v>
      </c>
      <c r="Y43" s="10">
        <f t="shared" si="24"/>
        <v>2</v>
      </c>
      <c r="Z43" s="10">
        <f t="shared" si="25"/>
        <v>1</v>
      </c>
      <c r="AA43" s="10">
        <f t="shared" si="26"/>
        <v>1</v>
      </c>
      <c r="AB43" s="10">
        <f t="shared" si="27"/>
        <v>1</v>
      </c>
      <c r="AC43" s="10">
        <f t="shared" si="28"/>
        <v>1</v>
      </c>
      <c r="AD43" s="10">
        <f t="shared" si="29"/>
        <v>2</v>
      </c>
      <c r="AE43" s="10">
        <f t="shared" si="29"/>
        <v>1</v>
      </c>
      <c r="AF43" s="10">
        <f t="shared" si="30"/>
        <v>1</v>
      </c>
      <c r="AG43" s="10">
        <f t="shared" si="31"/>
        <v>2</v>
      </c>
      <c r="AH43" s="10">
        <f t="shared" si="32"/>
        <v>2</v>
      </c>
    </row>
    <row r="44" spans="1:34" x14ac:dyDescent="0.25">
      <c r="A44" s="4" t="str">
        <f>Subcategories!A44</f>
        <v>Resources</v>
      </c>
      <c r="B44" s="4" t="str">
        <f>Subcategories!B44</f>
        <v>Budget</v>
      </c>
      <c r="C44" s="8">
        <f t="shared" si="17"/>
        <v>1.1449688715451944E-3</v>
      </c>
      <c r="D44" s="9" t="str">
        <f>IF(Subcategories!D44&lt;&gt;"",Subcategories!D44/(1-Subcategories!D$64),"")</f>
        <v/>
      </c>
      <c r="E44" s="9">
        <f>IF(Subcategories!E44&lt;&gt;"",Subcategories!E44/(1-Subcategories!E$64),"")</f>
        <v>8.310249307479224E-4</v>
      </c>
      <c r="F44" s="9" t="str">
        <f>IF(Subcategories!F44&lt;&gt;"",Subcategories!F44/(1-Subcategories!F$64),"")</f>
        <v/>
      </c>
      <c r="G44" s="9" t="str">
        <f>IF(Subcategories!G44&lt;&gt;"",Subcategories!G44/(1-Subcategories!G$64),"")</f>
        <v/>
      </c>
      <c r="H44" s="9">
        <f>IF(Subcategories!H44&lt;&gt;"",Subcategories!H44/(1-Subcategories!H$64),"")</f>
        <v>2.6096033402922753E-4</v>
      </c>
      <c r="I44" s="9">
        <f>IF(Subcategories!I44&lt;&gt;"",Subcategories!I44/(1-Subcategories!I$64),"")</f>
        <v>9.7592713077423565E-4</v>
      </c>
      <c r="J44" s="9">
        <f>IF(Subcategories!J44&lt;&gt;"",Subcategories!J44/(1-Subcategories!J$64),"")</f>
        <v>3.8058991436726924E-3</v>
      </c>
      <c r="K44" s="9">
        <f>IF(Subcategories!K44&lt;&gt;"",Subcategories!K44/(1-Subcategories!K$64),"")</f>
        <v>7.7679958570688751E-4</v>
      </c>
      <c r="L44" s="9" t="str">
        <f>IF(Subcategories!L44&lt;&gt;"",Subcategories!L44/(1-Subcategories!L$64),"")</f>
        <v/>
      </c>
      <c r="M44" s="9" t="str">
        <f>IF(Subcategories!M44&lt;&gt;"",Subcategories!M44/(1-Subcategories!M$64),"")</f>
        <v/>
      </c>
      <c r="N44" s="9">
        <f>IF(Subcategories!N44&lt;&gt;"",Subcategories!N44/(1-Subcategories!N$64),"")</f>
        <v>2.1920210434020167E-4</v>
      </c>
      <c r="O44" s="9" t="str">
        <f>IF(Subcategories!O44&lt;&gt;"",Subcategories!O44/(1-Subcategories!O$64),"")</f>
        <v/>
      </c>
      <c r="Q44" s="9">
        <f t="shared" si="18"/>
        <v>2.1920210434020167E-4</v>
      </c>
      <c r="S44" s="10">
        <v>43</v>
      </c>
      <c r="T44" s="4" t="str">
        <f t="shared" si="19"/>
        <v>Resources</v>
      </c>
      <c r="U44" s="4" t="str">
        <f t="shared" si="20"/>
        <v>Budget</v>
      </c>
      <c r="V44" s="10">
        <f t="shared" si="21"/>
        <v>3</v>
      </c>
      <c r="W44" s="10">
        <f t="shared" si="22"/>
        <v>0</v>
      </c>
      <c r="X44" s="10">
        <f t="shared" si="23"/>
        <v>4</v>
      </c>
      <c r="Y44" s="10">
        <f t="shared" si="24"/>
        <v>0</v>
      </c>
      <c r="Z44" s="10">
        <f t="shared" si="25"/>
        <v>0</v>
      </c>
      <c r="AA44" s="10">
        <f t="shared" si="26"/>
        <v>1</v>
      </c>
      <c r="AB44" s="10">
        <f t="shared" si="27"/>
        <v>4</v>
      </c>
      <c r="AC44" s="10">
        <f t="shared" si="28"/>
        <v>17</v>
      </c>
      <c r="AD44" s="10">
        <f t="shared" si="29"/>
        <v>4</v>
      </c>
      <c r="AE44" s="10">
        <f t="shared" si="29"/>
        <v>0</v>
      </c>
      <c r="AF44" s="10">
        <f t="shared" si="30"/>
        <v>0</v>
      </c>
      <c r="AG44" s="10">
        <f t="shared" si="31"/>
        <v>1</v>
      </c>
      <c r="AH44" s="10">
        <f t="shared" si="32"/>
        <v>0</v>
      </c>
    </row>
    <row r="45" spans="1:34" x14ac:dyDescent="0.25">
      <c r="A45" s="4" t="str">
        <f>Subcategories!A45</f>
        <v>Resources</v>
      </c>
      <c r="B45" s="4" t="str">
        <f>Subcategories!B45</f>
        <v>Funding</v>
      </c>
      <c r="C45" s="8">
        <f t="shared" si="17"/>
        <v>8.622035669931449E-3</v>
      </c>
      <c r="D45" s="9">
        <f>IF(Subcategories!D45&lt;&gt;"",Subcategories!D45/(1-Subcategories!D$64),"")</f>
        <v>1.6521197007481295E-2</v>
      </c>
      <c r="E45" s="9">
        <f>IF(Subcategories!E45&lt;&gt;"",Subcategories!E45/(1-Subcategories!E$64),"")</f>
        <v>1.3573407202216064E-2</v>
      </c>
      <c r="F45" s="9">
        <f>IF(Subcategories!F45&lt;&gt;"",Subcategories!F45/(1-Subcategories!F$64),"")</f>
        <v>5.1282051282051291E-3</v>
      </c>
      <c r="G45" s="9">
        <f>IF(Subcategories!G45&lt;&gt;"",Subcategories!G45/(1-Subcategories!G$64),"")</f>
        <v>4.1039671682626538E-3</v>
      </c>
      <c r="H45" s="9">
        <f>IF(Subcategories!H45&lt;&gt;"",Subcategories!H45/(1-Subcategories!H$64),"")</f>
        <v>8.0897703549060538E-3</v>
      </c>
      <c r="I45" s="9">
        <f>IF(Subcategories!I45&lt;&gt;"",Subcategories!I45/(1-Subcategories!I$64),"")</f>
        <v>5.3133810453263944E-3</v>
      </c>
      <c r="J45" s="9">
        <f>IF(Subcategories!J45&lt;&gt;"",Subcategories!J45/(1-Subcategories!J$64),"")</f>
        <v>1.0466222645099905E-2</v>
      </c>
      <c r="K45" s="9">
        <f>IF(Subcategories!K45&lt;&gt;"",Subcategories!K45/(1-Subcategories!K$64),"")</f>
        <v>6.7322630761263583E-3</v>
      </c>
      <c r="L45" s="9">
        <f>IF(Subcategories!L45&lt;&gt;"",Subcategories!L45/(1-Subcategories!L$64),"")</f>
        <v>3.0372057706909645E-3</v>
      </c>
      <c r="M45" s="9">
        <f>IF(Subcategories!M45&lt;&gt;"",Subcategories!M45/(1-Subcategories!M$64),"")</f>
        <v>9.9601593625498024E-3</v>
      </c>
      <c r="N45" s="9">
        <f>IF(Subcategories!N45&lt;&gt;"",Subcategories!N45/(1-Subcategories!N$64),"")</f>
        <v>1.0960105217010085E-2</v>
      </c>
      <c r="O45" s="9">
        <f>IF(Subcategories!O45&lt;&gt;"",Subcategories!O45/(1-Subcategories!O$64),"")</f>
        <v>9.5785440613026813E-3</v>
      </c>
      <c r="Q45" s="9">
        <f t="shared" si="18"/>
        <v>3.0372057706909645E-3</v>
      </c>
      <c r="S45" s="10">
        <v>44</v>
      </c>
      <c r="T45" s="4" t="str">
        <f t="shared" si="19"/>
        <v>Resources</v>
      </c>
      <c r="U45" s="4" t="str">
        <f t="shared" si="20"/>
        <v>Funding</v>
      </c>
      <c r="V45" s="10">
        <f t="shared" si="21"/>
        <v>3</v>
      </c>
      <c r="W45" s="10">
        <f t="shared" si="22"/>
        <v>5</v>
      </c>
      <c r="X45" s="10">
        <f t="shared" si="23"/>
        <v>4</v>
      </c>
      <c r="Y45" s="10">
        <f t="shared" si="24"/>
        <v>2</v>
      </c>
      <c r="Z45" s="10">
        <f t="shared" si="25"/>
        <v>1</v>
      </c>
      <c r="AA45" s="10">
        <f t="shared" si="26"/>
        <v>3</v>
      </c>
      <c r="AB45" s="10">
        <f t="shared" si="27"/>
        <v>2</v>
      </c>
      <c r="AC45" s="10">
        <f t="shared" si="28"/>
        <v>3</v>
      </c>
      <c r="AD45" s="10">
        <f t="shared" si="29"/>
        <v>2</v>
      </c>
      <c r="AE45" s="10">
        <f t="shared" si="29"/>
        <v>1</v>
      </c>
      <c r="AF45" s="10">
        <f t="shared" si="30"/>
        <v>3</v>
      </c>
      <c r="AG45" s="10">
        <f t="shared" si="31"/>
        <v>4</v>
      </c>
      <c r="AH45" s="10">
        <f t="shared" si="32"/>
        <v>3</v>
      </c>
    </row>
    <row r="46" spans="1:34" x14ac:dyDescent="0.25">
      <c r="A46" s="4" t="str">
        <f>Subcategories!A46</f>
        <v>Resources</v>
      </c>
      <c r="B46" s="4" t="str">
        <f>Subcategories!B46</f>
        <v>Personnel</v>
      </c>
      <c r="C46" s="8">
        <f t="shared" si="17"/>
        <v>1.9004373218255408E-2</v>
      </c>
      <c r="D46" s="9">
        <f>IF(Subcategories!D46&lt;&gt;"",Subcategories!D46/(1-Subcategories!D$64),"")</f>
        <v>2.1508728179551122E-2</v>
      </c>
      <c r="E46" s="9">
        <f>IF(Subcategories!E46&lt;&gt;"",Subcategories!E46/(1-Subcategories!E$64),"")</f>
        <v>2.0775623268698057E-2</v>
      </c>
      <c r="F46" s="9">
        <f>IF(Subcategories!F46&lt;&gt;"",Subcategories!F46/(1-Subcategories!F$64),"")</f>
        <v>6.1538461538461547E-3</v>
      </c>
      <c r="G46" s="9">
        <f>IF(Subcategories!G46&lt;&gt;"",Subcategories!G46/(1-Subcategories!G$64),"")</f>
        <v>2.6447788417692658E-2</v>
      </c>
      <c r="H46" s="9">
        <f>IF(Subcategories!H46&lt;&gt;"",Subcategories!H46/(1-Subcategories!H$64),"")</f>
        <v>3.3402922755741124E-2</v>
      </c>
      <c r="I46" s="9">
        <f>IF(Subcategories!I46&lt;&gt;"",Subcategories!I46/(1-Subcategories!I$64),"")</f>
        <v>1.886792452830189E-2</v>
      </c>
      <c r="J46" s="9">
        <f>IF(Subcategories!J46&lt;&gt;"",Subcategories!J46/(1-Subcategories!J$64),"")</f>
        <v>1.0466222645099905E-2</v>
      </c>
      <c r="K46" s="9">
        <f>IF(Subcategories!K46&lt;&gt;"",Subcategories!K46/(1-Subcategories!K$64),"")</f>
        <v>1.553599171413775E-2</v>
      </c>
      <c r="L46" s="9">
        <f>IF(Subcategories!L46&lt;&gt;"",Subcategories!L46/(1-Subcategories!L$64),"")</f>
        <v>2.2779043280182234E-2</v>
      </c>
      <c r="M46" s="9">
        <f>IF(Subcategories!M46&lt;&gt;"",Subcategories!M46/(1-Subcategories!M$64),"")</f>
        <v>9.462151394422311E-3</v>
      </c>
      <c r="N46" s="9">
        <f>IF(Subcategories!N46&lt;&gt;"",Subcategories!N46/(1-Subcategories!N$64),"")</f>
        <v>2.301622095572118E-2</v>
      </c>
      <c r="O46" s="9">
        <f>IF(Subcategories!O46&lt;&gt;"",Subcategories!O46/(1-Subcategories!O$64),"")</f>
        <v>1.9636015325670501E-2</v>
      </c>
      <c r="Q46" s="9">
        <f t="shared" si="18"/>
        <v>6.1538461538461547E-3</v>
      </c>
      <c r="S46" s="10">
        <v>45</v>
      </c>
      <c r="T46" s="4" t="str">
        <f t="shared" si="19"/>
        <v>Resources</v>
      </c>
      <c r="U46" s="4" t="str">
        <f t="shared" si="20"/>
        <v>Personnel</v>
      </c>
      <c r="V46" s="10">
        <f t="shared" si="21"/>
        <v>3</v>
      </c>
      <c r="W46" s="10">
        <f t="shared" si="22"/>
        <v>3</v>
      </c>
      <c r="X46" s="10">
        <f t="shared" si="23"/>
        <v>3</v>
      </c>
      <c r="Y46" s="10">
        <f t="shared" si="24"/>
        <v>1</v>
      </c>
      <c r="Z46" s="10">
        <f t="shared" si="25"/>
        <v>4</v>
      </c>
      <c r="AA46" s="10">
        <f t="shared" si="26"/>
        <v>5</v>
      </c>
      <c r="AB46" s="10">
        <f t="shared" si="27"/>
        <v>3</v>
      </c>
      <c r="AC46" s="10">
        <f t="shared" si="28"/>
        <v>2</v>
      </c>
      <c r="AD46" s="10">
        <f t="shared" si="29"/>
        <v>3</v>
      </c>
      <c r="AE46" s="10">
        <f t="shared" si="29"/>
        <v>4</v>
      </c>
      <c r="AF46" s="10">
        <f t="shared" si="30"/>
        <v>2</v>
      </c>
      <c r="AG46" s="10">
        <f t="shared" si="31"/>
        <v>4</v>
      </c>
      <c r="AH46" s="10">
        <f t="shared" si="32"/>
        <v>3</v>
      </c>
    </row>
    <row r="47" spans="1:34" x14ac:dyDescent="0.25">
      <c r="A47" s="4" t="str">
        <f>Subcategories!A47</f>
        <v>Security</v>
      </c>
      <c r="B47" s="4" t="str">
        <f>Subcategories!B47</f>
        <v>ActivePosture</v>
      </c>
      <c r="C47" s="8">
        <f t="shared" si="17"/>
        <v>2.2665703492597989E-3</v>
      </c>
      <c r="D47" s="9">
        <f>IF(Subcategories!D47&lt;&gt;"",Subcategories!D47/(1-Subcategories!D$64),"")</f>
        <v>1.8703241895261843E-3</v>
      </c>
      <c r="E47" s="9">
        <f>IF(Subcategories!E47&lt;&gt;"",Subcategories!E47/(1-Subcategories!E$64),"")</f>
        <v>8.310249307479224E-4</v>
      </c>
      <c r="F47" s="9" t="str">
        <f>IF(Subcategories!F47&lt;&gt;"",Subcategories!F47/(1-Subcategories!F$64),"")</f>
        <v/>
      </c>
      <c r="G47" s="9">
        <f>IF(Subcategories!G47&lt;&gt;"",Subcategories!G47/(1-Subcategories!G$64),"")</f>
        <v>4.5599635202918376E-4</v>
      </c>
      <c r="H47" s="9">
        <f>IF(Subcategories!H47&lt;&gt;"",Subcategories!H47/(1-Subcategories!H$64),"")</f>
        <v>2.6096033402922753E-4</v>
      </c>
      <c r="I47" s="9">
        <f>IF(Subcategories!I47&lt;&gt;"",Subcategories!I47/(1-Subcategories!I$64),"")</f>
        <v>6.0724354803730219E-3</v>
      </c>
      <c r="J47" s="9">
        <f>IF(Subcategories!J47&lt;&gt;"",Subcategories!J47/(1-Subcategories!J$64),"")</f>
        <v>9.514747859181731E-4</v>
      </c>
      <c r="K47" s="9">
        <f>IF(Subcategories!K47&lt;&gt;"",Subcategories!K47/(1-Subcategories!K$64),"")</f>
        <v>1.8125323666494044E-3</v>
      </c>
      <c r="L47" s="9">
        <f>IF(Subcategories!L47&lt;&gt;"",Subcategories!L47/(1-Subcategories!L$64),"")</f>
        <v>7.5930144267274111E-4</v>
      </c>
      <c r="M47" s="9">
        <f>IF(Subcategories!M47&lt;&gt;"",Subcategories!M47/(1-Subcategories!M$64),"")</f>
        <v>2.9880478087649406E-3</v>
      </c>
      <c r="N47" s="9">
        <f>IF(Subcategories!N47&lt;&gt;"",Subcategories!N47/(1-Subcategories!N$64),"")</f>
        <v>7.0144673388864535E-3</v>
      </c>
      <c r="O47" s="9">
        <f>IF(Subcategories!O47&lt;&gt;"",Subcategories!O47/(1-Subcategories!O$64),"")</f>
        <v>1.9157088122605365E-3</v>
      </c>
      <c r="Q47" s="9">
        <f t="shared" si="18"/>
        <v>2.6096033402922753E-4</v>
      </c>
      <c r="S47" s="10">
        <v>46</v>
      </c>
      <c r="T47" s="4" t="str">
        <f t="shared" si="19"/>
        <v>Security</v>
      </c>
      <c r="U47" s="4" t="str">
        <f t="shared" si="20"/>
        <v>ActivePosture</v>
      </c>
      <c r="V47" s="10">
        <f t="shared" si="21"/>
        <v>8</v>
      </c>
      <c r="W47" s="10">
        <f t="shared" si="22"/>
        <v>7</v>
      </c>
      <c r="X47" s="10">
        <f t="shared" si="23"/>
        <v>3</v>
      </c>
      <c r="Y47" s="10">
        <f t="shared" si="24"/>
        <v>0</v>
      </c>
      <c r="Z47" s="10">
        <f t="shared" si="25"/>
        <v>2</v>
      </c>
      <c r="AA47" s="10">
        <f t="shared" si="26"/>
        <v>1</v>
      </c>
      <c r="AB47" s="10">
        <f t="shared" si="27"/>
        <v>23</v>
      </c>
      <c r="AC47" s="10">
        <f t="shared" si="28"/>
        <v>4</v>
      </c>
      <c r="AD47" s="10">
        <f t="shared" si="29"/>
        <v>7</v>
      </c>
      <c r="AE47" s="10">
        <f t="shared" si="29"/>
        <v>3</v>
      </c>
      <c r="AF47" s="10">
        <f t="shared" si="30"/>
        <v>11</v>
      </c>
      <c r="AG47" s="10">
        <f t="shared" si="31"/>
        <v>27</v>
      </c>
      <c r="AH47" s="10">
        <f t="shared" si="32"/>
        <v>7</v>
      </c>
    </row>
    <row r="48" spans="1:34" x14ac:dyDescent="0.25">
      <c r="A48" s="4" t="str">
        <f>Subcategories!A48</f>
        <v>Security</v>
      </c>
      <c r="B48" s="4" t="str">
        <f>Subcategories!B48</f>
        <v>Defence</v>
      </c>
      <c r="C48" s="8">
        <f t="shared" si="17"/>
        <v>2.4714462801727424E-2</v>
      </c>
      <c r="D48" s="9">
        <f>IF(Subcategories!D48&lt;&gt;"",Subcategories!D48/(1-Subcategories!D$64),"")</f>
        <v>1.7456359102244388E-2</v>
      </c>
      <c r="E48" s="9">
        <f>IF(Subcategories!E48&lt;&gt;"",Subcategories!E48/(1-Subcategories!E$64),"")</f>
        <v>1.218836565096953E-2</v>
      </c>
      <c r="F48" s="9">
        <f>IF(Subcategories!F48&lt;&gt;"",Subcategories!F48/(1-Subcategories!F$64),"")</f>
        <v>3.2820512820512827E-2</v>
      </c>
      <c r="G48" s="9">
        <f>IF(Subcategories!G48&lt;&gt;"",Subcategories!G48/(1-Subcategories!G$64),"")</f>
        <v>3.0095759233926128E-2</v>
      </c>
      <c r="H48" s="9">
        <f>IF(Subcategories!H48&lt;&gt;"",Subcategories!H48/(1-Subcategories!H$64),"")</f>
        <v>2.740083507306889E-2</v>
      </c>
      <c r="I48" s="9">
        <f>IF(Subcategories!I48&lt;&gt;"",Subcategories!I48/(1-Subcategories!I$64),"")</f>
        <v>4.2832357406202566E-2</v>
      </c>
      <c r="J48" s="9">
        <f>IF(Subcategories!J48&lt;&gt;"",Subcategories!J48/(1-Subcategories!J$64),"")</f>
        <v>3.9010466222645097E-2</v>
      </c>
      <c r="K48" s="9">
        <f>IF(Subcategories!K48&lt;&gt;"",Subcategories!K48/(1-Subcategories!K$64),"")</f>
        <v>1.9678922837907818E-2</v>
      </c>
      <c r="L48" s="9">
        <f>IF(Subcategories!L48&lt;&gt;"",Subcategories!L48/(1-Subcategories!L$64),"")</f>
        <v>7.5930144267274116E-3</v>
      </c>
      <c r="M48" s="9">
        <f>IF(Subcategories!M48&lt;&gt;"",Subcategories!M48/(1-Subcategories!M$64),"")</f>
        <v>1.3446215139442233E-2</v>
      </c>
      <c r="N48" s="9">
        <f>IF(Subcategories!N48&lt;&gt;"",Subcategories!N48/(1-Subcategories!N$64),"")</f>
        <v>3.4414730381411664E-2</v>
      </c>
      <c r="O48" s="9">
        <f>IF(Subcategories!O48&lt;&gt;"",Subcategories!O48/(1-Subcategories!O$64),"")</f>
        <v>1.9636015325670501E-2</v>
      </c>
      <c r="Q48" s="9">
        <f t="shared" si="18"/>
        <v>7.5930144267274116E-3</v>
      </c>
      <c r="S48" s="10">
        <v>47</v>
      </c>
      <c r="T48" s="4" t="str">
        <f t="shared" si="19"/>
        <v>Security</v>
      </c>
      <c r="U48" s="4" t="str">
        <f t="shared" si="20"/>
        <v>Defence</v>
      </c>
      <c r="V48" s="10">
        <f t="shared" si="21"/>
        <v>3</v>
      </c>
      <c r="W48" s="10">
        <f t="shared" si="22"/>
        <v>2</v>
      </c>
      <c r="X48" s="10">
        <f t="shared" si="23"/>
        <v>2</v>
      </c>
      <c r="Y48" s="10">
        <f t="shared" si="24"/>
        <v>4</v>
      </c>
      <c r="Z48" s="10">
        <f t="shared" si="25"/>
        <v>4</v>
      </c>
      <c r="AA48" s="10">
        <f t="shared" si="26"/>
        <v>4</v>
      </c>
      <c r="AB48" s="10">
        <f t="shared" si="27"/>
        <v>6</v>
      </c>
      <c r="AC48" s="10">
        <f t="shared" si="28"/>
        <v>5</v>
      </c>
      <c r="AD48" s="10">
        <f t="shared" si="29"/>
        <v>3</v>
      </c>
      <c r="AE48" s="10">
        <f t="shared" si="29"/>
        <v>1</v>
      </c>
      <c r="AF48" s="10">
        <f t="shared" si="30"/>
        <v>2</v>
      </c>
      <c r="AG48" s="10">
        <f t="shared" si="31"/>
        <v>5</v>
      </c>
      <c r="AH48" s="10">
        <f t="shared" si="32"/>
        <v>3</v>
      </c>
    </row>
    <row r="49" spans="1:35" x14ac:dyDescent="0.25">
      <c r="A49" s="4" t="str">
        <f>Subcategories!A49</f>
        <v>Security</v>
      </c>
      <c r="B49" s="4" t="str">
        <f>Subcategories!B49</f>
        <v>Dissuasion</v>
      </c>
      <c r="C49" s="8">
        <f t="shared" si="17"/>
        <v>3.4972159750844512E-3</v>
      </c>
      <c r="D49" s="9">
        <f>IF(Subcategories!D49&lt;&gt;"",Subcategories!D49/(1-Subcategories!D$64),"")</f>
        <v>3.7406483790523685E-3</v>
      </c>
      <c r="E49" s="9" t="str">
        <f>IF(Subcategories!E49&lt;&gt;"",Subcategories!E49/(1-Subcategories!E$64),"")</f>
        <v/>
      </c>
      <c r="F49" s="9">
        <f>IF(Subcategories!F49&lt;&gt;"",Subcategories!F49/(1-Subcategories!F$64),"")</f>
        <v>2.0512820512820517E-3</v>
      </c>
      <c r="G49" s="9">
        <f>IF(Subcategories!G49&lt;&gt;"",Subcategories!G49/(1-Subcategories!G$64),"")</f>
        <v>4.5599635202918376E-4</v>
      </c>
      <c r="H49" s="9">
        <f>IF(Subcategories!H49&lt;&gt;"",Subcategories!H49/(1-Subcategories!H$64),"")</f>
        <v>1.0438413361169101E-3</v>
      </c>
      <c r="I49" s="9">
        <f>IF(Subcategories!I49&lt;&gt;"",Subcategories!I49/(1-Subcategories!I$64),"")</f>
        <v>2.3855996530036871E-3</v>
      </c>
      <c r="J49" s="9">
        <f>IF(Subcategories!J49&lt;&gt;"",Subcategories!J49/(1-Subcategories!J$64),"")</f>
        <v>9.514747859181731E-4</v>
      </c>
      <c r="K49" s="9">
        <f>IF(Subcategories!K49&lt;&gt;"",Subcategories!K49/(1-Subcategories!K$64),"")</f>
        <v>3.3661315380631792E-3</v>
      </c>
      <c r="L49" s="9" t="str">
        <f>IF(Subcategories!L49&lt;&gt;"",Subcategories!L49/(1-Subcategories!L$64),"")</f>
        <v/>
      </c>
      <c r="M49" s="9">
        <f>IF(Subcategories!M49&lt;&gt;"",Subcategories!M49/(1-Subcategories!M$64),"")</f>
        <v>1.4940239043824703E-3</v>
      </c>
      <c r="N49" s="9">
        <f>IF(Subcategories!N49&lt;&gt;"",Subcategories!N49/(1-Subcategories!N$64),"")</f>
        <v>9.4256904866286718E-3</v>
      </c>
      <c r="O49" s="9">
        <f>IF(Subcategories!O49&lt;&gt;"",Subcategories!O49/(1-Subcategories!O$64),"")</f>
        <v>1.0057471264367816E-2</v>
      </c>
      <c r="Q49" s="9">
        <f t="shared" si="18"/>
        <v>4.5599635202918376E-4</v>
      </c>
      <c r="S49" s="10">
        <v>48</v>
      </c>
      <c r="T49" s="4" t="str">
        <f t="shared" si="19"/>
        <v>Security</v>
      </c>
      <c r="U49" s="4" t="str">
        <f t="shared" si="20"/>
        <v>Dissuasion</v>
      </c>
      <c r="V49" s="10">
        <f t="shared" si="21"/>
        <v>6</v>
      </c>
      <c r="W49" s="10">
        <f t="shared" si="22"/>
        <v>8</v>
      </c>
      <c r="X49" s="10">
        <f t="shared" si="23"/>
        <v>0</v>
      </c>
      <c r="Y49" s="10">
        <f t="shared" si="24"/>
        <v>4</v>
      </c>
      <c r="Z49" s="10">
        <f t="shared" si="25"/>
        <v>1</v>
      </c>
      <c r="AA49" s="10">
        <f t="shared" si="26"/>
        <v>2</v>
      </c>
      <c r="AB49" s="10">
        <f t="shared" si="27"/>
        <v>5</v>
      </c>
      <c r="AC49" s="10">
        <f t="shared" si="28"/>
        <v>2</v>
      </c>
      <c r="AD49" s="10">
        <f t="shared" si="29"/>
        <v>7</v>
      </c>
      <c r="AE49" s="10">
        <f t="shared" si="29"/>
        <v>0</v>
      </c>
      <c r="AF49" s="10">
        <f t="shared" si="30"/>
        <v>3</v>
      </c>
      <c r="AG49" s="10">
        <f t="shared" si="31"/>
        <v>21</v>
      </c>
      <c r="AH49" s="10">
        <f t="shared" si="32"/>
        <v>22</v>
      </c>
    </row>
    <row r="50" spans="1:35" x14ac:dyDescent="0.25">
      <c r="A50" s="4" t="str">
        <f>Subcategories!A50</f>
        <v>Security</v>
      </c>
      <c r="B50" s="4" t="str">
        <f>Subcategories!B50</f>
        <v>Industry</v>
      </c>
      <c r="C50" s="8">
        <f t="shared" si="17"/>
        <v>1.1170998495279453E-2</v>
      </c>
      <c r="D50" s="9">
        <f>IF(Subcategories!D50&lt;&gt;"",Subcategories!D50/(1-Subcategories!D$64),"")</f>
        <v>1.1845386533665835E-2</v>
      </c>
      <c r="E50" s="9">
        <f>IF(Subcategories!E50&lt;&gt;"",Subcategories!E50/(1-Subcategories!E$64),"")</f>
        <v>7.2022160664819935E-3</v>
      </c>
      <c r="F50" s="9">
        <f>IF(Subcategories!F50&lt;&gt;"",Subcategories!F50/(1-Subcategories!F$64),"")</f>
        <v>8.2051282051282069E-3</v>
      </c>
      <c r="G50" s="9">
        <f>IF(Subcategories!G50&lt;&gt;"",Subcategories!G50/(1-Subcategories!G$64),"")</f>
        <v>1.094391244870041E-2</v>
      </c>
      <c r="H50" s="9">
        <f>IF(Subcategories!H50&lt;&gt;"",Subcategories!H50/(1-Subcategories!H$64),"")</f>
        <v>1.7223382045929016E-2</v>
      </c>
      <c r="I50" s="9">
        <f>IF(Subcategories!I50&lt;&gt;"",Subcategories!I50/(1-Subcategories!I$64),"")</f>
        <v>2.2880069399262636E-2</v>
      </c>
      <c r="J50" s="9">
        <f>IF(Subcategories!J50&lt;&gt;"",Subcategories!J50/(1-Subcategories!J$64),"")</f>
        <v>7.6117982873453848E-3</v>
      </c>
      <c r="K50" s="9">
        <f>IF(Subcategories!K50&lt;&gt;"",Subcategories!K50/(1-Subcategories!K$64),"")</f>
        <v>5.6965302951838418E-3</v>
      </c>
      <c r="L50" s="9">
        <f>IF(Subcategories!L50&lt;&gt;"",Subcategories!L50/(1-Subcategories!L$64),"")</f>
        <v>4.5558086560364471E-3</v>
      </c>
      <c r="M50" s="9">
        <f>IF(Subcategories!M50&lt;&gt;"",Subcategories!M50/(1-Subcategories!M$64),"")</f>
        <v>1.5936254980079681E-2</v>
      </c>
      <c r="N50" s="9">
        <f>IF(Subcategories!N50&lt;&gt;"",Subcategories!N50/(1-Subcategories!N$64),"")</f>
        <v>1.3809732573432706E-2</v>
      </c>
      <c r="O50" s="9">
        <f>IF(Subcategories!O50&lt;&gt;"",Subcategories!O50/(1-Subcategories!O$64),"")</f>
        <v>8.1417624521072807E-3</v>
      </c>
      <c r="Q50" s="9">
        <f t="shared" si="18"/>
        <v>4.5558086560364471E-3</v>
      </c>
      <c r="S50" s="10">
        <v>49</v>
      </c>
      <c r="T50" s="4" t="str">
        <f t="shared" si="19"/>
        <v>Security</v>
      </c>
      <c r="U50" s="4" t="str">
        <f t="shared" si="20"/>
        <v>Industry</v>
      </c>
      <c r="V50" s="10">
        <f t="shared" si="21"/>
        <v>3</v>
      </c>
      <c r="W50" s="10">
        <f t="shared" si="22"/>
        <v>3</v>
      </c>
      <c r="X50" s="10">
        <f t="shared" si="23"/>
        <v>2</v>
      </c>
      <c r="Y50" s="10">
        <f t="shared" si="24"/>
        <v>2</v>
      </c>
      <c r="Z50" s="10">
        <f t="shared" si="25"/>
        <v>2</v>
      </c>
      <c r="AA50" s="10">
        <f t="shared" si="26"/>
        <v>4</v>
      </c>
      <c r="AB50" s="10">
        <f t="shared" si="27"/>
        <v>5</v>
      </c>
      <c r="AC50" s="10">
        <f t="shared" si="28"/>
        <v>2</v>
      </c>
      <c r="AD50" s="10">
        <f t="shared" ref="AD50:AE63" si="33">IF(K50&lt;&gt;"",ROUND(K50/$Q50,0),0)</f>
        <v>1</v>
      </c>
      <c r="AE50" s="10">
        <f t="shared" si="33"/>
        <v>1</v>
      </c>
      <c r="AF50" s="10">
        <f t="shared" si="30"/>
        <v>3</v>
      </c>
      <c r="AG50" s="10">
        <f t="shared" si="31"/>
        <v>3</v>
      </c>
      <c r="AH50" s="10">
        <f t="shared" si="32"/>
        <v>2</v>
      </c>
    </row>
    <row r="51" spans="1:35" x14ac:dyDescent="0.25">
      <c r="A51" s="4" t="str">
        <f>Subcategories!A51</f>
        <v>Security</v>
      </c>
      <c r="B51" s="4" t="str">
        <f>Subcategories!B51</f>
        <v>PassivePosture</v>
      </c>
      <c r="C51" s="8">
        <f t="shared" si="17"/>
        <v>7.6949777661250061E-4</v>
      </c>
      <c r="D51" s="9">
        <f>IF(Subcategories!D51&lt;&gt;"",Subcategories!D51/(1-Subcategories!D$64),"")</f>
        <v>6.2344139650872816E-4</v>
      </c>
      <c r="E51" s="9" t="str">
        <f>IF(Subcategories!E51&lt;&gt;"",Subcategories!E51/(1-Subcategories!E$64),"")</f>
        <v/>
      </c>
      <c r="F51" s="9" t="str">
        <f>IF(Subcategories!F51&lt;&gt;"",Subcategories!F51/(1-Subcategories!F$64),"")</f>
        <v/>
      </c>
      <c r="G51" s="9">
        <f>IF(Subcategories!G51&lt;&gt;"",Subcategories!G51/(1-Subcategories!G$64),"")</f>
        <v>4.5599635202918376E-4</v>
      </c>
      <c r="H51" s="9" t="str">
        <f>IF(Subcategories!H51&lt;&gt;"",Subcategories!H51/(1-Subcategories!H$64),"")</f>
        <v/>
      </c>
      <c r="I51" s="9">
        <f>IF(Subcategories!I51&lt;&gt;"",Subcategories!I51/(1-Subcategories!I$64),"")</f>
        <v>1.8434179136846674E-3</v>
      </c>
      <c r="J51" s="9" t="str">
        <f>IF(Subcategories!J51&lt;&gt;"",Subcategories!J51/(1-Subcategories!J$64),"")</f>
        <v/>
      </c>
      <c r="K51" s="9">
        <f>IF(Subcategories!K51&lt;&gt;"",Subcategories!K51/(1-Subcategories!K$64),"")</f>
        <v>7.7679958570688751E-4</v>
      </c>
      <c r="L51" s="9" t="str">
        <f>IF(Subcategories!L51&lt;&gt;"",Subcategories!L51/(1-Subcategories!L$64),"")</f>
        <v/>
      </c>
      <c r="M51" s="9" t="str">
        <f>IF(Subcategories!M51&lt;&gt;"",Subcategories!M51/(1-Subcategories!M$64),"")</f>
        <v/>
      </c>
      <c r="N51" s="9">
        <f>IF(Subcategories!N51&lt;&gt;"",Subcategories!N51/(1-Subcategories!N$64),"")</f>
        <v>4.3840420868040335E-4</v>
      </c>
      <c r="O51" s="9">
        <f>IF(Subcategories!O51&lt;&gt;"",Subcategories!O51/(1-Subcategories!O$64),"")</f>
        <v>4.7892720306513413E-4</v>
      </c>
      <c r="Q51" s="9">
        <f t="shared" si="18"/>
        <v>4.3840420868040335E-4</v>
      </c>
      <c r="S51" s="10">
        <v>50</v>
      </c>
      <c r="T51" s="4" t="str">
        <f t="shared" si="19"/>
        <v>Security</v>
      </c>
      <c r="U51" s="4" t="str">
        <f t="shared" si="20"/>
        <v>PassivePosture</v>
      </c>
      <c r="V51" s="10">
        <f t="shared" si="21"/>
        <v>1</v>
      </c>
      <c r="W51" s="10">
        <f t="shared" si="22"/>
        <v>1</v>
      </c>
      <c r="X51" s="10">
        <f t="shared" si="23"/>
        <v>0</v>
      </c>
      <c r="Y51" s="10">
        <f t="shared" si="24"/>
        <v>0</v>
      </c>
      <c r="Z51" s="10">
        <f t="shared" si="25"/>
        <v>1</v>
      </c>
      <c r="AA51" s="10">
        <f t="shared" si="26"/>
        <v>0</v>
      </c>
      <c r="AB51" s="10">
        <f t="shared" si="27"/>
        <v>4</v>
      </c>
      <c r="AC51" s="10">
        <f t="shared" si="28"/>
        <v>0</v>
      </c>
      <c r="AD51" s="10">
        <f t="shared" si="33"/>
        <v>2</v>
      </c>
      <c r="AE51" s="10">
        <f t="shared" si="33"/>
        <v>0</v>
      </c>
      <c r="AF51" s="10">
        <f t="shared" si="30"/>
        <v>0</v>
      </c>
      <c r="AG51" s="10">
        <f t="shared" si="31"/>
        <v>1</v>
      </c>
      <c r="AH51" s="10">
        <f t="shared" si="32"/>
        <v>1</v>
      </c>
    </row>
    <row r="52" spans="1:35" x14ac:dyDescent="0.25">
      <c r="A52" s="4" t="str">
        <f>Subcategories!A52</f>
        <v>Security</v>
      </c>
      <c r="B52" s="4" t="str">
        <f>Subcategories!B52</f>
        <v>Personal</v>
      </c>
      <c r="C52" s="8">
        <f t="shared" si="17"/>
        <v>4.7892720306513413E-4</v>
      </c>
      <c r="D52" s="9" t="str">
        <f>IF(Subcategories!D52&lt;&gt;"",Subcategories!D52/(1-Subcategories!D$64),"")</f>
        <v/>
      </c>
      <c r="E52" s="9" t="str">
        <f>IF(Subcategories!E52&lt;&gt;"",Subcategories!E52/(1-Subcategories!E$64),"")</f>
        <v/>
      </c>
      <c r="F52" s="9" t="str">
        <f>IF(Subcategories!F52&lt;&gt;"",Subcategories!F52/(1-Subcategories!F$64),"")</f>
        <v/>
      </c>
      <c r="G52" s="9" t="str">
        <f>IF(Subcategories!G52&lt;&gt;"",Subcategories!G52/(1-Subcategories!G$64),"")</f>
        <v/>
      </c>
      <c r="H52" s="9" t="str">
        <f>IF(Subcategories!H52&lt;&gt;"",Subcategories!H52/(1-Subcategories!H$64),"")</f>
        <v/>
      </c>
      <c r="I52" s="9" t="str">
        <f>IF(Subcategories!I52&lt;&gt;"",Subcategories!I52/(1-Subcategories!I$64),"")</f>
        <v/>
      </c>
      <c r="J52" s="9" t="str">
        <f>IF(Subcategories!J52&lt;&gt;"",Subcategories!J52/(1-Subcategories!J$64),"")</f>
        <v/>
      </c>
      <c r="K52" s="9" t="str">
        <f>IF(Subcategories!K52&lt;&gt;"",Subcategories!K52/(1-Subcategories!K$64),"")</f>
        <v/>
      </c>
      <c r="L52" s="9" t="str">
        <f>IF(Subcategories!L52&lt;&gt;"",Subcategories!L52/(1-Subcategories!L$64),"")</f>
        <v/>
      </c>
      <c r="M52" s="9" t="str">
        <f>IF(Subcategories!M52&lt;&gt;"",Subcategories!M52/(1-Subcategories!M$64),"")</f>
        <v/>
      </c>
      <c r="N52" s="9" t="str">
        <f>IF(Subcategories!N52&lt;&gt;"",Subcategories!N52/(1-Subcategories!N$64),"")</f>
        <v/>
      </c>
      <c r="O52" s="9">
        <f>IF(Subcategories!O52&lt;&gt;"",Subcategories!O52/(1-Subcategories!O$64),"")</f>
        <v>4.7892720306513413E-4</v>
      </c>
      <c r="Q52" s="9">
        <f t="shared" si="18"/>
        <v>4.7892720306513413E-4</v>
      </c>
      <c r="S52" s="10">
        <v>51</v>
      </c>
      <c r="T52" s="4" t="str">
        <f t="shared" si="19"/>
        <v>Security</v>
      </c>
      <c r="U52" s="4" t="str">
        <f t="shared" si="20"/>
        <v>Personal</v>
      </c>
      <c r="V52" s="10">
        <f t="shared" si="21"/>
        <v>0</v>
      </c>
      <c r="W52" s="10">
        <f t="shared" si="22"/>
        <v>0</v>
      </c>
      <c r="X52" s="10">
        <f t="shared" si="23"/>
        <v>0</v>
      </c>
      <c r="Y52" s="10">
        <f t="shared" si="24"/>
        <v>0</v>
      </c>
      <c r="Z52" s="10">
        <f t="shared" si="25"/>
        <v>0</v>
      </c>
      <c r="AA52" s="10">
        <f t="shared" si="26"/>
        <v>0</v>
      </c>
      <c r="AB52" s="10">
        <f t="shared" si="27"/>
        <v>0</v>
      </c>
      <c r="AC52" s="10">
        <f t="shared" si="28"/>
        <v>0</v>
      </c>
      <c r="AD52" s="10">
        <f t="shared" si="33"/>
        <v>0</v>
      </c>
      <c r="AE52" s="10">
        <f t="shared" si="33"/>
        <v>0</v>
      </c>
      <c r="AF52" s="10">
        <f t="shared" si="30"/>
        <v>0</v>
      </c>
      <c r="AG52" s="10">
        <f t="shared" si="31"/>
        <v>0</v>
      </c>
      <c r="AH52" s="10">
        <f t="shared" si="32"/>
        <v>1</v>
      </c>
    </row>
    <row r="53" spans="1:35" x14ac:dyDescent="0.25">
      <c r="A53" s="4" t="str">
        <f>Subcategories!A53</f>
        <v>Security</v>
      </c>
      <c r="B53" s="4" t="str">
        <f>Subcategories!B53</f>
        <v>Resilience</v>
      </c>
      <c r="C53" s="8">
        <f t="shared" si="17"/>
        <v>1.0720291887680436E-2</v>
      </c>
      <c r="D53" s="9">
        <f>IF(Subcategories!D53&lt;&gt;"",Subcategories!D53/(1-Subcategories!D$64),"")</f>
        <v>6.546134663341645E-3</v>
      </c>
      <c r="E53" s="9">
        <f>IF(Subcategories!E53&lt;&gt;"",Subcategories!E53/(1-Subcategories!E$64),"")</f>
        <v>1.966759002770083E-2</v>
      </c>
      <c r="F53" s="9">
        <f>IF(Subcategories!F53&lt;&gt;"",Subcategories!F53/(1-Subcategories!F$64),"")</f>
        <v>2.0512820512820517E-3</v>
      </c>
      <c r="G53" s="9">
        <f>IF(Subcategories!G53&lt;&gt;"",Subcategories!G53/(1-Subcategories!G$64),"")</f>
        <v>1.1399908800729594E-2</v>
      </c>
      <c r="H53" s="9">
        <f>IF(Subcategories!H53&lt;&gt;"",Subcategories!H53/(1-Subcategories!H$64),"")</f>
        <v>7.0459290187891432E-3</v>
      </c>
      <c r="I53" s="9">
        <f>IF(Subcategories!I53&lt;&gt;"",Subcategories!I53/(1-Subcategories!I$64),"")</f>
        <v>3.9037085230969426E-3</v>
      </c>
      <c r="J53" s="9">
        <f>IF(Subcategories!J53&lt;&gt;"",Subcategories!J53/(1-Subcategories!J$64),"")</f>
        <v>3.6156041864890576E-2</v>
      </c>
      <c r="K53" s="9">
        <f>IF(Subcategories!K53&lt;&gt;"",Subcategories!K53/(1-Subcategories!K$64),"")</f>
        <v>5.4375970999482126E-3</v>
      </c>
      <c r="L53" s="9">
        <f>IF(Subcategories!L53&lt;&gt;"",Subcategories!L53/(1-Subcategories!L$64),"")</f>
        <v>8.3523158694001516E-3</v>
      </c>
      <c r="M53" s="9">
        <f>IF(Subcategories!M53&lt;&gt;"",Subcategories!M53/(1-Subcategories!M$64),"")</f>
        <v>1.3446215139442233E-2</v>
      </c>
      <c r="N53" s="9">
        <f>IF(Subcategories!N53&lt;&gt;"",Subcategories!N53/(1-Subcategories!N$64),"")</f>
        <v>7.4528715475668571E-3</v>
      </c>
      <c r="O53" s="9">
        <f>IF(Subcategories!O53&lt;&gt;"",Subcategories!O53/(1-Subcategories!O$64),"")</f>
        <v>7.1839080459770114E-3</v>
      </c>
      <c r="Q53" s="9">
        <f t="shared" si="18"/>
        <v>2.0512820512820517E-3</v>
      </c>
      <c r="S53" s="10">
        <v>52</v>
      </c>
      <c r="T53" s="4" t="str">
        <f t="shared" si="19"/>
        <v>Security</v>
      </c>
      <c r="U53" s="4" t="str">
        <f t="shared" si="20"/>
        <v>Resilience</v>
      </c>
      <c r="V53" s="10">
        <f t="shared" si="21"/>
        <v>5</v>
      </c>
      <c r="W53" s="10">
        <f t="shared" si="22"/>
        <v>3</v>
      </c>
      <c r="X53" s="10">
        <f t="shared" si="23"/>
        <v>10</v>
      </c>
      <c r="Y53" s="10">
        <f t="shared" si="24"/>
        <v>1</v>
      </c>
      <c r="Z53" s="10">
        <f t="shared" si="25"/>
        <v>6</v>
      </c>
      <c r="AA53" s="10">
        <f t="shared" si="26"/>
        <v>3</v>
      </c>
      <c r="AB53" s="10">
        <f t="shared" si="27"/>
        <v>2</v>
      </c>
      <c r="AC53" s="10">
        <f t="shared" si="28"/>
        <v>18</v>
      </c>
      <c r="AD53" s="10">
        <f t="shared" si="33"/>
        <v>3</v>
      </c>
      <c r="AE53" s="10">
        <f t="shared" si="33"/>
        <v>4</v>
      </c>
      <c r="AF53" s="10">
        <f t="shared" si="30"/>
        <v>7</v>
      </c>
      <c r="AG53" s="10">
        <f t="shared" si="31"/>
        <v>4</v>
      </c>
      <c r="AH53" s="10">
        <f t="shared" si="32"/>
        <v>4</v>
      </c>
    </row>
    <row r="54" spans="1:35" x14ac:dyDescent="0.25">
      <c r="A54" s="4" t="str">
        <f>Subcategories!A54</f>
        <v>Security</v>
      </c>
      <c r="B54" s="4" t="str">
        <f>Subcategories!B54</f>
        <v>Security</v>
      </c>
      <c r="C54" s="8">
        <f t="shared" si="17"/>
        <v>8.9389910813622034E-2</v>
      </c>
      <c r="D54" s="9">
        <f>IF(Subcategories!D54&lt;&gt;"",Subcategories!D54/(1-Subcategories!D$64),"")</f>
        <v>8.9152119700748128E-2</v>
      </c>
      <c r="E54" s="9">
        <f>IF(Subcategories!E54&lt;&gt;"",Subcategories!E54/(1-Subcategories!E$64),"")</f>
        <v>0.10554016620498614</v>
      </c>
      <c r="F54" s="9">
        <f>IF(Subcategories!F54&lt;&gt;"",Subcategories!F54/(1-Subcategories!F$64),"")</f>
        <v>9.4358974358974362E-2</v>
      </c>
      <c r="G54" s="9">
        <f>IF(Subcategories!G54&lt;&gt;"",Subcategories!G54/(1-Subcategories!G$64),"")</f>
        <v>0.10579115367077063</v>
      </c>
      <c r="H54" s="9">
        <f>IF(Subcategories!H54&lt;&gt;"",Subcategories!H54/(1-Subcategories!H$64),"")</f>
        <v>0.10568893528183715</v>
      </c>
      <c r="I54" s="9">
        <f>IF(Subcategories!I54&lt;&gt;"",Subcategories!I54/(1-Subcategories!I$64),"")</f>
        <v>7.7423552374756024E-2</v>
      </c>
      <c r="J54" s="9">
        <f>IF(Subcategories!J54&lt;&gt;"",Subcategories!J54/(1-Subcategories!J$64),"")</f>
        <v>7.897240723120838E-2</v>
      </c>
      <c r="K54" s="9">
        <f>IF(Subcategories!K54&lt;&gt;"",Subcategories!K54/(1-Subcategories!K$64),"")</f>
        <v>8.8037286380113919E-2</v>
      </c>
      <c r="L54" s="9">
        <f>IF(Subcategories!L54&lt;&gt;"",Subcategories!L54/(1-Subcategories!L$64),"")</f>
        <v>8.5041761579347008E-2</v>
      </c>
      <c r="M54" s="9">
        <f>IF(Subcategories!M54&lt;&gt;"",Subcategories!M54/(1-Subcategories!M$64),"")</f>
        <v>0.11105577689243029</v>
      </c>
      <c r="N54" s="9">
        <f>IF(Subcategories!N54&lt;&gt;"",Subcategories!N54/(1-Subcategories!N$64),"")</f>
        <v>6.3130206049978085E-2</v>
      </c>
      <c r="O54" s="9">
        <f>IF(Subcategories!O54&lt;&gt;"",Subcategories!O54/(1-Subcategories!O$64),"")</f>
        <v>6.8486590038314171E-2</v>
      </c>
      <c r="Q54" s="9">
        <f t="shared" si="18"/>
        <v>6.3130206049978085E-2</v>
      </c>
      <c r="S54" s="10">
        <v>53</v>
      </c>
      <c r="T54" s="4" t="str">
        <f t="shared" si="19"/>
        <v>Security</v>
      </c>
      <c r="U54" s="4" t="str">
        <f t="shared" si="20"/>
        <v>Security</v>
      </c>
      <c r="V54" s="10">
        <f t="shared" si="21"/>
        <v>1</v>
      </c>
      <c r="W54" s="10">
        <f t="shared" si="22"/>
        <v>1</v>
      </c>
      <c r="X54" s="10">
        <f t="shared" si="23"/>
        <v>2</v>
      </c>
      <c r="Y54" s="10">
        <f t="shared" si="24"/>
        <v>1</v>
      </c>
      <c r="Z54" s="10">
        <f t="shared" si="25"/>
        <v>2</v>
      </c>
      <c r="AA54" s="10">
        <f t="shared" si="26"/>
        <v>2</v>
      </c>
      <c r="AB54" s="10">
        <f t="shared" si="27"/>
        <v>1</v>
      </c>
      <c r="AC54" s="10">
        <f t="shared" si="28"/>
        <v>1</v>
      </c>
      <c r="AD54" s="10">
        <f t="shared" si="33"/>
        <v>1</v>
      </c>
      <c r="AE54" s="10">
        <f t="shared" si="33"/>
        <v>1</v>
      </c>
      <c r="AF54" s="10">
        <f t="shared" si="30"/>
        <v>2</v>
      </c>
      <c r="AG54" s="10">
        <f t="shared" si="31"/>
        <v>1</v>
      </c>
      <c r="AH54" s="10">
        <f t="shared" si="32"/>
        <v>1</v>
      </c>
    </row>
    <row r="55" spans="1:35" x14ac:dyDescent="0.25">
      <c r="A55" s="4" t="str">
        <f>Subcategories!A55</f>
        <v>Security</v>
      </c>
      <c r="B55" s="4" t="str">
        <f>Subcategories!B55</f>
        <v>Strategy</v>
      </c>
      <c r="C55" s="8">
        <f t="shared" si="17"/>
        <v>1.7913094164247918E-2</v>
      </c>
      <c r="D55" s="9">
        <f>IF(Subcategories!D55&lt;&gt;"",Subcategories!D55/(1-Subcategories!D$64),"")</f>
        <v>3.0548628428927676E-2</v>
      </c>
      <c r="E55" s="9">
        <f>IF(Subcategories!E55&lt;&gt;"",Subcategories!E55/(1-Subcategories!E$64),"")</f>
        <v>1.7174515235457061E-2</v>
      </c>
      <c r="F55" s="9">
        <f>IF(Subcategories!F55&lt;&gt;"",Subcategories!F55/(1-Subcategories!F$64),"")</f>
        <v>1.0256410256410258E-2</v>
      </c>
      <c r="G55" s="9">
        <f>IF(Subcategories!G55&lt;&gt;"",Subcategories!G55/(1-Subcategories!G$64),"")</f>
        <v>1.5503875968992248E-2</v>
      </c>
      <c r="H55" s="9">
        <f>IF(Subcategories!H55&lt;&gt;"",Subcategories!H55/(1-Subcategories!H$64),"")</f>
        <v>3.3402922755741124E-2</v>
      </c>
      <c r="I55" s="9">
        <f>IF(Subcategories!I55&lt;&gt;"",Subcategories!I55/(1-Subcategories!I$64),"")</f>
        <v>1.3879852526566906E-2</v>
      </c>
      <c r="J55" s="9">
        <f>IF(Subcategories!J55&lt;&gt;"",Subcategories!J55/(1-Subcategories!J$64),"")</f>
        <v>1.9980970504281638E-2</v>
      </c>
      <c r="K55" s="9">
        <f>IF(Subcategories!K55&lt;&gt;"",Subcategories!K55/(1-Subcategories!K$64),"")</f>
        <v>1.1134127395132056E-2</v>
      </c>
      <c r="L55" s="9">
        <f>IF(Subcategories!L55&lt;&gt;"",Subcategories!L55/(1-Subcategories!L$64),"")</f>
        <v>2.657555049354594E-2</v>
      </c>
      <c r="M55" s="9">
        <f>IF(Subcategories!M55&lt;&gt;"",Subcategories!M55/(1-Subcategories!M$64),"")</f>
        <v>4.4820717131474107E-3</v>
      </c>
      <c r="N55" s="9">
        <f>IF(Subcategories!N55&lt;&gt;"",Subcategories!N55/(1-Subcategories!N$64),"")</f>
        <v>2.1481806225339763E-2</v>
      </c>
      <c r="O55" s="9">
        <f>IF(Subcategories!O55&lt;&gt;"",Subcategories!O55/(1-Subcategories!O$64),"")</f>
        <v>1.0536398467432949E-2</v>
      </c>
      <c r="Q55" s="9">
        <f t="shared" si="18"/>
        <v>4.4820717131474107E-3</v>
      </c>
      <c r="S55" s="10">
        <v>54</v>
      </c>
      <c r="T55" s="4" t="str">
        <f t="shared" si="19"/>
        <v>Security</v>
      </c>
      <c r="U55" s="4" t="str">
        <f t="shared" si="20"/>
        <v>Strategy</v>
      </c>
      <c r="V55" s="10">
        <f t="shared" si="21"/>
        <v>4</v>
      </c>
      <c r="W55" s="10">
        <f t="shared" si="22"/>
        <v>7</v>
      </c>
      <c r="X55" s="10">
        <f t="shared" si="23"/>
        <v>4</v>
      </c>
      <c r="Y55" s="10">
        <f t="shared" si="24"/>
        <v>2</v>
      </c>
      <c r="Z55" s="10">
        <f t="shared" si="25"/>
        <v>3</v>
      </c>
      <c r="AA55" s="10">
        <f t="shared" si="26"/>
        <v>7</v>
      </c>
      <c r="AB55" s="10">
        <f t="shared" si="27"/>
        <v>3</v>
      </c>
      <c r="AC55" s="10">
        <f t="shared" si="28"/>
        <v>4</v>
      </c>
      <c r="AD55" s="10">
        <f t="shared" si="33"/>
        <v>2</v>
      </c>
      <c r="AE55" s="10">
        <f t="shared" si="33"/>
        <v>6</v>
      </c>
      <c r="AF55" s="10">
        <f t="shared" si="30"/>
        <v>1</v>
      </c>
      <c r="AG55" s="10">
        <f t="shared" si="31"/>
        <v>5</v>
      </c>
      <c r="AH55" s="10">
        <f t="shared" si="32"/>
        <v>2</v>
      </c>
    </row>
    <row r="56" spans="1:35" x14ac:dyDescent="0.25">
      <c r="A56" s="4" t="str">
        <f>Subcategories!A56</f>
        <v>Stakeholders</v>
      </c>
      <c r="B56" s="4" t="str">
        <f>Subcategories!B56</f>
        <v>Academia</v>
      </c>
      <c r="C56" s="8">
        <f t="shared" si="17"/>
        <v>5.4131961582687717E-3</v>
      </c>
      <c r="D56" s="9">
        <f>IF(Subcategories!D56&lt;&gt;"",Subcategories!D56/(1-Subcategories!D$64),"")</f>
        <v>4.6758104738154607E-3</v>
      </c>
      <c r="E56" s="9">
        <f>IF(Subcategories!E56&lt;&gt;"",Subcategories!E56/(1-Subcategories!E$64),"")</f>
        <v>7.2022160664819935E-3</v>
      </c>
      <c r="F56" s="9" t="str">
        <f>IF(Subcategories!F56&lt;&gt;"",Subcategories!F56/(1-Subcategories!F$64),"")</f>
        <v/>
      </c>
      <c r="G56" s="9">
        <f>IF(Subcategories!G56&lt;&gt;"",Subcategories!G56/(1-Subcategories!G$64),"")</f>
        <v>2.7359781121751026E-3</v>
      </c>
      <c r="H56" s="9">
        <f>IF(Subcategories!H56&lt;&gt;"",Subcategories!H56/(1-Subcategories!H$64),"")</f>
        <v>8.6116910229645082E-3</v>
      </c>
      <c r="I56" s="9">
        <f>IF(Subcategories!I56&lt;&gt;"",Subcategories!I56/(1-Subcategories!I$64),"")</f>
        <v>1.0843634786380397E-3</v>
      </c>
      <c r="J56" s="9">
        <f>IF(Subcategories!J56&lt;&gt;"",Subcategories!J56/(1-Subcategories!J$64),"")</f>
        <v>4.7573739295908657E-3</v>
      </c>
      <c r="K56" s="9">
        <f>IF(Subcategories!K56&lt;&gt;"",Subcategories!K56/(1-Subcategories!K$64),"")</f>
        <v>8.5447954427757631E-3</v>
      </c>
      <c r="L56" s="9">
        <f>IF(Subcategories!L56&lt;&gt;"",Subcategories!L56/(1-Subcategories!L$64),"")</f>
        <v>1.1389521640091117E-2</v>
      </c>
      <c r="M56" s="9">
        <f>IF(Subcategories!M56&lt;&gt;"",Subcategories!M56/(1-Subcategories!M$64),"")</f>
        <v>2.4900398406374506E-3</v>
      </c>
      <c r="N56" s="9">
        <f>IF(Subcategories!N56&lt;&gt;"",Subcategories!N56/(1-Subcategories!N$64),"")</f>
        <v>6.1376589215256473E-3</v>
      </c>
      <c r="O56" s="9">
        <f>IF(Subcategories!O56&lt;&gt;"",Subcategories!O56/(1-Subcategories!O$64),"")</f>
        <v>1.9157088122605365E-3</v>
      </c>
      <c r="Q56" s="9">
        <f t="shared" si="18"/>
        <v>1.0843634786380397E-3</v>
      </c>
      <c r="S56" s="10">
        <v>55</v>
      </c>
      <c r="T56" s="4" t="str">
        <f t="shared" si="19"/>
        <v>Stakeholders</v>
      </c>
      <c r="U56" s="4" t="str">
        <f t="shared" si="20"/>
        <v>Academia</v>
      </c>
      <c r="V56" s="10">
        <f t="shared" si="21"/>
        <v>5</v>
      </c>
      <c r="W56" s="10">
        <f t="shared" si="22"/>
        <v>4</v>
      </c>
      <c r="X56" s="10">
        <f t="shared" si="23"/>
        <v>7</v>
      </c>
      <c r="Y56" s="10">
        <f t="shared" si="24"/>
        <v>0</v>
      </c>
      <c r="Z56" s="10">
        <f t="shared" si="25"/>
        <v>3</v>
      </c>
      <c r="AA56" s="10">
        <f t="shared" si="26"/>
        <v>8</v>
      </c>
      <c r="AB56" s="10">
        <f t="shared" si="27"/>
        <v>1</v>
      </c>
      <c r="AC56" s="10">
        <f t="shared" si="28"/>
        <v>4</v>
      </c>
      <c r="AD56" s="10">
        <f t="shared" si="33"/>
        <v>8</v>
      </c>
      <c r="AE56" s="10">
        <f t="shared" si="33"/>
        <v>11</v>
      </c>
      <c r="AF56" s="10">
        <f t="shared" si="30"/>
        <v>2</v>
      </c>
      <c r="AG56" s="10">
        <f t="shared" si="31"/>
        <v>6</v>
      </c>
      <c r="AH56" s="10">
        <f t="shared" si="32"/>
        <v>2</v>
      </c>
    </row>
    <row r="57" spans="1:35" x14ac:dyDescent="0.25">
      <c r="A57" s="4" t="str">
        <f>Subcategories!A57</f>
        <v>Stakeholders</v>
      </c>
      <c r="B57" s="4" t="str">
        <f>Subcategories!B57</f>
        <v>General</v>
      </c>
      <c r="C57" s="8">
        <f t="shared" si="17"/>
        <v>1.2425424710270376E-2</v>
      </c>
      <c r="D57" s="9">
        <f>IF(Subcategories!D57&lt;&gt;"",Subcategories!D57/(1-Subcategories!D$64),"")</f>
        <v>4.3640897755610969E-3</v>
      </c>
      <c r="E57" s="9">
        <f>IF(Subcategories!E57&lt;&gt;"",Subcategories!E57/(1-Subcategories!E$64),"")</f>
        <v>8.0332409972299155E-3</v>
      </c>
      <c r="F57" s="9" t="str">
        <f>IF(Subcategories!F57&lt;&gt;"",Subcategories!F57/(1-Subcategories!F$64),"")</f>
        <v/>
      </c>
      <c r="G57" s="9">
        <f>IF(Subcategories!G57&lt;&gt;"",Subcategories!G57/(1-Subcategories!G$64),"")</f>
        <v>2.2799817601459188E-3</v>
      </c>
      <c r="H57" s="9">
        <f>IF(Subcategories!H57&lt;&gt;"",Subcategories!H57/(1-Subcategories!H$64),"")</f>
        <v>7.8288100208768249E-3</v>
      </c>
      <c r="I57" s="9">
        <f>IF(Subcategories!I57&lt;&gt;"",Subcategories!I57/(1-Subcategories!I$64),"")</f>
        <v>1.149425287356322E-2</v>
      </c>
      <c r="J57" s="9">
        <f>IF(Subcategories!J57&lt;&gt;"",Subcategories!J57/(1-Subcategories!J$64),"")</f>
        <v>2.8544243577545196E-2</v>
      </c>
      <c r="K57" s="9">
        <f>IF(Subcategories!K57&lt;&gt;"",Subcategories!K57/(1-Subcategories!K$64),"")</f>
        <v>2.200932159502848E-2</v>
      </c>
      <c r="L57" s="9">
        <f>IF(Subcategories!L57&lt;&gt;"",Subcategories!L57/(1-Subcategories!L$64),"")</f>
        <v>1.9741837509491267E-2</v>
      </c>
      <c r="M57" s="9">
        <f>IF(Subcategories!M57&lt;&gt;"",Subcategories!M57/(1-Subcategories!M$64),"")</f>
        <v>1.7430278884462153E-2</v>
      </c>
      <c r="N57" s="9">
        <f>IF(Subcategories!N57&lt;&gt;"",Subcategories!N57/(1-Subcategories!N$64),"")</f>
        <v>9.2064883822884705E-3</v>
      </c>
      <c r="O57" s="9">
        <f>IF(Subcategories!O57&lt;&gt;"",Subcategories!O57/(1-Subcategories!O$64),"")</f>
        <v>5.74712643678161E-3</v>
      </c>
      <c r="Q57" s="9">
        <f t="shared" si="18"/>
        <v>2.2799817601459188E-3</v>
      </c>
      <c r="S57" s="10">
        <v>56</v>
      </c>
      <c r="T57" s="4" t="str">
        <f t="shared" si="19"/>
        <v>Stakeholders</v>
      </c>
      <c r="U57" s="4" t="str">
        <f t="shared" si="20"/>
        <v>General</v>
      </c>
      <c r="V57" s="10">
        <f t="shared" si="21"/>
        <v>5</v>
      </c>
      <c r="W57" s="10">
        <f t="shared" si="22"/>
        <v>2</v>
      </c>
      <c r="X57" s="10">
        <f t="shared" si="23"/>
        <v>4</v>
      </c>
      <c r="Y57" s="10">
        <f t="shared" si="24"/>
        <v>0</v>
      </c>
      <c r="Z57" s="10">
        <f t="shared" si="25"/>
        <v>1</v>
      </c>
      <c r="AA57" s="10">
        <f t="shared" si="26"/>
        <v>3</v>
      </c>
      <c r="AB57" s="10">
        <f t="shared" si="27"/>
        <v>5</v>
      </c>
      <c r="AC57" s="10">
        <f t="shared" si="28"/>
        <v>13</v>
      </c>
      <c r="AD57" s="10">
        <f t="shared" si="33"/>
        <v>10</v>
      </c>
      <c r="AE57" s="10">
        <f t="shared" si="33"/>
        <v>9</v>
      </c>
      <c r="AF57" s="10">
        <f t="shared" si="30"/>
        <v>8</v>
      </c>
      <c r="AG57" s="10">
        <f t="shared" si="31"/>
        <v>4</v>
      </c>
      <c r="AH57" s="10">
        <f t="shared" si="32"/>
        <v>3</v>
      </c>
    </row>
    <row r="58" spans="1:35" x14ac:dyDescent="0.25">
      <c r="A58" s="4" t="str">
        <f>Subcategories!A58</f>
        <v>Stakeholders</v>
      </c>
      <c r="B58" s="4" t="str">
        <f>Subcategories!B58</f>
        <v>Government</v>
      </c>
      <c r="C58" s="8">
        <f t="shared" si="17"/>
        <v>5.1187667314698711E-2</v>
      </c>
      <c r="D58" s="9">
        <f>IF(Subcategories!D58&lt;&gt;"",Subcategories!D58/(1-Subcategories!D$64),"")</f>
        <v>7.2007481296758102E-2</v>
      </c>
      <c r="E58" s="9">
        <f>IF(Subcategories!E58&lt;&gt;"",Subcategories!E58/(1-Subcategories!E$64),"")</f>
        <v>4.3490304709141274E-2</v>
      </c>
      <c r="F58" s="9">
        <f>IF(Subcategories!F58&lt;&gt;"",Subcategories!F58/(1-Subcategories!F$64),"")</f>
        <v>1.3333333333333334E-2</v>
      </c>
      <c r="G58" s="9">
        <f>IF(Subcategories!G58&lt;&gt;"",Subcategories!G58/(1-Subcategories!G$64),"")</f>
        <v>7.8431372549019607E-2</v>
      </c>
      <c r="H58" s="9">
        <f>IF(Subcategories!H58&lt;&gt;"",Subcategories!H58/(1-Subcategories!H$64),"")</f>
        <v>5.1148225469728602E-2</v>
      </c>
      <c r="I58" s="9">
        <f>IF(Subcategories!I58&lt;&gt;"",Subcategories!I58/(1-Subcategories!I$64),"")</f>
        <v>4.294079375406637E-2</v>
      </c>
      <c r="J58" s="9">
        <f>IF(Subcategories!J58&lt;&gt;"",Subcategories!J58/(1-Subcategories!J$64),"")</f>
        <v>3.4253092293054239E-2</v>
      </c>
      <c r="K58" s="9">
        <f>IF(Subcategories!K58&lt;&gt;"",Subcategories!K58/(1-Subcategories!K$64),"")</f>
        <v>6.5510098394614177E-2</v>
      </c>
      <c r="L58" s="9">
        <f>IF(Subcategories!L58&lt;&gt;"",Subcategories!L58/(1-Subcategories!L$64),"")</f>
        <v>4.2520880789673504E-2</v>
      </c>
      <c r="M58" s="9">
        <f>IF(Subcategories!M58&lt;&gt;"",Subcategories!M58/(1-Subcategories!M$64),"")</f>
        <v>4.1832669322709168E-2</v>
      </c>
      <c r="N58" s="9">
        <f>IF(Subcategories!N58&lt;&gt;"",Subcategories!N58/(1-Subcategories!N$64),"")</f>
        <v>6.269180184129769E-2</v>
      </c>
      <c r="O58" s="9">
        <f>IF(Subcategories!O58&lt;&gt;"",Subcategories!O58/(1-Subcategories!O$64),"")</f>
        <v>6.6091954022988508E-2</v>
      </c>
      <c r="Q58" s="9">
        <f t="shared" si="18"/>
        <v>1.3333333333333334E-2</v>
      </c>
      <c r="S58" s="10">
        <v>57</v>
      </c>
      <c r="T58" s="4" t="str">
        <f t="shared" si="19"/>
        <v>Stakeholders</v>
      </c>
      <c r="U58" s="4" t="str">
        <f t="shared" si="20"/>
        <v>Government</v>
      </c>
      <c r="V58" s="10">
        <f t="shared" si="21"/>
        <v>4</v>
      </c>
      <c r="W58" s="10">
        <f t="shared" si="22"/>
        <v>5</v>
      </c>
      <c r="X58" s="10">
        <f t="shared" si="23"/>
        <v>3</v>
      </c>
      <c r="Y58" s="10">
        <f t="shared" si="24"/>
        <v>1</v>
      </c>
      <c r="Z58" s="10">
        <f t="shared" si="25"/>
        <v>6</v>
      </c>
      <c r="AA58" s="10">
        <f t="shared" si="26"/>
        <v>4</v>
      </c>
      <c r="AB58" s="10">
        <f t="shared" si="27"/>
        <v>3</v>
      </c>
      <c r="AC58" s="10">
        <f t="shared" si="28"/>
        <v>3</v>
      </c>
      <c r="AD58" s="10">
        <f t="shared" si="33"/>
        <v>5</v>
      </c>
      <c r="AE58" s="10">
        <f t="shared" si="33"/>
        <v>3</v>
      </c>
      <c r="AF58" s="10">
        <f t="shared" si="30"/>
        <v>3</v>
      </c>
      <c r="AG58" s="10">
        <f t="shared" si="31"/>
        <v>5</v>
      </c>
      <c r="AH58" s="10">
        <f t="shared" si="32"/>
        <v>5</v>
      </c>
    </row>
    <row r="59" spans="1:35" x14ac:dyDescent="0.25">
      <c r="A59" s="4" t="str">
        <f>Subcategories!A59</f>
        <v>Stakeholders</v>
      </c>
      <c r="B59" s="4" t="str">
        <f>Subcategories!B59</f>
        <v>Infrastructure</v>
      </c>
      <c r="C59" s="8">
        <f t="shared" si="17"/>
        <v>1.7928116671856103E-2</v>
      </c>
      <c r="D59" s="9">
        <f>IF(Subcategories!D59&lt;&gt;"",Subcategories!D59/(1-Subcategories!D$64),"")</f>
        <v>3.1172069825436407E-2</v>
      </c>
      <c r="E59" s="9">
        <f>IF(Subcategories!E59&lt;&gt;"",Subcategories!E59/(1-Subcategories!E$64),"")</f>
        <v>1.6343490304709142E-2</v>
      </c>
      <c r="F59" s="9">
        <f>IF(Subcategories!F59&lt;&gt;"",Subcategories!F59/(1-Subcategories!F$64),"")</f>
        <v>1.9487179487179488E-2</v>
      </c>
      <c r="G59" s="9">
        <f>IF(Subcategories!G59&lt;&gt;"",Subcategories!G59/(1-Subcategories!G$64),"")</f>
        <v>7.7519379844961239E-3</v>
      </c>
      <c r="H59" s="9">
        <f>IF(Subcategories!H59&lt;&gt;"",Subcategories!H59/(1-Subcategories!H$64),"")</f>
        <v>1.2004175365344465E-2</v>
      </c>
      <c r="I59" s="9">
        <f>IF(Subcategories!I59&lt;&gt;"",Subcategories!I59/(1-Subcategories!I$64),"")</f>
        <v>1.7675124701800046E-2</v>
      </c>
      <c r="J59" s="9">
        <f>IF(Subcategories!J59&lt;&gt;"",Subcategories!J59/(1-Subcategories!J$64),"")</f>
        <v>3.4253092293054239E-2</v>
      </c>
      <c r="K59" s="9">
        <f>IF(Subcategories!K59&lt;&gt;"",Subcategories!K59/(1-Subcategories!K$64),"")</f>
        <v>1.3723459347488347E-2</v>
      </c>
      <c r="L59" s="9">
        <f>IF(Subcategories!L59&lt;&gt;"",Subcategories!L59/(1-Subcategories!L$64),"")</f>
        <v>1.6704631738800303E-2</v>
      </c>
      <c r="M59" s="9">
        <f>IF(Subcategories!M59&lt;&gt;"",Subcategories!M59/(1-Subcategories!M$64),"")</f>
        <v>1.0458167330677292E-2</v>
      </c>
      <c r="N59" s="9">
        <f>IF(Subcategories!N59&lt;&gt;"",Subcategories!N59/(1-Subcategories!N$64),"")</f>
        <v>1.1617711530030689E-2</v>
      </c>
      <c r="O59" s="9">
        <f>IF(Subcategories!O59&lt;&gt;"",Subcategories!O59/(1-Subcategories!O$64),"")</f>
        <v>2.3946360153256706E-2</v>
      </c>
      <c r="Q59" s="9">
        <f t="shared" si="18"/>
        <v>7.7519379844961239E-3</v>
      </c>
      <c r="S59" s="10">
        <v>58</v>
      </c>
      <c r="T59" s="4" t="str">
        <f t="shared" si="19"/>
        <v>Stakeholders</v>
      </c>
      <c r="U59" s="4" t="str">
        <f t="shared" si="20"/>
        <v>Infrastructure</v>
      </c>
      <c r="V59" s="10">
        <f t="shared" si="21"/>
        <v>2</v>
      </c>
      <c r="W59" s="10">
        <f t="shared" si="22"/>
        <v>4</v>
      </c>
      <c r="X59" s="10">
        <f t="shared" si="23"/>
        <v>2</v>
      </c>
      <c r="Y59" s="10">
        <f t="shared" si="24"/>
        <v>3</v>
      </c>
      <c r="Z59" s="10">
        <f t="shared" si="25"/>
        <v>1</v>
      </c>
      <c r="AA59" s="10">
        <f t="shared" si="26"/>
        <v>2</v>
      </c>
      <c r="AB59" s="10">
        <f t="shared" si="27"/>
        <v>2</v>
      </c>
      <c r="AC59" s="10">
        <f t="shared" si="28"/>
        <v>4</v>
      </c>
      <c r="AD59" s="10">
        <f t="shared" si="33"/>
        <v>2</v>
      </c>
      <c r="AE59" s="10">
        <f t="shared" si="33"/>
        <v>2</v>
      </c>
      <c r="AF59" s="10">
        <f t="shared" si="30"/>
        <v>1</v>
      </c>
      <c r="AG59" s="10">
        <f t="shared" si="31"/>
        <v>1</v>
      </c>
      <c r="AH59" s="10">
        <f t="shared" si="32"/>
        <v>3</v>
      </c>
    </row>
    <row r="60" spans="1:35" x14ac:dyDescent="0.25">
      <c r="A60" s="4" t="str">
        <f>Subcategories!A60</f>
        <v>Stakeholders</v>
      </c>
      <c r="B60" s="4" t="str">
        <f>Subcategories!B60</f>
        <v>Media</v>
      </c>
      <c r="C60" s="8">
        <f t="shared" si="17"/>
        <v>2.1188299536721559E-4</v>
      </c>
      <c r="D60" s="9" t="str">
        <f>IF(Subcategories!D60&lt;&gt;"",Subcategories!D60/(1-Subcategories!D$64),"")</f>
        <v/>
      </c>
      <c r="E60" s="9" t="str">
        <f>IF(Subcategories!E60&lt;&gt;"",Subcategories!E60/(1-Subcategories!E$64),"")</f>
        <v/>
      </c>
      <c r="F60" s="9" t="str">
        <f>IF(Subcategories!F60&lt;&gt;"",Subcategories!F60/(1-Subcategories!F$64),"")</f>
        <v/>
      </c>
      <c r="G60" s="9" t="str">
        <f>IF(Subcategories!G60&lt;&gt;"",Subcategories!G60/(1-Subcategories!G$64),"")</f>
        <v/>
      </c>
      <c r="H60" s="9">
        <f>IF(Subcategories!H60&lt;&gt;"",Subcategories!H60/(1-Subcategories!H$64),"")</f>
        <v>2.6096033402922753E-4</v>
      </c>
      <c r="I60" s="9">
        <f>IF(Subcategories!I60&lt;&gt;"",Subcategories!I60/(1-Subcategories!I$64),"")</f>
        <v>1.0843634786380395E-4</v>
      </c>
      <c r="J60" s="9" t="str">
        <f>IF(Subcategories!J60&lt;&gt;"",Subcategories!J60/(1-Subcategories!J$64),"")</f>
        <v/>
      </c>
      <c r="K60" s="9">
        <f>IF(Subcategories!K60&lt;&gt;"",Subcategories!K60/(1-Subcategories!K$64),"")</f>
        <v>2.5893319523562919E-4</v>
      </c>
      <c r="L60" s="9" t="str">
        <f>IF(Subcategories!L60&lt;&gt;"",Subcategories!L60/(1-Subcategories!L$64),"")</f>
        <v/>
      </c>
      <c r="M60" s="9" t="str">
        <f>IF(Subcategories!M60&lt;&gt;"",Subcategories!M60/(1-Subcategories!M$64),"")</f>
        <v/>
      </c>
      <c r="N60" s="9">
        <f>IF(Subcategories!N60&lt;&gt;"",Subcategories!N60/(1-Subcategories!N$64),"")</f>
        <v>2.1920210434020167E-4</v>
      </c>
      <c r="O60" s="9" t="str">
        <f>IF(Subcategories!O60&lt;&gt;"",Subcategories!O60/(1-Subcategories!O$64),"")</f>
        <v/>
      </c>
      <c r="Q60" s="9">
        <f t="shared" si="18"/>
        <v>1.0843634786380395E-4</v>
      </c>
      <c r="S60" s="10">
        <v>59</v>
      </c>
      <c r="T60" s="4" t="str">
        <f t="shared" si="19"/>
        <v>Stakeholders</v>
      </c>
      <c r="U60" s="4" t="str">
        <f t="shared" si="20"/>
        <v>Media</v>
      </c>
      <c r="V60" s="10">
        <f t="shared" si="21"/>
        <v>1</v>
      </c>
      <c r="W60" s="10">
        <f t="shared" si="22"/>
        <v>0</v>
      </c>
      <c r="X60" s="10">
        <f t="shared" si="23"/>
        <v>0</v>
      </c>
      <c r="Y60" s="10">
        <f t="shared" si="24"/>
        <v>0</v>
      </c>
      <c r="Z60" s="10">
        <f t="shared" si="25"/>
        <v>0</v>
      </c>
      <c r="AA60" s="10">
        <f t="shared" si="26"/>
        <v>2</v>
      </c>
      <c r="AB60" s="10">
        <f t="shared" si="27"/>
        <v>1</v>
      </c>
      <c r="AC60" s="10">
        <f t="shared" si="28"/>
        <v>0</v>
      </c>
      <c r="AD60" s="10">
        <f t="shared" si="33"/>
        <v>2</v>
      </c>
      <c r="AE60" s="10">
        <f t="shared" si="33"/>
        <v>0</v>
      </c>
      <c r="AF60" s="10">
        <f t="shared" si="30"/>
        <v>0</v>
      </c>
      <c r="AG60" s="10">
        <f t="shared" si="31"/>
        <v>2</v>
      </c>
      <c r="AH60" s="10">
        <f t="shared" si="32"/>
        <v>0</v>
      </c>
    </row>
    <row r="61" spans="1:35" x14ac:dyDescent="0.25">
      <c r="A61" s="4" t="str">
        <f>Subcategories!A61</f>
        <v>Stakeholders</v>
      </c>
      <c r="B61" s="4" t="str">
        <f>Subcategories!B61</f>
        <v>NGO</v>
      </c>
      <c r="C61" s="8">
        <f t="shared" si="17"/>
        <v>4.3960750252420639E-4</v>
      </c>
      <c r="D61" s="9" t="str">
        <f>IF(Subcategories!D61&lt;&gt;"",Subcategories!D61/(1-Subcategories!D$64),"")</f>
        <v/>
      </c>
      <c r="E61" s="9">
        <f>IF(Subcategories!E61&lt;&gt;"",Subcategories!E61/(1-Subcategories!E$64),"")</f>
        <v>2.7700831024930745E-4</v>
      </c>
      <c r="F61" s="9" t="str">
        <f>IF(Subcategories!F61&lt;&gt;"",Subcategories!F61/(1-Subcategories!F$64),"")</f>
        <v/>
      </c>
      <c r="G61" s="9" t="str">
        <f>IF(Subcategories!G61&lt;&gt;"",Subcategories!G61/(1-Subcategories!G$64),"")</f>
        <v/>
      </c>
      <c r="H61" s="9">
        <f>IF(Subcategories!H61&lt;&gt;"",Subcategories!H61/(1-Subcategories!H$64),"")</f>
        <v>7.8288100208768259E-4</v>
      </c>
      <c r="I61" s="9" t="str">
        <f>IF(Subcategories!I61&lt;&gt;"",Subcategories!I61/(1-Subcategories!I$64),"")</f>
        <v/>
      </c>
      <c r="J61" s="9" t="str">
        <f>IF(Subcategories!J61&lt;&gt;"",Subcategories!J61/(1-Subcategories!J$64),"")</f>
        <v/>
      </c>
      <c r="K61" s="9">
        <f>IF(Subcategories!K61&lt;&gt;"",Subcategories!K61/(1-Subcategories!K$64),"")</f>
        <v>2.5893319523562919E-4</v>
      </c>
      <c r="L61" s="9" t="str">
        <f>IF(Subcategories!L61&lt;&gt;"",Subcategories!L61/(1-Subcategories!L$64),"")</f>
        <v/>
      </c>
      <c r="M61" s="9" t="str">
        <f>IF(Subcategories!M61&lt;&gt;"",Subcategories!M61/(1-Subcategories!M$64),"")</f>
        <v/>
      </c>
      <c r="N61" s="9" t="str">
        <f>IF(Subcategories!N61&lt;&gt;"",Subcategories!N61/(1-Subcategories!N$64),"")</f>
        <v/>
      </c>
      <c r="O61" s="9" t="str">
        <f>IF(Subcategories!O61&lt;&gt;"",Subcategories!O61/(1-Subcategories!O$64),"")</f>
        <v/>
      </c>
      <c r="Q61" s="9">
        <f t="shared" si="18"/>
        <v>2.5893319523562919E-4</v>
      </c>
      <c r="S61" s="10">
        <v>60</v>
      </c>
      <c r="T61" s="4" t="str">
        <f t="shared" si="19"/>
        <v>Stakeholders</v>
      </c>
      <c r="U61" s="4" t="str">
        <f t="shared" si="20"/>
        <v>NGO</v>
      </c>
      <c r="V61" s="10">
        <f t="shared" si="21"/>
        <v>0</v>
      </c>
      <c r="W61" s="10">
        <f t="shared" si="22"/>
        <v>0</v>
      </c>
      <c r="X61" s="10">
        <f t="shared" si="23"/>
        <v>1</v>
      </c>
      <c r="Y61" s="10">
        <f t="shared" si="24"/>
        <v>0</v>
      </c>
      <c r="Z61" s="10">
        <f t="shared" si="25"/>
        <v>0</v>
      </c>
      <c r="AA61" s="10">
        <f t="shared" si="26"/>
        <v>3</v>
      </c>
      <c r="AB61" s="10">
        <f t="shared" si="27"/>
        <v>0</v>
      </c>
      <c r="AC61" s="10">
        <f t="shared" si="28"/>
        <v>0</v>
      </c>
      <c r="AD61" s="10">
        <f t="shared" si="33"/>
        <v>1</v>
      </c>
      <c r="AE61" s="10">
        <f t="shared" si="33"/>
        <v>0</v>
      </c>
      <c r="AF61" s="10">
        <f t="shared" si="30"/>
        <v>0</v>
      </c>
      <c r="AG61" s="10">
        <f t="shared" si="31"/>
        <v>0</v>
      </c>
      <c r="AH61" s="10">
        <f t="shared" si="32"/>
        <v>0</v>
      </c>
    </row>
    <row r="62" spans="1:35" x14ac:dyDescent="0.25">
      <c r="A62" s="4" t="str">
        <f>Subcategories!A62</f>
        <v>Stakeholders</v>
      </c>
      <c r="B62" s="4" t="str">
        <f>Subcategories!B62</f>
        <v>Person</v>
      </c>
      <c r="C62" s="8">
        <f t="shared" si="17"/>
        <v>1.334790039476972E-2</v>
      </c>
      <c r="D62" s="9">
        <f>IF(Subcategories!D62&lt;&gt;"",Subcategories!D62/(1-Subcategories!D$64),"")</f>
        <v>6.2344139650872803E-3</v>
      </c>
      <c r="E62" s="9">
        <f>IF(Subcategories!E62&lt;&gt;"",Subcategories!E62/(1-Subcategories!E$64),"")</f>
        <v>1.1634349030470914E-2</v>
      </c>
      <c r="F62" s="9">
        <f>IF(Subcategories!F62&lt;&gt;"",Subcategories!F62/(1-Subcategories!F$64),"")</f>
        <v>1.6410256410256414E-2</v>
      </c>
      <c r="G62" s="9">
        <f>IF(Subcategories!G62&lt;&gt;"",Subcategories!G62/(1-Subcategories!G$64),"")</f>
        <v>1.094391244870041E-2</v>
      </c>
      <c r="H62" s="9">
        <f>IF(Subcategories!H62&lt;&gt;"",Subcategories!H62/(1-Subcategories!H$64),"")</f>
        <v>1.4091858037578286E-2</v>
      </c>
      <c r="I62" s="9">
        <f>IF(Subcategories!I62&lt;&gt;"",Subcategories!I62/(1-Subcategories!I$64),"")</f>
        <v>1.1168943829971807E-2</v>
      </c>
      <c r="J62" s="9">
        <f>IF(Subcategories!J62&lt;&gt;"",Subcategories!J62/(1-Subcategories!J$64),"")</f>
        <v>2.8544243577545195E-3</v>
      </c>
      <c r="K62" s="9">
        <f>IF(Subcategories!K62&lt;&gt;"",Subcategories!K62/(1-Subcategories!K$64),"")</f>
        <v>5.9554634904194718E-3</v>
      </c>
      <c r="L62" s="9">
        <f>IF(Subcategories!L62&lt;&gt;"",Subcategories!L62/(1-Subcategories!L$64),"")</f>
        <v>2.4297646165527716E-2</v>
      </c>
      <c r="M62" s="9">
        <f>IF(Subcategories!M62&lt;&gt;"",Subcategories!M62/(1-Subcategories!M$64),"")</f>
        <v>4.0338645418326699E-2</v>
      </c>
      <c r="N62" s="9">
        <f>IF(Subcategories!N62&lt;&gt;"",Subcategories!N62/(1-Subcategories!N$64),"")</f>
        <v>1.3371328364752303E-2</v>
      </c>
      <c r="O62" s="9">
        <f>IF(Subcategories!O62&lt;&gt;"",Subcategories!O62/(1-Subcategories!O$64),"")</f>
        <v>2.873563218390805E-3</v>
      </c>
      <c r="Q62" s="9">
        <f t="shared" si="18"/>
        <v>2.8544243577545195E-3</v>
      </c>
      <c r="S62" s="10">
        <v>61</v>
      </c>
      <c r="T62" s="4" t="str">
        <f t="shared" si="19"/>
        <v>Stakeholders</v>
      </c>
      <c r="U62" s="4" t="str">
        <f t="shared" si="20"/>
        <v>Person</v>
      </c>
      <c r="V62" s="10">
        <f t="shared" si="21"/>
        <v>5</v>
      </c>
      <c r="W62" s="10">
        <f t="shared" si="22"/>
        <v>2</v>
      </c>
      <c r="X62" s="10">
        <f t="shared" si="23"/>
        <v>4</v>
      </c>
      <c r="Y62" s="10">
        <f t="shared" si="24"/>
        <v>6</v>
      </c>
      <c r="Z62" s="10">
        <f t="shared" si="25"/>
        <v>4</v>
      </c>
      <c r="AA62" s="10">
        <f t="shared" si="26"/>
        <v>5</v>
      </c>
      <c r="AB62" s="10">
        <f t="shared" si="27"/>
        <v>4</v>
      </c>
      <c r="AC62" s="10">
        <f t="shared" si="28"/>
        <v>1</v>
      </c>
      <c r="AD62" s="10">
        <f t="shared" si="33"/>
        <v>2</v>
      </c>
      <c r="AE62" s="10">
        <f t="shared" si="33"/>
        <v>9</v>
      </c>
      <c r="AF62" s="10">
        <f t="shared" si="30"/>
        <v>14</v>
      </c>
      <c r="AG62" s="10">
        <f t="shared" si="31"/>
        <v>5</v>
      </c>
      <c r="AH62" s="10">
        <f t="shared" si="32"/>
        <v>1</v>
      </c>
    </row>
    <row r="63" spans="1:35" x14ac:dyDescent="0.25">
      <c r="A63" s="4" t="str">
        <f>Subcategories!A63</f>
        <v>Stakeholders</v>
      </c>
      <c r="B63" s="4" t="str">
        <f>Subcategories!B63</f>
        <v>Private</v>
      </c>
      <c r="C63" s="8">
        <f t="shared" si="17"/>
        <v>3.4841649318137553E-2</v>
      </c>
      <c r="D63" s="9">
        <f>IF(Subcategories!D63&lt;&gt;"",Subcategories!D63/(1-Subcategories!D$64),"")</f>
        <v>6.327930174563591E-2</v>
      </c>
      <c r="E63" s="9">
        <f>IF(Subcategories!E63&lt;&gt;"",Subcategories!E63/(1-Subcategories!E$64),"")</f>
        <v>4.0720221606648198E-2</v>
      </c>
      <c r="F63" s="9">
        <f>IF(Subcategories!F63&lt;&gt;"",Subcategories!F63/(1-Subcategories!F$64),"")</f>
        <v>1.7435897435897438E-2</v>
      </c>
      <c r="G63" s="9">
        <f>IF(Subcategories!G63&lt;&gt;"",Subcategories!G63/(1-Subcategories!G$64),"")</f>
        <v>3.0551755585955312E-2</v>
      </c>
      <c r="H63" s="9">
        <f>IF(Subcategories!H63&lt;&gt;"",Subcategories!H63/(1-Subcategories!H$64),"")</f>
        <v>2.9227557411273482E-2</v>
      </c>
      <c r="I63" s="9">
        <f>IF(Subcategories!I63&lt;&gt;"",Subcategories!I63/(1-Subcategories!I$64),"")</f>
        <v>3.502494036000868E-2</v>
      </c>
      <c r="J63" s="9">
        <f>IF(Subcategories!J63&lt;&gt;"",Subcategories!J63/(1-Subcategories!J$64),"")</f>
        <v>1.9029495718363463E-2</v>
      </c>
      <c r="K63" s="9">
        <f>IF(Subcategories!K63&lt;&gt;"",Subcategories!K63/(1-Subcategories!K$64),"")</f>
        <v>4.1688244432936297E-2</v>
      </c>
      <c r="L63" s="9">
        <f>IF(Subcategories!L63&lt;&gt;"",Subcategories!L63/(1-Subcategories!L$64),"")</f>
        <v>2.3538344722854973E-2</v>
      </c>
      <c r="M63" s="9">
        <f>IF(Subcategories!M63&lt;&gt;"",Subcategories!M63/(1-Subcategories!M$64),"")</f>
        <v>4.830677290836654E-2</v>
      </c>
      <c r="N63" s="9">
        <f>IF(Subcategories!N63&lt;&gt;"",Subcategories!N63/(1-Subcategories!N$64),"")</f>
        <v>4.8224462954844373E-2</v>
      </c>
      <c r="O63" s="9">
        <f>IF(Subcategories!O63&lt;&gt;"",Subcategories!O63/(1-Subcategories!O$64),"")</f>
        <v>2.1072796934865898E-2</v>
      </c>
      <c r="Q63" s="9">
        <f t="shared" si="18"/>
        <v>1.7435897435897438E-2</v>
      </c>
      <c r="S63" s="10">
        <v>62</v>
      </c>
      <c r="T63" s="4" t="str">
        <f t="shared" si="19"/>
        <v>Stakeholders</v>
      </c>
      <c r="U63" s="4" t="str">
        <f t="shared" si="20"/>
        <v>Private</v>
      </c>
      <c r="V63" s="10">
        <f t="shared" si="21"/>
        <v>2</v>
      </c>
      <c r="W63" s="10">
        <f t="shared" si="22"/>
        <v>4</v>
      </c>
      <c r="X63" s="10">
        <f t="shared" si="23"/>
        <v>2</v>
      </c>
      <c r="Y63" s="10">
        <f t="shared" si="24"/>
        <v>1</v>
      </c>
      <c r="Z63" s="10">
        <f t="shared" si="25"/>
        <v>2</v>
      </c>
      <c r="AA63" s="10">
        <f t="shared" si="26"/>
        <v>2</v>
      </c>
      <c r="AB63" s="10">
        <f t="shared" si="27"/>
        <v>2</v>
      </c>
      <c r="AC63" s="10">
        <f t="shared" si="28"/>
        <v>1</v>
      </c>
      <c r="AD63" s="10">
        <f t="shared" si="33"/>
        <v>2</v>
      </c>
      <c r="AE63" s="10">
        <f t="shared" si="33"/>
        <v>1</v>
      </c>
      <c r="AF63" s="10">
        <f t="shared" si="30"/>
        <v>3</v>
      </c>
      <c r="AG63" s="10">
        <f t="shared" si="31"/>
        <v>3</v>
      </c>
      <c r="AH63" s="10">
        <f t="shared" si="32"/>
        <v>1</v>
      </c>
    </row>
    <row r="64" spans="1:35" x14ac:dyDescent="0.25">
      <c r="A64" s="11" t="s">
        <v>16</v>
      </c>
      <c r="B64" s="11" t="s">
        <v>16</v>
      </c>
      <c r="C64" s="12"/>
      <c r="D64" s="13">
        <f>SUM(D2:D63)</f>
        <v>0.99999999999999978</v>
      </c>
      <c r="E64" s="13">
        <f>SUM(E2:E63)</f>
        <v>1</v>
      </c>
      <c r="F64" s="13">
        <f>SUM(F2:F63)</f>
        <v>1</v>
      </c>
      <c r="G64" s="13">
        <f t="shared" ref="G64:J64" si="34">SUM(G2:G63)</f>
        <v>1.0000000000000002</v>
      </c>
      <c r="H64" s="13">
        <f t="shared" ref="H64" si="35">SUM(H2:H63)</f>
        <v>0.99999999999999967</v>
      </c>
      <c r="I64" s="13">
        <f>SUM(I2:I63)</f>
        <v>1.0000000000000002</v>
      </c>
      <c r="J64" s="13">
        <f t="shared" si="34"/>
        <v>0.99999999999999989</v>
      </c>
      <c r="K64" s="13">
        <f t="shared" ref="K64:L64" si="36">SUM(K2:K63)</f>
        <v>0.99999999999999967</v>
      </c>
      <c r="L64" s="13">
        <f t="shared" si="36"/>
        <v>1.0000000000000002</v>
      </c>
      <c r="M64" s="13">
        <f>SUM(M2:M63)</f>
        <v>0.99999999999999989</v>
      </c>
      <c r="N64" s="13">
        <f>SUM(N2:N63)</f>
        <v>1</v>
      </c>
      <c r="O64" s="13">
        <f>SUM(O2:O63)</f>
        <v>0.99999999999999978</v>
      </c>
      <c r="W64" s="14">
        <f>SUM(W2:W63)</f>
        <v>211</v>
      </c>
      <c r="X64" s="14">
        <f>SUM(X2:X63)</f>
        <v>170</v>
      </c>
      <c r="Y64" s="14">
        <f>SUM(Y2:Y63)</f>
        <v>256</v>
      </c>
      <c r="Z64" s="14">
        <f>SUM(Z2:Z63)</f>
        <v>150</v>
      </c>
      <c r="AA64" s="14">
        <f t="shared" ref="AA64" si="37">SUM(AA2:AA63)</f>
        <v>173</v>
      </c>
      <c r="AB64" s="14">
        <f t="shared" ref="AB64:AC64" si="38">SUM(AB2:AB63)</f>
        <v>267</v>
      </c>
      <c r="AC64" s="14">
        <f t="shared" si="38"/>
        <v>190</v>
      </c>
      <c r="AD64" s="14">
        <f t="shared" ref="AD64:AE64" si="39">SUM(AD2:AD63)</f>
        <v>174</v>
      </c>
      <c r="AE64" s="14">
        <f t="shared" si="39"/>
        <v>213</v>
      </c>
      <c r="AF64" s="14">
        <f t="shared" ref="AF64" si="40">SUM(AF2:AF63)</f>
        <v>213</v>
      </c>
      <c r="AG64" s="14">
        <f>SUM(AG2:AG63)</f>
        <v>306</v>
      </c>
      <c r="AH64" s="14">
        <f>SUM(AH2:AH63)</f>
        <v>309</v>
      </c>
      <c r="AI64" s="14"/>
    </row>
  </sheetData>
  <phoneticPr fontId="2" type="noConversion"/>
  <conditionalFormatting sqref="N62:O62 D62:I62">
    <cfRule type="cellIs" dxfId="56" priority="318" operator="lessThanOrEqual">
      <formula>$C62*(1-#REF!)</formula>
    </cfRule>
    <cfRule type="cellIs" dxfId="55" priority="319" operator="greaterThanOrEqual">
      <formula>$C62*(1+#REF!)</formula>
    </cfRule>
  </conditionalFormatting>
  <conditionalFormatting sqref="N62:O62 D62:I62">
    <cfRule type="cellIs" dxfId="54" priority="320" operator="between">
      <formula>$C62*(1-#REF!)</formula>
      <formula>$C62*(1+#REF!)</formula>
    </cfRule>
  </conditionalFormatting>
  <conditionalFormatting sqref="D62:J62 M62:O62">
    <cfRule type="cellIs" dxfId="53" priority="321" operator="lessThan">
      <formula>$C62*(1-#REF!)</formula>
    </cfRule>
    <cfRule type="cellIs" dxfId="52" priority="322" operator="greaterThan">
      <formula>$C62*(1+#REF!)</formula>
    </cfRule>
  </conditionalFormatting>
  <conditionalFormatting sqref="D62:F62 H62 J62 M62:O62">
    <cfRule type="cellIs" dxfId="51" priority="53" operator="lessThanOrEqual">
      <formula>$C62*(1-#REF!)</formula>
    </cfRule>
    <cfRule type="cellIs" dxfId="50" priority="54" operator="greaterThanOrEqual">
      <formula>$C62*(1+#REF!)</formula>
    </cfRule>
  </conditionalFormatting>
  <conditionalFormatting sqref="D62:F62 H62 J62 M62:O62">
    <cfRule type="cellIs" dxfId="49" priority="55" operator="between">
      <formula>$C62*(1-#REF!)</formula>
      <formula>$C62*(1+#REF!)</formula>
    </cfRule>
  </conditionalFormatting>
  <conditionalFormatting sqref="K62">
    <cfRule type="cellIs" dxfId="48" priority="18" operator="lessThan">
      <formula>$C62*(1-#REF!)</formula>
    </cfRule>
    <cfRule type="cellIs" dxfId="47" priority="19" operator="greaterThan">
      <formula>$C62*(1+#REF!)</formula>
    </cfRule>
  </conditionalFormatting>
  <conditionalFormatting sqref="K62">
    <cfRule type="cellIs" dxfId="46" priority="15" operator="lessThanOrEqual">
      <formula>$C62*(1-#REF!)</formula>
    </cfRule>
    <cfRule type="cellIs" dxfId="45" priority="16" operator="greaterThanOrEqual">
      <formula>$C62*(1+#REF!)</formula>
    </cfRule>
  </conditionalFormatting>
  <conditionalFormatting sqref="K62">
    <cfRule type="cellIs" dxfId="44" priority="17" operator="between">
      <formula>$C62*(1-#REF!)</formula>
      <formula>$C62*(1+#REF!)</formula>
    </cfRule>
  </conditionalFormatting>
  <conditionalFormatting sqref="L62">
    <cfRule type="cellIs" dxfId="43" priority="10" operator="lessThan">
      <formula>$C62*(1-#REF!)</formula>
    </cfRule>
    <cfRule type="cellIs" dxfId="42" priority="11" operator="greaterThan">
      <formula>$C62*(1+#REF!)</formula>
    </cfRule>
  </conditionalFormatting>
  <conditionalFormatting sqref="L62">
    <cfRule type="cellIs" dxfId="41" priority="7" operator="lessThanOrEqual">
      <formula>$C62*(1-#REF!)</formula>
    </cfRule>
    <cfRule type="cellIs" dxfId="40" priority="8" operator="greaterThanOrEqual">
      <formula>$C62*(1+#REF!)</formula>
    </cfRule>
  </conditionalFormatting>
  <conditionalFormatting sqref="L62">
    <cfRule type="cellIs" dxfId="39" priority="9" operator="between">
      <formula>$C62*(1-#REF!)</formula>
      <formula>$C62*(1+#REF!)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2" operator="between" id="{805EC73A-66F8-4E1E-8A29-189FC6EB055F}">
            <xm:f>$C2*(1-Parameters!$B$2)</xm:f>
            <xm:f>$C2*(1+Parameters!$B$2)</xm:f>
            <x14:dxf>
              <font>
                <color theme="9" tint="-0.24994659260841701"/>
              </font>
            </x14:dxf>
          </x14:cfRule>
          <xm:sqref>D2:J63 M2:O63</xm:sqref>
        </x14:conditionalFormatting>
        <x14:conditionalFormatting xmlns:xm="http://schemas.microsoft.com/office/excel/2006/main">
          <x14:cfRule type="cellIs" priority="50" stopIfTrue="1" operator="lessThanOrEqual" id="{B266D1E1-A467-48DD-A6D1-42B144A6A167}">
            <xm:f>$C2*(1-Parameters!$B$2)</xm:f>
            <x14:dxf>
              <font>
                <color rgb="FFFF0000"/>
              </font>
            </x14:dxf>
          </x14:cfRule>
          <x14:cfRule type="cellIs" priority="51" stopIfTrue="1" operator="greaterThanOrEqual" id="{D07EA445-2007-4912-A35F-3E263395D311}">
            <xm:f>$C2*(1+Parameters!$B$2)</xm:f>
            <x14:dxf>
              <font>
                <color rgb="FF0070C0"/>
              </font>
            </x14:dxf>
          </x14:cfRule>
          <xm:sqref>D2:J63 M2:O63</xm:sqref>
        </x14:conditionalFormatting>
        <x14:conditionalFormatting xmlns:xm="http://schemas.microsoft.com/office/excel/2006/main">
          <x14:cfRule type="cellIs" priority="36" operator="between" id="{A3E53D08-FBBA-4669-AD97-8CAD235EB0AE}">
            <xm:f>$V2*(1-Parameters!$B$3)</xm:f>
            <xm:f>$V2*(1+Parameters!$B$3)</xm:f>
            <x14:dxf>
              <font>
                <color theme="9" tint="-0.24994659260841701"/>
              </font>
            </x14:dxf>
          </x14:cfRule>
          <xm:sqref>W2:AC63 AF2:AH63</xm:sqref>
        </x14:conditionalFormatting>
        <x14:conditionalFormatting xmlns:xm="http://schemas.microsoft.com/office/excel/2006/main">
          <x14:cfRule type="cellIs" priority="34" stopIfTrue="1" operator="lessThanOrEqual" id="{B335F92F-363E-4552-A2FC-CB8FFB1004E5}">
            <xm:f>$V2*(1-Parameters!$B$3)</xm:f>
            <x14:dxf>
              <font>
                <color rgb="FFFF0000"/>
              </font>
            </x14:dxf>
          </x14:cfRule>
          <x14:cfRule type="cellIs" priority="35" stopIfTrue="1" operator="greaterThanOrEqual" id="{C9C3533A-41D1-49B2-BB22-9F7182D29CDA}">
            <xm:f>$V2*(1+Parameters!$B$3)</xm:f>
            <x14:dxf>
              <font>
                <color rgb="FF0070C0"/>
              </font>
            </x14:dxf>
          </x14:cfRule>
          <xm:sqref>W2:AC63 AF2:AH63</xm:sqref>
        </x14:conditionalFormatting>
        <x14:conditionalFormatting xmlns:xm="http://schemas.microsoft.com/office/excel/2006/main">
          <x14:cfRule type="cellIs" priority="14" operator="between" id="{322A0B23-3CE1-40D1-8F97-4B36C1B5C6BA}">
            <xm:f>$C2*(1-Parameters!$B$2)</xm:f>
            <xm:f>$C2*(1+Parameters!$B$2)</xm:f>
            <x14:dxf>
              <font>
                <color theme="9" tint="-0.24994659260841701"/>
              </font>
            </x14:dxf>
          </x14:cfRule>
          <xm:sqref>K2:K63</xm:sqref>
        </x14:conditionalFormatting>
        <x14:conditionalFormatting xmlns:xm="http://schemas.microsoft.com/office/excel/2006/main">
          <x14:cfRule type="cellIs" priority="12" stopIfTrue="1" operator="lessThanOrEqual" id="{3E8B4039-68EC-44D8-93DA-190C146B7B9C}">
            <xm:f>$C2*(1-Parameters!$B$2)</xm:f>
            <x14:dxf>
              <font>
                <color rgb="FFFF0000"/>
              </font>
            </x14:dxf>
          </x14:cfRule>
          <x14:cfRule type="cellIs" priority="13" stopIfTrue="1" operator="greaterThanOrEqual" id="{A485D70A-A328-493A-8DAB-39F8EA4A2448}">
            <xm:f>$C2*(1+Parameters!$B$2)</xm:f>
            <x14:dxf>
              <font>
                <color rgb="FF0070C0"/>
              </font>
            </x14:dxf>
          </x14:cfRule>
          <xm:sqref>K2:K63</xm:sqref>
        </x14:conditionalFormatting>
        <x14:conditionalFormatting xmlns:xm="http://schemas.microsoft.com/office/excel/2006/main">
          <x14:cfRule type="cellIs" priority="6" operator="between" id="{343F32C4-68CC-4110-8FCD-458AB1DCB6B3}">
            <xm:f>$C2*(1-Parameters!$B$2)</xm:f>
            <xm:f>$C2*(1+Parameters!$B$2)</xm:f>
            <x14:dxf>
              <font>
                <color theme="9" tint="-0.24994659260841701"/>
              </font>
            </x14:dxf>
          </x14:cfRule>
          <xm:sqref>L2:L63</xm:sqref>
        </x14:conditionalFormatting>
        <x14:conditionalFormatting xmlns:xm="http://schemas.microsoft.com/office/excel/2006/main">
          <x14:cfRule type="cellIs" priority="4" stopIfTrue="1" operator="lessThanOrEqual" id="{4AE59DFB-A49C-44E0-8C67-5B766B04207E}">
            <xm:f>$C2*(1-Parameters!$B$2)</xm:f>
            <x14:dxf>
              <font>
                <color rgb="FFFF0000"/>
              </font>
            </x14:dxf>
          </x14:cfRule>
          <x14:cfRule type="cellIs" priority="5" stopIfTrue="1" operator="greaterThanOrEqual" id="{3425437C-5D44-4C3F-8FD6-3B2A644DC696}">
            <xm:f>$C2*(1+Parameters!$B$2)</xm:f>
            <x14:dxf>
              <font>
                <color rgb="FF0070C0"/>
              </font>
            </x14:dxf>
          </x14:cfRule>
          <xm:sqref>L2:L63</xm:sqref>
        </x14:conditionalFormatting>
        <x14:conditionalFormatting xmlns:xm="http://schemas.microsoft.com/office/excel/2006/main">
          <x14:cfRule type="cellIs" priority="3" operator="between" id="{DA88D793-49C6-4839-B3F9-BEADFC1DABAB}">
            <xm:f>$V2*(1-Parameters!$B$3)</xm:f>
            <xm:f>$V2*(1+Parameters!$B$3)</xm:f>
            <x14:dxf>
              <font>
                <color theme="9" tint="-0.24994659260841701"/>
              </font>
            </x14:dxf>
          </x14:cfRule>
          <xm:sqref>AD2:AE63</xm:sqref>
        </x14:conditionalFormatting>
        <x14:conditionalFormatting xmlns:xm="http://schemas.microsoft.com/office/excel/2006/main">
          <x14:cfRule type="cellIs" priority="1" stopIfTrue="1" operator="lessThanOrEqual" id="{284507CD-68A8-467B-9D89-4891BC88F406}">
            <xm:f>$V2*(1-Parameters!$B$3)</xm:f>
            <x14:dxf>
              <font>
                <color rgb="FFFF0000"/>
              </font>
            </x14:dxf>
          </x14:cfRule>
          <x14:cfRule type="cellIs" priority="2" stopIfTrue="1" operator="greaterThanOrEqual" id="{8A32A517-6C52-48CB-953C-9C41CBCC1ACB}">
            <xm:f>$V2*(1+Parameters!$B$3)</xm:f>
            <x14:dxf>
              <font>
                <color rgb="FF0070C0"/>
              </font>
            </x14:dxf>
          </x14:cfRule>
          <xm:sqref>AD2:AE63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61D6-5723-4E96-889C-D36D48060CFF}">
  <sheetPr codeName="Planilha7">
    <tabColor rgb="FFC00000"/>
  </sheetPr>
  <dimension ref="A1:C12"/>
  <sheetViews>
    <sheetView workbookViewId="0">
      <selection sqref="A1:C1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258</v>
      </c>
      <c r="C2">
        <v>3.3725490196078428E-2</v>
      </c>
    </row>
    <row r="3" spans="1:3" x14ac:dyDescent="0.25">
      <c r="A3" s="1" t="s">
        <v>75</v>
      </c>
      <c r="B3">
        <v>163</v>
      </c>
      <c r="C3">
        <v>2.1307189542483659E-2</v>
      </c>
    </row>
    <row r="4" spans="1:3" x14ac:dyDescent="0.25">
      <c r="A4" s="1" t="s">
        <v>7</v>
      </c>
      <c r="B4">
        <v>291</v>
      </c>
      <c r="C4">
        <v>3.8039215686274511E-2</v>
      </c>
    </row>
    <row r="5" spans="1:3" x14ac:dyDescent="0.25">
      <c r="A5" s="1" t="s">
        <v>8</v>
      </c>
      <c r="B5">
        <v>439</v>
      </c>
      <c r="C5">
        <v>5.738562091503268E-2</v>
      </c>
    </row>
    <row r="6" spans="1:3" x14ac:dyDescent="0.25">
      <c r="A6" s="1" t="s">
        <v>9</v>
      </c>
      <c r="B6">
        <v>359</v>
      </c>
      <c r="C6">
        <v>4.6928104575163401E-2</v>
      </c>
    </row>
    <row r="7" spans="1:3" x14ac:dyDescent="0.25">
      <c r="A7" s="1" t="s">
        <v>10</v>
      </c>
      <c r="B7">
        <v>82</v>
      </c>
      <c r="C7">
        <v>1.0718954248366013E-2</v>
      </c>
    </row>
    <row r="8" spans="1:3" x14ac:dyDescent="0.25">
      <c r="A8" s="1" t="s">
        <v>11</v>
      </c>
      <c r="B8">
        <v>514</v>
      </c>
      <c r="C8">
        <v>6.7189542483660131E-2</v>
      </c>
    </row>
    <row r="9" spans="1:3" x14ac:dyDescent="0.25">
      <c r="A9" s="1" t="s">
        <v>19</v>
      </c>
      <c r="B9">
        <v>519</v>
      </c>
      <c r="C9">
        <v>6.7843137254901958E-2</v>
      </c>
    </row>
    <row r="10" spans="1:3" x14ac:dyDescent="0.25">
      <c r="A10" s="1" t="s">
        <v>17</v>
      </c>
      <c r="B10">
        <v>583</v>
      </c>
      <c r="C10">
        <v>7.6209150326797384E-2</v>
      </c>
    </row>
    <row r="11" spans="1:3" x14ac:dyDescent="0.25">
      <c r="A11" s="1" t="s">
        <v>2</v>
      </c>
      <c r="B11">
        <v>4442</v>
      </c>
      <c r="C11">
        <v>0.58065359477124179</v>
      </c>
    </row>
    <row r="12" spans="1:3" x14ac:dyDescent="0.25">
      <c r="A12" s="1" t="s">
        <v>16</v>
      </c>
      <c r="B12">
        <v>7650</v>
      </c>
      <c r="C1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0DA7-8963-4CF6-BB74-CF5FCC98F1E3}">
  <sheetPr codeName="Planilha8">
    <tabColor rgb="FFC00000"/>
  </sheetPr>
  <dimension ref="A1:D53"/>
  <sheetViews>
    <sheetView workbookViewId="0">
      <selection activeCell="L25" sqref="L25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12</v>
      </c>
      <c r="D2">
        <v>1.5686274509803921E-3</v>
      </c>
    </row>
    <row r="3" spans="1:4" x14ac:dyDescent="0.25">
      <c r="A3" t="s">
        <v>1</v>
      </c>
      <c r="B3" s="1" t="s">
        <v>21</v>
      </c>
      <c r="C3">
        <v>83</v>
      </c>
      <c r="D3">
        <v>1.0849673202614379E-2</v>
      </c>
    </row>
    <row r="4" spans="1:4" x14ac:dyDescent="0.25">
      <c r="A4" t="s">
        <v>1</v>
      </c>
      <c r="B4" s="1" t="s">
        <v>22</v>
      </c>
      <c r="C4">
        <v>75</v>
      </c>
      <c r="D4">
        <v>9.8039215686274508E-3</v>
      </c>
    </row>
    <row r="5" spans="1:4" x14ac:dyDescent="0.25">
      <c r="A5" t="s">
        <v>1</v>
      </c>
      <c r="B5" s="1" t="s">
        <v>23</v>
      </c>
      <c r="C5">
        <v>1</v>
      </c>
      <c r="D5">
        <v>1.3071895424836603E-4</v>
      </c>
    </row>
    <row r="6" spans="1:4" x14ac:dyDescent="0.25">
      <c r="A6" t="s">
        <v>1</v>
      </c>
      <c r="B6" s="1" t="s">
        <v>24</v>
      </c>
      <c r="C6">
        <v>79</v>
      </c>
      <c r="D6">
        <v>1.0326797385620916E-2</v>
      </c>
    </row>
    <row r="7" spans="1:4" x14ac:dyDescent="0.25">
      <c r="A7" t="s">
        <v>1</v>
      </c>
      <c r="B7" s="1" t="s">
        <v>25</v>
      </c>
      <c r="C7">
        <v>8</v>
      </c>
      <c r="D7">
        <v>1.0457516339869282E-3</v>
      </c>
    </row>
    <row r="8" spans="1:4" x14ac:dyDescent="0.25">
      <c r="A8" t="s">
        <v>75</v>
      </c>
      <c r="B8" s="1" t="s">
        <v>76</v>
      </c>
      <c r="C8">
        <v>3</v>
      </c>
      <c r="D8">
        <v>3.9215686274509802E-4</v>
      </c>
    </row>
    <row r="9" spans="1:4" x14ac:dyDescent="0.25">
      <c r="A9" t="s">
        <v>75</v>
      </c>
      <c r="B9" s="1" t="s">
        <v>77</v>
      </c>
      <c r="C9">
        <v>33</v>
      </c>
      <c r="D9">
        <v>4.3137254901960782E-3</v>
      </c>
    </row>
    <row r="10" spans="1:4" x14ac:dyDescent="0.25">
      <c r="A10" t="s">
        <v>75</v>
      </c>
      <c r="B10" s="1" t="s">
        <v>78</v>
      </c>
      <c r="C10">
        <v>35</v>
      </c>
      <c r="D10">
        <v>4.5751633986928107E-3</v>
      </c>
    </row>
    <row r="11" spans="1:4" x14ac:dyDescent="0.25">
      <c r="A11" t="s">
        <v>75</v>
      </c>
      <c r="B11" s="1" t="s">
        <v>79</v>
      </c>
      <c r="C11">
        <v>30</v>
      </c>
      <c r="D11">
        <v>3.9215686274509803E-3</v>
      </c>
    </row>
    <row r="12" spans="1:4" x14ac:dyDescent="0.25">
      <c r="A12" t="s">
        <v>75</v>
      </c>
      <c r="B12" s="1" t="s">
        <v>28</v>
      </c>
      <c r="C12">
        <v>62</v>
      </c>
      <c r="D12">
        <v>8.1045751633986932E-3</v>
      </c>
    </row>
    <row r="13" spans="1:4" x14ac:dyDescent="0.25">
      <c r="A13" t="s">
        <v>7</v>
      </c>
      <c r="B13" s="1" t="s">
        <v>26</v>
      </c>
      <c r="C13">
        <v>98</v>
      </c>
      <c r="D13">
        <v>1.2810457516339869E-2</v>
      </c>
    </row>
    <row r="14" spans="1:4" x14ac:dyDescent="0.25">
      <c r="A14" t="s">
        <v>7</v>
      </c>
      <c r="B14" s="1" t="s">
        <v>27</v>
      </c>
      <c r="C14">
        <v>193</v>
      </c>
      <c r="D14">
        <v>2.522875816993464E-2</v>
      </c>
    </row>
    <row r="15" spans="1:4" x14ac:dyDescent="0.25">
      <c r="A15" t="s">
        <v>8</v>
      </c>
      <c r="B15" s="1" t="s">
        <v>29</v>
      </c>
      <c r="C15">
        <v>52</v>
      </c>
      <c r="D15">
        <v>6.7973856209150325E-3</v>
      </c>
    </row>
    <row r="16" spans="1:4" x14ac:dyDescent="0.25">
      <c r="A16" t="s">
        <v>8</v>
      </c>
      <c r="B16" s="1" t="s">
        <v>30</v>
      </c>
      <c r="C16">
        <v>130</v>
      </c>
      <c r="D16">
        <v>1.699346405228758E-2</v>
      </c>
    </row>
    <row r="17" spans="1:4" x14ac:dyDescent="0.25">
      <c r="A17" t="s">
        <v>8</v>
      </c>
      <c r="B17" s="1" t="s">
        <v>31</v>
      </c>
      <c r="C17">
        <v>67</v>
      </c>
      <c r="D17">
        <v>8.7581699346405226E-3</v>
      </c>
    </row>
    <row r="18" spans="1:4" x14ac:dyDescent="0.25">
      <c r="A18" t="s">
        <v>8</v>
      </c>
      <c r="B18" s="1" t="s">
        <v>32</v>
      </c>
      <c r="C18">
        <v>33</v>
      </c>
      <c r="D18">
        <v>4.3137254901960782E-3</v>
      </c>
    </row>
    <row r="19" spans="1:4" x14ac:dyDescent="0.25">
      <c r="A19" t="s">
        <v>8</v>
      </c>
      <c r="B19" s="1" t="s">
        <v>33</v>
      </c>
      <c r="C19">
        <v>20</v>
      </c>
      <c r="D19">
        <v>2.6143790849673201E-3</v>
      </c>
    </row>
    <row r="20" spans="1:4" x14ac:dyDescent="0.25">
      <c r="A20" t="s">
        <v>8</v>
      </c>
      <c r="B20" s="1" t="s">
        <v>34</v>
      </c>
      <c r="C20">
        <v>29</v>
      </c>
      <c r="D20">
        <v>3.7908496732026145E-3</v>
      </c>
    </row>
    <row r="21" spans="1:4" x14ac:dyDescent="0.25">
      <c r="A21" t="s">
        <v>8</v>
      </c>
      <c r="B21" s="1" t="s">
        <v>35</v>
      </c>
      <c r="C21">
        <v>103</v>
      </c>
      <c r="D21">
        <v>1.3464052287581699E-2</v>
      </c>
    </row>
    <row r="22" spans="1:4" x14ac:dyDescent="0.25">
      <c r="A22" t="s">
        <v>8</v>
      </c>
      <c r="B22" s="1" t="s">
        <v>36</v>
      </c>
      <c r="C22">
        <v>5</v>
      </c>
      <c r="D22">
        <v>6.5359477124183002E-4</v>
      </c>
    </row>
    <row r="23" spans="1:4" x14ac:dyDescent="0.25">
      <c r="A23" t="s">
        <v>9</v>
      </c>
      <c r="B23" s="1" t="s">
        <v>67</v>
      </c>
      <c r="C23">
        <v>2</v>
      </c>
      <c r="D23">
        <v>2.6143790849673205E-4</v>
      </c>
    </row>
    <row r="24" spans="1:4" x14ac:dyDescent="0.25">
      <c r="A24" t="s">
        <v>9</v>
      </c>
      <c r="B24" s="1" t="s">
        <v>37</v>
      </c>
      <c r="C24">
        <v>44</v>
      </c>
      <c r="D24">
        <v>5.7516339869281043E-3</v>
      </c>
    </row>
    <row r="25" spans="1:4" x14ac:dyDescent="0.25">
      <c r="A25" t="s">
        <v>9</v>
      </c>
      <c r="B25" s="1" t="s">
        <v>63</v>
      </c>
      <c r="C25">
        <v>1</v>
      </c>
      <c r="D25">
        <v>1.3071895424836603E-4</v>
      </c>
    </row>
    <row r="26" spans="1:4" x14ac:dyDescent="0.25">
      <c r="A26" t="s">
        <v>9</v>
      </c>
      <c r="B26" s="1" t="s">
        <v>38</v>
      </c>
      <c r="C26">
        <v>1</v>
      </c>
      <c r="D26">
        <v>1.3071895424836603E-4</v>
      </c>
    </row>
    <row r="27" spans="1:4" x14ac:dyDescent="0.25">
      <c r="A27" t="s">
        <v>9</v>
      </c>
      <c r="B27" s="1" t="s">
        <v>80</v>
      </c>
      <c r="C27">
        <v>2</v>
      </c>
      <c r="D27">
        <v>2.6143790849673205E-4</v>
      </c>
    </row>
    <row r="28" spans="1:4" x14ac:dyDescent="0.25">
      <c r="A28" t="s">
        <v>9</v>
      </c>
      <c r="B28" s="1" t="s">
        <v>81</v>
      </c>
      <c r="C28">
        <v>5</v>
      </c>
      <c r="D28">
        <v>6.5359477124183002E-4</v>
      </c>
    </row>
    <row r="29" spans="1:4" x14ac:dyDescent="0.25">
      <c r="A29" t="s">
        <v>9</v>
      </c>
      <c r="B29" s="1" t="s">
        <v>40</v>
      </c>
      <c r="C29">
        <v>304</v>
      </c>
      <c r="D29">
        <v>3.9738562091503268E-2</v>
      </c>
    </row>
    <row r="30" spans="1:4" x14ac:dyDescent="0.25">
      <c r="A30" t="s">
        <v>10</v>
      </c>
      <c r="B30" s="1" t="s">
        <v>41</v>
      </c>
      <c r="C30">
        <v>28</v>
      </c>
      <c r="D30">
        <v>3.6601307189542483E-3</v>
      </c>
    </row>
    <row r="31" spans="1:4" x14ac:dyDescent="0.25">
      <c r="A31" t="s">
        <v>10</v>
      </c>
      <c r="B31" s="1" t="s">
        <v>42</v>
      </c>
      <c r="C31">
        <v>39</v>
      </c>
      <c r="D31">
        <v>5.0980392156862748E-3</v>
      </c>
    </row>
    <row r="32" spans="1:4" x14ac:dyDescent="0.25">
      <c r="A32" t="s">
        <v>10</v>
      </c>
      <c r="B32" s="1" t="s">
        <v>71</v>
      </c>
      <c r="C32">
        <v>1</v>
      </c>
      <c r="D32">
        <v>1.3071895424836603E-4</v>
      </c>
    </row>
    <row r="33" spans="1:4" x14ac:dyDescent="0.25">
      <c r="A33" t="s">
        <v>10</v>
      </c>
      <c r="B33" s="1" t="s">
        <v>64</v>
      </c>
      <c r="C33">
        <v>11</v>
      </c>
      <c r="D33">
        <v>1.4379084967320261E-3</v>
      </c>
    </row>
    <row r="34" spans="1:4" x14ac:dyDescent="0.25">
      <c r="A34" t="s">
        <v>10</v>
      </c>
      <c r="B34" s="1" t="s">
        <v>65</v>
      </c>
      <c r="C34">
        <v>3</v>
      </c>
      <c r="D34">
        <v>3.9215686274509802E-4</v>
      </c>
    </row>
    <row r="35" spans="1:4" x14ac:dyDescent="0.25">
      <c r="A35" t="s">
        <v>11</v>
      </c>
      <c r="B35" s="1" t="s">
        <v>47</v>
      </c>
      <c r="C35">
        <v>392</v>
      </c>
      <c r="D35">
        <v>5.1241830065359477E-2</v>
      </c>
    </row>
    <row r="36" spans="1:4" x14ac:dyDescent="0.25">
      <c r="A36" t="s">
        <v>11</v>
      </c>
      <c r="B36" s="1" t="s">
        <v>49</v>
      </c>
      <c r="C36">
        <v>53</v>
      </c>
      <c r="D36">
        <v>6.9281045751633987E-3</v>
      </c>
    </row>
    <row r="37" spans="1:4" x14ac:dyDescent="0.25">
      <c r="A37" t="s">
        <v>11</v>
      </c>
      <c r="B37" s="1" t="s">
        <v>50</v>
      </c>
      <c r="C37">
        <v>69</v>
      </c>
      <c r="D37">
        <v>9.0196078431372551E-3</v>
      </c>
    </row>
    <row r="38" spans="1:4" x14ac:dyDescent="0.25">
      <c r="A38" t="s">
        <v>19</v>
      </c>
      <c r="B38" s="1" t="s">
        <v>51</v>
      </c>
      <c r="C38">
        <v>6</v>
      </c>
      <c r="D38">
        <v>7.8431372549019605E-4</v>
      </c>
    </row>
    <row r="39" spans="1:4" x14ac:dyDescent="0.25">
      <c r="A39" t="s">
        <v>19</v>
      </c>
      <c r="B39" s="1" t="s">
        <v>52</v>
      </c>
      <c r="C39">
        <v>56</v>
      </c>
      <c r="D39">
        <v>7.3202614379084966E-3</v>
      </c>
    </row>
    <row r="40" spans="1:4" x14ac:dyDescent="0.25">
      <c r="A40" t="s">
        <v>19</v>
      </c>
      <c r="B40" s="1" t="s">
        <v>66</v>
      </c>
      <c r="C40">
        <v>12</v>
      </c>
      <c r="D40">
        <v>1.5686274509803921E-3</v>
      </c>
    </row>
    <row r="41" spans="1:4" x14ac:dyDescent="0.25">
      <c r="A41" t="s">
        <v>19</v>
      </c>
      <c r="B41" s="1" t="s">
        <v>53</v>
      </c>
      <c r="C41">
        <v>38</v>
      </c>
      <c r="D41">
        <v>4.9673202614379085E-3</v>
      </c>
    </row>
    <row r="42" spans="1:4" x14ac:dyDescent="0.25">
      <c r="A42" t="s">
        <v>19</v>
      </c>
      <c r="B42" s="1" t="s">
        <v>70</v>
      </c>
      <c r="C42">
        <v>2</v>
      </c>
      <c r="D42">
        <v>2.6143790849673205E-4</v>
      </c>
    </row>
    <row r="43" spans="1:4" x14ac:dyDescent="0.25">
      <c r="A43" t="s">
        <v>19</v>
      </c>
      <c r="B43" s="1" t="s">
        <v>54</v>
      </c>
      <c r="C43">
        <v>21</v>
      </c>
      <c r="D43">
        <v>2.7450980392156863E-3</v>
      </c>
    </row>
    <row r="44" spans="1:4" x14ac:dyDescent="0.25">
      <c r="A44" t="s">
        <v>19</v>
      </c>
      <c r="B44" s="1" t="s">
        <v>19</v>
      </c>
      <c r="C44">
        <v>286</v>
      </c>
      <c r="D44">
        <v>3.7385620915032683E-2</v>
      </c>
    </row>
    <row r="45" spans="1:4" x14ac:dyDescent="0.25">
      <c r="A45" t="s">
        <v>19</v>
      </c>
      <c r="B45" s="1" t="s">
        <v>74</v>
      </c>
      <c r="C45">
        <v>98</v>
      </c>
      <c r="D45">
        <v>1.2810457516339869E-2</v>
      </c>
    </row>
    <row r="46" spans="1:4" x14ac:dyDescent="0.25">
      <c r="A46" t="s">
        <v>17</v>
      </c>
      <c r="B46" s="1" t="s">
        <v>55</v>
      </c>
      <c r="C46">
        <v>15</v>
      </c>
      <c r="D46">
        <v>1.9607843137254902E-3</v>
      </c>
    </row>
    <row r="47" spans="1:4" x14ac:dyDescent="0.25">
      <c r="A47" t="s">
        <v>17</v>
      </c>
      <c r="B47" s="1" t="s">
        <v>56</v>
      </c>
      <c r="C47">
        <v>14</v>
      </c>
      <c r="D47">
        <v>1.8300653594771241E-3</v>
      </c>
    </row>
    <row r="48" spans="1:4" x14ac:dyDescent="0.25">
      <c r="A48" t="s">
        <v>17</v>
      </c>
      <c r="B48" s="1" t="s">
        <v>57</v>
      </c>
      <c r="C48">
        <v>231</v>
      </c>
      <c r="D48">
        <v>3.019607843137255E-2</v>
      </c>
    </row>
    <row r="49" spans="1:4" x14ac:dyDescent="0.25">
      <c r="A49" t="s">
        <v>17</v>
      </c>
      <c r="B49" s="1" t="s">
        <v>58</v>
      </c>
      <c r="C49">
        <v>100</v>
      </c>
      <c r="D49">
        <v>1.3071895424836602E-2</v>
      </c>
    </row>
    <row r="50" spans="1:4" x14ac:dyDescent="0.25">
      <c r="A50" t="s">
        <v>17</v>
      </c>
      <c r="B50" s="1" t="s">
        <v>60</v>
      </c>
      <c r="C50">
        <v>20</v>
      </c>
      <c r="D50">
        <v>2.6143790849673201E-3</v>
      </c>
    </row>
    <row r="51" spans="1:4" x14ac:dyDescent="0.25">
      <c r="A51" t="s">
        <v>17</v>
      </c>
      <c r="B51" s="1" t="s">
        <v>61</v>
      </c>
      <c r="C51">
        <v>203</v>
      </c>
      <c r="D51">
        <v>2.6535947712418302E-2</v>
      </c>
    </row>
    <row r="52" spans="1:4" x14ac:dyDescent="0.25">
      <c r="A52" t="s">
        <v>2</v>
      </c>
      <c r="B52" s="1" t="s">
        <v>62</v>
      </c>
      <c r="C52">
        <v>4442</v>
      </c>
      <c r="D52">
        <v>0.58065359477124179</v>
      </c>
    </row>
    <row r="53" spans="1:4" x14ac:dyDescent="0.25">
      <c r="A53" t="s">
        <v>16</v>
      </c>
      <c r="B53" s="1"/>
      <c r="C53">
        <v>7650</v>
      </c>
      <c r="D5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5E2F-91A7-45CD-8B9B-223DA08A909D}">
  <sheetPr codeName="Planilha9">
    <tabColor rgb="FFC00000"/>
  </sheetPr>
  <dimension ref="A1:C12"/>
  <sheetViews>
    <sheetView workbookViewId="0">
      <selection sqref="A1:C1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438</v>
      </c>
      <c r="C2">
        <v>4.5261961351658574E-2</v>
      </c>
    </row>
    <row r="3" spans="1:3" x14ac:dyDescent="0.25">
      <c r="A3" s="1" t="s">
        <v>75</v>
      </c>
      <c r="B3">
        <v>333</v>
      </c>
      <c r="C3">
        <v>3.4411491164617135E-2</v>
      </c>
    </row>
    <row r="4" spans="1:3" x14ac:dyDescent="0.25">
      <c r="A4" s="1" t="s">
        <v>7</v>
      </c>
      <c r="B4">
        <v>284</v>
      </c>
      <c r="C4">
        <v>2.9347938410664461E-2</v>
      </c>
    </row>
    <row r="5" spans="1:3" x14ac:dyDescent="0.25">
      <c r="A5" s="1" t="s">
        <v>8</v>
      </c>
      <c r="B5">
        <v>581</v>
      </c>
      <c r="C5">
        <v>6.0039268368295956E-2</v>
      </c>
    </row>
    <row r="6" spans="1:3" x14ac:dyDescent="0.25">
      <c r="A6" s="1" t="s">
        <v>9</v>
      </c>
      <c r="B6">
        <v>379</v>
      </c>
      <c r="C6">
        <v>3.9165030484654334E-2</v>
      </c>
    </row>
    <row r="7" spans="1:3" x14ac:dyDescent="0.25">
      <c r="A7" s="1" t="s">
        <v>10</v>
      </c>
      <c r="B7">
        <v>34</v>
      </c>
      <c r="C7">
        <v>3.5134855843753231E-3</v>
      </c>
    </row>
    <row r="8" spans="1:3" x14ac:dyDescent="0.25">
      <c r="A8" s="1" t="s">
        <v>11</v>
      </c>
      <c r="B8">
        <v>513</v>
      </c>
      <c r="C8">
        <v>5.3012297199545311E-2</v>
      </c>
    </row>
    <row r="9" spans="1:3" x14ac:dyDescent="0.25">
      <c r="A9" s="1" t="s">
        <v>19</v>
      </c>
      <c r="B9">
        <v>587</v>
      </c>
      <c r="C9">
        <v>6.0659295236126898E-2</v>
      </c>
    </row>
    <row r="10" spans="1:3" x14ac:dyDescent="0.25">
      <c r="A10" s="1" t="s">
        <v>17</v>
      </c>
      <c r="B10">
        <v>461</v>
      </c>
      <c r="C10">
        <v>4.763873101167717E-2</v>
      </c>
    </row>
    <row r="11" spans="1:3" x14ac:dyDescent="0.25">
      <c r="A11" s="1" t="s">
        <v>2</v>
      </c>
      <c r="B11">
        <v>6067</v>
      </c>
      <c r="C11">
        <v>0.6269505011883848</v>
      </c>
    </row>
    <row r="12" spans="1:3" x14ac:dyDescent="0.25">
      <c r="A12" s="1" t="s">
        <v>16</v>
      </c>
      <c r="B12">
        <v>9677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1B1D-4218-433B-923E-6ACD830F9A19}">
  <sheetPr codeName="Planilha10">
    <tabColor rgb="FFC00000"/>
  </sheetPr>
  <dimension ref="A1:D54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51</v>
      </c>
      <c r="D2">
        <v>5.270228376562984E-3</v>
      </c>
    </row>
    <row r="3" spans="1:4" x14ac:dyDescent="0.25">
      <c r="A3" t="s">
        <v>1</v>
      </c>
      <c r="B3" s="1" t="s">
        <v>21</v>
      </c>
      <c r="C3">
        <v>128</v>
      </c>
      <c r="D3">
        <v>1.3227239847060038E-2</v>
      </c>
    </row>
    <row r="4" spans="1:4" x14ac:dyDescent="0.25">
      <c r="A4" t="s">
        <v>1</v>
      </c>
      <c r="B4" s="1" t="s">
        <v>22</v>
      </c>
      <c r="C4">
        <v>97</v>
      </c>
      <c r="D4">
        <v>1.0023767696600187E-2</v>
      </c>
    </row>
    <row r="5" spans="1:4" x14ac:dyDescent="0.25">
      <c r="A5" t="s">
        <v>1</v>
      </c>
      <c r="B5" s="1" t="s">
        <v>23</v>
      </c>
      <c r="C5">
        <v>4</v>
      </c>
      <c r="D5">
        <v>4.133512452206262E-4</v>
      </c>
    </row>
    <row r="6" spans="1:4" x14ac:dyDescent="0.25">
      <c r="A6" t="s">
        <v>1</v>
      </c>
      <c r="B6" s="1" t="s">
        <v>24</v>
      </c>
      <c r="C6">
        <v>153</v>
      </c>
      <c r="D6">
        <v>1.5810685129688952E-2</v>
      </c>
    </row>
    <row r="7" spans="1:4" x14ac:dyDescent="0.25">
      <c r="A7" t="s">
        <v>1</v>
      </c>
      <c r="B7" s="1" t="s">
        <v>25</v>
      </c>
      <c r="C7">
        <v>5</v>
      </c>
      <c r="D7">
        <v>5.1668905652578283E-4</v>
      </c>
    </row>
    <row r="8" spans="1:4" x14ac:dyDescent="0.25">
      <c r="A8" t="s">
        <v>75</v>
      </c>
      <c r="B8" s="1" t="s">
        <v>76</v>
      </c>
      <c r="C8">
        <v>56</v>
      </c>
      <c r="D8">
        <v>5.786917433088767E-3</v>
      </c>
    </row>
    <row r="9" spans="1:4" x14ac:dyDescent="0.25">
      <c r="A9" t="s">
        <v>75</v>
      </c>
      <c r="B9" s="1" t="s">
        <v>77</v>
      </c>
      <c r="C9">
        <v>61</v>
      </c>
      <c r="D9">
        <v>6.3036064896145501E-3</v>
      </c>
    </row>
    <row r="10" spans="1:4" x14ac:dyDescent="0.25">
      <c r="A10" t="s">
        <v>75</v>
      </c>
      <c r="B10" s="1" t="s">
        <v>78</v>
      </c>
      <c r="C10">
        <v>16</v>
      </c>
      <c r="D10">
        <v>1.6534049808825048E-3</v>
      </c>
    </row>
    <row r="11" spans="1:4" x14ac:dyDescent="0.25">
      <c r="A11" t="s">
        <v>75</v>
      </c>
      <c r="B11" s="1" t="s">
        <v>79</v>
      </c>
      <c r="C11">
        <v>49</v>
      </c>
      <c r="D11">
        <v>5.0635527539526709E-3</v>
      </c>
    </row>
    <row r="12" spans="1:4" x14ac:dyDescent="0.25">
      <c r="A12" t="s">
        <v>75</v>
      </c>
      <c r="B12" s="1" t="s">
        <v>28</v>
      </c>
      <c r="C12">
        <v>151</v>
      </c>
      <c r="D12">
        <v>1.560400950707864E-2</v>
      </c>
    </row>
    <row r="13" spans="1:4" x14ac:dyDescent="0.25">
      <c r="A13" t="s">
        <v>7</v>
      </c>
      <c r="B13" s="1" t="s">
        <v>26</v>
      </c>
      <c r="C13">
        <v>87</v>
      </c>
      <c r="D13">
        <v>8.9903895835486206E-3</v>
      </c>
    </row>
    <row r="14" spans="1:4" x14ac:dyDescent="0.25">
      <c r="A14" t="s">
        <v>7</v>
      </c>
      <c r="B14" s="1" t="s">
        <v>27</v>
      </c>
      <c r="C14">
        <v>197</v>
      </c>
      <c r="D14">
        <v>2.0357548827115841E-2</v>
      </c>
    </row>
    <row r="15" spans="1:4" x14ac:dyDescent="0.25">
      <c r="A15" t="s">
        <v>8</v>
      </c>
      <c r="B15" s="1" t="s">
        <v>29</v>
      </c>
      <c r="C15">
        <v>180</v>
      </c>
      <c r="D15">
        <v>1.8600806034928179E-2</v>
      </c>
    </row>
    <row r="16" spans="1:4" x14ac:dyDescent="0.25">
      <c r="A16" t="s">
        <v>8</v>
      </c>
      <c r="B16" s="1" t="s">
        <v>30</v>
      </c>
      <c r="C16">
        <v>49</v>
      </c>
      <c r="D16">
        <v>5.0635527539526709E-3</v>
      </c>
    </row>
    <row r="17" spans="1:4" x14ac:dyDescent="0.25">
      <c r="A17" t="s">
        <v>8</v>
      </c>
      <c r="B17" s="1" t="s">
        <v>31</v>
      </c>
      <c r="C17">
        <v>143</v>
      </c>
      <c r="D17">
        <v>1.4777307016637388E-2</v>
      </c>
    </row>
    <row r="18" spans="1:4" x14ac:dyDescent="0.25">
      <c r="A18" t="s">
        <v>8</v>
      </c>
      <c r="B18" s="1" t="s">
        <v>32</v>
      </c>
      <c r="C18">
        <v>102</v>
      </c>
      <c r="D18">
        <v>1.0540456753125968E-2</v>
      </c>
    </row>
    <row r="19" spans="1:4" x14ac:dyDescent="0.25">
      <c r="A19" t="s">
        <v>8</v>
      </c>
      <c r="B19" s="1" t="s">
        <v>33</v>
      </c>
      <c r="C19">
        <v>25</v>
      </c>
      <c r="D19">
        <v>2.5834452826289139E-3</v>
      </c>
    </row>
    <row r="20" spans="1:4" x14ac:dyDescent="0.25">
      <c r="A20" t="s">
        <v>8</v>
      </c>
      <c r="B20" s="1" t="s">
        <v>34</v>
      </c>
      <c r="C20">
        <v>13</v>
      </c>
      <c r="D20">
        <v>1.3433915469670352E-3</v>
      </c>
    </row>
    <row r="21" spans="1:4" x14ac:dyDescent="0.25">
      <c r="A21" t="s">
        <v>8</v>
      </c>
      <c r="B21" s="1" t="s">
        <v>35</v>
      </c>
      <c r="C21">
        <v>56</v>
      </c>
      <c r="D21">
        <v>5.786917433088767E-3</v>
      </c>
    </row>
    <row r="22" spans="1:4" x14ac:dyDescent="0.25">
      <c r="A22" t="s">
        <v>8</v>
      </c>
      <c r="B22" s="1" t="s">
        <v>36</v>
      </c>
      <c r="C22">
        <v>13</v>
      </c>
      <c r="D22">
        <v>1.3433915469670352E-3</v>
      </c>
    </row>
    <row r="23" spans="1:4" x14ac:dyDescent="0.25">
      <c r="A23" t="s">
        <v>9</v>
      </c>
      <c r="B23" s="1" t="s">
        <v>37</v>
      </c>
      <c r="C23">
        <v>28</v>
      </c>
      <c r="D23">
        <v>2.8934587165443835E-3</v>
      </c>
    </row>
    <row r="24" spans="1:4" x14ac:dyDescent="0.25">
      <c r="A24" t="s">
        <v>9</v>
      </c>
      <c r="B24" s="1" t="s">
        <v>63</v>
      </c>
      <c r="C24">
        <v>1</v>
      </c>
      <c r="D24">
        <v>1.0333781130515655E-4</v>
      </c>
    </row>
    <row r="25" spans="1:4" x14ac:dyDescent="0.25">
      <c r="A25" t="s">
        <v>9</v>
      </c>
      <c r="B25" s="1" t="s">
        <v>38</v>
      </c>
      <c r="C25">
        <v>1</v>
      </c>
      <c r="D25">
        <v>1.0333781130515655E-4</v>
      </c>
    </row>
    <row r="26" spans="1:4" x14ac:dyDescent="0.25">
      <c r="A26" t="s">
        <v>9</v>
      </c>
      <c r="B26" s="1" t="s">
        <v>80</v>
      </c>
      <c r="C26">
        <v>4</v>
      </c>
      <c r="D26">
        <v>4.133512452206262E-4</v>
      </c>
    </row>
    <row r="27" spans="1:4" x14ac:dyDescent="0.25">
      <c r="A27" t="s">
        <v>9</v>
      </c>
      <c r="B27" s="1" t="s">
        <v>81</v>
      </c>
      <c r="C27">
        <v>7</v>
      </c>
      <c r="D27">
        <v>7.2336467913609588E-4</v>
      </c>
    </row>
    <row r="28" spans="1:4" x14ac:dyDescent="0.25">
      <c r="A28" t="s">
        <v>9</v>
      </c>
      <c r="B28" s="1" t="s">
        <v>39</v>
      </c>
      <c r="C28">
        <v>1</v>
      </c>
      <c r="D28">
        <v>1.0333781130515655E-4</v>
      </c>
    </row>
    <row r="29" spans="1:4" x14ac:dyDescent="0.25">
      <c r="A29" t="s">
        <v>9</v>
      </c>
      <c r="B29" s="1" t="s">
        <v>40</v>
      </c>
      <c r="C29">
        <v>337</v>
      </c>
      <c r="D29">
        <v>3.4824842409837763E-2</v>
      </c>
    </row>
    <row r="30" spans="1:4" x14ac:dyDescent="0.25">
      <c r="A30" t="s">
        <v>10</v>
      </c>
      <c r="B30" s="1" t="s">
        <v>41</v>
      </c>
      <c r="C30">
        <v>21</v>
      </c>
      <c r="D30">
        <v>2.1700940374082879E-3</v>
      </c>
    </row>
    <row r="31" spans="1:4" x14ac:dyDescent="0.25">
      <c r="A31" t="s">
        <v>10</v>
      </c>
      <c r="B31" s="1" t="s">
        <v>42</v>
      </c>
      <c r="C31">
        <v>3</v>
      </c>
      <c r="D31">
        <v>3.1001343391546968E-4</v>
      </c>
    </row>
    <row r="32" spans="1:4" x14ac:dyDescent="0.25">
      <c r="A32" t="s">
        <v>10</v>
      </c>
      <c r="B32" s="1" t="s">
        <v>43</v>
      </c>
      <c r="C32">
        <v>5</v>
      </c>
      <c r="D32">
        <v>5.1668905652578283E-4</v>
      </c>
    </row>
    <row r="33" spans="1:4" x14ac:dyDescent="0.25">
      <c r="A33" t="s">
        <v>10</v>
      </c>
      <c r="B33" s="1" t="s">
        <v>44</v>
      </c>
      <c r="C33">
        <v>1</v>
      </c>
      <c r="D33">
        <v>1.0333781130515655E-4</v>
      </c>
    </row>
    <row r="34" spans="1:4" x14ac:dyDescent="0.25">
      <c r="A34" t="s">
        <v>10</v>
      </c>
      <c r="B34" s="1" t="s">
        <v>45</v>
      </c>
      <c r="C34">
        <v>2</v>
      </c>
      <c r="D34">
        <v>2.066756226103131E-4</v>
      </c>
    </row>
    <row r="35" spans="1:4" x14ac:dyDescent="0.25">
      <c r="A35" t="s">
        <v>10</v>
      </c>
      <c r="B35" s="1" t="s">
        <v>46</v>
      </c>
      <c r="C35">
        <v>2</v>
      </c>
      <c r="D35">
        <v>2.066756226103131E-4</v>
      </c>
    </row>
    <row r="36" spans="1:4" x14ac:dyDescent="0.25">
      <c r="A36" t="s">
        <v>11</v>
      </c>
      <c r="B36" s="1" t="s">
        <v>47</v>
      </c>
      <c r="C36">
        <v>386</v>
      </c>
      <c r="D36">
        <v>3.9888395163790433E-2</v>
      </c>
    </row>
    <row r="37" spans="1:4" x14ac:dyDescent="0.25">
      <c r="A37" t="s">
        <v>11</v>
      </c>
      <c r="B37" s="1" t="s">
        <v>48</v>
      </c>
      <c r="C37">
        <v>3</v>
      </c>
      <c r="D37">
        <v>3.1001343391546968E-4</v>
      </c>
    </row>
    <row r="38" spans="1:4" x14ac:dyDescent="0.25">
      <c r="A38" t="s">
        <v>11</v>
      </c>
      <c r="B38" s="1" t="s">
        <v>49</v>
      </c>
      <c r="C38">
        <v>49</v>
      </c>
      <c r="D38">
        <v>5.0635527539526709E-3</v>
      </c>
    </row>
    <row r="39" spans="1:4" x14ac:dyDescent="0.25">
      <c r="A39" t="s">
        <v>11</v>
      </c>
      <c r="B39" s="1" t="s">
        <v>50</v>
      </c>
      <c r="C39">
        <v>75</v>
      </c>
      <c r="D39">
        <v>7.7503358478867414E-3</v>
      </c>
    </row>
    <row r="40" spans="1:4" x14ac:dyDescent="0.25">
      <c r="A40" t="s">
        <v>19</v>
      </c>
      <c r="B40" s="1" t="s">
        <v>51</v>
      </c>
      <c r="C40">
        <v>3</v>
      </c>
      <c r="D40">
        <v>3.1001343391546968E-4</v>
      </c>
    </row>
    <row r="41" spans="1:4" x14ac:dyDescent="0.25">
      <c r="A41" t="s">
        <v>19</v>
      </c>
      <c r="B41" s="1" t="s">
        <v>52</v>
      </c>
      <c r="C41">
        <v>44</v>
      </c>
      <c r="D41">
        <v>4.5468636974268888E-3</v>
      </c>
    </row>
    <row r="42" spans="1:4" x14ac:dyDescent="0.25">
      <c r="A42" t="s">
        <v>19</v>
      </c>
      <c r="B42" s="1" t="s">
        <v>53</v>
      </c>
      <c r="C42">
        <v>26</v>
      </c>
      <c r="D42">
        <v>2.6867830939340705E-3</v>
      </c>
    </row>
    <row r="43" spans="1:4" x14ac:dyDescent="0.25">
      <c r="A43" t="s">
        <v>19</v>
      </c>
      <c r="B43" s="1" t="s">
        <v>54</v>
      </c>
      <c r="C43">
        <v>71</v>
      </c>
      <c r="D43">
        <v>7.3369846026661153E-3</v>
      </c>
    </row>
    <row r="44" spans="1:4" x14ac:dyDescent="0.25">
      <c r="A44" t="s">
        <v>19</v>
      </c>
      <c r="B44" s="1" t="s">
        <v>19</v>
      </c>
      <c r="C44">
        <v>381</v>
      </c>
      <c r="D44">
        <v>3.9371706107264648E-2</v>
      </c>
    </row>
    <row r="45" spans="1:4" x14ac:dyDescent="0.25">
      <c r="A45" t="s">
        <v>19</v>
      </c>
      <c r="B45" s="1" t="s">
        <v>74</v>
      </c>
      <c r="C45">
        <v>62</v>
      </c>
      <c r="D45">
        <v>6.4069443009197062E-3</v>
      </c>
    </row>
    <row r="46" spans="1:4" x14ac:dyDescent="0.25">
      <c r="A46" t="s">
        <v>17</v>
      </c>
      <c r="B46" s="1" t="s">
        <v>55</v>
      </c>
      <c r="C46">
        <v>26</v>
      </c>
      <c r="D46">
        <v>2.6867830939340705E-3</v>
      </c>
    </row>
    <row r="47" spans="1:4" x14ac:dyDescent="0.25">
      <c r="A47" t="s">
        <v>17</v>
      </c>
      <c r="B47" s="1" t="s">
        <v>56</v>
      </c>
      <c r="C47">
        <v>29</v>
      </c>
      <c r="D47">
        <v>2.99679652784954E-3</v>
      </c>
    </row>
    <row r="48" spans="1:4" x14ac:dyDescent="0.25">
      <c r="A48" t="s">
        <v>17</v>
      </c>
      <c r="B48" s="1" t="s">
        <v>57</v>
      </c>
      <c r="C48">
        <v>157</v>
      </c>
      <c r="D48">
        <v>1.622403637490958E-2</v>
      </c>
    </row>
    <row r="49" spans="1:4" x14ac:dyDescent="0.25">
      <c r="A49" t="s">
        <v>17</v>
      </c>
      <c r="B49" s="1" t="s">
        <v>58</v>
      </c>
      <c r="C49">
        <v>59</v>
      </c>
      <c r="D49">
        <v>6.096930867004237E-3</v>
      </c>
    </row>
    <row r="50" spans="1:4" x14ac:dyDescent="0.25">
      <c r="A50" t="s">
        <v>17</v>
      </c>
      <c r="B50" s="1" t="s">
        <v>59</v>
      </c>
      <c r="C50">
        <v>1</v>
      </c>
      <c r="D50">
        <v>1.0333781130515655E-4</v>
      </c>
    </row>
    <row r="51" spans="1:4" x14ac:dyDescent="0.25">
      <c r="A51" t="s">
        <v>17</v>
      </c>
      <c r="B51" s="1" t="s">
        <v>60</v>
      </c>
      <c r="C51">
        <v>42</v>
      </c>
      <c r="D51">
        <v>4.3401880748165757E-3</v>
      </c>
    </row>
    <row r="52" spans="1:4" x14ac:dyDescent="0.25">
      <c r="A52" t="s">
        <v>17</v>
      </c>
      <c r="B52" s="1" t="s">
        <v>61</v>
      </c>
      <c r="C52">
        <v>147</v>
      </c>
      <c r="D52">
        <v>1.5190658261858014E-2</v>
      </c>
    </row>
    <row r="53" spans="1:4" x14ac:dyDescent="0.25">
      <c r="A53" t="s">
        <v>2</v>
      </c>
      <c r="B53" s="1" t="s">
        <v>62</v>
      </c>
      <c r="C53">
        <v>6067</v>
      </c>
      <c r="D53">
        <v>0.6269505011883848</v>
      </c>
    </row>
    <row r="54" spans="1:4" x14ac:dyDescent="0.25">
      <c r="A54" t="s">
        <v>16</v>
      </c>
      <c r="B54" s="1"/>
      <c r="C54">
        <v>9677</v>
      </c>
      <c r="D5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24C6-3483-409C-8552-424AECA93993}">
  <sheetPr codeName="Planilha11">
    <tabColor rgb="FFC00000"/>
  </sheetPr>
  <dimension ref="A1:C12"/>
  <sheetViews>
    <sheetView workbookViewId="0">
      <selection activeCell="M9" sqref="M9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207</v>
      </c>
      <c r="C2">
        <v>8.240445859872611E-2</v>
      </c>
    </row>
    <row r="3" spans="1:3" x14ac:dyDescent="0.25">
      <c r="A3" s="1" t="s">
        <v>75</v>
      </c>
      <c r="B3">
        <v>99</v>
      </c>
      <c r="C3">
        <v>3.9410828025477705E-2</v>
      </c>
    </row>
    <row r="4" spans="1:3" x14ac:dyDescent="0.25">
      <c r="A4" s="1" t="s">
        <v>7</v>
      </c>
      <c r="B4">
        <v>72</v>
      </c>
      <c r="C4">
        <v>2.8662420382165606E-2</v>
      </c>
    </row>
    <row r="5" spans="1:3" x14ac:dyDescent="0.25">
      <c r="A5" s="1" t="s">
        <v>8</v>
      </c>
      <c r="B5">
        <v>165</v>
      </c>
      <c r="C5">
        <v>6.5684713375796178E-2</v>
      </c>
    </row>
    <row r="6" spans="1:3" x14ac:dyDescent="0.25">
      <c r="A6" s="1" t="s">
        <v>9</v>
      </c>
      <c r="B6">
        <v>83</v>
      </c>
      <c r="C6">
        <v>3.304140127388535E-2</v>
      </c>
    </row>
    <row r="7" spans="1:3" x14ac:dyDescent="0.25">
      <c r="A7" s="1" t="s">
        <v>10</v>
      </c>
      <c r="B7">
        <v>6</v>
      </c>
      <c r="C7">
        <v>2.3885350318471337E-3</v>
      </c>
    </row>
    <row r="8" spans="1:3" x14ac:dyDescent="0.25">
      <c r="A8" s="1" t="s">
        <v>11</v>
      </c>
      <c r="B8">
        <v>132</v>
      </c>
      <c r="C8">
        <v>5.2547770700636945E-2</v>
      </c>
    </row>
    <row r="9" spans="1:3" x14ac:dyDescent="0.25">
      <c r="A9" s="1" t="s">
        <v>19</v>
      </c>
      <c r="B9">
        <v>146</v>
      </c>
      <c r="C9">
        <v>5.8121019108280256E-2</v>
      </c>
    </row>
    <row r="10" spans="1:3" x14ac:dyDescent="0.25">
      <c r="A10" s="1" t="s">
        <v>17</v>
      </c>
      <c r="B10">
        <v>65</v>
      </c>
      <c r="C10">
        <v>2.587579617834395E-2</v>
      </c>
    </row>
    <row r="11" spans="1:3" x14ac:dyDescent="0.25">
      <c r="A11" s="1" t="s">
        <v>2</v>
      </c>
      <c r="B11">
        <v>1537</v>
      </c>
      <c r="C11">
        <v>0.61186305732484081</v>
      </c>
    </row>
    <row r="12" spans="1:3" x14ac:dyDescent="0.25">
      <c r="A12" s="1" t="s">
        <v>16</v>
      </c>
      <c r="B12">
        <v>2512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372B-7F67-4CA9-B824-FD10391C081C}">
  <sheetPr codeName="Planilha12">
    <tabColor rgb="FFC00000"/>
  </sheetPr>
  <dimension ref="A1:D47"/>
  <sheetViews>
    <sheetView workbookViewId="0">
      <selection sqref="A1:D47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11</v>
      </c>
      <c r="D2">
        <v>4.3789808917197451E-3</v>
      </c>
    </row>
    <row r="3" spans="1:4" x14ac:dyDescent="0.25">
      <c r="A3" t="s">
        <v>1</v>
      </c>
      <c r="B3" s="1" t="s">
        <v>21</v>
      </c>
      <c r="C3">
        <v>95</v>
      </c>
      <c r="D3">
        <v>3.7818471337579616E-2</v>
      </c>
    </row>
    <row r="4" spans="1:4" x14ac:dyDescent="0.25">
      <c r="A4" t="s">
        <v>1</v>
      </c>
      <c r="B4" s="1" t="s">
        <v>22</v>
      </c>
      <c r="C4">
        <v>34</v>
      </c>
      <c r="D4">
        <v>1.3535031847133758E-2</v>
      </c>
    </row>
    <row r="5" spans="1:4" x14ac:dyDescent="0.25">
      <c r="A5" t="s">
        <v>1</v>
      </c>
      <c r="B5" s="1" t="s">
        <v>24</v>
      </c>
      <c r="C5">
        <v>66</v>
      </c>
      <c r="D5">
        <v>2.6273885350318472E-2</v>
      </c>
    </row>
    <row r="6" spans="1:4" x14ac:dyDescent="0.25">
      <c r="A6" t="s">
        <v>1</v>
      </c>
      <c r="B6" s="1" t="s">
        <v>25</v>
      </c>
      <c r="C6">
        <v>1</v>
      </c>
      <c r="D6">
        <v>3.9808917197452231E-4</v>
      </c>
    </row>
    <row r="7" spans="1:4" x14ac:dyDescent="0.25">
      <c r="A7" t="s">
        <v>75</v>
      </c>
      <c r="B7" s="1" t="s">
        <v>76</v>
      </c>
      <c r="C7">
        <v>13</v>
      </c>
      <c r="D7">
        <v>5.1751592356687895E-3</v>
      </c>
    </row>
    <row r="8" spans="1:4" x14ac:dyDescent="0.25">
      <c r="A8" t="s">
        <v>75</v>
      </c>
      <c r="B8" s="1" t="s">
        <v>77</v>
      </c>
      <c r="C8">
        <v>44</v>
      </c>
      <c r="D8">
        <v>1.751592356687898E-2</v>
      </c>
    </row>
    <row r="9" spans="1:4" x14ac:dyDescent="0.25">
      <c r="A9" t="s">
        <v>75</v>
      </c>
      <c r="B9" s="1" t="s">
        <v>78</v>
      </c>
      <c r="C9">
        <v>4</v>
      </c>
      <c r="D9">
        <v>1.5923566878980893E-3</v>
      </c>
    </row>
    <row r="10" spans="1:4" x14ac:dyDescent="0.25">
      <c r="A10" t="s">
        <v>75</v>
      </c>
      <c r="B10" s="1" t="s">
        <v>79</v>
      </c>
      <c r="C10">
        <v>18</v>
      </c>
      <c r="D10">
        <v>7.1656050955414014E-3</v>
      </c>
    </row>
    <row r="11" spans="1:4" x14ac:dyDescent="0.25">
      <c r="A11" t="s">
        <v>75</v>
      </c>
      <c r="B11" s="1" t="s">
        <v>28</v>
      </c>
      <c r="C11">
        <v>20</v>
      </c>
      <c r="D11">
        <v>7.9617834394904458E-3</v>
      </c>
    </row>
    <row r="12" spans="1:4" x14ac:dyDescent="0.25">
      <c r="A12" t="s">
        <v>7</v>
      </c>
      <c r="B12" s="1" t="s">
        <v>26</v>
      </c>
      <c r="C12">
        <v>20</v>
      </c>
      <c r="D12">
        <v>7.9617834394904458E-3</v>
      </c>
    </row>
    <row r="13" spans="1:4" x14ac:dyDescent="0.25">
      <c r="A13" t="s">
        <v>7</v>
      </c>
      <c r="B13" s="1" t="s">
        <v>27</v>
      </c>
      <c r="C13">
        <v>52</v>
      </c>
      <c r="D13">
        <v>2.0700636942675158E-2</v>
      </c>
    </row>
    <row r="14" spans="1:4" x14ac:dyDescent="0.25">
      <c r="A14" t="s">
        <v>8</v>
      </c>
      <c r="B14" s="1" t="s">
        <v>29</v>
      </c>
      <c r="C14">
        <v>35</v>
      </c>
      <c r="D14">
        <v>1.3933121019108281E-2</v>
      </c>
    </row>
    <row r="15" spans="1:4" x14ac:dyDescent="0.25">
      <c r="A15" t="s">
        <v>8</v>
      </c>
      <c r="B15" s="1" t="s">
        <v>30</v>
      </c>
      <c r="C15">
        <v>19</v>
      </c>
      <c r="D15">
        <v>7.5636942675159236E-3</v>
      </c>
    </row>
    <row r="16" spans="1:4" x14ac:dyDescent="0.25">
      <c r="A16" t="s">
        <v>8</v>
      </c>
      <c r="B16" s="1" t="s">
        <v>31</v>
      </c>
      <c r="C16">
        <v>10</v>
      </c>
      <c r="D16">
        <v>3.9808917197452229E-3</v>
      </c>
    </row>
    <row r="17" spans="1:4" x14ac:dyDescent="0.25">
      <c r="A17" t="s">
        <v>8</v>
      </c>
      <c r="B17" s="1" t="s">
        <v>32</v>
      </c>
      <c r="C17">
        <v>15</v>
      </c>
      <c r="D17">
        <v>5.9713375796178348E-3</v>
      </c>
    </row>
    <row r="18" spans="1:4" x14ac:dyDescent="0.25">
      <c r="A18" t="s">
        <v>8</v>
      </c>
      <c r="B18" s="1" t="s">
        <v>33</v>
      </c>
      <c r="C18">
        <v>3</v>
      </c>
      <c r="D18">
        <v>1.1942675159235668E-3</v>
      </c>
    </row>
    <row r="19" spans="1:4" x14ac:dyDescent="0.25">
      <c r="A19" t="s">
        <v>8</v>
      </c>
      <c r="B19" s="1" t="s">
        <v>34</v>
      </c>
      <c r="C19">
        <v>61</v>
      </c>
      <c r="D19">
        <v>2.4283439490445861E-2</v>
      </c>
    </row>
    <row r="20" spans="1:4" x14ac:dyDescent="0.25">
      <c r="A20" t="s">
        <v>8</v>
      </c>
      <c r="B20" s="1" t="s">
        <v>35</v>
      </c>
      <c r="C20">
        <v>14</v>
      </c>
      <c r="D20">
        <v>5.5732484076433117E-3</v>
      </c>
    </row>
    <row r="21" spans="1:4" x14ac:dyDescent="0.25">
      <c r="A21" t="s">
        <v>8</v>
      </c>
      <c r="B21" s="1" t="s">
        <v>36</v>
      </c>
      <c r="C21">
        <v>8</v>
      </c>
      <c r="D21">
        <v>3.1847133757961785E-3</v>
      </c>
    </row>
    <row r="22" spans="1:4" x14ac:dyDescent="0.25">
      <c r="A22" t="s">
        <v>9</v>
      </c>
      <c r="B22" s="1" t="s">
        <v>37</v>
      </c>
      <c r="C22">
        <v>11</v>
      </c>
      <c r="D22">
        <v>4.3789808917197451E-3</v>
      </c>
    </row>
    <row r="23" spans="1:4" x14ac:dyDescent="0.25">
      <c r="A23" t="s">
        <v>9</v>
      </c>
      <c r="B23" s="1" t="s">
        <v>63</v>
      </c>
      <c r="C23">
        <v>6</v>
      </c>
      <c r="D23">
        <v>2.3885350318471337E-3</v>
      </c>
    </row>
    <row r="24" spans="1:4" x14ac:dyDescent="0.25">
      <c r="A24" t="s">
        <v>9</v>
      </c>
      <c r="B24" s="1" t="s">
        <v>80</v>
      </c>
      <c r="C24">
        <v>6</v>
      </c>
      <c r="D24">
        <v>2.3885350318471337E-3</v>
      </c>
    </row>
    <row r="25" spans="1:4" x14ac:dyDescent="0.25">
      <c r="A25" t="s">
        <v>9</v>
      </c>
      <c r="B25" s="1" t="s">
        <v>81</v>
      </c>
      <c r="C25">
        <v>5</v>
      </c>
      <c r="D25">
        <v>1.9904458598726115E-3</v>
      </c>
    </row>
    <row r="26" spans="1:4" x14ac:dyDescent="0.25">
      <c r="A26" t="s">
        <v>9</v>
      </c>
      <c r="B26" s="1" t="s">
        <v>39</v>
      </c>
      <c r="C26">
        <v>15</v>
      </c>
      <c r="D26">
        <v>5.9713375796178348E-3</v>
      </c>
    </row>
    <row r="27" spans="1:4" x14ac:dyDescent="0.25">
      <c r="A27" t="s">
        <v>9</v>
      </c>
      <c r="B27" s="1" t="s">
        <v>40</v>
      </c>
      <c r="C27">
        <v>40</v>
      </c>
      <c r="D27">
        <v>1.5923566878980892E-2</v>
      </c>
    </row>
    <row r="28" spans="1:4" x14ac:dyDescent="0.25">
      <c r="A28" t="s">
        <v>10</v>
      </c>
      <c r="B28" s="1" t="s">
        <v>42</v>
      </c>
      <c r="C28">
        <v>2</v>
      </c>
      <c r="D28">
        <v>7.9617834394904463E-4</v>
      </c>
    </row>
    <row r="29" spans="1:4" x14ac:dyDescent="0.25">
      <c r="A29" t="s">
        <v>10</v>
      </c>
      <c r="B29" s="1" t="s">
        <v>43</v>
      </c>
      <c r="C29">
        <v>1</v>
      </c>
      <c r="D29">
        <v>3.9808917197452231E-4</v>
      </c>
    </row>
    <row r="30" spans="1:4" x14ac:dyDescent="0.25">
      <c r="A30" t="s">
        <v>10</v>
      </c>
      <c r="B30" s="1" t="s">
        <v>46</v>
      </c>
      <c r="C30">
        <v>1</v>
      </c>
      <c r="D30">
        <v>3.9808917197452231E-4</v>
      </c>
    </row>
    <row r="31" spans="1:4" x14ac:dyDescent="0.25">
      <c r="A31" t="s">
        <v>10</v>
      </c>
      <c r="B31" s="1" t="s">
        <v>64</v>
      </c>
      <c r="C31">
        <v>1</v>
      </c>
      <c r="D31">
        <v>3.9808917197452231E-4</v>
      </c>
    </row>
    <row r="32" spans="1:4" x14ac:dyDescent="0.25">
      <c r="A32" t="s">
        <v>10</v>
      </c>
      <c r="B32" s="1" t="s">
        <v>65</v>
      </c>
      <c r="C32">
        <v>1</v>
      </c>
      <c r="D32">
        <v>3.9808917197452231E-4</v>
      </c>
    </row>
    <row r="33" spans="1:4" x14ac:dyDescent="0.25">
      <c r="A33" t="s">
        <v>11</v>
      </c>
      <c r="B33" s="1" t="s">
        <v>47</v>
      </c>
      <c r="C33">
        <v>121</v>
      </c>
      <c r="D33">
        <v>4.8168789808917201E-2</v>
      </c>
    </row>
    <row r="34" spans="1:4" x14ac:dyDescent="0.25">
      <c r="A34" t="s">
        <v>11</v>
      </c>
      <c r="B34" s="1" t="s">
        <v>49</v>
      </c>
      <c r="C34">
        <v>5</v>
      </c>
      <c r="D34">
        <v>1.9904458598726115E-3</v>
      </c>
    </row>
    <row r="35" spans="1:4" x14ac:dyDescent="0.25">
      <c r="A35" t="s">
        <v>11</v>
      </c>
      <c r="B35" s="1" t="s">
        <v>50</v>
      </c>
      <c r="C35">
        <v>6</v>
      </c>
      <c r="D35">
        <v>2.3885350318471337E-3</v>
      </c>
    </row>
    <row r="36" spans="1:4" x14ac:dyDescent="0.25">
      <c r="A36" t="s">
        <v>19</v>
      </c>
      <c r="B36" s="1" t="s">
        <v>52</v>
      </c>
      <c r="C36">
        <v>32</v>
      </c>
      <c r="D36">
        <v>1.2738853503184714E-2</v>
      </c>
    </row>
    <row r="37" spans="1:4" x14ac:dyDescent="0.25">
      <c r="A37" t="s">
        <v>19</v>
      </c>
      <c r="B37" s="1" t="s">
        <v>66</v>
      </c>
      <c r="C37">
        <v>2</v>
      </c>
      <c r="D37">
        <v>7.9617834394904463E-4</v>
      </c>
    </row>
    <row r="38" spans="1:4" x14ac:dyDescent="0.25">
      <c r="A38" t="s">
        <v>19</v>
      </c>
      <c r="B38" s="1" t="s">
        <v>53</v>
      </c>
      <c r="C38">
        <v>8</v>
      </c>
      <c r="D38">
        <v>3.1847133757961785E-3</v>
      </c>
    </row>
    <row r="39" spans="1:4" x14ac:dyDescent="0.25">
      <c r="A39" t="s">
        <v>19</v>
      </c>
      <c r="B39" s="1" t="s">
        <v>54</v>
      </c>
      <c r="C39">
        <v>2</v>
      </c>
      <c r="D39">
        <v>7.9617834394904463E-4</v>
      </c>
    </row>
    <row r="40" spans="1:4" x14ac:dyDescent="0.25">
      <c r="A40" t="s">
        <v>19</v>
      </c>
      <c r="B40" s="1" t="s">
        <v>19</v>
      </c>
      <c r="C40">
        <v>92</v>
      </c>
      <c r="D40">
        <v>3.662420382165605E-2</v>
      </c>
    </row>
    <row r="41" spans="1:4" x14ac:dyDescent="0.25">
      <c r="A41" t="s">
        <v>19</v>
      </c>
      <c r="B41" s="1" t="s">
        <v>74</v>
      </c>
      <c r="C41">
        <v>10</v>
      </c>
      <c r="D41">
        <v>3.9808917197452229E-3</v>
      </c>
    </row>
    <row r="42" spans="1:4" x14ac:dyDescent="0.25">
      <c r="A42" t="s">
        <v>17</v>
      </c>
      <c r="B42" s="1" t="s">
        <v>57</v>
      </c>
      <c r="C42">
        <v>13</v>
      </c>
      <c r="D42">
        <v>5.1751592356687895E-3</v>
      </c>
    </row>
    <row r="43" spans="1:4" x14ac:dyDescent="0.25">
      <c r="A43" t="s">
        <v>17</v>
      </c>
      <c r="B43" s="1" t="s">
        <v>58</v>
      </c>
      <c r="C43">
        <v>19</v>
      </c>
      <c r="D43">
        <v>7.5636942675159236E-3</v>
      </c>
    </row>
    <row r="44" spans="1:4" x14ac:dyDescent="0.25">
      <c r="A44" t="s">
        <v>17</v>
      </c>
      <c r="B44" s="1" t="s">
        <v>60</v>
      </c>
      <c r="C44">
        <v>16</v>
      </c>
      <c r="D44">
        <v>6.369426751592357E-3</v>
      </c>
    </row>
    <row r="45" spans="1:4" x14ac:dyDescent="0.25">
      <c r="A45" t="s">
        <v>17</v>
      </c>
      <c r="B45" s="1" t="s">
        <v>61</v>
      </c>
      <c r="C45">
        <v>17</v>
      </c>
      <c r="D45">
        <v>6.7675159235668792E-3</v>
      </c>
    </row>
    <row r="46" spans="1:4" x14ac:dyDescent="0.25">
      <c r="A46" t="s">
        <v>2</v>
      </c>
      <c r="B46" s="1" t="s">
        <v>62</v>
      </c>
      <c r="C46">
        <v>1537</v>
      </c>
      <c r="D46">
        <v>0.61186305732484081</v>
      </c>
    </row>
    <row r="47" spans="1:4" x14ac:dyDescent="0.25">
      <c r="A47" t="s">
        <v>16</v>
      </c>
      <c r="B47" s="1"/>
      <c r="C47">
        <v>2512</v>
      </c>
      <c r="D4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1E71-0FBD-4129-BCA9-421F637EC7B0}">
  <sheetPr codeName="Planilha13">
    <tabColor rgb="FFC00000"/>
  </sheetPr>
  <dimension ref="A1:C12"/>
  <sheetViews>
    <sheetView workbookViewId="0">
      <selection sqref="A1:C1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221</v>
      </c>
      <c r="C2">
        <v>4.1887793783169071E-2</v>
      </c>
    </row>
    <row r="3" spans="1:3" x14ac:dyDescent="0.25">
      <c r="A3" s="1" t="s">
        <v>75</v>
      </c>
      <c r="B3">
        <v>284</v>
      </c>
      <c r="C3">
        <v>5.3828658074298714E-2</v>
      </c>
    </row>
    <row r="4" spans="1:3" x14ac:dyDescent="0.25">
      <c r="A4" s="1" t="s">
        <v>7</v>
      </c>
      <c r="B4">
        <v>180</v>
      </c>
      <c r="C4">
        <v>3.4116755117513269E-2</v>
      </c>
    </row>
    <row r="5" spans="1:3" x14ac:dyDescent="0.25">
      <c r="A5" s="1" t="s">
        <v>8</v>
      </c>
      <c r="B5">
        <v>353</v>
      </c>
      <c r="C5">
        <v>6.6906747536012126E-2</v>
      </c>
    </row>
    <row r="6" spans="1:3" x14ac:dyDescent="0.25">
      <c r="A6" s="1" t="s">
        <v>9</v>
      </c>
      <c r="B6">
        <v>194</v>
      </c>
      <c r="C6">
        <v>3.6770280515542077E-2</v>
      </c>
    </row>
    <row r="7" spans="1:3" x14ac:dyDescent="0.25">
      <c r="A7" s="1" t="s">
        <v>10</v>
      </c>
      <c r="B7">
        <v>23</v>
      </c>
      <c r="C7">
        <v>4.3593631539044731E-3</v>
      </c>
    </row>
    <row r="8" spans="1:3" x14ac:dyDescent="0.25">
      <c r="A8" s="1" t="s">
        <v>11</v>
      </c>
      <c r="B8">
        <v>263</v>
      </c>
      <c r="C8">
        <v>4.9848369977255495E-2</v>
      </c>
    </row>
    <row r="9" spans="1:3" x14ac:dyDescent="0.25">
      <c r="A9" s="1" t="s">
        <v>19</v>
      </c>
      <c r="B9">
        <v>384</v>
      </c>
      <c r="C9">
        <v>7.2782410917361637E-2</v>
      </c>
    </row>
    <row r="10" spans="1:3" x14ac:dyDescent="0.25">
      <c r="A10" s="1" t="s">
        <v>17</v>
      </c>
      <c r="B10">
        <v>291</v>
      </c>
      <c r="C10">
        <v>5.5155420773313119E-2</v>
      </c>
    </row>
    <row r="11" spans="1:3" x14ac:dyDescent="0.25">
      <c r="A11" s="1" t="s">
        <v>2</v>
      </c>
      <c r="B11">
        <v>3083</v>
      </c>
      <c r="C11">
        <v>0.58434420015163002</v>
      </c>
    </row>
    <row r="12" spans="1:3" x14ac:dyDescent="0.25">
      <c r="A12" s="1" t="s">
        <v>16</v>
      </c>
      <c r="B12">
        <v>5276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68C5-A50D-453B-84E0-623609A847DC}">
  <sheetPr codeName="Planilha14">
    <tabColor rgb="FFC00000"/>
  </sheetPr>
  <dimension ref="A1:D48"/>
  <sheetViews>
    <sheetView workbookViewId="0">
      <selection sqref="A1:D48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13</v>
      </c>
      <c r="D2">
        <v>2.4639878695981803E-3</v>
      </c>
    </row>
    <row r="3" spans="1:4" x14ac:dyDescent="0.25">
      <c r="A3" t="s">
        <v>1</v>
      </c>
      <c r="B3" s="1" t="s">
        <v>21</v>
      </c>
      <c r="C3">
        <v>102</v>
      </c>
      <c r="D3">
        <v>1.9332827899924184E-2</v>
      </c>
    </row>
    <row r="4" spans="1:4" x14ac:dyDescent="0.25">
      <c r="A4" t="s">
        <v>1</v>
      </c>
      <c r="B4" s="1" t="s">
        <v>22</v>
      </c>
      <c r="C4">
        <v>33</v>
      </c>
      <c r="D4">
        <v>6.2547384382107656E-3</v>
      </c>
    </row>
    <row r="5" spans="1:4" x14ac:dyDescent="0.25">
      <c r="A5" t="s">
        <v>1</v>
      </c>
      <c r="B5" s="1" t="s">
        <v>24</v>
      </c>
      <c r="C5">
        <v>73</v>
      </c>
      <c r="D5">
        <v>1.3836239575435937E-2</v>
      </c>
    </row>
    <row r="6" spans="1:4" x14ac:dyDescent="0.25">
      <c r="A6" t="s">
        <v>75</v>
      </c>
      <c r="B6" s="1" t="s">
        <v>76</v>
      </c>
      <c r="C6">
        <v>25</v>
      </c>
      <c r="D6">
        <v>4.7384382107657315E-3</v>
      </c>
    </row>
    <row r="7" spans="1:4" x14ac:dyDescent="0.25">
      <c r="A7" t="s">
        <v>75</v>
      </c>
      <c r="B7" s="1" t="s">
        <v>77</v>
      </c>
      <c r="C7">
        <v>43</v>
      </c>
      <c r="D7">
        <v>8.1501137225170588E-3</v>
      </c>
    </row>
    <row r="8" spans="1:4" x14ac:dyDescent="0.25">
      <c r="A8" t="s">
        <v>75</v>
      </c>
      <c r="B8" s="1" t="s">
        <v>78</v>
      </c>
      <c r="C8">
        <v>30</v>
      </c>
      <c r="D8">
        <v>5.6861258529188781E-3</v>
      </c>
    </row>
    <row r="9" spans="1:4" x14ac:dyDescent="0.25">
      <c r="A9" t="s">
        <v>75</v>
      </c>
      <c r="B9" s="1" t="s">
        <v>79</v>
      </c>
      <c r="C9">
        <v>69</v>
      </c>
      <c r="D9">
        <v>1.3078089461713419E-2</v>
      </c>
    </row>
    <row r="10" spans="1:4" x14ac:dyDescent="0.25">
      <c r="A10" t="s">
        <v>75</v>
      </c>
      <c r="B10" s="1" t="s">
        <v>28</v>
      </c>
      <c r="C10">
        <v>117</v>
      </c>
      <c r="D10">
        <v>2.2175890826383625E-2</v>
      </c>
    </row>
    <row r="11" spans="1:4" x14ac:dyDescent="0.25">
      <c r="A11" t="s">
        <v>7</v>
      </c>
      <c r="B11" s="1" t="s">
        <v>26</v>
      </c>
      <c r="C11">
        <v>54</v>
      </c>
      <c r="D11">
        <v>1.023502653525398E-2</v>
      </c>
    </row>
    <row r="12" spans="1:4" x14ac:dyDescent="0.25">
      <c r="A12" t="s">
        <v>7</v>
      </c>
      <c r="B12" s="1" t="s">
        <v>27</v>
      </c>
      <c r="C12">
        <v>126</v>
      </c>
      <c r="D12">
        <v>2.3881728582259287E-2</v>
      </c>
    </row>
    <row r="13" spans="1:4" x14ac:dyDescent="0.25">
      <c r="A13" t="s">
        <v>8</v>
      </c>
      <c r="B13" s="1" t="s">
        <v>29</v>
      </c>
      <c r="C13">
        <v>116</v>
      </c>
      <c r="D13">
        <v>2.1986353297952996E-2</v>
      </c>
    </row>
    <row r="14" spans="1:4" x14ac:dyDescent="0.25">
      <c r="A14" t="s">
        <v>8</v>
      </c>
      <c r="B14" s="1" t="s">
        <v>30</v>
      </c>
      <c r="C14">
        <v>72</v>
      </c>
      <c r="D14">
        <v>1.3646702047005308E-2</v>
      </c>
    </row>
    <row r="15" spans="1:4" x14ac:dyDescent="0.25">
      <c r="A15" t="s">
        <v>8</v>
      </c>
      <c r="B15" s="1" t="s">
        <v>31</v>
      </c>
      <c r="C15">
        <v>52</v>
      </c>
      <c r="D15">
        <v>9.8559514783927212E-3</v>
      </c>
    </row>
    <row r="16" spans="1:4" x14ac:dyDescent="0.25">
      <c r="A16" t="s">
        <v>8</v>
      </c>
      <c r="B16" s="1" t="s">
        <v>32</v>
      </c>
      <c r="C16">
        <v>35</v>
      </c>
      <c r="D16">
        <v>6.6338134950720239E-3</v>
      </c>
    </row>
    <row r="17" spans="1:4" x14ac:dyDescent="0.25">
      <c r="A17" t="s">
        <v>8</v>
      </c>
      <c r="B17" s="1" t="s">
        <v>33</v>
      </c>
      <c r="C17">
        <v>13</v>
      </c>
      <c r="D17">
        <v>2.4639878695981803E-3</v>
      </c>
    </row>
    <row r="18" spans="1:4" x14ac:dyDescent="0.25">
      <c r="A18" t="s">
        <v>8</v>
      </c>
      <c r="B18" s="1" t="s">
        <v>34</v>
      </c>
      <c r="C18">
        <v>33</v>
      </c>
      <c r="D18">
        <v>6.2547384382107656E-3</v>
      </c>
    </row>
    <row r="19" spans="1:4" x14ac:dyDescent="0.25">
      <c r="A19" t="s">
        <v>8</v>
      </c>
      <c r="B19" s="1" t="s">
        <v>35</v>
      </c>
      <c r="C19">
        <v>26</v>
      </c>
      <c r="D19">
        <v>4.9279757391963606E-3</v>
      </c>
    </row>
    <row r="20" spans="1:4" x14ac:dyDescent="0.25">
      <c r="A20" t="s">
        <v>8</v>
      </c>
      <c r="B20" s="1" t="s">
        <v>36</v>
      </c>
      <c r="C20">
        <v>6</v>
      </c>
      <c r="D20">
        <v>1.1372251705837756E-3</v>
      </c>
    </row>
    <row r="21" spans="1:4" x14ac:dyDescent="0.25">
      <c r="A21" t="s">
        <v>9</v>
      </c>
      <c r="B21" s="1" t="s">
        <v>37</v>
      </c>
      <c r="C21">
        <v>7</v>
      </c>
      <c r="D21">
        <v>1.3267626990144049E-3</v>
      </c>
    </row>
    <row r="22" spans="1:4" x14ac:dyDescent="0.25">
      <c r="A22" t="s">
        <v>9</v>
      </c>
      <c r="B22" s="1" t="s">
        <v>63</v>
      </c>
      <c r="C22">
        <v>3</v>
      </c>
      <c r="D22">
        <v>5.6861258529188779E-4</v>
      </c>
    </row>
    <row r="23" spans="1:4" x14ac:dyDescent="0.25">
      <c r="A23" t="s">
        <v>9</v>
      </c>
      <c r="B23" s="1" t="s">
        <v>80</v>
      </c>
      <c r="C23">
        <v>1</v>
      </c>
      <c r="D23">
        <v>1.8953752843062926E-4</v>
      </c>
    </row>
    <row r="24" spans="1:4" x14ac:dyDescent="0.25">
      <c r="A24" t="s">
        <v>9</v>
      </c>
      <c r="B24" s="1" t="s">
        <v>81</v>
      </c>
      <c r="C24">
        <v>12</v>
      </c>
      <c r="D24">
        <v>2.2744503411675512E-3</v>
      </c>
    </row>
    <row r="25" spans="1:4" x14ac:dyDescent="0.25">
      <c r="A25" t="s">
        <v>9</v>
      </c>
      <c r="B25" s="1" t="s">
        <v>40</v>
      </c>
      <c r="C25">
        <v>171</v>
      </c>
      <c r="D25">
        <v>3.2410917361637606E-2</v>
      </c>
    </row>
    <row r="26" spans="1:4" x14ac:dyDescent="0.25">
      <c r="A26" t="s">
        <v>10</v>
      </c>
      <c r="B26" s="1" t="s">
        <v>41</v>
      </c>
      <c r="C26">
        <v>15</v>
      </c>
      <c r="D26">
        <v>2.843062926459439E-3</v>
      </c>
    </row>
    <row r="27" spans="1:4" x14ac:dyDescent="0.25">
      <c r="A27" t="s">
        <v>10</v>
      </c>
      <c r="B27" s="1" t="s">
        <v>42</v>
      </c>
      <c r="C27">
        <v>3</v>
      </c>
      <c r="D27">
        <v>5.6861258529188779E-4</v>
      </c>
    </row>
    <row r="28" spans="1:4" x14ac:dyDescent="0.25">
      <c r="A28" t="s">
        <v>10</v>
      </c>
      <c r="B28" s="1" t="s">
        <v>45</v>
      </c>
      <c r="C28">
        <v>2</v>
      </c>
      <c r="D28">
        <v>3.7907505686125853E-4</v>
      </c>
    </row>
    <row r="29" spans="1:4" x14ac:dyDescent="0.25">
      <c r="A29" t="s">
        <v>10</v>
      </c>
      <c r="B29" s="1" t="s">
        <v>65</v>
      </c>
      <c r="C29">
        <v>3</v>
      </c>
      <c r="D29">
        <v>5.6861258529188779E-4</v>
      </c>
    </row>
    <row r="30" spans="1:4" x14ac:dyDescent="0.25">
      <c r="A30" t="s">
        <v>11</v>
      </c>
      <c r="B30" s="1" t="s">
        <v>47</v>
      </c>
      <c r="C30">
        <v>196</v>
      </c>
      <c r="D30">
        <v>3.7149355572403335E-2</v>
      </c>
    </row>
    <row r="31" spans="1:4" x14ac:dyDescent="0.25">
      <c r="A31" t="s">
        <v>11</v>
      </c>
      <c r="B31" s="1" t="s">
        <v>49</v>
      </c>
      <c r="C31">
        <v>9</v>
      </c>
      <c r="D31">
        <v>1.7058377558756635E-3</v>
      </c>
    </row>
    <row r="32" spans="1:4" x14ac:dyDescent="0.25">
      <c r="A32" t="s">
        <v>11</v>
      </c>
      <c r="B32" s="1" t="s">
        <v>50</v>
      </c>
      <c r="C32">
        <v>58</v>
      </c>
      <c r="D32">
        <v>1.0993176648976498E-2</v>
      </c>
    </row>
    <row r="33" spans="1:4" x14ac:dyDescent="0.25">
      <c r="A33" t="s">
        <v>19</v>
      </c>
      <c r="B33" s="1" t="s">
        <v>51</v>
      </c>
      <c r="C33">
        <v>1</v>
      </c>
      <c r="D33">
        <v>1.8953752843062926E-4</v>
      </c>
    </row>
    <row r="34" spans="1:4" x14ac:dyDescent="0.25">
      <c r="A34" t="s">
        <v>19</v>
      </c>
      <c r="B34" s="1" t="s">
        <v>52</v>
      </c>
      <c r="C34">
        <v>66</v>
      </c>
      <c r="D34">
        <v>1.2509476876421531E-2</v>
      </c>
    </row>
    <row r="35" spans="1:4" x14ac:dyDescent="0.25">
      <c r="A35" t="s">
        <v>19</v>
      </c>
      <c r="B35" s="1" t="s">
        <v>66</v>
      </c>
      <c r="C35">
        <v>1</v>
      </c>
      <c r="D35">
        <v>1.8953752843062926E-4</v>
      </c>
    </row>
    <row r="36" spans="1:4" x14ac:dyDescent="0.25">
      <c r="A36" t="s">
        <v>19</v>
      </c>
      <c r="B36" s="1" t="s">
        <v>53</v>
      </c>
      <c r="C36">
        <v>24</v>
      </c>
      <c r="D36">
        <v>4.5489006823351023E-3</v>
      </c>
    </row>
    <row r="37" spans="1:4" x14ac:dyDescent="0.25">
      <c r="A37" t="s">
        <v>19</v>
      </c>
      <c r="B37" s="1" t="s">
        <v>70</v>
      </c>
      <c r="C37">
        <v>1</v>
      </c>
      <c r="D37">
        <v>1.8953752843062926E-4</v>
      </c>
    </row>
    <row r="38" spans="1:4" x14ac:dyDescent="0.25">
      <c r="A38" t="s">
        <v>19</v>
      </c>
      <c r="B38" s="1" t="s">
        <v>54</v>
      </c>
      <c r="C38">
        <v>25</v>
      </c>
      <c r="D38">
        <v>4.7384382107657315E-3</v>
      </c>
    </row>
    <row r="39" spans="1:4" x14ac:dyDescent="0.25">
      <c r="A39" t="s">
        <v>19</v>
      </c>
      <c r="B39" s="1" t="s">
        <v>19</v>
      </c>
      <c r="C39">
        <v>232</v>
      </c>
      <c r="D39">
        <v>4.3972706595905992E-2</v>
      </c>
    </row>
    <row r="40" spans="1:4" x14ac:dyDescent="0.25">
      <c r="A40" t="s">
        <v>19</v>
      </c>
      <c r="B40" s="1" t="s">
        <v>74</v>
      </c>
      <c r="C40">
        <v>34</v>
      </c>
      <c r="D40">
        <v>6.4442759666413947E-3</v>
      </c>
    </row>
    <row r="41" spans="1:4" x14ac:dyDescent="0.25">
      <c r="A41" t="s">
        <v>17</v>
      </c>
      <c r="B41" s="1" t="s">
        <v>55</v>
      </c>
      <c r="C41">
        <v>6</v>
      </c>
      <c r="D41">
        <v>1.1372251705837756E-3</v>
      </c>
    </row>
    <row r="42" spans="1:4" x14ac:dyDescent="0.25">
      <c r="A42" t="s">
        <v>17</v>
      </c>
      <c r="B42" s="1" t="s">
        <v>56</v>
      </c>
      <c r="C42">
        <v>5</v>
      </c>
      <c r="D42">
        <v>9.4768764215314631E-4</v>
      </c>
    </row>
    <row r="43" spans="1:4" x14ac:dyDescent="0.25">
      <c r="A43" t="s">
        <v>17</v>
      </c>
      <c r="B43" s="1" t="s">
        <v>57</v>
      </c>
      <c r="C43">
        <v>172</v>
      </c>
      <c r="D43">
        <v>3.2600454890068235E-2</v>
      </c>
    </row>
    <row r="44" spans="1:4" x14ac:dyDescent="0.25">
      <c r="A44" t="s">
        <v>17</v>
      </c>
      <c r="B44" s="1" t="s">
        <v>58</v>
      </c>
      <c r="C44">
        <v>17</v>
      </c>
      <c r="D44">
        <v>3.2221379833206974E-3</v>
      </c>
    </row>
    <row r="45" spans="1:4" x14ac:dyDescent="0.25">
      <c r="A45" t="s">
        <v>17</v>
      </c>
      <c r="B45" s="1" t="s">
        <v>60</v>
      </c>
      <c r="C45">
        <v>24</v>
      </c>
      <c r="D45">
        <v>4.5489006823351023E-3</v>
      </c>
    </row>
    <row r="46" spans="1:4" x14ac:dyDescent="0.25">
      <c r="A46" t="s">
        <v>17</v>
      </c>
      <c r="B46" s="1" t="s">
        <v>61</v>
      </c>
      <c r="C46">
        <v>67</v>
      </c>
      <c r="D46">
        <v>1.269901440485216E-2</v>
      </c>
    </row>
    <row r="47" spans="1:4" x14ac:dyDescent="0.25">
      <c r="A47" t="s">
        <v>2</v>
      </c>
      <c r="B47" s="1" t="s">
        <v>62</v>
      </c>
      <c r="C47">
        <v>3083</v>
      </c>
      <c r="D47">
        <v>0.58434420015163002</v>
      </c>
    </row>
    <row r="48" spans="1:4" x14ac:dyDescent="0.25">
      <c r="A48" t="s">
        <v>16</v>
      </c>
      <c r="B48" s="1"/>
      <c r="C48">
        <v>5276</v>
      </c>
      <c r="D4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9E7C-3917-4359-9E80-B489E1BA9171}">
  <sheetPr codeName="Planilha15">
    <tabColor rgb="FFC00000"/>
  </sheetPr>
  <dimension ref="A1:C12"/>
  <sheetViews>
    <sheetView workbookViewId="0">
      <selection sqref="A1:C1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389</v>
      </c>
      <c r="C2">
        <v>3.7072333936910319E-2</v>
      </c>
    </row>
    <row r="3" spans="1:3" x14ac:dyDescent="0.25">
      <c r="A3" s="1" t="s">
        <v>75</v>
      </c>
      <c r="B3">
        <v>392</v>
      </c>
      <c r="C3">
        <v>3.7358238825883926E-2</v>
      </c>
    </row>
    <row r="4" spans="1:3" x14ac:dyDescent="0.25">
      <c r="A4" s="1" t="s">
        <v>7</v>
      </c>
      <c r="B4">
        <v>437</v>
      </c>
      <c r="C4">
        <v>4.1646812160487948E-2</v>
      </c>
    </row>
    <row r="5" spans="1:3" x14ac:dyDescent="0.25">
      <c r="A5" s="1" t="s">
        <v>8</v>
      </c>
      <c r="B5">
        <v>563</v>
      </c>
      <c r="C5">
        <v>5.3654817497379208E-2</v>
      </c>
    </row>
    <row r="6" spans="1:3" x14ac:dyDescent="0.25">
      <c r="A6" s="1" t="s">
        <v>9</v>
      </c>
      <c r="B6">
        <v>295</v>
      </c>
      <c r="C6">
        <v>2.8113980749070809E-2</v>
      </c>
    </row>
    <row r="7" spans="1:3" x14ac:dyDescent="0.25">
      <c r="A7" s="1" t="s">
        <v>10</v>
      </c>
      <c r="B7">
        <v>11</v>
      </c>
      <c r="C7">
        <v>1.0483179262365386E-3</v>
      </c>
    </row>
    <row r="8" spans="1:3" x14ac:dyDescent="0.25">
      <c r="A8" s="1" t="s">
        <v>11</v>
      </c>
      <c r="B8">
        <v>534</v>
      </c>
      <c r="C8">
        <v>5.0891070237301057E-2</v>
      </c>
    </row>
    <row r="9" spans="1:3" x14ac:dyDescent="0.25">
      <c r="A9" s="1" t="s">
        <v>19</v>
      </c>
      <c r="B9">
        <v>736</v>
      </c>
      <c r="C9">
        <v>7.0141999428190216E-2</v>
      </c>
    </row>
    <row r="10" spans="1:3" x14ac:dyDescent="0.25">
      <c r="A10" s="1" t="s">
        <v>17</v>
      </c>
      <c r="B10">
        <v>475</v>
      </c>
      <c r="C10">
        <v>4.5268274087486897E-2</v>
      </c>
    </row>
    <row r="11" spans="1:3" x14ac:dyDescent="0.25">
      <c r="A11" s="1" t="s">
        <v>2</v>
      </c>
      <c r="B11">
        <v>6661</v>
      </c>
      <c r="C11">
        <v>0.63480415515105304</v>
      </c>
    </row>
    <row r="12" spans="1:3" x14ac:dyDescent="0.25">
      <c r="A12" s="1" t="s">
        <v>16</v>
      </c>
      <c r="B12">
        <v>10493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C130-CF85-461E-900F-7DE676347089}">
  <sheetPr codeName="Planilha16">
    <tabColor rgb="FFC00000"/>
  </sheetPr>
  <dimension ref="A1:D49"/>
  <sheetViews>
    <sheetView workbookViewId="0">
      <selection sqref="A1:D49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25</v>
      </c>
      <c r="D2">
        <v>2.3825407414466786E-3</v>
      </c>
    </row>
    <row r="3" spans="1:4" x14ac:dyDescent="0.25">
      <c r="A3" t="s">
        <v>1</v>
      </c>
      <c r="B3" s="1" t="s">
        <v>21</v>
      </c>
      <c r="C3">
        <v>154</v>
      </c>
      <c r="D3">
        <v>1.4676450967311541E-2</v>
      </c>
    </row>
    <row r="4" spans="1:4" x14ac:dyDescent="0.25">
      <c r="A4" t="s">
        <v>1</v>
      </c>
      <c r="B4" s="1" t="s">
        <v>22</v>
      </c>
      <c r="C4">
        <v>52</v>
      </c>
      <c r="D4">
        <v>4.9556847422090921E-3</v>
      </c>
    </row>
    <row r="5" spans="1:4" x14ac:dyDescent="0.25">
      <c r="A5" t="s">
        <v>1</v>
      </c>
      <c r="B5" s="1" t="s">
        <v>24</v>
      </c>
      <c r="C5">
        <v>158</v>
      </c>
      <c r="D5">
        <v>1.505765748594301E-2</v>
      </c>
    </row>
    <row r="6" spans="1:4" x14ac:dyDescent="0.25">
      <c r="A6" t="s">
        <v>75</v>
      </c>
      <c r="B6" s="1" t="s">
        <v>76</v>
      </c>
      <c r="C6">
        <v>102</v>
      </c>
      <c r="D6">
        <v>9.7207662251024493E-3</v>
      </c>
    </row>
    <row r="7" spans="1:4" x14ac:dyDescent="0.25">
      <c r="A7" t="s">
        <v>75</v>
      </c>
      <c r="B7" s="1" t="s">
        <v>77</v>
      </c>
      <c r="C7">
        <v>59</v>
      </c>
      <c r="D7">
        <v>5.6227961498141622E-3</v>
      </c>
    </row>
    <row r="8" spans="1:4" x14ac:dyDescent="0.25">
      <c r="A8" t="s">
        <v>75</v>
      </c>
      <c r="B8" s="1" t="s">
        <v>78</v>
      </c>
      <c r="C8">
        <v>16</v>
      </c>
      <c r="D8">
        <v>1.5248260745258744E-3</v>
      </c>
    </row>
    <row r="9" spans="1:4" x14ac:dyDescent="0.25">
      <c r="A9" t="s">
        <v>75</v>
      </c>
      <c r="B9" s="1" t="s">
        <v>79</v>
      </c>
      <c r="C9">
        <v>122</v>
      </c>
      <c r="D9">
        <v>1.1626798818259792E-2</v>
      </c>
    </row>
    <row r="10" spans="1:4" x14ac:dyDescent="0.25">
      <c r="A10" t="s">
        <v>75</v>
      </c>
      <c r="B10" s="1" t="s">
        <v>28</v>
      </c>
      <c r="C10">
        <v>93</v>
      </c>
      <c r="D10">
        <v>8.8630515581816453E-3</v>
      </c>
    </row>
    <row r="11" spans="1:4" x14ac:dyDescent="0.25">
      <c r="A11" t="s">
        <v>7</v>
      </c>
      <c r="B11" s="1" t="s">
        <v>26</v>
      </c>
      <c r="C11">
        <v>190</v>
      </c>
      <c r="D11">
        <v>1.8107309634994757E-2</v>
      </c>
    </row>
    <row r="12" spans="1:4" x14ac:dyDescent="0.25">
      <c r="A12" t="s">
        <v>7</v>
      </c>
      <c r="B12" s="1" t="s">
        <v>27</v>
      </c>
      <c r="C12">
        <v>247</v>
      </c>
      <c r="D12">
        <v>2.3539502525493188E-2</v>
      </c>
    </row>
    <row r="13" spans="1:4" x14ac:dyDescent="0.25">
      <c r="A13" t="s">
        <v>8</v>
      </c>
      <c r="B13" s="1" t="s">
        <v>29</v>
      </c>
      <c r="C13">
        <v>95</v>
      </c>
      <c r="D13">
        <v>9.0536548174973783E-3</v>
      </c>
    </row>
    <row r="14" spans="1:4" x14ac:dyDescent="0.25">
      <c r="A14" t="s">
        <v>8</v>
      </c>
      <c r="B14" s="1" t="s">
        <v>30</v>
      </c>
      <c r="C14">
        <v>117</v>
      </c>
      <c r="D14">
        <v>1.1150290669970456E-2</v>
      </c>
    </row>
    <row r="15" spans="1:4" x14ac:dyDescent="0.25">
      <c r="A15" t="s">
        <v>8</v>
      </c>
      <c r="B15" s="1" t="s">
        <v>31</v>
      </c>
      <c r="C15">
        <v>120</v>
      </c>
      <c r="D15">
        <v>1.1436195558944057E-2</v>
      </c>
    </row>
    <row r="16" spans="1:4" x14ac:dyDescent="0.25">
      <c r="A16" t="s">
        <v>8</v>
      </c>
      <c r="B16" s="1" t="s">
        <v>32</v>
      </c>
      <c r="C16">
        <v>88</v>
      </c>
      <c r="D16">
        <v>8.3865434098923091E-3</v>
      </c>
    </row>
    <row r="17" spans="1:4" x14ac:dyDescent="0.25">
      <c r="A17" t="s">
        <v>8</v>
      </c>
      <c r="B17" s="1" t="s">
        <v>33</v>
      </c>
      <c r="C17">
        <v>12</v>
      </c>
      <c r="D17">
        <v>1.1436195558944058E-3</v>
      </c>
    </row>
    <row r="18" spans="1:4" x14ac:dyDescent="0.25">
      <c r="A18" t="s">
        <v>8</v>
      </c>
      <c r="B18" s="1" t="s">
        <v>34</v>
      </c>
      <c r="C18">
        <v>18</v>
      </c>
      <c r="D18">
        <v>1.7154293338416087E-3</v>
      </c>
    </row>
    <row r="19" spans="1:4" x14ac:dyDescent="0.25">
      <c r="A19" t="s">
        <v>8</v>
      </c>
      <c r="B19" s="1" t="s">
        <v>35</v>
      </c>
      <c r="C19">
        <v>102</v>
      </c>
      <c r="D19">
        <v>9.7207662251024493E-3</v>
      </c>
    </row>
    <row r="20" spans="1:4" x14ac:dyDescent="0.25">
      <c r="A20" t="s">
        <v>8</v>
      </c>
      <c r="B20" s="1" t="s">
        <v>36</v>
      </c>
      <c r="C20">
        <v>11</v>
      </c>
      <c r="D20">
        <v>1.0483179262365386E-3</v>
      </c>
    </row>
    <row r="21" spans="1:4" x14ac:dyDescent="0.25">
      <c r="A21" t="s">
        <v>9</v>
      </c>
      <c r="B21" s="1" t="s">
        <v>67</v>
      </c>
      <c r="C21">
        <v>3</v>
      </c>
      <c r="D21">
        <v>2.8590488897360146E-4</v>
      </c>
    </row>
    <row r="22" spans="1:4" x14ac:dyDescent="0.25">
      <c r="A22" t="s">
        <v>9</v>
      </c>
      <c r="B22" s="1" t="s">
        <v>37</v>
      </c>
      <c r="C22">
        <v>23</v>
      </c>
      <c r="D22">
        <v>2.1919374821309442E-3</v>
      </c>
    </row>
    <row r="23" spans="1:4" x14ac:dyDescent="0.25">
      <c r="A23" t="s">
        <v>9</v>
      </c>
      <c r="B23" s="1" t="s">
        <v>80</v>
      </c>
      <c r="C23">
        <v>3</v>
      </c>
      <c r="D23">
        <v>2.8590488897360146E-4</v>
      </c>
    </row>
    <row r="24" spans="1:4" x14ac:dyDescent="0.25">
      <c r="A24" t="s">
        <v>9</v>
      </c>
      <c r="B24" s="1" t="s">
        <v>40</v>
      </c>
      <c r="C24">
        <v>266</v>
      </c>
      <c r="D24">
        <v>2.5350233488992662E-2</v>
      </c>
    </row>
    <row r="25" spans="1:4" x14ac:dyDescent="0.25">
      <c r="A25" t="s">
        <v>10</v>
      </c>
      <c r="B25" s="1" t="s">
        <v>41</v>
      </c>
      <c r="C25">
        <v>3</v>
      </c>
      <c r="D25">
        <v>2.8590488897360146E-4</v>
      </c>
    </row>
    <row r="26" spans="1:4" x14ac:dyDescent="0.25">
      <c r="A26" t="s">
        <v>10</v>
      </c>
      <c r="B26" s="1" t="s">
        <v>42</v>
      </c>
      <c r="C26">
        <v>6</v>
      </c>
      <c r="D26">
        <v>5.7180977794720291E-4</v>
      </c>
    </row>
    <row r="27" spans="1:4" x14ac:dyDescent="0.25">
      <c r="A27" t="s">
        <v>10</v>
      </c>
      <c r="B27" s="1" t="s">
        <v>46</v>
      </c>
      <c r="C27">
        <v>1</v>
      </c>
      <c r="D27">
        <v>9.5301629657867148E-5</v>
      </c>
    </row>
    <row r="28" spans="1:4" x14ac:dyDescent="0.25">
      <c r="A28" t="s">
        <v>10</v>
      </c>
      <c r="B28" s="1" t="s">
        <v>64</v>
      </c>
      <c r="C28">
        <v>1</v>
      </c>
      <c r="D28">
        <v>9.5301629657867148E-5</v>
      </c>
    </row>
    <row r="29" spans="1:4" x14ac:dyDescent="0.25">
      <c r="A29" t="s">
        <v>11</v>
      </c>
      <c r="B29" s="1" t="s">
        <v>47</v>
      </c>
      <c r="C29">
        <v>374</v>
      </c>
      <c r="D29">
        <v>3.5642809492042314E-2</v>
      </c>
    </row>
    <row r="30" spans="1:4" x14ac:dyDescent="0.25">
      <c r="A30" t="s">
        <v>11</v>
      </c>
      <c r="B30" s="1" t="s">
        <v>48</v>
      </c>
      <c r="C30">
        <v>1</v>
      </c>
      <c r="D30">
        <v>9.5301629657867148E-5</v>
      </c>
    </row>
    <row r="31" spans="1:4" x14ac:dyDescent="0.25">
      <c r="A31" t="s">
        <v>11</v>
      </c>
      <c r="B31" s="1" t="s">
        <v>49</v>
      </c>
      <c r="C31">
        <v>31</v>
      </c>
      <c r="D31">
        <v>2.9543505193938818E-3</v>
      </c>
    </row>
    <row r="32" spans="1:4" x14ac:dyDescent="0.25">
      <c r="A32" t="s">
        <v>11</v>
      </c>
      <c r="B32" s="1" t="s">
        <v>50</v>
      </c>
      <c r="C32">
        <v>128</v>
      </c>
      <c r="D32">
        <v>1.2198608596206995E-2</v>
      </c>
    </row>
    <row r="33" spans="1:4" x14ac:dyDescent="0.25">
      <c r="A33" t="s">
        <v>19</v>
      </c>
      <c r="B33" s="1" t="s">
        <v>51</v>
      </c>
      <c r="C33">
        <v>1</v>
      </c>
      <c r="D33">
        <v>9.5301629657867148E-5</v>
      </c>
    </row>
    <row r="34" spans="1:4" x14ac:dyDescent="0.25">
      <c r="A34" t="s">
        <v>19</v>
      </c>
      <c r="B34" s="1" t="s">
        <v>52</v>
      </c>
      <c r="C34">
        <v>105</v>
      </c>
      <c r="D34">
        <v>1.0006671114076051E-2</v>
      </c>
    </row>
    <row r="35" spans="1:4" x14ac:dyDescent="0.25">
      <c r="A35" t="s">
        <v>19</v>
      </c>
      <c r="B35" s="1" t="s">
        <v>66</v>
      </c>
      <c r="C35">
        <v>4</v>
      </c>
      <c r="D35">
        <v>3.8120651863146859E-4</v>
      </c>
    </row>
    <row r="36" spans="1:4" x14ac:dyDescent="0.25">
      <c r="A36" t="s">
        <v>19</v>
      </c>
      <c r="B36" s="1" t="s">
        <v>53</v>
      </c>
      <c r="C36">
        <v>66</v>
      </c>
      <c r="D36">
        <v>6.2899075574192323E-3</v>
      </c>
    </row>
    <row r="37" spans="1:4" x14ac:dyDescent="0.25">
      <c r="A37" t="s">
        <v>19</v>
      </c>
      <c r="B37" s="1" t="s">
        <v>54</v>
      </c>
      <c r="C37">
        <v>27</v>
      </c>
      <c r="D37">
        <v>2.573144000762413E-3</v>
      </c>
    </row>
    <row r="38" spans="1:4" x14ac:dyDescent="0.25">
      <c r="A38" t="s">
        <v>19</v>
      </c>
      <c r="B38" s="1" t="s">
        <v>19</v>
      </c>
      <c r="C38">
        <v>405</v>
      </c>
      <c r="D38">
        <v>3.8597160011436198E-2</v>
      </c>
    </row>
    <row r="39" spans="1:4" x14ac:dyDescent="0.25">
      <c r="A39" t="s">
        <v>19</v>
      </c>
      <c r="B39" s="1" t="s">
        <v>74</v>
      </c>
      <c r="C39">
        <v>128</v>
      </c>
      <c r="D39">
        <v>1.2198608596206995E-2</v>
      </c>
    </row>
    <row r="40" spans="1:4" x14ac:dyDescent="0.25">
      <c r="A40" t="s">
        <v>17</v>
      </c>
      <c r="B40" s="1" t="s">
        <v>55</v>
      </c>
      <c r="C40">
        <v>33</v>
      </c>
      <c r="D40">
        <v>3.1449537787096161E-3</v>
      </c>
    </row>
    <row r="41" spans="1:4" x14ac:dyDescent="0.25">
      <c r="A41" t="s">
        <v>17</v>
      </c>
      <c r="B41" s="1" t="s">
        <v>56</v>
      </c>
      <c r="C41">
        <v>30</v>
      </c>
      <c r="D41">
        <v>2.8590488897360143E-3</v>
      </c>
    </row>
    <row r="42" spans="1:4" x14ac:dyDescent="0.25">
      <c r="A42" t="s">
        <v>17</v>
      </c>
      <c r="B42" s="1" t="s">
        <v>57</v>
      </c>
      <c r="C42">
        <v>196</v>
      </c>
      <c r="D42">
        <v>1.8679119412941963E-2</v>
      </c>
    </row>
    <row r="43" spans="1:4" x14ac:dyDescent="0.25">
      <c r="A43" t="s">
        <v>17</v>
      </c>
      <c r="B43" s="1" t="s">
        <v>58</v>
      </c>
      <c r="C43">
        <v>46</v>
      </c>
      <c r="D43">
        <v>4.3838749642618885E-3</v>
      </c>
    </row>
    <row r="44" spans="1:4" x14ac:dyDescent="0.25">
      <c r="A44" t="s">
        <v>17</v>
      </c>
      <c r="B44" s="1" t="s">
        <v>68</v>
      </c>
      <c r="C44">
        <v>1</v>
      </c>
      <c r="D44">
        <v>9.5301629657867148E-5</v>
      </c>
    </row>
    <row r="45" spans="1:4" x14ac:dyDescent="0.25">
      <c r="A45" t="s">
        <v>17</v>
      </c>
      <c r="B45" s="1" t="s">
        <v>59</v>
      </c>
      <c r="C45">
        <v>3</v>
      </c>
      <c r="D45">
        <v>2.8590488897360146E-4</v>
      </c>
    </row>
    <row r="46" spans="1:4" x14ac:dyDescent="0.25">
      <c r="A46" t="s">
        <v>17</v>
      </c>
      <c r="B46" s="1" t="s">
        <v>60</v>
      </c>
      <c r="C46">
        <v>54</v>
      </c>
      <c r="D46">
        <v>5.146288001524826E-3</v>
      </c>
    </row>
    <row r="47" spans="1:4" x14ac:dyDescent="0.25">
      <c r="A47" t="s">
        <v>17</v>
      </c>
      <c r="B47" s="1" t="s">
        <v>61</v>
      </c>
      <c r="C47">
        <v>112</v>
      </c>
      <c r="D47">
        <v>1.067378252168112E-2</v>
      </c>
    </row>
    <row r="48" spans="1:4" x14ac:dyDescent="0.25">
      <c r="A48" t="s">
        <v>2</v>
      </c>
      <c r="B48" s="1" t="s">
        <v>62</v>
      </c>
      <c r="C48">
        <v>6661</v>
      </c>
      <c r="D48">
        <v>0.63480415515105304</v>
      </c>
    </row>
    <row r="49" spans="1:4" x14ac:dyDescent="0.25">
      <c r="A49" t="s">
        <v>16</v>
      </c>
      <c r="B49" s="1"/>
      <c r="C49">
        <v>10493</v>
      </c>
      <c r="D4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8B0B-1528-4422-9E96-9EB92BBFB9DD}">
  <sheetPr codeName="Planilha17">
    <tabColor rgb="FFC00000"/>
  </sheetPr>
  <dimension ref="A1:C12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1114</v>
      </c>
      <c r="C2">
        <v>3.9079492036764189E-2</v>
      </c>
    </row>
    <row r="3" spans="1:3" x14ac:dyDescent="0.25">
      <c r="A3" s="1" t="s">
        <v>75</v>
      </c>
      <c r="B3">
        <v>1022</v>
      </c>
      <c r="C3">
        <v>3.5852101312004489E-2</v>
      </c>
    </row>
    <row r="4" spans="1:3" x14ac:dyDescent="0.25">
      <c r="A4" s="1" t="s">
        <v>7</v>
      </c>
      <c r="B4">
        <v>589</v>
      </c>
      <c r="C4">
        <v>2.0662316705255035E-2</v>
      </c>
    </row>
    <row r="5" spans="1:3" x14ac:dyDescent="0.25">
      <c r="A5" s="1" t="s">
        <v>8</v>
      </c>
      <c r="B5">
        <v>1407</v>
      </c>
      <c r="C5">
        <v>4.9358029888444538E-2</v>
      </c>
    </row>
    <row r="6" spans="1:3" x14ac:dyDescent="0.25">
      <c r="A6" s="1" t="s">
        <v>9</v>
      </c>
      <c r="B6">
        <v>1269</v>
      </c>
      <c r="C6">
        <v>4.4516943801304991E-2</v>
      </c>
    </row>
    <row r="7" spans="1:3" x14ac:dyDescent="0.25">
      <c r="A7" s="1" t="s">
        <v>10</v>
      </c>
      <c r="B7">
        <v>251</v>
      </c>
      <c r="C7">
        <v>8.8051638251596155E-3</v>
      </c>
    </row>
    <row r="8" spans="1:3" x14ac:dyDescent="0.25">
      <c r="A8" s="1" t="s">
        <v>11</v>
      </c>
      <c r="B8">
        <v>889</v>
      </c>
      <c r="C8">
        <v>3.1186416894688838E-2</v>
      </c>
    </row>
    <row r="9" spans="1:3" x14ac:dyDescent="0.25">
      <c r="A9" s="1" t="s">
        <v>19</v>
      </c>
      <c r="B9">
        <v>1579</v>
      </c>
      <c r="C9">
        <v>5.5391847330386587E-2</v>
      </c>
    </row>
    <row r="10" spans="1:3" x14ac:dyDescent="0.25">
      <c r="A10" s="1" t="s">
        <v>17</v>
      </c>
      <c r="B10">
        <v>1102</v>
      </c>
      <c r="C10">
        <v>3.8658528029186838E-2</v>
      </c>
    </row>
    <row r="11" spans="1:3" x14ac:dyDescent="0.25">
      <c r="A11" s="1" t="s">
        <v>2</v>
      </c>
      <c r="B11">
        <v>19284</v>
      </c>
      <c r="C11">
        <v>0.67648916017680494</v>
      </c>
    </row>
    <row r="12" spans="1:3" x14ac:dyDescent="0.25">
      <c r="A12" s="1" t="s">
        <v>16</v>
      </c>
      <c r="B12">
        <v>28506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F0C1-B430-427F-ABD9-5B26A4A65443}">
  <sheetPr codeName="Planilha18">
    <tabColor rgb="FFC00000"/>
  </sheetPr>
  <dimension ref="A1:D59"/>
  <sheetViews>
    <sheetView workbookViewId="0">
      <selection sqref="A1:D59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53</v>
      </c>
      <c r="D2">
        <v>1.8592577001333053E-3</v>
      </c>
    </row>
    <row r="3" spans="1:4" x14ac:dyDescent="0.25">
      <c r="A3" t="s">
        <v>1</v>
      </c>
      <c r="B3" s="1" t="s">
        <v>21</v>
      </c>
      <c r="C3">
        <v>342</v>
      </c>
      <c r="D3">
        <v>1.1997474215954537E-2</v>
      </c>
    </row>
    <row r="4" spans="1:4" x14ac:dyDescent="0.25">
      <c r="A4" t="s">
        <v>1</v>
      </c>
      <c r="B4" s="1" t="s">
        <v>22</v>
      </c>
      <c r="C4">
        <v>201</v>
      </c>
      <c r="D4">
        <v>7.0511471269206483E-3</v>
      </c>
    </row>
    <row r="5" spans="1:4" x14ac:dyDescent="0.25">
      <c r="A5" t="s">
        <v>1</v>
      </c>
      <c r="B5" s="1" t="s">
        <v>23</v>
      </c>
      <c r="C5">
        <v>21</v>
      </c>
      <c r="D5">
        <v>7.366870132603662E-4</v>
      </c>
    </row>
    <row r="6" spans="1:4" x14ac:dyDescent="0.25">
      <c r="A6" t="s">
        <v>1</v>
      </c>
      <c r="B6" s="1" t="s">
        <v>24</v>
      </c>
      <c r="C6">
        <v>492</v>
      </c>
      <c r="D6">
        <v>1.7259524310671438E-2</v>
      </c>
    </row>
    <row r="7" spans="1:4" x14ac:dyDescent="0.25">
      <c r="A7" t="s">
        <v>1</v>
      </c>
      <c r="B7" s="1" t="s">
        <v>25</v>
      </c>
      <c r="C7">
        <v>5</v>
      </c>
      <c r="D7">
        <v>1.7540166982389673E-4</v>
      </c>
    </row>
    <row r="8" spans="1:4" x14ac:dyDescent="0.25">
      <c r="A8" t="s">
        <v>75</v>
      </c>
      <c r="B8" s="1" t="s">
        <v>76</v>
      </c>
      <c r="C8">
        <v>190</v>
      </c>
      <c r="D8">
        <v>6.6652634533080754E-3</v>
      </c>
    </row>
    <row r="9" spans="1:4" x14ac:dyDescent="0.25">
      <c r="A9" t="s">
        <v>75</v>
      </c>
      <c r="B9" s="1" t="s">
        <v>77</v>
      </c>
      <c r="C9">
        <v>194</v>
      </c>
      <c r="D9">
        <v>6.8055847891671925E-3</v>
      </c>
    </row>
    <row r="10" spans="1:4" x14ac:dyDescent="0.25">
      <c r="A10" t="s">
        <v>75</v>
      </c>
      <c r="B10" s="1" t="s">
        <v>78</v>
      </c>
      <c r="C10">
        <v>80</v>
      </c>
      <c r="D10">
        <v>2.8064267171823477E-3</v>
      </c>
    </row>
    <row r="11" spans="1:4" x14ac:dyDescent="0.25">
      <c r="A11" t="s">
        <v>75</v>
      </c>
      <c r="B11" s="1" t="s">
        <v>79</v>
      </c>
      <c r="C11">
        <v>303</v>
      </c>
      <c r="D11">
        <v>1.0629341191328141E-2</v>
      </c>
    </row>
    <row r="12" spans="1:4" x14ac:dyDescent="0.25">
      <c r="A12" t="s">
        <v>75</v>
      </c>
      <c r="B12" s="1" t="s">
        <v>28</v>
      </c>
      <c r="C12">
        <v>255</v>
      </c>
      <c r="D12">
        <v>8.9454851610187326E-3</v>
      </c>
    </row>
    <row r="13" spans="1:4" x14ac:dyDescent="0.25">
      <c r="A13" t="s">
        <v>7</v>
      </c>
      <c r="B13" s="1" t="s">
        <v>26</v>
      </c>
      <c r="C13">
        <v>160</v>
      </c>
      <c r="D13">
        <v>5.6128534343646954E-3</v>
      </c>
    </row>
    <row r="14" spans="1:4" x14ac:dyDescent="0.25">
      <c r="A14" t="s">
        <v>7</v>
      </c>
      <c r="B14" s="1" t="s">
        <v>27</v>
      </c>
      <c r="C14">
        <v>429</v>
      </c>
      <c r="D14">
        <v>1.5049463270890339E-2</v>
      </c>
    </row>
    <row r="15" spans="1:4" x14ac:dyDescent="0.25">
      <c r="A15" t="s">
        <v>8</v>
      </c>
      <c r="B15" s="1" t="s">
        <v>29</v>
      </c>
      <c r="C15">
        <v>383</v>
      </c>
      <c r="D15">
        <v>1.3435767908510489E-2</v>
      </c>
    </row>
    <row r="16" spans="1:4" x14ac:dyDescent="0.25">
      <c r="A16" t="s">
        <v>8</v>
      </c>
      <c r="B16" s="1" t="s">
        <v>30</v>
      </c>
      <c r="C16">
        <v>286</v>
      </c>
      <c r="D16">
        <v>1.0032975513926892E-2</v>
      </c>
    </row>
    <row r="17" spans="1:4" x14ac:dyDescent="0.25">
      <c r="A17" t="s">
        <v>8</v>
      </c>
      <c r="B17" s="1" t="s">
        <v>31</v>
      </c>
      <c r="C17">
        <v>176</v>
      </c>
      <c r="D17">
        <v>6.1741387778011646E-3</v>
      </c>
    </row>
    <row r="18" spans="1:4" x14ac:dyDescent="0.25">
      <c r="A18" t="s">
        <v>8</v>
      </c>
      <c r="B18" s="1" t="s">
        <v>32</v>
      </c>
      <c r="C18">
        <v>120</v>
      </c>
      <c r="D18">
        <v>4.2096400757735217E-3</v>
      </c>
    </row>
    <row r="19" spans="1:4" x14ac:dyDescent="0.25">
      <c r="A19" t="s">
        <v>8</v>
      </c>
      <c r="B19" s="1" t="s">
        <v>33</v>
      </c>
      <c r="C19">
        <v>147</v>
      </c>
      <c r="D19">
        <v>5.1568090928225639E-3</v>
      </c>
    </row>
    <row r="20" spans="1:4" x14ac:dyDescent="0.25">
      <c r="A20" t="s">
        <v>8</v>
      </c>
      <c r="B20" s="1" t="s">
        <v>34</v>
      </c>
      <c r="C20">
        <v>75</v>
      </c>
      <c r="D20">
        <v>2.6310250473584509E-3</v>
      </c>
    </row>
    <row r="21" spans="1:4" x14ac:dyDescent="0.25">
      <c r="A21" t="s">
        <v>8</v>
      </c>
      <c r="B21" s="1" t="s">
        <v>35</v>
      </c>
      <c r="C21">
        <v>201</v>
      </c>
      <c r="D21">
        <v>7.0511471269206483E-3</v>
      </c>
    </row>
    <row r="22" spans="1:4" x14ac:dyDescent="0.25">
      <c r="A22" t="s">
        <v>8</v>
      </c>
      <c r="B22" s="1" t="s">
        <v>36</v>
      </c>
      <c r="C22">
        <v>19</v>
      </c>
      <c r="D22">
        <v>6.6652634533080754E-4</v>
      </c>
    </row>
    <row r="23" spans="1:4" x14ac:dyDescent="0.25">
      <c r="A23" t="s">
        <v>9</v>
      </c>
      <c r="B23" s="1" t="s">
        <v>67</v>
      </c>
      <c r="C23">
        <v>70</v>
      </c>
      <c r="D23">
        <v>2.4556233775345541E-3</v>
      </c>
    </row>
    <row r="24" spans="1:4" x14ac:dyDescent="0.25">
      <c r="A24" t="s">
        <v>9</v>
      </c>
      <c r="B24" s="1" t="s">
        <v>37</v>
      </c>
      <c r="C24">
        <v>89</v>
      </c>
      <c r="D24">
        <v>3.1221497228653616E-3</v>
      </c>
    </row>
    <row r="25" spans="1:4" x14ac:dyDescent="0.25">
      <c r="A25" t="s">
        <v>9</v>
      </c>
      <c r="B25" s="1" t="s">
        <v>63</v>
      </c>
      <c r="C25">
        <v>44</v>
      </c>
      <c r="D25">
        <v>1.5435346944502912E-3</v>
      </c>
    </row>
    <row r="26" spans="1:4" x14ac:dyDescent="0.25">
      <c r="A26" t="s">
        <v>9</v>
      </c>
      <c r="B26" s="1" t="s">
        <v>38</v>
      </c>
      <c r="C26">
        <v>3</v>
      </c>
      <c r="D26">
        <v>1.0524100189433803E-4</v>
      </c>
    </row>
    <row r="27" spans="1:4" x14ac:dyDescent="0.25">
      <c r="A27" t="s">
        <v>9</v>
      </c>
      <c r="B27" s="1" t="s">
        <v>80</v>
      </c>
      <c r="C27">
        <v>10</v>
      </c>
      <c r="D27">
        <v>3.5080333964779346E-4</v>
      </c>
    </row>
    <row r="28" spans="1:4" x14ac:dyDescent="0.25">
      <c r="A28" t="s">
        <v>9</v>
      </c>
      <c r="B28" s="1" t="s">
        <v>81</v>
      </c>
      <c r="C28">
        <v>41</v>
      </c>
      <c r="D28">
        <v>1.4382936925559531E-3</v>
      </c>
    </row>
    <row r="29" spans="1:4" x14ac:dyDescent="0.25">
      <c r="A29" t="s">
        <v>9</v>
      </c>
      <c r="B29" s="1" t="s">
        <v>39</v>
      </c>
      <c r="C29">
        <v>6</v>
      </c>
      <c r="D29">
        <v>2.1048200378867606E-4</v>
      </c>
    </row>
    <row r="30" spans="1:4" x14ac:dyDescent="0.25">
      <c r="A30" t="s">
        <v>9</v>
      </c>
      <c r="B30" s="1" t="s">
        <v>40</v>
      </c>
      <c r="C30">
        <v>1006</v>
      </c>
      <c r="D30">
        <v>3.5290815968568021E-2</v>
      </c>
    </row>
    <row r="31" spans="1:4" x14ac:dyDescent="0.25">
      <c r="A31" t="s">
        <v>10</v>
      </c>
      <c r="B31" s="1" t="s">
        <v>41</v>
      </c>
      <c r="C31">
        <v>175</v>
      </c>
      <c r="D31">
        <v>6.1390584438363854E-3</v>
      </c>
    </row>
    <row r="32" spans="1:4" x14ac:dyDescent="0.25">
      <c r="A32" t="s">
        <v>10</v>
      </c>
      <c r="B32" s="1" t="s">
        <v>42</v>
      </c>
      <c r="C32">
        <v>39</v>
      </c>
      <c r="D32">
        <v>1.3681330246263943E-3</v>
      </c>
    </row>
    <row r="33" spans="1:4" x14ac:dyDescent="0.25">
      <c r="A33" t="s">
        <v>10</v>
      </c>
      <c r="B33" s="1" t="s">
        <v>43</v>
      </c>
      <c r="C33">
        <v>5</v>
      </c>
      <c r="D33">
        <v>1.7540166982389673E-4</v>
      </c>
    </row>
    <row r="34" spans="1:4" x14ac:dyDescent="0.25">
      <c r="A34" t="s">
        <v>10</v>
      </c>
      <c r="B34" s="1" t="s">
        <v>69</v>
      </c>
      <c r="C34">
        <v>1</v>
      </c>
      <c r="D34">
        <v>3.5080333964779343E-5</v>
      </c>
    </row>
    <row r="35" spans="1:4" x14ac:dyDescent="0.25">
      <c r="A35" t="s">
        <v>10</v>
      </c>
      <c r="B35" s="1" t="s">
        <v>45</v>
      </c>
      <c r="C35">
        <v>12</v>
      </c>
      <c r="D35">
        <v>4.2096400757735212E-4</v>
      </c>
    </row>
    <row r="36" spans="1:4" x14ac:dyDescent="0.25">
      <c r="A36" t="s">
        <v>10</v>
      </c>
      <c r="B36" s="1" t="s">
        <v>46</v>
      </c>
      <c r="C36">
        <v>4</v>
      </c>
      <c r="D36">
        <v>1.4032133585911737E-4</v>
      </c>
    </row>
    <row r="37" spans="1:4" x14ac:dyDescent="0.25">
      <c r="A37" t="s">
        <v>10</v>
      </c>
      <c r="B37" s="1" t="s">
        <v>64</v>
      </c>
      <c r="C37">
        <v>7</v>
      </c>
      <c r="D37">
        <v>2.4556233775345542E-4</v>
      </c>
    </row>
    <row r="38" spans="1:4" x14ac:dyDescent="0.25">
      <c r="A38" t="s">
        <v>10</v>
      </c>
      <c r="B38" s="1" t="s">
        <v>65</v>
      </c>
      <c r="C38">
        <v>8</v>
      </c>
      <c r="D38">
        <v>2.8064267171823475E-4</v>
      </c>
    </row>
    <row r="39" spans="1:4" x14ac:dyDescent="0.25">
      <c r="A39" t="s">
        <v>11</v>
      </c>
      <c r="B39" s="1" t="s">
        <v>47</v>
      </c>
      <c r="C39">
        <v>657</v>
      </c>
      <c r="D39">
        <v>2.3047779414860029E-2</v>
      </c>
    </row>
    <row r="40" spans="1:4" x14ac:dyDescent="0.25">
      <c r="A40" t="s">
        <v>11</v>
      </c>
      <c r="B40" s="1" t="s">
        <v>48</v>
      </c>
      <c r="C40">
        <v>9</v>
      </c>
      <c r="D40">
        <v>3.1572300568301408E-4</v>
      </c>
    </row>
    <row r="41" spans="1:4" x14ac:dyDescent="0.25">
      <c r="A41" t="s">
        <v>11</v>
      </c>
      <c r="B41" s="1" t="s">
        <v>49</v>
      </c>
      <c r="C41">
        <v>49</v>
      </c>
      <c r="D41">
        <v>1.718936364274188E-3</v>
      </c>
    </row>
    <row r="42" spans="1:4" x14ac:dyDescent="0.25">
      <c r="A42" t="s">
        <v>11</v>
      </c>
      <c r="B42" s="1" t="s">
        <v>50</v>
      </c>
      <c r="C42">
        <v>174</v>
      </c>
      <c r="D42">
        <v>6.1039781098716061E-3</v>
      </c>
    </row>
    <row r="43" spans="1:4" x14ac:dyDescent="0.25">
      <c r="A43" t="s">
        <v>19</v>
      </c>
      <c r="B43" s="1" t="s">
        <v>51</v>
      </c>
      <c r="C43">
        <v>56</v>
      </c>
      <c r="D43">
        <v>1.9644987020276433E-3</v>
      </c>
    </row>
    <row r="44" spans="1:4" x14ac:dyDescent="0.25">
      <c r="A44" t="s">
        <v>19</v>
      </c>
      <c r="B44" s="1" t="s">
        <v>52</v>
      </c>
      <c r="C44">
        <v>395</v>
      </c>
      <c r="D44">
        <v>1.3856731916087842E-2</v>
      </c>
    </row>
    <row r="45" spans="1:4" x14ac:dyDescent="0.25">
      <c r="A45" t="s">
        <v>19</v>
      </c>
      <c r="B45" s="1" t="s">
        <v>66</v>
      </c>
      <c r="C45">
        <v>22</v>
      </c>
      <c r="D45">
        <v>7.7176734722514558E-4</v>
      </c>
    </row>
    <row r="46" spans="1:4" x14ac:dyDescent="0.25">
      <c r="A46" t="s">
        <v>19</v>
      </c>
      <c r="B46" s="1" t="s">
        <v>53</v>
      </c>
      <c r="C46">
        <v>211</v>
      </c>
      <c r="D46">
        <v>7.4019504665684419E-3</v>
      </c>
    </row>
    <row r="47" spans="1:4" x14ac:dyDescent="0.25">
      <c r="A47" t="s">
        <v>19</v>
      </c>
      <c r="B47" s="1" t="s">
        <v>70</v>
      </c>
      <c r="C47">
        <v>17</v>
      </c>
      <c r="D47">
        <v>5.9636567740124888E-4</v>
      </c>
    </row>
    <row r="48" spans="1:4" x14ac:dyDescent="0.25">
      <c r="A48" t="s">
        <v>19</v>
      </c>
      <c r="B48" s="1" t="s">
        <v>54</v>
      </c>
      <c r="C48">
        <v>36</v>
      </c>
      <c r="D48">
        <v>1.2628920227320563E-3</v>
      </c>
    </row>
    <row r="49" spans="1:4" x14ac:dyDescent="0.25">
      <c r="A49" t="s">
        <v>19</v>
      </c>
      <c r="B49" s="1" t="s">
        <v>19</v>
      </c>
      <c r="C49">
        <v>714</v>
      </c>
      <c r="D49">
        <v>2.5047358450852451E-2</v>
      </c>
    </row>
    <row r="50" spans="1:4" x14ac:dyDescent="0.25">
      <c r="A50" t="s">
        <v>19</v>
      </c>
      <c r="B50" s="1" t="s">
        <v>74</v>
      </c>
      <c r="C50">
        <v>128</v>
      </c>
      <c r="D50">
        <v>4.4902827474917559E-3</v>
      </c>
    </row>
    <row r="51" spans="1:4" x14ac:dyDescent="0.25">
      <c r="A51" t="s">
        <v>17</v>
      </c>
      <c r="B51" s="1" t="s">
        <v>55</v>
      </c>
      <c r="C51">
        <v>10</v>
      </c>
      <c r="D51">
        <v>3.5080333964779346E-4</v>
      </c>
    </row>
    <row r="52" spans="1:4" x14ac:dyDescent="0.25">
      <c r="A52" t="s">
        <v>17</v>
      </c>
      <c r="B52" s="1" t="s">
        <v>56</v>
      </c>
      <c r="C52">
        <v>106</v>
      </c>
      <c r="D52">
        <v>3.7185154002666106E-3</v>
      </c>
    </row>
    <row r="53" spans="1:4" x14ac:dyDescent="0.25">
      <c r="A53" t="s">
        <v>17</v>
      </c>
      <c r="B53" s="1" t="s">
        <v>57</v>
      </c>
      <c r="C53">
        <v>396</v>
      </c>
      <c r="D53">
        <v>1.3891812250052621E-2</v>
      </c>
    </row>
    <row r="54" spans="1:4" x14ac:dyDescent="0.25">
      <c r="A54" t="s">
        <v>17</v>
      </c>
      <c r="B54" s="1" t="s">
        <v>58</v>
      </c>
      <c r="C54">
        <v>163</v>
      </c>
      <c r="D54">
        <v>5.7180944362590332E-3</v>
      </c>
    </row>
    <row r="55" spans="1:4" x14ac:dyDescent="0.25">
      <c r="A55" t="s">
        <v>17</v>
      </c>
      <c r="B55" s="1" t="s">
        <v>68</v>
      </c>
      <c r="C55">
        <v>1</v>
      </c>
      <c r="D55">
        <v>3.5080333964779343E-5</v>
      </c>
    </row>
    <row r="56" spans="1:4" x14ac:dyDescent="0.25">
      <c r="A56" t="s">
        <v>17</v>
      </c>
      <c r="B56" s="1" t="s">
        <v>60</v>
      </c>
      <c r="C56">
        <v>103</v>
      </c>
      <c r="D56">
        <v>3.6132743983722723E-3</v>
      </c>
    </row>
    <row r="57" spans="1:4" x14ac:dyDescent="0.25">
      <c r="A57" t="s">
        <v>17</v>
      </c>
      <c r="B57" s="1" t="s">
        <v>61</v>
      </c>
      <c r="C57">
        <v>323</v>
      </c>
      <c r="D57">
        <v>1.1330947870623729E-2</v>
      </c>
    </row>
    <row r="58" spans="1:4" x14ac:dyDescent="0.25">
      <c r="A58" t="s">
        <v>2</v>
      </c>
      <c r="B58" s="1" t="s">
        <v>62</v>
      </c>
      <c r="C58">
        <v>19284</v>
      </c>
      <c r="D58">
        <v>0.67648916017680494</v>
      </c>
    </row>
    <row r="59" spans="1:4" x14ac:dyDescent="0.25">
      <c r="A59" t="s">
        <v>16</v>
      </c>
      <c r="B59" s="1"/>
      <c r="C59">
        <v>28506</v>
      </c>
      <c r="D5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76B4-F7E1-40A6-BF5B-90E73B67106E}">
  <sheetPr codeName="Planilha19">
    <tabColor rgb="FFC00000"/>
  </sheetPr>
  <dimension ref="A1:C12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72</v>
      </c>
      <c r="C2">
        <v>3.5121951219512199E-2</v>
      </c>
    </row>
    <row r="3" spans="1:3" x14ac:dyDescent="0.25">
      <c r="A3" s="1" t="s">
        <v>75</v>
      </c>
      <c r="B3">
        <v>130</v>
      </c>
      <c r="C3">
        <v>6.3414634146341464E-2</v>
      </c>
    </row>
    <row r="4" spans="1:3" x14ac:dyDescent="0.25">
      <c r="A4" s="1" t="s">
        <v>7</v>
      </c>
      <c r="B4">
        <v>57</v>
      </c>
      <c r="C4">
        <v>2.7804878048780488E-2</v>
      </c>
    </row>
    <row r="5" spans="1:3" x14ac:dyDescent="0.25">
      <c r="A5" s="1" t="s">
        <v>8</v>
      </c>
      <c r="B5">
        <v>233</v>
      </c>
      <c r="C5">
        <v>0.11365853658536586</v>
      </c>
    </row>
    <row r="6" spans="1:3" x14ac:dyDescent="0.25">
      <c r="A6" s="1" t="s">
        <v>9</v>
      </c>
      <c r="B6">
        <v>100</v>
      </c>
      <c r="C6">
        <v>4.878048780487805E-2</v>
      </c>
    </row>
    <row r="7" spans="1:3" x14ac:dyDescent="0.25">
      <c r="A7" s="1" t="s">
        <v>10</v>
      </c>
      <c r="B7">
        <v>5</v>
      </c>
      <c r="C7">
        <v>2.4390243902439024E-3</v>
      </c>
    </row>
    <row r="8" spans="1:3" x14ac:dyDescent="0.25">
      <c r="A8" s="1" t="s">
        <v>11</v>
      </c>
      <c r="B8">
        <v>131</v>
      </c>
      <c r="C8">
        <v>6.3902439024390245E-2</v>
      </c>
    </row>
    <row r="9" spans="1:3" x14ac:dyDescent="0.25">
      <c r="A9" s="1" t="s">
        <v>19</v>
      </c>
      <c r="B9">
        <v>193</v>
      </c>
      <c r="C9">
        <v>9.4146341463414634E-2</v>
      </c>
    </row>
    <row r="10" spans="1:3" x14ac:dyDescent="0.25">
      <c r="A10" s="1" t="s">
        <v>17</v>
      </c>
      <c r="B10">
        <v>130</v>
      </c>
      <c r="C10">
        <v>6.3414634146341464E-2</v>
      </c>
    </row>
    <row r="11" spans="1:3" x14ac:dyDescent="0.25">
      <c r="A11" s="1" t="s">
        <v>2</v>
      </c>
      <c r="B11">
        <v>999</v>
      </c>
      <c r="C11">
        <v>0.4873170731707317</v>
      </c>
    </row>
    <row r="12" spans="1:3" x14ac:dyDescent="0.25">
      <c r="A12" s="1" t="s">
        <v>16</v>
      </c>
      <c r="B12">
        <v>2050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C8BA-FE25-4754-8903-844E911B346E}">
  <sheetPr codeName="Planilha20">
    <tabColor rgb="FFC00000"/>
  </sheetPr>
  <dimension ref="A1:D43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8</v>
      </c>
      <c r="D2">
        <v>3.9024390243902439E-3</v>
      </c>
    </row>
    <row r="3" spans="1:4" x14ac:dyDescent="0.25">
      <c r="A3" t="s">
        <v>1</v>
      </c>
      <c r="B3" s="1" t="s">
        <v>21</v>
      </c>
      <c r="C3">
        <v>23</v>
      </c>
      <c r="D3">
        <v>1.1219512195121951E-2</v>
      </c>
    </row>
    <row r="4" spans="1:4" x14ac:dyDescent="0.25">
      <c r="A4" t="s">
        <v>1</v>
      </c>
      <c r="B4" s="1" t="s">
        <v>22</v>
      </c>
      <c r="C4">
        <v>15</v>
      </c>
      <c r="D4">
        <v>7.3170731707317077E-3</v>
      </c>
    </row>
    <row r="5" spans="1:4" x14ac:dyDescent="0.25">
      <c r="A5" t="s">
        <v>1</v>
      </c>
      <c r="B5" s="1" t="s">
        <v>24</v>
      </c>
      <c r="C5">
        <v>23</v>
      </c>
      <c r="D5">
        <v>1.1219512195121951E-2</v>
      </c>
    </row>
    <row r="6" spans="1:4" x14ac:dyDescent="0.25">
      <c r="A6" t="s">
        <v>1</v>
      </c>
      <c r="B6" s="1" t="s">
        <v>25</v>
      </c>
      <c r="C6">
        <v>3</v>
      </c>
      <c r="D6">
        <v>1.4634146341463415E-3</v>
      </c>
    </row>
    <row r="7" spans="1:4" x14ac:dyDescent="0.25">
      <c r="A7" t="s">
        <v>75</v>
      </c>
      <c r="B7" s="1" t="s">
        <v>76</v>
      </c>
      <c r="C7">
        <v>34</v>
      </c>
      <c r="D7">
        <v>1.6585365853658537E-2</v>
      </c>
    </row>
    <row r="8" spans="1:4" x14ac:dyDescent="0.25">
      <c r="A8" t="s">
        <v>75</v>
      </c>
      <c r="B8" s="1" t="s">
        <v>77</v>
      </c>
      <c r="C8">
        <v>26</v>
      </c>
      <c r="D8">
        <v>1.2682926829268294E-2</v>
      </c>
    </row>
    <row r="9" spans="1:4" x14ac:dyDescent="0.25">
      <c r="A9" t="s">
        <v>75</v>
      </c>
      <c r="B9" s="1" t="s">
        <v>78</v>
      </c>
      <c r="C9">
        <v>12</v>
      </c>
      <c r="D9">
        <v>5.8536585365853658E-3</v>
      </c>
    </row>
    <row r="10" spans="1:4" x14ac:dyDescent="0.25">
      <c r="A10" t="s">
        <v>75</v>
      </c>
      <c r="B10" s="1" t="s">
        <v>79</v>
      </c>
      <c r="C10">
        <v>16</v>
      </c>
      <c r="D10">
        <v>7.8048780487804878E-3</v>
      </c>
    </row>
    <row r="11" spans="1:4" x14ac:dyDescent="0.25">
      <c r="A11" t="s">
        <v>75</v>
      </c>
      <c r="B11" s="1" t="s">
        <v>28</v>
      </c>
      <c r="C11">
        <v>42</v>
      </c>
      <c r="D11">
        <v>2.0487804878048781E-2</v>
      </c>
    </row>
    <row r="12" spans="1:4" x14ac:dyDescent="0.25">
      <c r="A12" t="s">
        <v>7</v>
      </c>
      <c r="B12" s="1" t="s">
        <v>26</v>
      </c>
      <c r="C12">
        <v>2</v>
      </c>
      <c r="D12">
        <v>9.7560975609756097E-4</v>
      </c>
    </row>
    <row r="13" spans="1:4" x14ac:dyDescent="0.25">
      <c r="A13" t="s">
        <v>7</v>
      </c>
      <c r="B13" s="1" t="s">
        <v>27</v>
      </c>
      <c r="C13">
        <v>55</v>
      </c>
      <c r="D13">
        <v>2.6829268292682926E-2</v>
      </c>
    </row>
    <row r="14" spans="1:4" x14ac:dyDescent="0.25">
      <c r="A14" t="s">
        <v>8</v>
      </c>
      <c r="B14" s="1" t="s">
        <v>29</v>
      </c>
      <c r="C14">
        <v>89</v>
      </c>
      <c r="D14">
        <v>4.341463414634146E-2</v>
      </c>
    </row>
    <row r="15" spans="1:4" x14ac:dyDescent="0.25">
      <c r="A15" t="s">
        <v>8</v>
      </c>
      <c r="B15" s="1" t="s">
        <v>30</v>
      </c>
      <c r="C15">
        <v>50</v>
      </c>
      <c r="D15">
        <v>2.4390243902439025E-2</v>
      </c>
    </row>
    <row r="16" spans="1:4" x14ac:dyDescent="0.25">
      <c r="A16" t="s">
        <v>8</v>
      </c>
      <c r="B16" s="1" t="s">
        <v>31</v>
      </c>
      <c r="C16">
        <v>32</v>
      </c>
      <c r="D16">
        <v>1.5609756097560976E-2</v>
      </c>
    </row>
    <row r="17" spans="1:4" x14ac:dyDescent="0.25">
      <c r="A17" t="s">
        <v>8</v>
      </c>
      <c r="B17" s="1" t="s">
        <v>32</v>
      </c>
      <c r="C17">
        <v>36</v>
      </c>
      <c r="D17">
        <v>1.7560975609756099E-2</v>
      </c>
    </row>
    <row r="18" spans="1:4" x14ac:dyDescent="0.25">
      <c r="A18" t="s">
        <v>8</v>
      </c>
      <c r="B18" s="1" t="s">
        <v>33</v>
      </c>
      <c r="C18">
        <v>18</v>
      </c>
      <c r="D18">
        <v>8.7804878048780496E-3</v>
      </c>
    </row>
    <row r="19" spans="1:4" x14ac:dyDescent="0.25">
      <c r="A19" t="s">
        <v>8</v>
      </c>
      <c r="B19" s="1" t="s">
        <v>34</v>
      </c>
      <c r="C19">
        <v>3</v>
      </c>
      <c r="D19">
        <v>1.4634146341463415E-3</v>
      </c>
    </row>
    <row r="20" spans="1:4" x14ac:dyDescent="0.25">
      <c r="A20" t="s">
        <v>8</v>
      </c>
      <c r="B20" s="1" t="s">
        <v>35</v>
      </c>
      <c r="C20">
        <v>5</v>
      </c>
      <c r="D20">
        <v>2.4390243902439024E-3</v>
      </c>
    </row>
    <row r="21" spans="1:4" x14ac:dyDescent="0.25">
      <c r="A21" t="s">
        <v>9</v>
      </c>
      <c r="B21" s="1" t="s">
        <v>37</v>
      </c>
      <c r="C21">
        <v>2</v>
      </c>
      <c r="D21">
        <v>9.7560975609756097E-4</v>
      </c>
    </row>
    <row r="22" spans="1:4" x14ac:dyDescent="0.25">
      <c r="A22" t="s">
        <v>9</v>
      </c>
      <c r="B22" s="1" t="s">
        <v>81</v>
      </c>
      <c r="C22">
        <v>6</v>
      </c>
      <c r="D22">
        <v>2.9268292682926829E-3</v>
      </c>
    </row>
    <row r="23" spans="1:4" x14ac:dyDescent="0.25">
      <c r="A23" t="s">
        <v>9</v>
      </c>
      <c r="B23" s="1" t="s">
        <v>40</v>
      </c>
      <c r="C23">
        <v>92</v>
      </c>
      <c r="D23">
        <v>4.4878048780487803E-2</v>
      </c>
    </row>
    <row r="24" spans="1:4" x14ac:dyDescent="0.25">
      <c r="A24" t="s">
        <v>10</v>
      </c>
      <c r="B24" s="1" t="s">
        <v>41</v>
      </c>
      <c r="C24">
        <v>5</v>
      </c>
      <c r="D24">
        <v>2.4390243902439024E-3</v>
      </c>
    </row>
    <row r="25" spans="1:4" x14ac:dyDescent="0.25">
      <c r="A25" t="s">
        <v>11</v>
      </c>
      <c r="B25" s="1" t="s">
        <v>47</v>
      </c>
      <c r="C25">
        <v>105</v>
      </c>
      <c r="D25">
        <v>5.1219512195121948E-2</v>
      </c>
    </row>
    <row r="26" spans="1:4" x14ac:dyDescent="0.25">
      <c r="A26" t="s">
        <v>11</v>
      </c>
      <c r="B26" s="1" t="s">
        <v>48</v>
      </c>
      <c r="C26">
        <v>4</v>
      </c>
      <c r="D26">
        <v>1.9512195121951219E-3</v>
      </c>
    </row>
    <row r="27" spans="1:4" x14ac:dyDescent="0.25">
      <c r="A27" t="s">
        <v>11</v>
      </c>
      <c r="B27" s="1" t="s">
        <v>49</v>
      </c>
      <c r="C27">
        <v>11</v>
      </c>
      <c r="D27">
        <v>5.3658536585365858E-3</v>
      </c>
    </row>
    <row r="28" spans="1:4" x14ac:dyDescent="0.25">
      <c r="A28" t="s">
        <v>11</v>
      </c>
      <c r="B28" s="1" t="s">
        <v>50</v>
      </c>
      <c r="C28">
        <v>11</v>
      </c>
      <c r="D28">
        <v>5.3658536585365858E-3</v>
      </c>
    </row>
    <row r="29" spans="1:4" x14ac:dyDescent="0.25">
      <c r="A29" t="s">
        <v>19</v>
      </c>
      <c r="B29" s="1" t="s">
        <v>51</v>
      </c>
      <c r="C29">
        <v>1</v>
      </c>
      <c r="D29">
        <v>4.8780487804878049E-4</v>
      </c>
    </row>
    <row r="30" spans="1:4" x14ac:dyDescent="0.25">
      <c r="A30" t="s">
        <v>19</v>
      </c>
      <c r="B30" s="1" t="s">
        <v>52</v>
      </c>
      <c r="C30">
        <v>41</v>
      </c>
      <c r="D30">
        <v>0.02</v>
      </c>
    </row>
    <row r="31" spans="1:4" x14ac:dyDescent="0.25">
      <c r="A31" t="s">
        <v>19</v>
      </c>
      <c r="B31" s="1" t="s">
        <v>66</v>
      </c>
      <c r="C31">
        <v>1</v>
      </c>
      <c r="D31">
        <v>4.8780487804878049E-4</v>
      </c>
    </row>
    <row r="32" spans="1:4" x14ac:dyDescent="0.25">
      <c r="A32" t="s">
        <v>19</v>
      </c>
      <c r="B32" s="1" t="s">
        <v>53</v>
      </c>
      <c r="C32">
        <v>8</v>
      </c>
      <c r="D32">
        <v>3.9024390243902439E-3</v>
      </c>
    </row>
    <row r="33" spans="1:4" x14ac:dyDescent="0.25">
      <c r="A33" t="s">
        <v>19</v>
      </c>
      <c r="B33" s="1" t="s">
        <v>54</v>
      </c>
      <c r="C33">
        <v>38</v>
      </c>
      <c r="D33">
        <v>1.8536585365853658E-2</v>
      </c>
    </row>
    <row r="34" spans="1:4" x14ac:dyDescent="0.25">
      <c r="A34" t="s">
        <v>19</v>
      </c>
      <c r="B34" s="1" t="s">
        <v>19</v>
      </c>
      <c r="C34">
        <v>83</v>
      </c>
      <c r="D34">
        <v>4.0487804878048782E-2</v>
      </c>
    </row>
    <row r="35" spans="1:4" x14ac:dyDescent="0.25">
      <c r="A35" t="s">
        <v>19</v>
      </c>
      <c r="B35" s="1" t="s">
        <v>74</v>
      </c>
      <c r="C35">
        <v>21</v>
      </c>
      <c r="D35">
        <v>1.0243902439024391E-2</v>
      </c>
    </row>
    <row r="36" spans="1:4" x14ac:dyDescent="0.25">
      <c r="A36" t="s">
        <v>17</v>
      </c>
      <c r="B36" s="1" t="s">
        <v>55</v>
      </c>
      <c r="C36">
        <v>5</v>
      </c>
      <c r="D36">
        <v>2.4390243902439024E-3</v>
      </c>
    </row>
    <row r="37" spans="1:4" x14ac:dyDescent="0.25">
      <c r="A37" t="s">
        <v>17</v>
      </c>
      <c r="B37" s="1" t="s">
        <v>56</v>
      </c>
      <c r="C37">
        <v>30</v>
      </c>
      <c r="D37">
        <v>1.4634146341463415E-2</v>
      </c>
    </row>
    <row r="38" spans="1:4" x14ac:dyDescent="0.25">
      <c r="A38" t="s">
        <v>17</v>
      </c>
      <c r="B38" s="1" t="s">
        <v>57</v>
      </c>
      <c r="C38">
        <v>36</v>
      </c>
      <c r="D38">
        <v>1.7560975609756099E-2</v>
      </c>
    </row>
    <row r="39" spans="1:4" x14ac:dyDescent="0.25">
      <c r="A39" t="s">
        <v>17</v>
      </c>
      <c r="B39" s="1" t="s">
        <v>58</v>
      </c>
      <c r="C39">
        <v>36</v>
      </c>
      <c r="D39">
        <v>1.7560975609756099E-2</v>
      </c>
    </row>
    <row r="40" spans="1:4" x14ac:dyDescent="0.25">
      <c r="A40" t="s">
        <v>17</v>
      </c>
      <c r="B40" s="1" t="s">
        <v>60</v>
      </c>
      <c r="C40">
        <v>3</v>
      </c>
      <c r="D40">
        <v>1.4634146341463415E-3</v>
      </c>
    </row>
    <row r="41" spans="1:4" x14ac:dyDescent="0.25">
      <c r="A41" t="s">
        <v>17</v>
      </c>
      <c r="B41" s="1" t="s">
        <v>61</v>
      </c>
      <c r="C41">
        <v>20</v>
      </c>
      <c r="D41">
        <v>9.7560975609756097E-3</v>
      </c>
    </row>
    <row r="42" spans="1:4" x14ac:dyDescent="0.25">
      <c r="A42" t="s">
        <v>2</v>
      </c>
      <c r="B42" s="1" t="s">
        <v>62</v>
      </c>
      <c r="C42">
        <v>999</v>
      </c>
      <c r="D42">
        <v>0.4873170731707317</v>
      </c>
    </row>
    <row r="43" spans="1:4" x14ac:dyDescent="0.25">
      <c r="A43" t="s">
        <v>16</v>
      </c>
      <c r="B43" s="1"/>
      <c r="C43">
        <v>2050</v>
      </c>
      <c r="D4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498-AF7A-4607-857A-5EB8F153F315}">
  <sheetPr>
    <tabColor rgb="FFC00000"/>
  </sheetPr>
  <dimension ref="A1:C12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629</v>
      </c>
      <c r="C2">
        <v>6.0237502394177363E-2</v>
      </c>
    </row>
    <row r="3" spans="1:3" x14ac:dyDescent="0.25">
      <c r="A3" s="1" t="s">
        <v>75</v>
      </c>
      <c r="B3">
        <v>313</v>
      </c>
      <c r="C3">
        <v>2.9975100555449146E-2</v>
      </c>
    </row>
    <row r="4" spans="1:3" x14ac:dyDescent="0.25">
      <c r="A4" s="1" t="s">
        <v>7</v>
      </c>
      <c r="B4">
        <v>216</v>
      </c>
      <c r="C4">
        <v>2.0685692396092702E-2</v>
      </c>
    </row>
    <row r="5" spans="1:3" x14ac:dyDescent="0.25">
      <c r="A5" s="1" t="s">
        <v>8</v>
      </c>
      <c r="B5">
        <v>629</v>
      </c>
      <c r="C5">
        <v>6.0237502394177363E-2</v>
      </c>
    </row>
    <row r="6" spans="1:3" x14ac:dyDescent="0.25">
      <c r="A6" s="1" t="s">
        <v>9</v>
      </c>
      <c r="B6">
        <v>348</v>
      </c>
      <c r="C6">
        <v>3.3326948860371575E-2</v>
      </c>
    </row>
    <row r="7" spans="1:3" x14ac:dyDescent="0.25">
      <c r="A7" s="1" t="s">
        <v>10</v>
      </c>
      <c r="B7">
        <v>37</v>
      </c>
      <c r="C7">
        <v>3.5433824937751387E-3</v>
      </c>
    </row>
    <row r="8" spans="1:3" x14ac:dyDescent="0.25">
      <c r="A8" s="1" t="s">
        <v>11</v>
      </c>
      <c r="B8">
        <v>555</v>
      </c>
      <c r="C8">
        <v>5.3150737406627083E-2</v>
      </c>
    </row>
    <row r="9" spans="1:3" x14ac:dyDescent="0.25">
      <c r="A9" s="1" t="s">
        <v>19</v>
      </c>
      <c r="B9">
        <v>525</v>
      </c>
      <c r="C9">
        <v>5.0277724573836433E-2</v>
      </c>
    </row>
    <row r="10" spans="1:3" x14ac:dyDescent="0.25">
      <c r="A10" s="1" t="s">
        <v>17</v>
      </c>
      <c r="B10">
        <v>610</v>
      </c>
      <c r="C10">
        <v>5.8417927600076615E-2</v>
      </c>
    </row>
    <row r="11" spans="1:3" x14ac:dyDescent="0.25">
      <c r="A11" s="1" t="s">
        <v>2</v>
      </c>
      <c r="B11">
        <v>6580</v>
      </c>
      <c r="C11">
        <v>0.63014748132541654</v>
      </c>
    </row>
    <row r="12" spans="1:3" x14ac:dyDescent="0.25">
      <c r="A12" s="1" t="s">
        <v>16</v>
      </c>
      <c r="B12">
        <v>10442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7F44-973E-454D-9742-457CFA8B2C40}">
  <sheetPr>
    <tabColor rgb="FFC00000"/>
  </sheetPr>
  <dimension ref="A1:D53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44</v>
      </c>
      <c r="D2">
        <v>4.2137521547596247E-3</v>
      </c>
    </row>
    <row r="3" spans="1:4" x14ac:dyDescent="0.25">
      <c r="A3" t="s">
        <v>1</v>
      </c>
      <c r="B3" s="1" t="s">
        <v>21</v>
      </c>
      <c r="C3">
        <v>208</v>
      </c>
      <c r="D3">
        <v>1.991955564068186E-2</v>
      </c>
    </row>
    <row r="4" spans="1:4" x14ac:dyDescent="0.25">
      <c r="A4" t="s">
        <v>1</v>
      </c>
      <c r="B4" s="1" t="s">
        <v>22</v>
      </c>
      <c r="C4">
        <v>115</v>
      </c>
      <c r="D4">
        <v>1.1013215859030838E-2</v>
      </c>
    </row>
    <row r="5" spans="1:4" x14ac:dyDescent="0.25">
      <c r="A5" t="s">
        <v>1</v>
      </c>
      <c r="B5" s="1" t="s">
        <v>23</v>
      </c>
      <c r="C5">
        <v>3</v>
      </c>
      <c r="D5">
        <v>2.873012832790653E-4</v>
      </c>
    </row>
    <row r="6" spans="1:4" x14ac:dyDescent="0.25">
      <c r="A6" t="s">
        <v>1</v>
      </c>
      <c r="B6" s="1" t="s">
        <v>24</v>
      </c>
      <c r="C6">
        <v>235</v>
      </c>
      <c r="D6">
        <v>2.250526719019345E-2</v>
      </c>
    </row>
    <row r="7" spans="1:4" x14ac:dyDescent="0.25">
      <c r="A7" t="s">
        <v>1</v>
      </c>
      <c r="B7" s="1" t="s">
        <v>25</v>
      </c>
      <c r="C7">
        <v>24</v>
      </c>
      <c r="D7">
        <v>2.2984102662325224E-3</v>
      </c>
    </row>
    <row r="8" spans="1:4" x14ac:dyDescent="0.25">
      <c r="A8" t="s">
        <v>75</v>
      </c>
      <c r="B8" s="1" t="s">
        <v>76</v>
      </c>
      <c r="C8">
        <v>31</v>
      </c>
      <c r="D8">
        <v>2.9687799272170084E-3</v>
      </c>
    </row>
    <row r="9" spans="1:4" x14ac:dyDescent="0.25">
      <c r="A9" t="s">
        <v>75</v>
      </c>
      <c r="B9" s="1" t="s">
        <v>77</v>
      </c>
      <c r="C9">
        <v>45</v>
      </c>
      <c r="D9">
        <v>4.3095192491859795E-3</v>
      </c>
    </row>
    <row r="10" spans="1:4" x14ac:dyDescent="0.25">
      <c r="A10" t="s">
        <v>75</v>
      </c>
      <c r="B10" s="1" t="s">
        <v>78</v>
      </c>
      <c r="C10">
        <v>30</v>
      </c>
      <c r="D10">
        <v>2.8730128327906532E-3</v>
      </c>
    </row>
    <row r="11" spans="1:4" x14ac:dyDescent="0.25">
      <c r="A11" t="s">
        <v>75</v>
      </c>
      <c r="B11" s="1" t="s">
        <v>79</v>
      </c>
      <c r="C11">
        <v>66</v>
      </c>
      <c r="D11">
        <v>6.320628232139437E-3</v>
      </c>
    </row>
    <row r="12" spans="1:4" x14ac:dyDescent="0.25">
      <c r="A12" t="s">
        <v>75</v>
      </c>
      <c r="B12" s="1" t="s">
        <v>28</v>
      </c>
      <c r="C12">
        <v>141</v>
      </c>
      <c r="D12">
        <v>1.350316031411607E-2</v>
      </c>
    </row>
    <row r="13" spans="1:4" x14ac:dyDescent="0.25">
      <c r="A13" t="s">
        <v>7</v>
      </c>
      <c r="B13" s="1" t="s">
        <v>26</v>
      </c>
      <c r="C13">
        <v>77</v>
      </c>
      <c r="D13">
        <v>7.3740662708293428E-3</v>
      </c>
    </row>
    <row r="14" spans="1:4" x14ac:dyDescent="0.25">
      <c r="A14" t="s">
        <v>7</v>
      </c>
      <c r="B14" s="1" t="s">
        <v>27</v>
      </c>
      <c r="C14">
        <v>139</v>
      </c>
      <c r="D14">
        <v>1.3311626125263359E-2</v>
      </c>
    </row>
    <row r="15" spans="1:4" x14ac:dyDescent="0.25">
      <c r="A15" t="s">
        <v>8</v>
      </c>
      <c r="B15" s="1" t="s">
        <v>29</v>
      </c>
      <c r="C15">
        <v>148</v>
      </c>
      <c r="D15">
        <v>1.4173529975100555E-2</v>
      </c>
    </row>
    <row r="16" spans="1:4" x14ac:dyDescent="0.25">
      <c r="A16" t="s">
        <v>8</v>
      </c>
      <c r="B16" s="1" t="s">
        <v>30</v>
      </c>
      <c r="C16">
        <v>125</v>
      </c>
      <c r="D16">
        <v>1.1970886803294388E-2</v>
      </c>
    </row>
    <row r="17" spans="1:4" x14ac:dyDescent="0.25">
      <c r="A17" t="s">
        <v>8</v>
      </c>
      <c r="B17" s="1" t="s">
        <v>31</v>
      </c>
      <c r="C17">
        <v>102</v>
      </c>
      <c r="D17">
        <v>9.7682436314882205E-3</v>
      </c>
    </row>
    <row r="18" spans="1:4" x14ac:dyDescent="0.25">
      <c r="A18" t="s">
        <v>8</v>
      </c>
      <c r="B18" s="1" t="s">
        <v>32</v>
      </c>
      <c r="C18">
        <v>114</v>
      </c>
      <c r="D18">
        <v>1.0917448764604482E-2</v>
      </c>
    </row>
    <row r="19" spans="1:4" x14ac:dyDescent="0.25">
      <c r="A19" t="s">
        <v>8</v>
      </c>
      <c r="B19" s="1" t="s">
        <v>33</v>
      </c>
      <c r="C19">
        <v>14</v>
      </c>
      <c r="D19">
        <v>1.3407393219689715E-3</v>
      </c>
    </row>
    <row r="20" spans="1:4" x14ac:dyDescent="0.25">
      <c r="A20" t="s">
        <v>8</v>
      </c>
      <c r="B20" s="1" t="s">
        <v>34</v>
      </c>
      <c r="C20">
        <v>8</v>
      </c>
      <c r="D20">
        <v>7.6613675541084081E-4</v>
      </c>
    </row>
    <row r="21" spans="1:4" x14ac:dyDescent="0.25">
      <c r="A21" t="s">
        <v>8</v>
      </c>
      <c r="B21" s="1" t="s">
        <v>35</v>
      </c>
      <c r="C21">
        <v>102</v>
      </c>
      <c r="D21">
        <v>9.7682436314882205E-3</v>
      </c>
    </row>
    <row r="22" spans="1:4" x14ac:dyDescent="0.25">
      <c r="A22" t="s">
        <v>8</v>
      </c>
      <c r="B22" s="1" t="s">
        <v>36</v>
      </c>
      <c r="C22">
        <v>16</v>
      </c>
      <c r="D22">
        <v>1.5322735108216816E-3</v>
      </c>
    </row>
    <row r="23" spans="1:4" x14ac:dyDescent="0.25">
      <c r="A23" t="s">
        <v>9</v>
      </c>
      <c r="B23" s="1" t="s">
        <v>67</v>
      </c>
      <c r="C23">
        <v>2</v>
      </c>
      <c r="D23">
        <v>1.915341888527102E-4</v>
      </c>
    </row>
    <row r="24" spans="1:4" x14ac:dyDescent="0.25">
      <c r="A24" t="s">
        <v>9</v>
      </c>
      <c r="B24" s="1" t="s">
        <v>37</v>
      </c>
      <c r="C24">
        <v>23</v>
      </c>
      <c r="D24">
        <v>2.2026431718061676E-3</v>
      </c>
    </row>
    <row r="25" spans="1:4" x14ac:dyDescent="0.25">
      <c r="A25" t="s">
        <v>9</v>
      </c>
      <c r="B25" s="1" t="s">
        <v>80</v>
      </c>
      <c r="C25">
        <v>5</v>
      </c>
      <c r="D25">
        <v>4.7883547213177551E-4</v>
      </c>
    </row>
    <row r="26" spans="1:4" x14ac:dyDescent="0.25">
      <c r="A26" t="s">
        <v>9</v>
      </c>
      <c r="B26" s="1" t="s">
        <v>39</v>
      </c>
      <c r="C26">
        <v>3</v>
      </c>
      <c r="D26">
        <v>2.873012832790653E-4</v>
      </c>
    </row>
    <row r="27" spans="1:4" x14ac:dyDescent="0.25">
      <c r="A27" t="s">
        <v>9</v>
      </c>
      <c r="B27" s="1" t="s">
        <v>40</v>
      </c>
      <c r="C27">
        <v>315</v>
      </c>
      <c r="D27">
        <v>3.0166634744301857E-2</v>
      </c>
    </row>
    <row r="28" spans="1:4" x14ac:dyDescent="0.25">
      <c r="A28" t="s">
        <v>10</v>
      </c>
      <c r="B28" s="1" t="s">
        <v>41</v>
      </c>
      <c r="C28">
        <v>28</v>
      </c>
      <c r="D28">
        <v>2.6814786439379431E-3</v>
      </c>
    </row>
    <row r="29" spans="1:4" x14ac:dyDescent="0.25">
      <c r="A29" t="s">
        <v>10</v>
      </c>
      <c r="B29" s="1" t="s">
        <v>42</v>
      </c>
      <c r="C29">
        <v>1</v>
      </c>
      <c r="D29">
        <v>9.5767094426355101E-5</v>
      </c>
    </row>
    <row r="30" spans="1:4" x14ac:dyDescent="0.25">
      <c r="A30" t="s">
        <v>10</v>
      </c>
      <c r="B30" s="1" t="s">
        <v>64</v>
      </c>
      <c r="C30">
        <v>5</v>
      </c>
      <c r="D30">
        <v>4.7883547213177551E-4</v>
      </c>
    </row>
    <row r="31" spans="1:4" x14ac:dyDescent="0.25">
      <c r="A31" t="s">
        <v>10</v>
      </c>
      <c r="B31" s="1" t="s">
        <v>65</v>
      </c>
      <c r="C31">
        <v>3</v>
      </c>
      <c r="D31">
        <v>2.873012832790653E-4</v>
      </c>
    </row>
    <row r="32" spans="1:4" x14ac:dyDescent="0.25">
      <c r="A32" t="s">
        <v>11</v>
      </c>
      <c r="B32" s="1" t="s">
        <v>47</v>
      </c>
      <c r="C32">
        <v>466</v>
      </c>
      <c r="D32">
        <v>4.4627466002681478E-2</v>
      </c>
    </row>
    <row r="33" spans="1:4" x14ac:dyDescent="0.25">
      <c r="A33" t="s">
        <v>11</v>
      </c>
      <c r="B33" s="1" t="s">
        <v>48</v>
      </c>
      <c r="C33">
        <v>3</v>
      </c>
      <c r="D33">
        <v>2.873012832790653E-4</v>
      </c>
    </row>
    <row r="34" spans="1:4" x14ac:dyDescent="0.25">
      <c r="A34" t="s">
        <v>11</v>
      </c>
      <c r="B34" s="1" t="s">
        <v>49</v>
      </c>
      <c r="C34">
        <v>26</v>
      </c>
      <c r="D34">
        <v>2.4899444550852325E-3</v>
      </c>
    </row>
    <row r="35" spans="1:4" x14ac:dyDescent="0.25">
      <c r="A35" t="s">
        <v>11</v>
      </c>
      <c r="B35" s="1" t="s">
        <v>50</v>
      </c>
      <c r="C35">
        <v>60</v>
      </c>
      <c r="D35">
        <v>5.7460256655813063E-3</v>
      </c>
    </row>
    <row r="36" spans="1:4" x14ac:dyDescent="0.25">
      <c r="A36" t="s">
        <v>19</v>
      </c>
      <c r="B36" s="1" t="s">
        <v>51</v>
      </c>
      <c r="C36">
        <v>7</v>
      </c>
      <c r="D36">
        <v>6.7036966098448576E-4</v>
      </c>
    </row>
    <row r="37" spans="1:4" x14ac:dyDescent="0.25">
      <c r="A37" t="s">
        <v>19</v>
      </c>
      <c r="B37" s="1" t="s">
        <v>52</v>
      </c>
      <c r="C37">
        <v>76</v>
      </c>
      <c r="D37">
        <v>7.2782991764029879E-3</v>
      </c>
    </row>
    <row r="38" spans="1:4" x14ac:dyDescent="0.25">
      <c r="A38" t="s">
        <v>19</v>
      </c>
      <c r="B38" s="1" t="s">
        <v>66</v>
      </c>
      <c r="C38">
        <v>13</v>
      </c>
      <c r="D38">
        <v>1.2449722275426163E-3</v>
      </c>
    </row>
    <row r="39" spans="1:4" x14ac:dyDescent="0.25">
      <c r="A39" t="s">
        <v>19</v>
      </c>
      <c r="B39" s="1" t="s">
        <v>53</v>
      </c>
      <c r="C39">
        <v>22</v>
      </c>
      <c r="D39">
        <v>2.1068760773798123E-3</v>
      </c>
    </row>
    <row r="40" spans="1:4" x14ac:dyDescent="0.25">
      <c r="A40" t="s">
        <v>19</v>
      </c>
      <c r="B40" s="1" t="s">
        <v>70</v>
      </c>
      <c r="C40">
        <v>3</v>
      </c>
      <c r="D40">
        <v>2.873012832790653E-4</v>
      </c>
    </row>
    <row r="41" spans="1:4" x14ac:dyDescent="0.25">
      <c r="A41" t="s">
        <v>19</v>
      </c>
      <c r="B41" s="1" t="s">
        <v>54</v>
      </c>
      <c r="C41">
        <v>21</v>
      </c>
      <c r="D41">
        <v>2.0111089829534571E-3</v>
      </c>
    </row>
    <row r="42" spans="1:4" x14ac:dyDescent="0.25">
      <c r="A42" t="s">
        <v>19</v>
      </c>
      <c r="B42" s="1" t="s">
        <v>19</v>
      </c>
      <c r="C42">
        <v>340</v>
      </c>
      <c r="D42">
        <v>3.2560812104960736E-2</v>
      </c>
    </row>
    <row r="43" spans="1:4" x14ac:dyDescent="0.25">
      <c r="A43" t="s">
        <v>19</v>
      </c>
      <c r="B43" s="1" t="s">
        <v>74</v>
      </c>
      <c r="C43">
        <v>43</v>
      </c>
      <c r="D43">
        <v>4.1179850603332699E-3</v>
      </c>
    </row>
    <row r="44" spans="1:4" x14ac:dyDescent="0.25">
      <c r="A44" t="s">
        <v>17</v>
      </c>
      <c r="B44" s="1" t="s">
        <v>55</v>
      </c>
      <c r="C44">
        <v>33</v>
      </c>
      <c r="D44">
        <v>3.1603141160697185E-3</v>
      </c>
    </row>
    <row r="45" spans="1:4" x14ac:dyDescent="0.25">
      <c r="A45" t="s">
        <v>17</v>
      </c>
      <c r="B45" s="1" t="s">
        <v>56</v>
      </c>
      <c r="C45">
        <v>85</v>
      </c>
      <c r="D45">
        <v>8.140203026240184E-3</v>
      </c>
    </row>
    <row r="46" spans="1:4" x14ac:dyDescent="0.25">
      <c r="A46" t="s">
        <v>17</v>
      </c>
      <c r="B46" s="1" t="s">
        <v>57</v>
      </c>
      <c r="C46">
        <v>253</v>
      </c>
      <c r="D46">
        <v>2.4229074889867842E-2</v>
      </c>
    </row>
    <row r="47" spans="1:4" x14ac:dyDescent="0.25">
      <c r="A47" t="s">
        <v>17</v>
      </c>
      <c r="B47" s="1" t="s">
        <v>58</v>
      </c>
      <c r="C47">
        <v>53</v>
      </c>
      <c r="D47">
        <v>5.0756560045968208E-3</v>
      </c>
    </row>
    <row r="48" spans="1:4" x14ac:dyDescent="0.25">
      <c r="A48" t="s">
        <v>17</v>
      </c>
      <c r="B48" s="1" t="s">
        <v>68</v>
      </c>
      <c r="C48">
        <v>1</v>
      </c>
      <c r="D48">
        <v>9.5767094426355101E-5</v>
      </c>
    </row>
    <row r="49" spans="1:4" x14ac:dyDescent="0.25">
      <c r="A49" t="s">
        <v>17</v>
      </c>
      <c r="B49" s="1" t="s">
        <v>59</v>
      </c>
      <c r="C49">
        <v>1</v>
      </c>
      <c r="D49">
        <v>9.5767094426355101E-5</v>
      </c>
    </row>
    <row r="50" spans="1:4" x14ac:dyDescent="0.25">
      <c r="A50" t="s">
        <v>17</v>
      </c>
      <c r="B50" s="1" t="s">
        <v>60</v>
      </c>
      <c r="C50">
        <v>23</v>
      </c>
      <c r="D50">
        <v>2.2026431718061676E-3</v>
      </c>
    </row>
    <row r="51" spans="1:4" x14ac:dyDescent="0.25">
      <c r="A51" t="s">
        <v>17</v>
      </c>
      <c r="B51" s="1" t="s">
        <v>61</v>
      </c>
      <c r="C51">
        <v>161</v>
      </c>
      <c r="D51">
        <v>1.5418502202643172E-2</v>
      </c>
    </row>
    <row r="52" spans="1:4" x14ac:dyDescent="0.25">
      <c r="A52" t="s">
        <v>2</v>
      </c>
      <c r="B52" s="1" t="s">
        <v>62</v>
      </c>
      <c r="C52">
        <v>6580</v>
      </c>
      <c r="D52">
        <v>0.63014748132541654</v>
      </c>
    </row>
    <row r="53" spans="1:4" x14ac:dyDescent="0.25">
      <c r="A53" t="s">
        <v>16</v>
      </c>
      <c r="B53" s="1"/>
      <c r="C53">
        <v>10442</v>
      </c>
      <c r="D5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E1CB-63CD-4970-8D70-E42FC4FB0BBB}">
  <sheetPr>
    <tabColor rgb="FFC00000"/>
  </sheetPr>
  <dimension ref="A1:C12"/>
  <sheetViews>
    <sheetView workbookViewId="0">
      <selection sqref="A1:C1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224</v>
      </c>
      <c r="C2">
        <v>6.7981790591805771E-2</v>
      </c>
    </row>
    <row r="3" spans="1:3" x14ac:dyDescent="0.25">
      <c r="A3" s="1" t="s">
        <v>75</v>
      </c>
      <c r="B3">
        <v>170</v>
      </c>
      <c r="C3">
        <v>5.1593323216995446E-2</v>
      </c>
    </row>
    <row r="4" spans="1:3" x14ac:dyDescent="0.25">
      <c r="A4" s="1" t="s">
        <v>7</v>
      </c>
      <c r="B4">
        <v>124</v>
      </c>
      <c r="C4">
        <v>3.7632776934749618E-2</v>
      </c>
    </row>
    <row r="5" spans="1:3" x14ac:dyDescent="0.25">
      <c r="A5" s="1" t="s">
        <v>8</v>
      </c>
      <c r="B5">
        <v>142</v>
      </c>
      <c r="C5">
        <v>4.3095599393019726E-2</v>
      </c>
    </row>
    <row r="6" spans="1:3" x14ac:dyDescent="0.25">
      <c r="A6" s="1" t="s">
        <v>9</v>
      </c>
      <c r="B6">
        <v>134</v>
      </c>
      <c r="C6">
        <v>4.0667678300455236E-2</v>
      </c>
    </row>
    <row r="7" spans="1:3" x14ac:dyDescent="0.25">
      <c r="A7" s="1" t="s">
        <v>10</v>
      </c>
      <c r="B7">
        <v>18</v>
      </c>
      <c r="C7">
        <v>5.4628224582701059E-3</v>
      </c>
    </row>
    <row r="8" spans="1:3" x14ac:dyDescent="0.25">
      <c r="A8" s="1" t="s">
        <v>11</v>
      </c>
      <c r="B8">
        <v>148</v>
      </c>
      <c r="C8">
        <v>4.4916540212443096E-2</v>
      </c>
    </row>
    <row r="9" spans="1:3" x14ac:dyDescent="0.25">
      <c r="A9" s="1" t="s">
        <v>19</v>
      </c>
      <c r="B9">
        <v>175</v>
      </c>
      <c r="C9">
        <v>5.3110773899848251E-2</v>
      </c>
    </row>
    <row r="10" spans="1:3" x14ac:dyDescent="0.25">
      <c r="A10" s="1" t="s">
        <v>17</v>
      </c>
      <c r="B10">
        <v>182</v>
      </c>
      <c r="C10">
        <v>5.5235204855842185E-2</v>
      </c>
    </row>
    <row r="11" spans="1:3" x14ac:dyDescent="0.25">
      <c r="A11" s="1" t="s">
        <v>2</v>
      </c>
      <c r="B11">
        <v>1978</v>
      </c>
      <c r="C11">
        <v>0.60030349013657058</v>
      </c>
    </row>
    <row r="12" spans="1:3" x14ac:dyDescent="0.25">
      <c r="A12" s="1" t="s">
        <v>16</v>
      </c>
      <c r="B12">
        <v>3295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AE90-6EFD-451D-BFA6-D0A4626C8F68}">
  <sheetPr>
    <tabColor rgb="FFC00000"/>
  </sheetPr>
  <dimension ref="A1:D44"/>
  <sheetViews>
    <sheetView workbookViewId="0">
      <selection sqref="A1:D53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20</v>
      </c>
      <c r="D2">
        <v>6.0698027314112293E-3</v>
      </c>
    </row>
    <row r="3" spans="1:4" x14ac:dyDescent="0.25">
      <c r="A3" t="s">
        <v>1</v>
      </c>
      <c r="B3" s="1" t="s">
        <v>21</v>
      </c>
      <c r="C3">
        <v>110</v>
      </c>
      <c r="D3">
        <v>3.3383915022761758E-2</v>
      </c>
    </row>
    <row r="4" spans="1:4" x14ac:dyDescent="0.25">
      <c r="A4" t="s">
        <v>1</v>
      </c>
      <c r="B4" s="1" t="s">
        <v>22</v>
      </c>
      <c r="C4">
        <v>23</v>
      </c>
      <c r="D4">
        <v>6.9802731411229132E-3</v>
      </c>
    </row>
    <row r="5" spans="1:4" x14ac:dyDescent="0.25">
      <c r="A5" t="s">
        <v>1</v>
      </c>
      <c r="B5" s="1" t="s">
        <v>24</v>
      </c>
      <c r="C5">
        <v>71</v>
      </c>
      <c r="D5">
        <v>2.1547799696509863E-2</v>
      </c>
    </row>
    <row r="6" spans="1:4" x14ac:dyDescent="0.25">
      <c r="A6" t="s">
        <v>75</v>
      </c>
      <c r="B6" s="1" t="s">
        <v>76</v>
      </c>
      <c r="C6">
        <v>56</v>
      </c>
      <c r="D6">
        <v>1.6995447647951443E-2</v>
      </c>
    </row>
    <row r="7" spans="1:4" x14ac:dyDescent="0.25">
      <c r="A7" t="s">
        <v>75</v>
      </c>
      <c r="B7" s="1" t="s">
        <v>77</v>
      </c>
      <c r="C7">
        <v>22</v>
      </c>
      <c r="D7">
        <v>6.6767830045523519E-3</v>
      </c>
    </row>
    <row r="8" spans="1:4" x14ac:dyDescent="0.25">
      <c r="A8" t="s">
        <v>75</v>
      </c>
      <c r="B8" s="1" t="s">
        <v>78</v>
      </c>
      <c r="C8">
        <v>17</v>
      </c>
      <c r="D8">
        <v>5.1593323216995446E-3</v>
      </c>
    </row>
    <row r="9" spans="1:4" x14ac:dyDescent="0.25">
      <c r="A9" t="s">
        <v>75</v>
      </c>
      <c r="B9" s="1" t="s">
        <v>79</v>
      </c>
      <c r="C9">
        <v>13</v>
      </c>
      <c r="D9">
        <v>3.9453717754172985E-3</v>
      </c>
    </row>
    <row r="10" spans="1:4" x14ac:dyDescent="0.25">
      <c r="A10" t="s">
        <v>75</v>
      </c>
      <c r="B10" s="1" t="s">
        <v>28</v>
      </c>
      <c r="C10">
        <v>62</v>
      </c>
      <c r="D10">
        <v>1.8816388467374809E-2</v>
      </c>
    </row>
    <row r="11" spans="1:4" x14ac:dyDescent="0.25">
      <c r="A11" t="s">
        <v>7</v>
      </c>
      <c r="B11" s="1" t="s">
        <v>26</v>
      </c>
      <c r="C11">
        <v>48</v>
      </c>
      <c r="D11">
        <v>1.4567526555386951E-2</v>
      </c>
    </row>
    <row r="12" spans="1:4" x14ac:dyDescent="0.25">
      <c r="A12" t="s">
        <v>7</v>
      </c>
      <c r="B12" s="1" t="s">
        <v>27</v>
      </c>
      <c r="C12">
        <v>76</v>
      </c>
      <c r="D12">
        <v>2.3065250379362672E-2</v>
      </c>
    </row>
    <row r="13" spans="1:4" x14ac:dyDescent="0.25">
      <c r="A13" t="s">
        <v>8</v>
      </c>
      <c r="B13" s="1" t="s">
        <v>29</v>
      </c>
      <c r="C13">
        <v>36</v>
      </c>
      <c r="D13">
        <v>1.0925644916540212E-2</v>
      </c>
    </row>
    <row r="14" spans="1:4" x14ac:dyDescent="0.25">
      <c r="A14" t="s">
        <v>8</v>
      </c>
      <c r="B14" s="1" t="s">
        <v>30</v>
      </c>
      <c r="C14">
        <v>19</v>
      </c>
      <c r="D14">
        <v>5.766312594840668E-3</v>
      </c>
    </row>
    <row r="15" spans="1:4" x14ac:dyDescent="0.25">
      <c r="A15" t="s">
        <v>8</v>
      </c>
      <c r="B15" s="1" t="s">
        <v>31</v>
      </c>
      <c r="C15">
        <v>28</v>
      </c>
      <c r="D15">
        <v>8.4977238239757214E-3</v>
      </c>
    </row>
    <row r="16" spans="1:4" x14ac:dyDescent="0.25">
      <c r="A16" t="s">
        <v>8</v>
      </c>
      <c r="B16" s="1" t="s">
        <v>32</v>
      </c>
      <c r="C16">
        <v>17</v>
      </c>
      <c r="D16">
        <v>5.1593323216995446E-3</v>
      </c>
    </row>
    <row r="17" spans="1:4" x14ac:dyDescent="0.25">
      <c r="A17" t="s">
        <v>8</v>
      </c>
      <c r="B17" s="1" t="s">
        <v>33</v>
      </c>
      <c r="C17">
        <v>4</v>
      </c>
      <c r="D17">
        <v>1.2139605462822458E-3</v>
      </c>
    </row>
    <row r="18" spans="1:4" x14ac:dyDescent="0.25">
      <c r="A18" t="s">
        <v>8</v>
      </c>
      <c r="B18" s="1" t="s">
        <v>34</v>
      </c>
      <c r="C18">
        <v>8</v>
      </c>
      <c r="D18">
        <v>2.4279210925644916E-3</v>
      </c>
    </row>
    <row r="19" spans="1:4" x14ac:dyDescent="0.25">
      <c r="A19" t="s">
        <v>8</v>
      </c>
      <c r="B19" s="1" t="s">
        <v>35</v>
      </c>
      <c r="C19">
        <v>18</v>
      </c>
      <c r="D19">
        <v>5.4628224582701059E-3</v>
      </c>
    </row>
    <row r="20" spans="1:4" x14ac:dyDescent="0.25">
      <c r="A20" t="s">
        <v>8</v>
      </c>
      <c r="B20" s="1" t="s">
        <v>36</v>
      </c>
      <c r="C20">
        <v>12</v>
      </c>
      <c r="D20">
        <v>3.6418816388467377E-3</v>
      </c>
    </row>
    <row r="21" spans="1:4" x14ac:dyDescent="0.25">
      <c r="A21" t="s">
        <v>9</v>
      </c>
      <c r="B21" s="1" t="s">
        <v>37</v>
      </c>
      <c r="C21">
        <v>8</v>
      </c>
      <c r="D21">
        <v>2.4279210925644916E-3</v>
      </c>
    </row>
    <row r="22" spans="1:4" x14ac:dyDescent="0.25">
      <c r="A22" t="s">
        <v>9</v>
      </c>
      <c r="B22" s="1" t="s">
        <v>80</v>
      </c>
      <c r="C22">
        <v>1</v>
      </c>
      <c r="D22">
        <v>3.0349013657056146E-4</v>
      </c>
    </row>
    <row r="23" spans="1:4" x14ac:dyDescent="0.25">
      <c r="A23" t="s">
        <v>9</v>
      </c>
      <c r="B23" s="1" t="s">
        <v>81</v>
      </c>
      <c r="C23">
        <v>1</v>
      </c>
      <c r="D23">
        <v>3.0349013657056146E-4</v>
      </c>
    </row>
    <row r="24" spans="1:4" x14ac:dyDescent="0.25">
      <c r="A24" t="s">
        <v>9</v>
      </c>
      <c r="B24" s="1" t="s">
        <v>39</v>
      </c>
      <c r="C24">
        <v>1</v>
      </c>
      <c r="D24">
        <v>3.0349013657056146E-4</v>
      </c>
    </row>
    <row r="25" spans="1:4" x14ac:dyDescent="0.25">
      <c r="A25" t="s">
        <v>9</v>
      </c>
      <c r="B25" s="1" t="s">
        <v>40</v>
      </c>
      <c r="C25">
        <v>123</v>
      </c>
      <c r="D25">
        <v>3.7329286798179061E-2</v>
      </c>
    </row>
    <row r="26" spans="1:4" x14ac:dyDescent="0.25">
      <c r="A26" t="s">
        <v>10</v>
      </c>
      <c r="B26" s="1" t="s">
        <v>41</v>
      </c>
      <c r="C26">
        <v>8</v>
      </c>
      <c r="D26">
        <v>2.4279210925644916E-3</v>
      </c>
    </row>
    <row r="27" spans="1:4" x14ac:dyDescent="0.25">
      <c r="A27" t="s">
        <v>10</v>
      </c>
      <c r="B27" s="1" t="s">
        <v>42</v>
      </c>
      <c r="C27">
        <v>10</v>
      </c>
      <c r="D27">
        <v>3.0349013657056147E-3</v>
      </c>
    </row>
    <row r="28" spans="1:4" x14ac:dyDescent="0.25">
      <c r="A28" t="s">
        <v>11</v>
      </c>
      <c r="B28" s="1" t="s">
        <v>47</v>
      </c>
      <c r="C28">
        <v>114</v>
      </c>
      <c r="D28">
        <v>3.4597875569044007E-2</v>
      </c>
    </row>
    <row r="29" spans="1:4" x14ac:dyDescent="0.25">
      <c r="A29" t="s">
        <v>11</v>
      </c>
      <c r="B29" s="1" t="s">
        <v>49</v>
      </c>
      <c r="C29">
        <v>4</v>
      </c>
      <c r="D29">
        <v>1.2139605462822458E-3</v>
      </c>
    </row>
    <row r="30" spans="1:4" x14ac:dyDescent="0.25">
      <c r="A30" t="s">
        <v>11</v>
      </c>
      <c r="B30" s="1" t="s">
        <v>50</v>
      </c>
      <c r="C30">
        <v>30</v>
      </c>
      <c r="D30">
        <v>9.104704097116844E-3</v>
      </c>
    </row>
    <row r="31" spans="1:4" x14ac:dyDescent="0.25">
      <c r="A31" t="s">
        <v>19</v>
      </c>
      <c r="B31" s="1" t="s">
        <v>51</v>
      </c>
      <c r="C31">
        <v>1</v>
      </c>
      <c r="D31">
        <v>3.0349013657056146E-4</v>
      </c>
    </row>
    <row r="32" spans="1:4" x14ac:dyDescent="0.25">
      <c r="A32" t="s">
        <v>19</v>
      </c>
      <c r="B32" s="1" t="s">
        <v>52</v>
      </c>
      <c r="C32">
        <v>10</v>
      </c>
      <c r="D32">
        <v>3.0349013657056147E-3</v>
      </c>
    </row>
    <row r="33" spans="1:4" x14ac:dyDescent="0.25">
      <c r="A33" t="s">
        <v>19</v>
      </c>
      <c r="B33" s="1" t="s">
        <v>53</v>
      </c>
      <c r="C33">
        <v>6</v>
      </c>
      <c r="D33">
        <v>1.8209408194233688E-3</v>
      </c>
    </row>
    <row r="34" spans="1:4" x14ac:dyDescent="0.25">
      <c r="A34" t="s">
        <v>19</v>
      </c>
      <c r="B34" s="1" t="s">
        <v>54</v>
      </c>
      <c r="C34">
        <v>11</v>
      </c>
      <c r="D34">
        <v>3.338391502276176E-3</v>
      </c>
    </row>
    <row r="35" spans="1:4" x14ac:dyDescent="0.25">
      <c r="A35" t="s">
        <v>19</v>
      </c>
      <c r="B35" s="1" t="s">
        <v>19</v>
      </c>
      <c r="C35">
        <v>112</v>
      </c>
      <c r="D35">
        <v>3.3990895295902886E-2</v>
      </c>
    </row>
    <row r="36" spans="1:4" x14ac:dyDescent="0.25">
      <c r="A36" t="s">
        <v>19</v>
      </c>
      <c r="B36" s="1" t="s">
        <v>74</v>
      </c>
      <c r="C36">
        <v>35</v>
      </c>
      <c r="D36">
        <v>1.0622154779969651E-2</v>
      </c>
    </row>
    <row r="37" spans="1:4" x14ac:dyDescent="0.25">
      <c r="A37" t="s">
        <v>17</v>
      </c>
      <c r="B37" s="1" t="s">
        <v>55</v>
      </c>
      <c r="C37">
        <v>15</v>
      </c>
      <c r="D37">
        <v>4.552352048558422E-3</v>
      </c>
    </row>
    <row r="38" spans="1:4" x14ac:dyDescent="0.25">
      <c r="A38" t="s">
        <v>17</v>
      </c>
      <c r="B38" s="1" t="s">
        <v>56</v>
      </c>
      <c r="C38">
        <v>26</v>
      </c>
      <c r="D38">
        <v>7.8907435508345971E-3</v>
      </c>
    </row>
    <row r="39" spans="1:4" x14ac:dyDescent="0.25">
      <c r="A39" t="s">
        <v>17</v>
      </c>
      <c r="B39" s="1" t="s">
        <v>57</v>
      </c>
      <c r="C39">
        <v>56</v>
      </c>
      <c r="D39">
        <v>1.6995447647951443E-2</v>
      </c>
    </row>
    <row r="40" spans="1:4" x14ac:dyDescent="0.25">
      <c r="A40" t="s">
        <v>17</v>
      </c>
      <c r="B40" s="1" t="s">
        <v>58</v>
      </c>
      <c r="C40">
        <v>22</v>
      </c>
      <c r="D40">
        <v>6.6767830045523519E-3</v>
      </c>
    </row>
    <row r="41" spans="1:4" x14ac:dyDescent="0.25">
      <c r="A41" t="s">
        <v>17</v>
      </c>
      <c r="B41" s="1" t="s">
        <v>60</v>
      </c>
      <c r="C41">
        <v>32</v>
      </c>
      <c r="D41">
        <v>9.7116843702579666E-3</v>
      </c>
    </row>
    <row r="42" spans="1:4" x14ac:dyDescent="0.25">
      <c r="A42" t="s">
        <v>17</v>
      </c>
      <c r="B42" s="1" t="s">
        <v>61</v>
      </c>
      <c r="C42">
        <v>31</v>
      </c>
      <c r="D42">
        <v>9.4081942336874044E-3</v>
      </c>
    </row>
    <row r="43" spans="1:4" x14ac:dyDescent="0.25">
      <c r="A43" t="s">
        <v>2</v>
      </c>
      <c r="B43" s="1" t="s">
        <v>62</v>
      </c>
      <c r="C43">
        <v>1978</v>
      </c>
      <c r="D43">
        <v>0.60030349013657058</v>
      </c>
    </row>
    <row r="44" spans="1:4" x14ac:dyDescent="0.25">
      <c r="A44" t="s">
        <v>16</v>
      </c>
      <c r="B44" s="1"/>
      <c r="C44">
        <v>3295</v>
      </c>
      <c r="D4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3A0B-5499-499E-A3FA-43E12F2309E6}">
  <sheetPr codeName="Planilha21">
    <tabColor rgb="FFC00000"/>
  </sheetPr>
  <dimension ref="A1:C12"/>
  <sheetViews>
    <sheetView workbookViewId="0">
      <selection activeCell="G18" sqref="G18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289</v>
      </c>
      <c r="C2">
        <v>5.479711793704968E-2</v>
      </c>
    </row>
    <row r="3" spans="1:3" x14ac:dyDescent="0.25">
      <c r="A3" s="1" t="s">
        <v>75</v>
      </c>
      <c r="B3">
        <v>136</v>
      </c>
      <c r="C3">
        <v>2.578687902919985E-2</v>
      </c>
    </row>
    <row r="4" spans="1:3" x14ac:dyDescent="0.25">
      <c r="A4" s="1" t="s">
        <v>7</v>
      </c>
      <c r="B4">
        <v>176</v>
      </c>
      <c r="C4">
        <v>3.3371255214258627E-2</v>
      </c>
    </row>
    <row r="5" spans="1:3" x14ac:dyDescent="0.25">
      <c r="A5" s="1" t="s">
        <v>8</v>
      </c>
      <c r="B5">
        <v>304</v>
      </c>
      <c r="C5">
        <v>5.7641259006446718E-2</v>
      </c>
    </row>
    <row r="6" spans="1:3" x14ac:dyDescent="0.25">
      <c r="A6" s="1" t="s">
        <v>9</v>
      </c>
      <c r="B6">
        <v>206</v>
      </c>
      <c r="C6">
        <v>3.905953735305271E-2</v>
      </c>
    </row>
    <row r="7" spans="1:3" x14ac:dyDescent="0.25">
      <c r="A7" s="1" t="s">
        <v>10</v>
      </c>
      <c r="B7">
        <v>39</v>
      </c>
      <c r="C7">
        <v>7.3947667804323096E-3</v>
      </c>
    </row>
    <row r="8" spans="1:3" x14ac:dyDescent="0.25">
      <c r="A8" s="1" t="s">
        <v>11</v>
      </c>
      <c r="B8">
        <v>208</v>
      </c>
      <c r="C8">
        <v>3.9438756162305653E-2</v>
      </c>
    </row>
    <row r="9" spans="1:3" x14ac:dyDescent="0.25">
      <c r="A9" s="1" t="s">
        <v>19</v>
      </c>
      <c r="B9">
        <v>327</v>
      </c>
      <c r="C9">
        <v>6.2002275312855515E-2</v>
      </c>
    </row>
    <row r="10" spans="1:3" x14ac:dyDescent="0.25">
      <c r="A10" s="1" t="s">
        <v>17</v>
      </c>
      <c r="B10">
        <v>323</v>
      </c>
      <c r="C10">
        <v>6.1243837694349643E-2</v>
      </c>
    </row>
    <row r="11" spans="1:3" x14ac:dyDescent="0.25">
      <c r="A11" s="1" t="s">
        <v>2</v>
      </c>
      <c r="B11">
        <v>3266</v>
      </c>
      <c r="C11">
        <v>0.61926431551004935</v>
      </c>
    </row>
    <row r="12" spans="1:3" x14ac:dyDescent="0.25">
      <c r="A12" s="1" t="s">
        <v>16</v>
      </c>
      <c r="B12">
        <v>5274</v>
      </c>
      <c r="C12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EE06-E1AF-428C-B82E-D5E2731ECA57}">
  <sheetPr codeName="Planilha22">
    <tabColor rgb="FFC00000"/>
  </sheetPr>
  <dimension ref="A1:D45"/>
  <sheetViews>
    <sheetView workbookViewId="0">
      <selection activeCell="I18" sqref="I18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6</v>
      </c>
      <c r="D2">
        <v>1.1376564277588168E-3</v>
      </c>
    </row>
    <row r="3" spans="1:4" x14ac:dyDescent="0.25">
      <c r="A3" t="s">
        <v>1</v>
      </c>
      <c r="B3" s="1" t="s">
        <v>21</v>
      </c>
      <c r="C3">
        <v>113</v>
      </c>
      <c r="D3">
        <v>2.142586272279105E-2</v>
      </c>
    </row>
    <row r="4" spans="1:4" x14ac:dyDescent="0.25">
      <c r="A4" t="s">
        <v>1</v>
      </c>
      <c r="B4" s="1" t="s">
        <v>22</v>
      </c>
      <c r="C4">
        <v>69</v>
      </c>
      <c r="D4">
        <v>1.3083048919226393E-2</v>
      </c>
    </row>
    <row r="5" spans="1:4" x14ac:dyDescent="0.25">
      <c r="A5" t="s">
        <v>1</v>
      </c>
      <c r="B5" s="1" t="s">
        <v>24</v>
      </c>
      <c r="C5">
        <v>101</v>
      </c>
      <c r="D5">
        <v>1.9150549867273416E-2</v>
      </c>
    </row>
    <row r="6" spans="1:4" x14ac:dyDescent="0.25">
      <c r="A6" t="s">
        <v>75</v>
      </c>
      <c r="B6" s="1" t="s">
        <v>76</v>
      </c>
      <c r="C6">
        <v>18</v>
      </c>
      <c r="D6">
        <v>3.4129692832764505E-3</v>
      </c>
    </row>
    <row r="7" spans="1:4" x14ac:dyDescent="0.25">
      <c r="A7" t="s">
        <v>75</v>
      </c>
      <c r="B7" s="1" t="s">
        <v>77</v>
      </c>
      <c r="C7">
        <v>30</v>
      </c>
      <c r="D7">
        <v>5.6882821387940841E-3</v>
      </c>
    </row>
    <row r="8" spans="1:4" x14ac:dyDescent="0.25">
      <c r="A8" t="s">
        <v>75</v>
      </c>
      <c r="B8" s="1" t="s">
        <v>78</v>
      </c>
      <c r="C8">
        <v>13</v>
      </c>
      <c r="D8">
        <v>2.4649222601441033E-3</v>
      </c>
    </row>
    <row r="9" spans="1:4" x14ac:dyDescent="0.25">
      <c r="A9" t="s">
        <v>75</v>
      </c>
      <c r="B9" s="1" t="s">
        <v>79</v>
      </c>
      <c r="C9">
        <v>37</v>
      </c>
      <c r="D9">
        <v>7.0155479711793709E-3</v>
      </c>
    </row>
    <row r="10" spans="1:4" x14ac:dyDescent="0.25">
      <c r="A10" t="s">
        <v>75</v>
      </c>
      <c r="B10" s="1" t="s">
        <v>28</v>
      </c>
      <c r="C10">
        <v>38</v>
      </c>
      <c r="D10">
        <v>7.2051573758058398E-3</v>
      </c>
    </row>
    <row r="11" spans="1:4" x14ac:dyDescent="0.25">
      <c r="A11" t="s">
        <v>7</v>
      </c>
      <c r="B11" s="1" t="s">
        <v>26</v>
      </c>
      <c r="C11">
        <v>98</v>
      </c>
      <c r="D11">
        <v>1.8581721653394008E-2</v>
      </c>
    </row>
    <row r="12" spans="1:4" x14ac:dyDescent="0.25">
      <c r="A12" t="s">
        <v>7</v>
      </c>
      <c r="B12" s="1" t="s">
        <v>27</v>
      </c>
      <c r="C12">
        <v>78</v>
      </c>
      <c r="D12">
        <v>1.4789533560864619E-2</v>
      </c>
    </row>
    <row r="13" spans="1:4" x14ac:dyDescent="0.25">
      <c r="A13" t="s">
        <v>8</v>
      </c>
      <c r="B13" s="1" t="s">
        <v>29</v>
      </c>
      <c r="C13">
        <v>85</v>
      </c>
      <c r="D13">
        <v>1.6116799393249906E-2</v>
      </c>
    </row>
    <row r="14" spans="1:4" x14ac:dyDescent="0.25">
      <c r="A14" t="s">
        <v>8</v>
      </c>
      <c r="B14" s="1" t="s">
        <v>30</v>
      </c>
      <c r="C14">
        <v>61</v>
      </c>
      <c r="D14">
        <v>1.1566173682214638E-2</v>
      </c>
    </row>
    <row r="15" spans="1:4" x14ac:dyDescent="0.25">
      <c r="A15" t="s">
        <v>8</v>
      </c>
      <c r="B15" s="1" t="s">
        <v>31</v>
      </c>
      <c r="C15">
        <v>47</v>
      </c>
      <c r="D15">
        <v>8.9116420174440644E-3</v>
      </c>
    </row>
    <row r="16" spans="1:4" x14ac:dyDescent="0.25">
      <c r="A16" t="s">
        <v>8</v>
      </c>
      <c r="B16" s="1" t="s">
        <v>32</v>
      </c>
      <c r="C16">
        <v>38</v>
      </c>
      <c r="D16">
        <v>7.2051573758058398E-3</v>
      </c>
    </row>
    <row r="17" spans="1:4" x14ac:dyDescent="0.25">
      <c r="A17" t="s">
        <v>8</v>
      </c>
      <c r="B17" s="1" t="s">
        <v>33</v>
      </c>
      <c r="C17">
        <v>4</v>
      </c>
      <c r="D17">
        <v>7.5843761850587785E-4</v>
      </c>
    </row>
    <row r="18" spans="1:4" x14ac:dyDescent="0.25">
      <c r="A18" t="s">
        <v>8</v>
      </c>
      <c r="B18" s="1" t="s">
        <v>34</v>
      </c>
      <c r="C18">
        <v>21</v>
      </c>
      <c r="D18">
        <v>3.9817974971558586E-3</v>
      </c>
    </row>
    <row r="19" spans="1:4" x14ac:dyDescent="0.25">
      <c r="A19" t="s">
        <v>8</v>
      </c>
      <c r="B19" s="1" t="s">
        <v>35</v>
      </c>
      <c r="C19">
        <v>34</v>
      </c>
      <c r="D19">
        <v>6.4467197572999624E-3</v>
      </c>
    </row>
    <row r="20" spans="1:4" x14ac:dyDescent="0.25">
      <c r="A20" t="s">
        <v>8</v>
      </c>
      <c r="B20" s="1" t="s">
        <v>36</v>
      </c>
      <c r="C20">
        <v>14</v>
      </c>
      <c r="D20">
        <v>2.6545316647705727E-3</v>
      </c>
    </row>
    <row r="21" spans="1:4" x14ac:dyDescent="0.25">
      <c r="A21" t="s">
        <v>9</v>
      </c>
      <c r="B21" s="1" t="s">
        <v>67</v>
      </c>
      <c r="C21">
        <v>2</v>
      </c>
      <c r="D21">
        <v>3.7921880925293893E-4</v>
      </c>
    </row>
    <row r="22" spans="1:4" x14ac:dyDescent="0.25">
      <c r="A22" t="s">
        <v>9</v>
      </c>
      <c r="B22" s="1" t="s">
        <v>37</v>
      </c>
      <c r="C22">
        <v>33</v>
      </c>
      <c r="D22">
        <v>6.2571103526734926E-3</v>
      </c>
    </row>
    <row r="23" spans="1:4" x14ac:dyDescent="0.25">
      <c r="A23" t="s">
        <v>9</v>
      </c>
      <c r="B23" s="1" t="s">
        <v>81</v>
      </c>
      <c r="C23">
        <v>8</v>
      </c>
      <c r="D23">
        <v>1.5168752370117557E-3</v>
      </c>
    </row>
    <row r="24" spans="1:4" x14ac:dyDescent="0.25">
      <c r="A24" t="s">
        <v>9</v>
      </c>
      <c r="B24" s="1" t="s">
        <v>40</v>
      </c>
      <c r="C24">
        <v>163</v>
      </c>
      <c r="D24">
        <v>3.0906332954114525E-2</v>
      </c>
    </row>
    <row r="25" spans="1:4" x14ac:dyDescent="0.25">
      <c r="A25" t="s">
        <v>10</v>
      </c>
      <c r="B25" s="1" t="s">
        <v>41</v>
      </c>
      <c r="C25">
        <v>18</v>
      </c>
      <c r="D25">
        <v>3.4129692832764505E-3</v>
      </c>
    </row>
    <row r="26" spans="1:4" x14ac:dyDescent="0.25">
      <c r="A26" t="s">
        <v>10</v>
      </c>
      <c r="B26" s="1" t="s">
        <v>42</v>
      </c>
      <c r="C26">
        <v>20</v>
      </c>
      <c r="D26">
        <v>3.7921880925293893E-3</v>
      </c>
    </row>
    <row r="27" spans="1:4" x14ac:dyDescent="0.25">
      <c r="A27" t="s">
        <v>10</v>
      </c>
      <c r="B27" s="1" t="s">
        <v>64</v>
      </c>
      <c r="C27">
        <v>1</v>
      </c>
      <c r="D27">
        <v>1.8960940462646946E-4</v>
      </c>
    </row>
    <row r="28" spans="1:4" x14ac:dyDescent="0.25">
      <c r="A28" t="s">
        <v>11</v>
      </c>
      <c r="B28" s="1" t="s">
        <v>47</v>
      </c>
      <c r="C28">
        <v>169</v>
      </c>
      <c r="D28">
        <v>3.204398938187334E-2</v>
      </c>
    </row>
    <row r="29" spans="1:4" x14ac:dyDescent="0.25">
      <c r="A29" t="s">
        <v>11</v>
      </c>
      <c r="B29" s="1" t="s">
        <v>49</v>
      </c>
      <c r="C29">
        <v>20</v>
      </c>
      <c r="D29">
        <v>3.7921880925293893E-3</v>
      </c>
    </row>
    <row r="30" spans="1:4" x14ac:dyDescent="0.25">
      <c r="A30" t="s">
        <v>11</v>
      </c>
      <c r="B30" s="1" t="s">
        <v>50</v>
      </c>
      <c r="C30">
        <v>19</v>
      </c>
      <c r="D30">
        <v>3.6025786879029199E-3</v>
      </c>
    </row>
    <row r="31" spans="1:4" x14ac:dyDescent="0.25">
      <c r="A31" t="s">
        <v>19</v>
      </c>
      <c r="B31" s="1" t="s">
        <v>51</v>
      </c>
      <c r="C31">
        <v>6</v>
      </c>
      <c r="D31">
        <v>1.1376564277588168E-3</v>
      </c>
    </row>
    <row r="32" spans="1:4" x14ac:dyDescent="0.25">
      <c r="A32" t="s">
        <v>19</v>
      </c>
      <c r="B32" s="1" t="s">
        <v>52</v>
      </c>
      <c r="C32">
        <v>27</v>
      </c>
      <c r="D32">
        <v>5.1194539249146756E-3</v>
      </c>
    </row>
    <row r="33" spans="1:4" x14ac:dyDescent="0.25">
      <c r="A33" t="s">
        <v>19</v>
      </c>
      <c r="B33" s="1" t="s">
        <v>66</v>
      </c>
      <c r="C33">
        <v>3</v>
      </c>
      <c r="D33">
        <v>5.6882821387940839E-4</v>
      </c>
    </row>
    <row r="34" spans="1:4" x14ac:dyDescent="0.25">
      <c r="A34" t="s">
        <v>19</v>
      </c>
      <c r="B34" s="1" t="s">
        <v>53</v>
      </c>
      <c r="C34">
        <v>32</v>
      </c>
      <c r="D34">
        <v>6.0675009480470228E-3</v>
      </c>
    </row>
    <row r="35" spans="1:4" x14ac:dyDescent="0.25">
      <c r="A35" t="s">
        <v>19</v>
      </c>
      <c r="B35" s="1" t="s">
        <v>54</v>
      </c>
      <c r="C35">
        <v>27</v>
      </c>
      <c r="D35">
        <v>5.1194539249146756E-3</v>
      </c>
    </row>
    <row r="36" spans="1:4" x14ac:dyDescent="0.25">
      <c r="A36" t="s">
        <v>19</v>
      </c>
      <c r="B36" s="1" t="s">
        <v>19</v>
      </c>
      <c r="C36">
        <v>223</v>
      </c>
      <c r="D36">
        <v>4.2282897231702692E-2</v>
      </c>
    </row>
    <row r="37" spans="1:4" x14ac:dyDescent="0.25">
      <c r="A37" t="s">
        <v>19</v>
      </c>
      <c r="B37" s="1" t="s">
        <v>74</v>
      </c>
      <c r="C37">
        <v>9</v>
      </c>
      <c r="D37">
        <v>1.7064846416382253E-3</v>
      </c>
    </row>
    <row r="38" spans="1:4" x14ac:dyDescent="0.25">
      <c r="A38" t="s">
        <v>17</v>
      </c>
      <c r="B38" s="1" t="s">
        <v>55</v>
      </c>
      <c r="C38">
        <v>5</v>
      </c>
      <c r="D38">
        <v>9.4804702313234731E-4</v>
      </c>
    </row>
    <row r="39" spans="1:4" x14ac:dyDescent="0.25">
      <c r="A39" t="s">
        <v>17</v>
      </c>
      <c r="B39" s="1" t="s">
        <v>56</v>
      </c>
      <c r="C39">
        <v>35</v>
      </c>
      <c r="D39">
        <v>6.6363291619264313E-3</v>
      </c>
    </row>
    <row r="40" spans="1:4" x14ac:dyDescent="0.25">
      <c r="A40" t="s">
        <v>17</v>
      </c>
      <c r="B40" s="1" t="s">
        <v>57</v>
      </c>
      <c r="C40">
        <v>84</v>
      </c>
      <c r="D40">
        <v>1.5927189988623434E-2</v>
      </c>
    </row>
    <row r="41" spans="1:4" x14ac:dyDescent="0.25">
      <c r="A41" t="s">
        <v>17</v>
      </c>
      <c r="B41" s="1" t="s">
        <v>58</v>
      </c>
      <c r="C41">
        <v>21</v>
      </c>
      <c r="D41">
        <v>3.9817974971558586E-3</v>
      </c>
    </row>
    <row r="42" spans="1:4" x14ac:dyDescent="0.25">
      <c r="A42" t="s">
        <v>17</v>
      </c>
      <c r="B42" s="1" t="s">
        <v>60</v>
      </c>
      <c r="C42">
        <v>81</v>
      </c>
      <c r="D42">
        <v>1.5358361774744027E-2</v>
      </c>
    </row>
    <row r="43" spans="1:4" x14ac:dyDescent="0.25">
      <c r="A43" t="s">
        <v>17</v>
      </c>
      <c r="B43" s="1" t="s">
        <v>61</v>
      </c>
      <c r="C43">
        <v>97</v>
      </c>
      <c r="D43">
        <v>1.839211224876754E-2</v>
      </c>
    </row>
    <row r="44" spans="1:4" x14ac:dyDescent="0.25">
      <c r="A44" t="s">
        <v>2</v>
      </c>
      <c r="B44" s="1" t="s">
        <v>62</v>
      </c>
      <c r="C44">
        <v>3266</v>
      </c>
      <c r="D44">
        <v>0.61926431551004935</v>
      </c>
    </row>
    <row r="45" spans="1:4" x14ac:dyDescent="0.25">
      <c r="A45" t="s">
        <v>16</v>
      </c>
      <c r="B45" s="1"/>
      <c r="C45">
        <v>5274</v>
      </c>
      <c r="D45">
        <v>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1F99-2068-4FFF-8146-E545C9908322}">
  <sheetPr codeName="Planilha23">
    <tabColor rgb="FFC00000"/>
  </sheetPr>
  <dimension ref="A1:C12"/>
  <sheetViews>
    <sheetView workbookViewId="0">
      <selection sqref="A1:C1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420</v>
      </c>
      <c r="C2">
        <v>3.9458850056369787E-2</v>
      </c>
    </row>
    <row r="3" spans="1:3" x14ac:dyDescent="0.25">
      <c r="A3" s="1" t="s">
        <v>75</v>
      </c>
      <c r="B3">
        <v>285</v>
      </c>
      <c r="C3">
        <v>2.677564825253664E-2</v>
      </c>
    </row>
    <row r="4" spans="1:3" x14ac:dyDescent="0.25">
      <c r="A4" s="1" t="s">
        <v>7</v>
      </c>
      <c r="B4">
        <v>296</v>
      </c>
      <c r="C4">
        <v>2.7809094325441562E-2</v>
      </c>
    </row>
    <row r="5" spans="1:3" x14ac:dyDescent="0.25">
      <c r="A5" s="1" t="s">
        <v>8</v>
      </c>
      <c r="B5">
        <v>710</v>
      </c>
      <c r="C5">
        <v>6.6704246523863212E-2</v>
      </c>
    </row>
    <row r="6" spans="1:3" x14ac:dyDescent="0.25">
      <c r="A6" s="1" t="s">
        <v>9</v>
      </c>
      <c r="B6">
        <v>596</v>
      </c>
      <c r="C6">
        <v>5.5993987222848554E-2</v>
      </c>
    </row>
    <row r="7" spans="1:3" x14ac:dyDescent="0.25">
      <c r="A7" s="1" t="s">
        <v>10</v>
      </c>
      <c r="B7">
        <v>160</v>
      </c>
      <c r="C7">
        <v>1.5031942878617061E-2</v>
      </c>
    </row>
    <row r="8" spans="1:3" x14ac:dyDescent="0.25">
      <c r="A8" s="1" t="s">
        <v>11</v>
      </c>
      <c r="B8">
        <v>687</v>
      </c>
      <c r="C8">
        <v>6.454340473506201E-2</v>
      </c>
    </row>
    <row r="9" spans="1:3" x14ac:dyDescent="0.25">
      <c r="A9" s="1" t="s">
        <v>19</v>
      </c>
      <c r="B9">
        <v>717</v>
      </c>
      <c r="C9">
        <v>6.7361894024802707E-2</v>
      </c>
    </row>
    <row r="10" spans="1:3" x14ac:dyDescent="0.25">
      <c r="A10" s="1" t="s">
        <v>17</v>
      </c>
      <c r="B10">
        <v>691</v>
      </c>
      <c r="C10">
        <v>6.491920330702744E-2</v>
      </c>
    </row>
    <row r="11" spans="1:3" x14ac:dyDescent="0.25">
      <c r="A11" s="1" t="s">
        <v>2</v>
      </c>
      <c r="B11">
        <v>6082</v>
      </c>
      <c r="C11">
        <v>0.57140172867343109</v>
      </c>
    </row>
    <row r="12" spans="1:3" x14ac:dyDescent="0.25">
      <c r="A12" s="1" t="s">
        <v>16</v>
      </c>
      <c r="B12">
        <v>10644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81A7-A1C3-4C22-9E2C-E5DF794EAD35}">
  <sheetPr codeName="Planilha24">
    <tabColor rgb="FFC00000"/>
  </sheetPr>
  <dimension ref="A1:D59"/>
  <sheetViews>
    <sheetView workbookViewId="0">
      <selection sqref="A1:D59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4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19</v>
      </c>
      <c r="D2">
        <v>1.7850432168357759E-3</v>
      </c>
    </row>
    <row r="3" spans="1:4" x14ac:dyDescent="0.25">
      <c r="A3" t="s">
        <v>1</v>
      </c>
      <c r="B3" s="1" t="s">
        <v>21</v>
      </c>
      <c r="C3">
        <v>146</v>
      </c>
      <c r="D3">
        <v>1.3716647876738068E-2</v>
      </c>
    </row>
    <row r="4" spans="1:4" x14ac:dyDescent="0.25">
      <c r="A4" t="s">
        <v>1</v>
      </c>
      <c r="B4" s="1" t="s">
        <v>22</v>
      </c>
      <c r="C4">
        <v>102</v>
      </c>
      <c r="D4">
        <v>9.5828635851183761E-3</v>
      </c>
    </row>
    <row r="5" spans="1:4" x14ac:dyDescent="0.25">
      <c r="A5" t="s">
        <v>1</v>
      </c>
      <c r="B5" s="1" t="s">
        <v>23</v>
      </c>
      <c r="C5">
        <v>1</v>
      </c>
      <c r="D5">
        <v>9.3949642991356629E-5</v>
      </c>
    </row>
    <row r="6" spans="1:4" x14ac:dyDescent="0.25">
      <c r="A6" t="s">
        <v>1</v>
      </c>
      <c r="B6" s="1" t="s">
        <v>24</v>
      </c>
      <c r="C6">
        <v>149</v>
      </c>
      <c r="D6">
        <v>1.3998496805712139E-2</v>
      </c>
    </row>
    <row r="7" spans="1:4" x14ac:dyDescent="0.25">
      <c r="A7" t="s">
        <v>1</v>
      </c>
      <c r="B7" s="1" t="s">
        <v>25</v>
      </c>
      <c r="C7">
        <v>3</v>
      </c>
      <c r="D7">
        <v>2.8184892897406989E-4</v>
      </c>
    </row>
    <row r="8" spans="1:4" x14ac:dyDescent="0.25">
      <c r="A8" t="s">
        <v>75</v>
      </c>
      <c r="B8" s="1" t="s">
        <v>76</v>
      </c>
      <c r="C8">
        <v>34</v>
      </c>
      <c r="D8">
        <v>3.1942878617061254E-3</v>
      </c>
    </row>
    <row r="9" spans="1:4" x14ac:dyDescent="0.25">
      <c r="A9" t="s">
        <v>75</v>
      </c>
      <c r="B9" s="1" t="s">
        <v>77</v>
      </c>
      <c r="C9">
        <v>24</v>
      </c>
      <c r="D9">
        <v>2.2547914317925591E-3</v>
      </c>
    </row>
    <row r="10" spans="1:4" x14ac:dyDescent="0.25">
      <c r="A10" t="s">
        <v>75</v>
      </c>
      <c r="B10" s="1" t="s">
        <v>78</v>
      </c>
      <c r="C10">
        <v>54</v>
      </c>
      <c r="D10">
        <v>5.0732807215332579E-3</v>
      </c>
    </row>
    <row r="11" spans="1:4" x14ac:dyDescent="0.25">
      <c r="A11" t="s">
        <v>75</v>
      </c>
      <c r="B11" s="1" t="s">
        <v>79</v>
      </c>
      <c r="C11">
        <v>65</v>
      </c>
      <c r="D11">
        <v>6.1067267944381809E-3</v>
      </c>
    </row>
    <row r="12" spans="1:4" x14ac:dyDescent="0.25">
      <c r="A12" t="s">
        <v>75</v>
      </c>
      <c r="B12" s="1" t="s">
        <v>28</v>
      </c>
      <c r="C12">
        <v>108</v>
      </c>
      <c r="D12">
        <v>1.0146561443066516E-2</v>
      </c>
    </row>
    <row r="13" spans="1:4" x14ac:dyDescent="0.25">
      <c r="A13" t="s">
        <v>7</v>
      </c>
      <c r="B13" s="1" t="s">
        <v>26</v>
      </c>
      <c r="C13">
        <v>207</v>
      </c>
      <c r="D13">
        <v>1.9447576099210825E-2</v>
      </c>
    </row>
    <row r="14" spans="1:4" x14ac:dyDescent="0.25">
      <c r="A14" t="s">
        <v>7</v>
      </c>
      <c r="B14" s="1" t="s">
        <v>27</v>
      </c>
      <c r="C14">
        <v>89</v>
      </c>
      <c r="D14">
        <v>8.3615182262307408E-3</v>
      </c>
    </row>
    <row r="15" spans="1:4" x14ac:dyDescent="0.25">
      <c r="A15" t="s">
        <v>8</v>
      </c>
      <c r="B15" s="1" t="s">
        <v>29</v>
      </c>
      <c r="C15">
        <v>164</v>
      </c>
      <c r="D15">
        <v>1.5407741450582487E-2</v>
      </c>
    </row>
    <row r="16" spans="1:4" x14ac:dyDescent="0.25">
      <c r="A16" t="s">
        <v>8</v>
      </c>
      <c r="B16" s="1" t="s">
        <v>30</v>
      </c>
      <c r="C16">
        <v>201</v>
      </c>
      <c r="D16">
        <v>1.8883878241262683E-2</v>
      </c>
    </row>
    <row r="17" spans="1:4" x14ac:dyDescent="0.25">
      <c r="A17" t="s">
        <v>8</v>
      </c>
      <c r="B17" s="1" t="s">
        <v>31</v>
      </c>
      <c r="C17">
        <v>81</v>
      </c>
      <c r="D17">
        <v>7.6099210822998869E-3</v>
      </c>
    </row>
    <row r="18" spans="1:4" x14ac:dyDescent="0.25">
      <c r="A18" t="s">
        <v>8</v>
      </c>
      <c r="B18" s="1" t="s">
        <v>32</v>
      </c>
      <c r="C18">
        <v>88</v>
      </c>
      <c r="D18">
        <v>8.2675685832393833E-3</v>
      </c>
    </row>
    <row r="19" spans="1:4" x14ac:dyDescent="0.25">
      <c r="A19" t="s">
        <v>8</v>
      </c>
      <c r="B19" s="1" t="s">
        <v>33</v>
      </c>
      <c r="C19">
        <v>29</v>
      </c>
      <c r="D19">
        <v>2.7245396467493422E-3</v>
      </c>
    </row>
    <row r="20" spans="1:4" x14ac:dyDescent="0.25">
      <c r="A20" t="s">
        <v>8</v>
      </c>
      <c r="B20" s="1" t="s">
        <v>34</v>
      </c>
      <c r="C20">
        <v>56</v>
      </c>
      <c r="D20">
        <v>5.2611800075159712E-3</v>
      </c>
    </row>
    <row r="21" spans="1:4" x14ac:dyDescent="0.25">
      <c r="A21" t="s">
        <v>8</v>
      </c>
      <c r="B21" s="1" t="s">
        <v>35</v>
      </c>
      <c r="C21">
        <v>79</v>
      </c>
      <c r="D21">
        <v>7.4220217963171737E-3</v>
      </c>
    </row>
    <row r="22" spans="1:4" x14ac:dyDescent="0.25">
      <c r="A22" t="s">
        <v>8</v>
      </c>
      <c r="B22" s="1" t="s">
        <v>36</v>
      </c>
      <c r="C22">
        <v>12</v>
      </c>
      <c r="D22">
        <v>1.1273957158962795E-3</v>
      </c>
    </row>
    <row r="23" spans="1:4" x14ac:dyDescent="0.25">
      <c r="A23" t="s">
        <v>9</v>
      </c>
      <c r="B23" s="1" t="s">
        <v>67</v>
      </c>
      <c r="C23">
        <v>14</v>
      </c>
      <c r="D23">
        <v>1.3152950018789928E-3</v>
      </c>
    </row>
    <row r="24" spans="1:4" x14ac:dyDescent="0.25">
      <c r="A24" t="s">
        <v>9</v>
      </c>
      <c r="B24" s="1" t="s">
        <v>37</v>
      </c>
      <c r="C24">
        <v>54</v>
      </c>
      <c r="D24">
        <v>5.0732807215332579E-3</v>
      </c>
    </row>
    <row r="25" spans="1:4" x14ac:dyDescent="0.25">
      <c r="A25" t="s">
        <v>9</v>
      </c>
      <c r="B25" s="1" t="s">
        <v>38</v>
      </c>
      <c r="C25">
        <v>3</v>
      </c>
      <c r="D25">
        <v>2.8184892897406989E-4</v>
      </c>
    </row>
    <row r="26" spans="1:4" x14ac:dyDescent="0.25">
      <c r="A26" t="s">
        <v>9</v>
      </c>
      <c r="B26" s="1" t="s">
        <v>80</v>
      </c>
      <c r="C26">
        <v>5</v>
      </c>
      <c r="D26">
        <v>4.6974821495678314E-4</v>
      </c>
    </row>
    <row r="27" spans="1:4" x14ac:dyDescent="0.25">
      <c r="A27" t="s">
        <v>9</v>
      </c>
      <c r="B27" s="1" t="s">
        <v>81</v>
      </c>
      <c r="C27">
        <v>15</v>
      </c>
      <c r="D27">
        <v>1.4092446448703494E-3</v>
      </c>
    </row>
    <row r="28" spans="1:4" x14ac:dyDescent="0.25">
      <c r="A28" t="s">
        <v>9</v>
      </c>
      <c r="B28" s="1" t="s">
        <v>39</v>
      </c>
      <c r="C28">
        <v>10</v>
      </c>
      <c r="D28">
        <v>9.3949642991356629E-4</v>
      </c>
    </row>
    <row r="29" spans="1:4" x14ac:dyDescent="0.25">
      <c r="A29" t="s">
        <v>9</v>
      </c>
      <c r="B29" s="1" t="s">
        <v>40</v>
      </c>
      <c r="C29">
        <v>495</v>
      </c>
      <c r="D29">
        <v>4.650507328072153E-2</v>
      </c>
    </row>
    <row r="30" spans="1:4" x14ac:dyDescent="0.25">
      <c r="A30" t="s">
        <v>10</v>
      </c>
      <c r="B30" s="1" t="s">
        <v>41</v>
      </c>
      <c r="C30">
        <v>41</v>
      </c>
      <c r="D30">
        <v>3.8519353626456218E-3</v>
      </c>
    </row>
    <row r="31" spans="1:4" x14ac:dyDescent="0.25">
      <c r="A31" t="s">
        <v>10</v>
      </c>
      <c r="B31" s="1" t="s">
        <v>42</v>
      </c>
      <c r="C31">
        <v>48</v>
      </c>
      <c r="D31">
        <v>4.5095828635851182E-3</v>
      </c>
    </row>
    <row r="32" spans="1:4" x14ac:dyDescent="0.25">
      <c r="A32" t="s">
        <v>10</v>
      </c>
      <c r="B32" s="1" t="s">
        <v>43</v>
      </c>
      <c r="C32">
        <v>2</v>
      </c>
      <c r="D32">
        <v>1.8789928598271326E-4</v>
      </c>
    </row>
    <row r="33" spans="1:4" x14ac:dyDescent="0.25">
      <c r="A33" t="s">
        <v>10</v>
      </c>
      <c r="B33" s="1" t="s">
        <v>44</v>
      </c>
      <c r="C33">
        <v>4</v>
      </c>
      <c r="D33">
        <v>3.7579857196542651E-4</v>
      </c>
    </row>
    <row r="34" spans="1:4" x14ac:dyDescent="0.25">
      <c r="A34" t="s">
        <v>10</v>
      </c>
      <c r="B34" s="1" t="s">
        <v>71</v>
      </c>
      <c r="C34">
        <v>7</v>
      </c>
      <c r="D34">
        <v>6.576475009394964E-4</v>
      </c>
    </row>
    <row r="35" spans="1:4" x14ac:dyDescent="0.25">
      <c r="A35" t="s">
        <v>10</v>
      </c>
      <c r="B35" s="1" t="s">
        <v>69</v>
      </c>
      <c r="C35">
        <v>3</v>
      </c>
      <c r="D35">
        <v>2.8184892897406989E-4</v>
      </c>
    </row>
    <row r="36" spans="1:4" x14ac:dyDescent="0.25">
      <c r="A36" t="s">
        <v>10</v>
      </c>
      <c r="B36" s="1" t="s">
        <v>46</v>
      </c>
      <c r="C36">
        <v>6</v>
      </c>
      <c r="D36">
        <v>5.6369785794813977E-4</v>
      </c>
    </row>
    <row r="37" spans="1:4" x14ac:dyDescent="0.25">
      <c r="A37" t="s">
        <v>10</v>
      </c>
      <c r="B37" s="1" t="s">
        <v>64</v>
      </c>
      <c r="C37">
        <v>25</v>
      </c>
      <c r="D37">
        <v>2.3487410747839157E-3</v>
      </c>
    </row>
    <row r="38" spans="1:4" x14ac:dyDescent="0.25">
      <c r="A38" t="s">
        <v>10</v>
      </c>
      <c r="B38" s="1" t="s">
        <v>65</v>
      </c>
      <c r="C38">
        <v>24</v>
      </c>
      <c r="D38">
        <v>2.2547914317925591E-3</v>
      </c>
    </row>
    <row r="39" spans="1:4" x14ac:dyDescent="0.25">
      <c r="A39" t="s">
        <v>11</v>
      </c>
      <c r="B39" s="1" t="s">
        <v>47</v>
      </c>
      <c r="C39">
        <v>531</v>
      </c>
      <c r="D39">
        <v>4.9887260428410372E-2</v>
      </c>
    </row>
    <row r="40" spans="1:4" x14ac:dyDescent="0.25">
      <c r="A40" t="s">
        <v>11</v>
      </c>
      <c r="B40" s="1" t="s">
        <v>48</v>
      </c>
      <c r="C40">
        <v>1</v>
      </c>
      <c r="D40">
        <v>9.3949642991356629E-5</v>
      </c>
    </row>
    <row r="41" spans="1:4" x14ac:dyDescent="0.25">
      <c r="A41" t="s">
        <v>11</v>
      </c>
      <c r="B41" s="1" t="s">
        <v>49</v>
      </c>
      <c r="C41">
        <v>50</v>
      </c>
      <c r="D41">
        <v>4.6974821495678314E-3</v>
      </c>
    </row>
    <row r="42" spans="1:4" x14ac:dyDescent="0.25">
      <c r="A42" t="s">
        <v>11</v>
      </c>
      <c r="B42" s="1" t="s">
        <v>50</v>
      </c>
      <c r="C42">
        <v>105</v>
      </c>
      <c r="D42">
        <v>9.8647125140924469E-3</v>
      </c>
    </row>
    <row r="43" spans="1:4" x14ac:dyDescent="0.25">
      <c r="A43" t="s">
        <v>19</v>
      </c>
      <c r="B43" s="1" t="s">
        <v>51</v>
      </c>
      <c r="C43">
        <v>32</v>
      </c>
      <c r="D43">
        <v>3.0063885757234121E-3</v>
      </c>
    </row>
    <row r="44" spans="1:4" x14ac:dyDescent="0.25">
      <c r="A44" t="s">
        <v>19</v>
      </c>
      <c r="B44" s="1" t="s">
        <v>52</v>
      </c>
      <c r="C44">
        <v>157</v>
      </c>
      <c r="D44">
        <v>1.4750093949642992E-2</v>
      </c>
    </row>
    <row r="45" spans="1:4" x14ac:dyDescent="0.25">
      <c r="A45" t="s">
        <v>19</v>
      </c>
      <c r="B45" s="1" t="s">
        <v>66</v>
      </c>
      <c r="C45">
        <v>43</v>
      </c>
      <c r="D45">
        <v>4.039834648628335E-3</v>
      </c>
    </row>
    <row r="46" spans="1:4" x14ac:dyDescent="0.25">
      <c r="A46" t="s">
        <v>19</v>
      </c>
      <c r="B46" s="1" t="s">
        <v>53</v>
      </c>
      <c r="C46">
        <v>63</v>
      </c>
      <c r="D46">
        <v>5.9188275084554676E-3</v>
      </c>
    </row>
    <row r="47" spans="1:4" x14ac:dyDescent="0.25">
      <c r="A47" t="s">
        <v>19</v>
      </c>
      <c r="B47" s="1" t="s">
        <v>70</v>
      </c>
      <c r="C47">
        <v>2</v>
      </c>
      <c r="D47">
        <v>1.8789928598271326E-4</v>
      </c>
    </row>
    <row r="48" spans="1:4" x14ac:dyDescent="0.25">
      <c r="A48" t="s">
        <v>19</v>
      </c>
      <c r="B48" s="1" t="s">
        <v>54</v>
      </c>
      <c r="C48">
        <v>34</v>
      </c>
      <c r="D48">
        <v>3.1942878617061254E-3</v>
      </c>
    </row>
    <row r="49" spans="1:4" x14ac:dyDescent="0.25">
      <c r="A49" t="s">
        <v>19</v>
      </c>
      <c r="B49" s="1" t="s">
        <v>19</v>
      </c>
      <c r="C49">
        <v>288</v>
      </c>
      <c r="D49">
        <v>2.7057497181510709E-2</v>
      </c>
    </row>
    <row r="50" spans="1:4" x14ac:dyDescent="0.25">
      <c r="A50" t="s">
        <v>19</v>
      </c>
      <c r="B50" s="1" t="s">
        <v>74</v>
      </c>
      <c r="C50">
        <v>98</v>
      </c>
      <c r="D50">
        <v>9.2070650131529496E-3</v>
      </c>
    </row>
    <row r="51" spans="1:4" x14ac:dyDescent="0.25">
      <c r="A51" t="s">
        <v>17</v>
      </c>
      <c r="B51" s="1" t="s">
        <v>55</v>
      </c>
      <c r="C51">
        <v>28</v>
      </c>
      <c r="D51">
        <v>2.6305900037579856E-3</v>
      </c>
    </row>
    <row r="52" spans="1:4" x14ac:dyDescent="0.25">
      <c r="A52" t="s">
        <v>17</v>
      </c>
      <c r="B52" s="1" t="s">
        <v>56</v>
      </c>
      <c r="C52">
        <v>42</v>
      </c>
      <c r="D52">
        <v>3.9458850056369784E-3</v>
      </c>
    </row>
    <row r="53" spans="1:4" x14ac:dyDescent="0.25">
      <c r="A53" t="s">
        <v>17</v>
      </c>
      <c r="B53" s="1" t="s">
        <v>57</v>
      </c>
      <c r="C53">
        <v>286</v>
      </c>
      <c r="D53">
        <v>2.6869597895527998E-2</v>
      </c>
    </row>
    <row r="54" spans="1:4" x14ac:dyDescent="0.25">
      <c r="A54" t="s">
        <v>17</v>
      </c>
      <c r="B54" s="1" t="s">
        <v>58</v>
      </c>
      <c r="C54">
        <v>53</v>
      </c>
      <c r="D54">
        <v>4.9793310785419013E-3</v>
      </c>
    </row>
    <row r="55" spans="1:4" x14ac:dyDescent="0.25">
      <c r="A55" t="s">
        <v>17</v>
      </c>
      <c r="B55" s="1" t="s">
        <v>68</v>
      </c>
      <c r="C55">
        <v>1</v>
      </c>
      <c r="D55">
        <v>9.3949642991356629E-5</v>
      </c>
    </row>
    <row r="56" spans="1:4" x14ac:dyDescent="0.25">
      <c r="A56" t="s">
        <v>17</v>
      </c>
      <c r="B56" s="1" t="s">
        <v>60</v>
      </c>
      <c r="C56">
        <v>61</v>
      </c>
      <c r="D56">
        <v>5.7309282224727543E-3</v>
      </c>
    </row>
    <row r="57" spans="1:4" x14ac:dyDescent="0.25">
      <c r="A57" t="s">
        <v>17</v>
      </c>
      <c r="B57" s="1" t="s">
        <v>61</v>
      </c>
      <c r="C57">
        <v>220</v>
      </c>
      <c r="D57">
        <v>2.0668921458098458E-2</v>
      </c>
    </row>
    <row r="58" spans="1:4" x14ac:dyDescent="0.25">
      <c r="A58" t="s">
        <v>2</v>
      </c>
      <c r="B58" s="1" t="s">
        <v>62</v>
      </c>
      <c r="C58">
        <v>6082</v>
      </c>
      <c r="D58">
        <v>0.57140172867343109</v>
      </c>
    </row>
    <row r="59" spans="1:4" x14ac:dyDescent="0.25">
      <c r="A59" t="s">
        <v>16</v>
      </c>
      <c r="B59" s="1"/>
      <c r="C59">
        <v>10644</v>
      </c>
      <c r="D5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E477-EBCB-476E-8CF7-6A580FA81C25}">
  <sheetPr codeName="Planilha25">
    <tabColor rgb="FFC00000"/>
  </sheetPr>
  <dimension ref="A1:C12"/>
  <sheetViews>
    <sheetView workbookViewId="0">
      <selection sqref="A1:C12"/>
    </sheetView>
  </sheetViews>
  <sheetFormatPr defaultRowHeight="15" x14ac:dyDescent="0.25"/>
  <cols>
    <col min="1" max="1" width="14.5703125" bestFit="1" customWidth="1"/>
    <col min="2" max="2" width="14.140625" bestFit="1" customWidth="1"/>
    <col min="3" max="3" width="12" bestFit="1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 s="1" t="s">
        <v>1</v>
      </c>
      <c r="B2">
        <v>224</v>
      </c>
      <c r="C2">
        <v>5.1517939282428704E-2</v>
      </c>
    </row>
    <row r="3" spans="1:3" x14ac:dyDescent="0.25">
      <c r="A3" s="1" t="s">
        <v>75</v>
      </c>
      <c r="B3">
        <v>164</v>
      </c>
      <c r="C3">
        <v>3.7718491260349589E-2</v>
      </c>
    </row>
    <row r="4" spans="1:3" x14ac:dyDescent="0.25">
      <c r="A4" s="1" t="s">
        <v>7</v>
      </c>
      <c r="B4">
        <v>241</v>
      </c>
      <c r="C4">
        <v>5.5427782888684454E-2</v>
      </c>
    </row>
    <row r="5" spans="1:3" x14ac:dyDescent="0.25">
      <c r="A5" s="1" t="s">
        <v>8</v>
      </c>
      <c r="B5">
        <v>312</v>
      </c>
      <c r="C5">
        <v>7.1757129714811407E-2</v>
      </c>
    </row>
    <row r="6" spans="1:3" x14ac:dyDescent="0.25">
      <c r="A6" s="1" t="s">
        <v>9</v>
      </c>
      <c r="B6">
        <v>204</v>
      </c>
      <c r="C6">
        <v>4.6918123275068994E-2</v>
      </c>
    </row>
    <row r="7" spans="1:3" x14ac:dyDescent="0.25">
      <c r="A7" s="1" t="s">
        <v>10</v>
      </c>
      <c r="B7">
        <v>64</v>
      </c>
      <c r="C7">
        <v>1.4719411223551058E-2</v>
      </c>
    </row>
    <row r="8" spans="1:3" x14ac:dyDescent="0.25">
      <c r="A8" s="1" t="s">
        <v>11</v>
      </c>
      <c r="B8">
        <v>360</v>
      </c>
      <c r="C8">
        <v>8.2796688132474705E-2</v>
      </c>
    </row>
    <row r="9" spans="1:3" x14ac:dyDescent="0.25">
      <c r="A9" s="1" t="s">
        <v>19</v>
      </c>
      <c r="B9">
        <v>265</v>
      </c>
      <c r="C9">
        <v>6.0947562097516096E-2</v>
      </c>
    </row>
    <row r="10" spans="1:3" x14ac:dyDescent="0.25">
      <c r="A10" s="1" t="s">
        <v>17</v>
      </c>
      <c r="B10">
        <v>254</v>
      </c>
      <c r="C10">
        <v>5.8417663293468258E-2</v>
      </c>
    </row>
    <row r="11" spans="1:3" x14ac:dyDescent="0.25">
      <c r="A11" s="1" t="s">
        <v>2</v>
      </c>
      <c r="B11">
        <v>2260</v>
      </c>
      <c r="C11">
        <v>0.51977920883164674</v>
      </c>
    </row>
    <row r="12" spans="1:3" x14ac:dyDescent="0.25">
      <c r="A12" s="1" t="s">
        <v>16</v>
      </c>
      <c r="B12">
        <v>4348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18D1-A6B5-4CED-A88E-6FD6369C4292}">
  <sheetPr codeName="Planilha26">
    <tabColor rgb="FFC00000"/>
  </sheetPr>
  <dimension ref="A1:D55"/>
  <sheetViews>
    <sheetView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4.140625" bestFit="1" customWidth="1"/>
    <col min="4" max="5" width="12" bestFit="1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15</v>
      </c>
    </row>
    <row r="2" spans="1:4" x14ac:dyDescent="0.25">
      <c r="A2" t="s">
        <v>1</v>
      </c>
      <c r="B2" s="1" t="s">
        <v>20</v>
      </c>
      <c r="C2">
        <v>21</v>
      </c>
      <c r="D2">
        <v>4.829806807727691E-3</v>
      </c>
    </row>
    <row r="3" spans="1:4" x14ac:dyDescent="0.25">
      <c r="A3" t="s">
        <v>1</v>
      </c>
      <c r="B3" s="1" t="s">
        <v>21</v>
      </c>
      <c r="C3">
        <v>96</v>
      </c>
      <c r="D3">
        <v>2.2079116835326588E-2</v>
      </c>
    </row>
    <row r="4" spans="1:4" x14ac:dyDescent="0.25">
      <c r="A4" t="s">
        <v>1</v>
      </c>
      <c r="B4" s="1" t="s">
        <v>22</v>
      </c>
      <c r="C4">
        <v>26</v>
      </c>
      <c r="D4">
        <v>5.9797608095676176E-3</v>
      </c>
    </row>
    <row r="5" spans="1:4" x14ac:dyDescent="0.25">
      <c r="A5" t="s">
        <v>1</v>
      </c>
      <c r="B5" s="1" t="s">
        <v>24</v>
      </c>
      <c r="C5">
        <v>63</v>
      </c>
      <c r="D5">
        <v>1.4489420423183073E-2</v>
      </c>
    </row>
    <row r="6" spans="1:4" x14ac:dyDescent="0.25">
      <c r="A6" t="s">
        <v>1</v>
      </c>
      <c r="B6" s="1" t="s">
        <v>25</v>
      </c>
      <c r="C6">
        <v>18</v>
      </c>
      <c r="D6">
        <v>4.1398344066237349E-3</v>
      </c>
    </row>
    <row r="7" spans="1:4" x14ac:dyDescent="0.25">
      <c r="A7" t="s">
        <v>75</v>
      </c>
      <c r="B7" s="1" t="s">
        <v>76</v>
      </c>
      <c r="C7">
        <v>20</v>
      </c>
      <c r="D7">
        <v>4.5998160073597054E-3</v>
      </c>
    </row>
    <row r="8" spans="1:4" x14ac:dyDescent="0.25">
      <c r="A8" t="s">
        <v>75</v>
      </c>
      <c r="B8" s="1" t="s">
        <v>77</v>
      </c>
      <c r="C8">
        <v>21</v>
      </c>
      <c r="D8">
        <v>4.829806807727691E-3</v>
      </c>
    </row>
    <row r="9" spans="1:4" x14ac:dyDescent="0.25">
      <c r="A9" t="s">
        <v>75</v>
      </c>
      <c r="B9" s="1" t="s">
        <v>78</v>
      </c>
      <c r="C9">
        <v>22</v>
      </c>
      <c r="D9">
        <v>5.0597976080956758E-3</v>
      </c>
    </row>
    <row r="10" spans="1:4" x14ac:dyDescent="0.25">
      <c r="A10" t="s">
        <v>75</v>
      </c>
      <c r="B10" s="1" t="s">
        <v>79</v>
      </c>
      <c r="C10">
        <v>58</v>
      </c>
      <c r="D10">
        <v>1.3339466421343146E-2</v>
      </c>
    </row>
    <row r="11" spans="1:4" x14ac:dyDescent="0.25">
      <c r="A11" t="s">
        <v>75</v>
      </c>
      <c r="B11" s="1" t="s">
        <v>28</v>
      </c>
      <c r="C11">
        <v>43</v>
      </c>
      <c r="D11">
        <v>9.8896044158233668E-3</v>
      </c>
    </row>
    <row r="12" spans="1:4" x14ac:dyDescent="0.25">
      <c r="A12" t="s">
        <v>7</v>
      </c>
      <c r="B12" s="1" t="s">
        <v>26</v>
      </c>
      <c r="C12">
        <v>174</v>
      </c>
      <c r="D12">
        <v>4.001839926402944E-2</v>
      </c>
    </row>
    <row r="13" spans="1:4" x14ac:dyDescent="0.25">
      <c r="A13" t="s">
        <v>7</v>
      </c>
      <c r="B13" s="1" t="s">
        <v>27</v>
      </c>
      <c r="C13">
        <v>67</v>
      </c>
      <c r="D13">
        <v>1.5409383624655014E-2</v>
      </c>
    </row>
    <row r="14" spans="1:4" x14ac:dyDescent="0.25">
      <c r="A14" t="s">
        <v>8</v>
      </c>
      <c r="B14" s="1" t="s">
        <v>29</v>
      </c>
      <c r="C14">
        <v>43</v>
      </c>
      <c r="D14">
        <v>9.8896044158233668E-3</v>
      </c>
    </row>
    <row r="15" spans="1:4" x14ac:dyDescent="0.25">
      <c r="A15" t="s">
        <v>8</v>
      </c>
      <c r="B15" s="1" t="s">
        <v>30</v>
      </c>
      <c r="C15">
        <v>63</v>
      </c>
      <c r="D15">
        <v>1.4489420423183073E-2</v>
      </c>
    </row>
    <row r="16" spans="1:4" x14ac:dyDescent="0.25">
      <c r="A16" t="s">
        <v>8</v>
      </c>
      <c r="B16" s="1" t="s">
        <v>31</v>
      </c>
      <c r="C16">
        <v>42</v>
      </c>
      <c r="D16">
        <v>9.659613615455382E-3</v>
      </c>
    </row>
    <row r="17" spans="1:4" x14ac:dyDescent="0.25">
      <c r="A17" t="s">
        <v>8</v>
      </c>
      <c r="B17" s="1" t="s">
        <v>32</v>
      </c>
      <c r="C17">
        <v>44</v>
      </c>
      <c r="D17">
        <v>1.0119595216191352E-2</v>
      </c>
    </row>
    <row r="18" spans="1:4" x14ac:dyDescent="0.25">
      <c r="A18" t="s">
        <v>8</v>
      </c>
      <c r="B18" s="1" t="s">
        <v>33</v>
      </c>
      <c r="C18">
        <v>16</v>
      </c>
      <c r="D18">
        <v>3.6798528058877645E-3</v>
      </c>
    </row>
    <row r="19" spans="1:4" x14ac:dyDescent="0.25">
      <c r="A19" t="s">
        <v>8</v>
      </c>
      <c r="B19" s="1" t="s">
        <v>34</v>
      </c>
      <c r="C19">
        <v>22</v>
      </c>
      <c r="D19">
        <v>5.0597976080956758E-3</v>
      </c>
    </row>
    <row r="20" spans="1:4" x14ac:dyDescent="0.25">
      <c r="A20" t="s">
        <v>8</v>
      </c>
      <c r="B20" s="1" t="s">
        <v>35</v>
      </c>
      <c r="C20">
        <v>46</v>
      </c>
      <c r="D20">
        <v>1.0579576816927323E-2</v>
      </c>
    </row>
    <row r="21" spans="1:4" x14ac:dyDescent="0.25">
      <c r="A21" t="s">
        <v>8</v>
      </c>
      <c r="B21" s="1" t="s">
        <v>36</v>
      </c>
      <c r="C21">
        <v>36</v>
      </c>
      <c r="D21">
        <v>8.2796688132474698E-3</v>
      </c>
    </row>
    <row r="22" spans="1:4" x14ac:dyDescent="0.25">
      <c r="A22" t="s">
        <v>9</v>
      </c>
      <c r="B22" s="1" t="s">
        <v>67</v>
      </c>
      <c r="C22">
        <v>2</v>
      </c>
      <c r="D22">
        <v>4.5998160073597056E-4</v>
      </c>
    </row>
    <row r="23" spans="1:4" x14ac:dyDescent="0.25">
      <c r="A23" t="s">
        <v>9</v>
      </c>
      <c r="B23" s="1" t="s">
        <v>37</v>
      </c>
      <c r="C23">
        <v>12</v>
      </c>
      <c r="D23">
        <v>2.7598896044158236E-3</v>
      </c>
    </row>
    <row r="24" spans="1:4" x14ac:dyDescent="0.25">
      <c r="A24" t="s">
        <v>9</v>
      </c>
      <c r="B24" s="1" t="s">
        <v>63</v>
      </c>
      <c r="C24">
        <v>5</v>
      </c>
      <c r="D24">
        <v>1.1499540018399263E-3</v>
      </c>
    </row>
    <row r="25" spans="1:4" x14ac:dyDescent="0.25">
      <c r="A25" t="s">
        <v>9</v>
      </c>
      <c r="B25" s="1" t="s">
        <v>80</v>
      </c>
      <c r="C25">
        <v>9</v>
      </c>
      <c r="D25">
        <v>2.0699172033118675E-3</v>
      </c>
    </row>
    <row r="26" spans="1:4" x14ac:dyDescent="0.25">
      <c r="A26" t="s">
        <v>9</v>
      </c>
      <c r="B26" s="1" t="s">
        <v>81</v>
      </c>
      <c r="C26">
        <v>6</v>
      </c>
      <c r="D26">
        <v>1.3799448022079118E-3</v>
      </c>
    </row>
    <row r="27" spans="1:4" x14ac:dyDescent="0.25">
      <c r="A27" t="s">
        <v>9</v>
      </c>
      <c r="B27" s="1" t="s">
        <v>39</v>
      </c>
      <c r="C27">
        <v>1</v>
      </c>
      <c r="D27">
        <v>2.2999080036798528E-4</v>
      </c>
    </row>
    <row r="28" spans="1:4" x14ac:dyDescent="0.25">
      <c r="A28" t="s">
        <v>9</v>
      </c>
      <c r="B28" s="1" t="s">
        <v>40</v>
      </c>
      <c r="C28">
        <v>169</v>
      </c>
      <c r="D28">
        <v>3.8868445262189515E-2</v>
      </c>
    </row>
    <row r="29" spans="1:4" x14ac:dyDescent="0.25">
      <c r="A29" t="s">
        <v>10</v>
      </c>
      <c r="B29" s="1" t="s">
        <v>41</v>
      </c>
      <c r="C29">
        <v>14</v>
      </c>
      <c r="D29">
        <v>3.219871205151794E-3</v>
      </c>
    </row>
    <row r="30" spans="1:4" x14ac:dyDescent="0.25">
      <c r="A30" t="s">
        <v>10</v>
      </c>
      <c r="B30" s="1" t="s">
        <v>42</v>
      </c>
      <c r="C30">
        <v>16</v>
      </c>
      <c r="D30">
        <v>3.6798528058877645E-3</v>
      </c>
    </row>
    <row r="31" spans="1:4" x14ac:dyDescent="0.25">
      <c r="A31" t="s">
        <v>10</v>
      </c>
      <c r="B31" s="1" t="s">
        <v>45</v>
      </c>
      <c r="C31">
        <v>3</v>
      </c>
      <c r="D31">
        <v>6.8997240110395589E-4</v>
      </c>
    </row>
    <row r="32" spans="1:4" x14ac:dyDescent="0.25">
      <c r="A32" t="s">
        <v>10</v>
      </c>
      <c r="B32" s="1" t="s">
        <v>46</v>
      </c>
      <c r="C32">
        <v>2</v>
      </c>
      <c r="D32">
        <v>4.5998160073597056E-4</v>
      </c>
    </row>
    <row r="33" spans="1:4" x14ac:dyDescent="0.25">
      <c r="A33" t="s">
        <v>10</v>
      </c>
      <c r="B33" s="1" t="s">
        <v>72</v>
      </c>
      <c r="C33">
        <v>1</v>
      </c>
      <c r="D33">
        <v>2.2999080036798528E-4</v>
      </c>
    </row>
    <row r="34" spans="1:4" x14ac:dyDescent="0.25">
      <c r="A34" t="s">
        <v>10</v>
      </c>
      <c r="B34" s="1" t="s">
        <v>64</v>
      </c>
      <c r="C34">
        <v>23</v>
      </c>
      <c r="D34">
        <v>5.2897884084636615E-3</v>
      </c>
    </row>
    <row r="35" spans="1:4" x14ac:dyDescent="0.25">
      <c r="A35" t="s">
        <v>10</v>
      </c>
      <c r="B35" s="1" t="s">
        <v>65</v>
      </c>
      <c r="C35">
        <v>5</v>
      </c>
      <c r="D35">
        <v>1.1499540018399263E-3</v>
      </c>
    </row>
    <row r="36" spans="1:4" x14ac:dyDescent="0.25">
      <c r="A36" t="s">
        <v>11</v>
      </c>
      <c r="B36" s="1" t="s">
        <v>47</v>
      </c>
      <c r="C36">
        <v>299</v>
      </c>
      <c r="D36">
        <v>6.8767249310027603E-2</v>
      </c>
    </row>
    <row r="37" spans="1:4" x14ac:dyDescent="0.25">
      <c r="A37" t="s">
        <v>11</v>
      </c>
      <c r="B37" s="1" t="s">
        <v>49</v>
      </c>
      <c r="C37">
        <v>20</v>
      </c>
      <c r="D37">
        <v>4.5998160073597054E-3</v>
      </c>
    </row>
    <row r="38" spans="1:4" x14ac:dyDescent="0.25">
      <c r="A38" t="s">
        <v>11</v>
      </c>
      <c r="B38" s="1" t="s">
        <v>50</v>
      </c>
      <c r="C38">
        <v>41</v>
      </c>
      <c r="D38">
        <v>9.4296228150873972E-3</v>
      </c>
    </row>
    <row r="39" spans="1:4" x14ac:dyDescent="0.25">
      <c r="A39" t="s">
        <v>19</v>
      </c>
      <c r="B39" s="1" t="s">
        <v>51</v>
      </c>
      <c r="C39">
        <v>4</v>
      </c>
      <c r="D39">
        <v>9.1996320147194111E-4</v>
      </c>
    </row>
    <row r="40" spans="1:4" x14ac:dyDescent="0.25">
      <c r="A40" t="s">
        <v>19</v>
      </c>
      <c r="B40" s="1" t="s">
        <v>52</v>
      </c>
      <c r="C40">
        <v>41</v>
      </c>
      <c r="D40">
        <v>9.4296228150873972E-3</v>
      </c>
    </row>
    <row r="41" spans="1:4" x14ac:dyDescent="0.25">
      <c r="A41" t="s">
        <v>19</v>
      </c>
      <c r="B41" s="1" t="s">
        <v>66</v>
      </c>
      <c r="C41">
        <v>21</v>
      </c>
      <c r="D41">
        <v>4.829806807727691E-3</v>
      </c>
    </row>
    <row r="42" spans="1:4" x14ac:dyDescent="0.25">
      <c r="A42" t="s">
        <v>19</v>
      </c>
      <c r="B42" s="1" t="s">
        <v>53</v>
      </c>
      <c r="C42">
        <v>17</v>
      </c>
      <c r="D42">
        <v>3.9098436062557501E-3</v>
      </c>
    </row>
    <row r="43" spans="1:4" x14ac:dyDescent="0.25">
      <c r="A43" t="s">
        <v>19</v>
      </c>
      <c r="B43" s="1" t="s">
        <v>70</v>
      </c>
      <c r="C43">
        <v>1</v>
      </c>
      <c r="D43">
        <v>2.2999080036798528E-4</v>
      </c>
    </row>
    <row r="44" spans="1:4" x14ac:dyDescent="0.25">
      <c r="A44" t="s">
        <v>19</v>
      </c>
      <c r="B44" s="1" t="s">
        <v>73</v>
      </c>
      <c r="C44">
        <v>1</v>
      </c>
      <c r="D44">
        <v>2.2999080036798528E-4</v>
      </c>
    </row>
    <row r="45" spans="1:4" x14ac:dyDescent="0.25">
      <c r="A45" t="s">
        <v>19</v>
      </c>
      <c r="B45" s="1" t="s">
        <v>54</v>
      </c>
      <c r="C45">
        <v>15</v>
      </c>
      <c r="D45">
        <v>3.4498620055197792E-3</v>
      </c>
    </row>
    <row r="46" spans="1:4" x14ac:dyDescent="0.25">
      <c r="A46" t="s">
        <v>19</v>
      </c>
      <c r="B46" s="1" t="s">
        <v>19</v>
      </c>
      <c r="C46">
        <v>143</v>
      </c>
      <c r="D46">
        <v>3.2888684452621893E-2</v>
      </c>
    </row>
    <row r="47" spans="1:4" x14ac:dyDescent="0.25">
      <c r="A47" t="s">
        <v>19</v>
      </c>
      <c r="B47" s="1" t="s">
        <v>74</v>
      </c>
      <c r="C47">
        <v>22</v>
      </c>
      <c r="D47">
        <v>5.0597976080956758E-3</v>
      </c>
    </row>
    <row r="48" spans="1:4" x14ac:dyDescent="0.25">
      <c r="A48" t="s">
        <v>17</v>
      </c>
      <c r="B48" s="1" t="s">
        <v>55</v>
      </c>
      <c r="C48">
        <v>4</v>
      </c>
      <c r="D48">
        <v>9.1996320147194111E-4</v>
      </c>
    </row>
    <row r="49" spans="1:4" x14ac:dyDescent="0.25">
      <c r="A49" t="s">
        <v>17</v>
      </c>
      <c r="B49" s="1" t="s">
        <v>56</v>
      </c>
      <c r="C49">
        <v>12</v>
      </c>
      <c r="D49">
        <v>2.7598896044158236E-3</v>
      </c>
    </row>
    <row r="50" spans="1:4" x14ac:dyDescent="0.25">
      <c r="A50" t="s">
        <v>17</v>
      </c>
      <c r="B50" s="1" t="s">
        <v>57</v>
      </c>
      <c r="C50">
        <v>138</v>
      </c>
      <c r="D50">
        <v>3.1738730450781967E-2</v>
      </c>
    </row>
    <row r="51" spans="1:4" x14ac:dyDescent="0.25">
      <c r="A51" t="s">
        <v>17</v>
      </c>
      <c r="B51" s="1" t="s">
        <v>58</v>
      </c>
      <c r="C51">
        <v>50</v>
      </c>
      <c r="D51">
        <v>1.1499540018399264E-2</v>
      </c>
    </row>
    <row r="52" spans="1:4" x14ac:dyDescent="0.25">
      <c r="A52" t="s">
        <v>17</v>
      </c>
      <c r="B52" s="1" t="s">
        <v>60</v>
      </c>
      <c r="C52">
        <v>6</v>
      </c>
      <c r="D52">
        <v>1.3799448022079118E-3</v>
      </c>
    </row>
    <row r="53" spans="1:4" x14ac:dyDescent="0.25">
      <c r="A53" t="s">
        <v>17</v>
      </c>
      <c r="B53" s="1" t="s">
        <v>61</v>
      </c>
      <c r="C53">
        <v>44</v>
      </c>
      <c r="D53">
        <v>1.0119595216191352E-2</v>
      </c>
    </row>
    <row r="54" spans="1:4" x14ac:dyDescent="0.25">
      <c r="A54" t="s">
        <v>2</v>
      </c>
      <c r="B54" s="1" t="s">
        <v>62</v>
      </c>
      <c r="C54">
        <v>2260</v>
      </c>
      <c r="D54">
        <v>0.51977920883164674</v>
      </c>
    </row>
    <row r="55" spans="1:4" x14ac:dyDescent="0.25">
      <c r="A55" t="s">
        <v>16</v>
      </c>
      <c r="B55" s="1"/>
      <c r="C55">
        <v>4348</v>
      </c>
      <c r="D55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FCC2C-B2F4-4F7C-9C02-56726891A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Parameters</vt:lpstr>
      <vt:lpstr>Terms</vt:lpstr>
      <vt:lpstr>Categories</vt:lpstr>
      <vt:lpstr>Subcategories</vt:lpstr>
      <vt:lpstr>Categories (DRTI)</vt:lpstr>
      <vt:lpstr>Subcategories (DRTI)</vt:lpstr>
      <vt:lpstr>AU-2020 (Cat)</vt:lpstr>
      <vt:lpstr>AU-2020 (Sub)</vt:lpstr>
      <vt:lpstr>BR-2020 (Cat)</vt:lpstr>
      <vt:lpstr>BR-2020 (Sub)</vt:lpstr>
      <vt:lpstr>CH-2016 (Cat)</vt:lpstr>
      <vt:lpstr>CH-2016 (Sub)</vt:lpstr>
      <vt:lpstr>DE-2016 (Cat)</vt:lpstr>
      <vt:lpstr>DE-2016 (Sub)</vt:lpstr>
      <vt:lpstr>EE-2019 (Cat)</vt:lpstr>
      <vt:lpstr>EE-2019 (Sub)</vt:lpstr>
      <vt:lpstr>FR-2018 (Cat)</vt:lpstr>
      <vt:lpstr>FR-2018 (Sub)</vt:lpstr>
      <vt:lpstr>IT-2017 (Cat)</vt:lpstr>
      <vt:lpstr>IT-2017 (Sub)</vt:lpstr>
      <vt:lpstr>JP-2018 (Cat)</vt:lpstr>
      <vt:lpstr>JP-2018 (Sub)</vt:lpstr>
      <vt:lpstr>MX-2017 (Cat)</vt:lpstr>
      <vt:lpstr>MX-2017 (Sub)</vt:lpstr>
      <vt:lpstr>NL-2018 (Cat)</vt:lpstr>
      <vt:lpstr>NL-2018 (Sub)</vt:lpstr>
      <vt:lpstr>UK-2016 (Cat)</vt:lpstr>
      <vt:lpstr>UK-2016 (Sub)</vt:lpstr>
      <vt:lpstr>US-2018 (Cat)</vt:lpstr>
      <vt:lpstr>US-2018 (Sub)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Malagutti</dc:creator>
  <cp:lastModifiedBy>Marcelo Malagutti</cp:lastModifiedBy>
  <dcterms:created xsi:type="dcterms:W3CDTF">2019-12-26T09:18:44Z</dcterms:created>
  <dcterms:modified xsi:type="dcterms:W3CDTF">2020-11-28T19:34:41Z</dcterms:modified>
</cp:coreProperties>
</file>