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NCSSs Comparadas\"/>
    </mc:Choice>
  </mc:AlternateContent>
  <xr:revisionPtr revIDLastSave="0" documentId="13_ncr:1_{DA8752A1-6519-42D6-B166-00D2115E2178}" xr6:coauthVersionLast="45" xr6:coauthVersionMax="45" xr10:uidLastSave="{00000000-0000-0000-0000-000000000000}"/>
  <bookViews>
    <workbookView xWindow="996" yWindow="576" windowWidth="21570" windowHeight="11724" tabRatio="648" activeTab="2" xr2:uid="{00224CC7-8DAF-416C-9440-6100A77EE6D5}"/>
  </bookViews>
  <sheets>
    <sheet name="Parameters" sheetId="19" r:id="rId1"/>
    <sheet name="Categories" sheetId="1" r:id="rId2"/>
    <sheet name="Subcategories" sheetId="3" r:id="rId3"/>
    <sheet name="Categories (DRTI)" sheetId="5" r:id="rId4"/>
    <sheet name="Subcategories (DRTI)" sheetId="4" r:id="rId5"/>
    <sheet name="BR-2020 (Cat)" sheetId="32" r:id="rId6"/>
    <sheet name="BR-2020 (Sub)" sheetId="33" r:id="rId7"/>
    <sheet name="CH-2016 (Cat)" sheetId="28" r:id="rId8"/>
    <sheet name="CH-2016 (Sub)" sheetId="29" r:id="rId9"/>
    <sheet name="DE-2016 (Cat)" sheetId="26" r:id="rId10"/>
    <sheet name="DE-2016 (Sub)" sheetId="27" r:id="rId11"/>
    <sheet name="EE-2019 (Cat)" sheetId="34" r:id="rId12"/>
    <sheet name="EE-2019 (Sub)" sheetId="35" r:id="rId13"/>
    <sheet name="FR-2018 (Cat)" sheetId="36" r:id="rId14"/>
    <sheet name="FR-2018 (Sub)" sheetId="37" r:id="rId15"/>
    <sheet name="IT-2017 (Cat)" sheetId="30" r:id="rId16"/>
    <sheet name="IT-2017 (Sub)" sheetId="31" r:id="rId17"/>
    <sheet name="UK-2016 (Cat)" sheetId="20" r:id="rId18"/>
    <sheet name="UK-2016 (Sub)" sheetId="21" r:id="rId19"/>
    <sheet name="US-2018 (Cat)" sheetId="22" r:id="rId20"/>
    <sheet name="US-2018 (Sub)" sheetId="23" r:id="rId21"/>
  </sheets>
  <definedNames>
    <definedName name="DadosExternos_1" localSheetId="13" hidden="1">'FR-2018 (Cat)'!$A$1:$C$12</definedName>
    <definedName name="DadosExternos_10" localSheetId="5" hidden="1">'BR-2020 (Cat)'!$A$1:$C$12</definedName>
    <definedName name="DadosExternos_11" localSheetId="6" hidden="1">'BR-2020 (Sub)'!$A$1:$D$54</definedName>
    <definedName name="DadosExternos_12" localSheetId="11" hidden="1">'EE-2019 (Cat)'!$A$1:$C$12</definedName>
    <definedName name="DadosExternos_13" localSheetId="12" hidden="1">'EE-2019 (Sub)'!$A$1:$D$49</definedName>
    <definedName name="DadosExternos_2" localSheetId="14" hidden="1">'FR-2018 (Sub)'!$A$1:$D$59</definedName>
    <definedName name="DadosExternos_2" localSheetId="18" hidden="1">'UK-2016 (Sub)'!$A$1:$D$59</definedName>
    <definedName name="DadosExternos_2" localSheetId="19" hidden="1">'US-2018 (Cat)'!$A$1:$C$12</definedName>
    <definedName name="DadosExternos_3" localSheetId="17" hidden="1">'UK-2016 (Cat)'!$A$1:$C$12</definedName>
    <definedName name="DadosExternos_3" localSheetId="20" hidden="1">'US-2018 (Sub)'!$A$1:$D$55</definedName>
    <definedName name="DadosExternos_4" localSheetId="9" hidden="1">'DE-2016 (Cat)'!$A$1:$C$12</definedName>
    <definedName name="DadosExternos_5" localSheetId="10" hidden="1">'DE-2016 (Sub)'!$A$1:$D$48</definedName>
    <definedName name="DadosExternos_6" localSheetId="7" hidden="1">'CH-2016 (Cat)'!$A$1:$C$12</definedName>
    <definedName name="DadosExternos_7" localSheetId="8" hidden="1">'CH-2016 (Sub)'!$A$1:$D$47</definedName>
    <definedName name="DadosExternos_8" localSheetId="15" hidden="1">'IT-2017 (Cat)'!$A$1:$C$12</definedName>
    <definedName name="DadosExternos_9" localSheetId="16" hidden="1">'IT-2017 (Sub)'!$A$1:$D$43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63" i="4" l="1"/>
  <c r="P63" i="4" s="1"/>
  <c r="A62" i="4"/>
  <c r="P62" i="4" s="1"/>
  <c r="A61" i="4"/>
  <c r="P61" i="4" s="1"/>
  <c r="A60" i="4"/>
  <c r="P60" i="4" s="1"/>
  <c r="A59" i="4"/>
  <c r="P59" i="4" s="1"/>
  <c r="A58" i="4"/>
  <c r="P58" i="4" s="1"/>
  <c r="A57" i="4"/>
  <c r="P57" i="4" s="1"/>
  <c r="A56" i="4"/>
  <c r="P56" i="4" s="1"/>
  <c r="A55" i="4"/>
  <c r="P55" i="4" s="1"/>
  <c r="A54" i="4"/>
  <c r="P54" i="4" s="1"/>
  <c r="A53" i="4"/>
  <c r="P53" i="4" s="1"/>
  <c r="A52" i="4"/>
  <c r="P52" i="4" s="1"/>
  <c r="A51" i="4"/>
  <c r="P51" i="4" s="1"/>
  <c r="A50" i="4"/>
  <c r="P50" i="4" s="1"/>
  <c r="A49" i="4"/>
  <c r="P49" i="4" s="1"/>
  <c r="A48" i="4"/>
  <c r="P48" i="4" s="1"/>
  <c r="A47" i="4"/>
  <c r="P47" i="4" s="1"/>
  <c r="A46" i="4"/>
  <c r="P46" i="4" s="1"/>
  <c r="A45" i="4"/>
  <c r="P45" i="4" s="1"/>
  <c r="A44" i="4"/>
  <c r="P44" i="4" s="1"/>
  <c r="A43" i="4"/>
  <c r="P43" i="4" s="1"/>
  <c r="A42" i="4"/>
  <c r="P42" i="4" s="1"/>
  <c r="A41" i="4"/>
  <c r="P41" i="4" s="1"/>
  <c r="A40" i="4"/>
  <c r="P40" i="4" s="1"/>
  <c r="A39" i="4"/>
  <c r="P39" i="4" s="1"/>
  <c r="A38" i="4"/>
  <c r="P38" i="4" s="1"/>
  <c r="A37" i="4"/>
  <c r="P37" i="4" s="1"/>
  <c r="A36" i="4"/>
  <c r="P36" i="4" s="1"/>
  <c r="A35" i="4"/>
  <c r="P35" i="4" s="1"/>
  <c r="A34" i="4"/>
  <c r="P34" i="4" s="1"/>
  <c r="A33" i="4"/>
  <c r="P33" i="4" s="1"/>
  <c r="A32" i="4"/>
  <c r="P32" i="4" s="1"/>
  <c r="A31" i="4"/>
  <c r="P31" i="4" s="1"/>
  <c r="A30" i="4"/>
  <c r="P30" i="4" s="1"/>
  <c r="A29" i="4"/>
  <c r="P29" i="4" s="1"/>
  <c r="A28" i="4"/>
  <c r="P28" i="4" s="1"/>
  <c r="A27" i="4"/>
  <c r="P27" i="4" s="1"/>
  <c r="A26" i="4"/>
  <c r="P26" i="4" s="1"/>
  <c r="A25" i="4"/>
  <c r="P25" i="4" s="1"/>
  <c r="A24" i="4"/>
  <c r="P24" i="4" s="1"/>
  <c r="A23" i="4"/>
  <c r="P23" i="4" s="1"/>
  <c r="A22" i="4"/>
  <c r="P22" i="4" s="1"/>
  <c r="A21" i="4"/>
  <c r="P21" i="4" s="1"/>
  <c r="A20" i="4"/>
  <c r="P20" i="4" s="1"/>
  <c r="A19" i="4"/>
  <c r="P19" i="4" s="1"/>
  <c r="A18" i="4"/>
  <c r="P18" i="4" s="1"/>
  <c r="A17" i="4"/>
  <c r="P17" i="4" s="1"/>
  <c r="A16" i="4"/>
  <c r="P16" i="4" s="1"/>
  <c r="A15" i="4"/>
  <c r="P15" i="4" s="1"/>
  <c r="A14" i="4"/>
  <c r="P14" i="4" s="1"/>
  <c r="A13" i="4"/>
  <c r="P13" i="4" s="1"/>
  <c r="A12" i="4"/>
  <c r="P12" i="4" s="1"/>
  <c r="A11" i="4"/>
  <c r="P11" i="4" s="1"/>
  <c r="A10" i="4"/>
  <c r="P10" i="4" s="1"/>
  <c r="A9" i="4"/>
  <c r="P9" i="4" s="1"/>
  <c r="A8" i="4"/>
  <c r="P8" i="4" s="1"/>
  <c r="A7" i="4"/>
  <c r="P7" i="4" s="1"/>
  <c r="A6" i="4"/>
  <c r="P6" i="4" s="1"/>
  <c r="A5" i="4"/>
  <c r="P5" i="4" s="1"/>
  <c r="A4" i="4"/>
  <c r="P4" i="4" s="1"/>
  <c r="A3" i="4"/>
  <c r="P3" i="4" s="1"/>
  <c r="A2" i="4"/>
  <c r="P2" i="4" s="1"/>
  <c r="D64" i="3"/>
  <c r="E64" i="3"/>
  <c r="F64" i="3"/>
  <c r="G64" i="3"/>
  <c r="H64" i="3"/>
  <c r="I64" i="3"/>
  <c r="J64" i="3"/>
  <c r="K64" i="3"/>
  <c r="K63" i="3"/>
  <c r="J63" i="3"/>
  <c r="I63" i="3"/>
  <c r="H63" i="3"/>
  <c r="G63" i="3"/>
  <c r="F63" i="3"/>
  <c r="E63" i="3"/>
  <c r="D63" i="3"/>
  <c r="K62" i="3"/>
  <c r="J62" i="3"/>
  <c r="I62" i="3"/>
  <c r="H62" i="3"/>
  <c r="G62" i="3"/>
  <c r="F62" i="3"/>
  <c r="E62" i="3"/>
  <c r="D62" i="3"/>
  <c r="K61" i="3"/>
  <c r="J61" i="3"/>
  <c r="I61" i="3"/>
  <c r="H61" i="3"/>
  <c r="G61" i="3"/>
  <c r="F61" i="3"/>
  <c r="E61" i="3"/>
  <c r="D61" i="3"/>
  <c r="K60" i="3"/>
  <c r="J60" i="3"/>
  <c r="I60" i="3"/>
  <c r="H60" i="3"/>
  <c r="G60" i="3"/>
  <c r="F60" i="3"/>
  <c r="E60" i="3"/>
  <c r="D60" i="3"/>
  <c r="K59" i="3"/>
  <c r="J59" i="3"/>
  <c r="I59" i="3"/>
  <c r="H59" i="3"/>
  <c r="G59" i="3"/>
  <c r="F59" i="3"/>
  <c r="E59" i="3"/>
  <c r="D59" i="3"/>
  <c r="K58" i="3"/>
  <c r="J58" i="3"/>
  <c r="I58" i="3"/>
  <c r="H58" i="3"/>
  <c r="G58" i="3"/>
  <c r="F58" i="3"/>
  <c r="E58" i="3"/>
  <c r="D58" i="3"/>
  <c r="K57" i="3"/>
  <c r="J57" i="3"/>
  <c r="I57" i="3"/>
  <c r="H57" i="3"/>
  <c r="G57" i="3"/>
  <c r="F57" i="3"/>
  <c r="E57" i="3"/>
  <c r="D57" i="3"/>
  <c r="K56" i="3"/>
  <c r="J56" i="3"/>
  <c r="I56" i="3"/>
  <c r="H56" i="3"/>
  <c r="G56" i="3"/>
  <c r="F56" i="3"/>
  <c r="E56" i="3"/>
  <c r="D56" i="3"/>
  <c r="K54" i="3"/>
  <c r="J54" i="3"/>
  <c r="I54" i="3"/>
  <c r="H54" i="3"/>
  <c r="G54" i="3"/>
  <c r="F54" i="3"/>
  <c r="E54" i="3"/>
  <c r="D54" i="3"/>
  <c r="K53" i="3"/>
  <c r="J53" i="3"/>
  <c r="I53" i="3"/>
  <c r="H53" i="3"/>
  <c r="G53" i="3"/>
  <c r="F53" i="3"/>
  <c r="E53" i="3"/>
  <c r="D53" i="3"/>
  <c r="K55" i="3"/>
  <c r="J55" i="3"/>
  <c r="I55" i="3"/>
  <c r="H55" i="3"/>
  <c r="G55" i="3"/>
  <c r="F55" i="3"/>
  <c r="E55" i="3"/>
  <c r="D55" i="3"/>
  <c r="K52" i="3"/>
  <c r="J52" i="3"/>
  <c r="I52" i="3"/>
  <c r="H52" i="3"/>
  <c r="G52" i="3"/>
  <c r="F52" i="3"/>
  <c r="E52" i="3"/>
  <c r="D52" i="3"/>
  <c r="K51" i="3"/>
  <c r="J51" i="3"/>
  <c r="I51" i="3"/>
  <c r="H51" i="3"/>
  <c r="G51" i="3"/>
  <c r="F51" i="3"/>
  <c r="E51" i="3"/>
  <c r="D51" i="3"/>
  <c r="K50" i="3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4" i="3"/>
  <c r="J34" i="3"/>
  <c r="I34" i="3"/>
  <c r="H34" i="3"/>
  <c r="G34" i="3"/>
  <c r="F34" i="3"/>
  <c r="E34" i="3"/>
  <c r="D34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2" i="3"/>
  <c r="J12" i="3"/>
  <c r="I12" i="3"/>
  <c r="H12" i="3"/>
  <c r="G12" i="3"/>
  <c r="F12" i="3"/>
  <c r="E12" i="3"/>
  <c r="D12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K2" i="3"/>
  <c r="J2" i="3"/>
  <c r="I2" i="3"/>
  <c r="H2" i="3"/>
  <c r="G2" i="3"/>
  <c r="F2" i="3"/>
  <c r="E2" i="3"/>
  <c r="D2" i="3"/>
  <c r="K63" i="4" l="1"/>
  <c r="J63" i="4"/>
  <c r="I63" i="4"/>
  <c r="H63" i="4"/>
  <c r="G63" i="4"/>
  <c r="F63" i="4"/>
  <c r="E63" i="4"/>
  <c r="D63" i="4"/>
  <c r="K62" i="4"/>
  <c r="J62" i="4"/>
  <c r="I62" i="4"/>
  <c r="H62" i="4"/>
  <c r="G62" i="4"/>
  <c r="F62" i="4"/>
  <c r="E62" i="4"/>
  <c r="D62" i="4"/>
  <c r="K61" i="4"/>
  <c r="J61" i="4"/>
  <c r="I61" i="4"/>
  <c r="H61" i="4"/>
  <c r="G61" i="4"/>
  <c r="F61" i="4"/>
  <c r="E61" i="4"/>
  <c r="D61" i="4"/>
  <c r="K60" i="4"/>
  <c r="J60" i="4"/>
  <c r="I60" i="4"/>
  <c r="H60" i="4"/>
  <c r="G60" i="4"/>
  <c r="F60" i="4"/>
  <c r="E60" i="4"/>
  <c r="D60" i="4"/>
  <c r="K59" i="4"/>
  <c r="J59" i="4"/>
  <c r="I59" i="4"/>
  <c r="H59" i="4"/>
  <c r="G59" i="4"/>
  <c r="F59" i="4"/>
  <c r="E59" i="4"/>
  <c r="D59" i="4"/>
  <c r="K58" i="4"/>
  <c r="J58" i="4"/>
  <c r="I58" i="4"/>
  <c r="H58" i="4"/>
  <c r="G58" i="4"/>
  <c r="F58" i="4"/>
  <c r="E58" i="4"/>
  <c r="D58" i="4"/>
  <c r="K57" i="4"/>
  <c r="J57" i="4"/>
  <c r="I57" i="4"/>
  <c r="H57" i="4"/>
  <c r="G57" i="4"/>
  <c r="F57" i="4"/>
  <c r="E57" i="4"/>
  <c r="D57" i="4"/>
  <c r="K56" i="4"/>
  <c r="J56" i="4"/>
  <c r="I56" i="4"/>
  <c r="H56" i="4"/>
  <c r="G56" i="4"/>
  <c r="F56" i="4"/>
  <c r="E56" i="4"/>
  <c r="D56" i="4"/>
  <c r="K55" i="4"/>
  <c r="J55" i="4"/>
  <c r="I55" i="4"/>
  <c r="H55" i="4"/>
  <c r="G55" i="4"/>
  <c r="F55" i="4"/>
  <c r="E55" i="4"/>
  <c r="D55" i="4"/>
  <c r="K54" i="4"/>
  <c r="J54" i="4"/>
  <c r="I54" i="4"/>
  <c r="H54" i="4"/>
  <c r="G54" i="4"/>
  <c r="F54" i="4"/>
  <c r="E54" i="4"/>
  <c r="D54" i="4"/>
  <c r="K53" i="4"/>
  <c r="J53" i="4"/>
  <c r="I53" i="4"/>
  <c r="H53" i="4"/>
  <c r="G53" i="4"/>
  <c r="F53" i="4"/>
  <c r="E53" i="4"/>
  <c r="D53" i="4"/>
  <c r="K52" i="4"/>
  <c r="J52" i="4"/>
  <c r="I52" i="4"/>
  <c r="H52" i="4"/>
  <c r="G52" i="4"/>
  <c r="F52" i="4"/>
  <c r="E52" i="4"/>
  <c r="D52" i="4"/>
  <c r="K51" i="4"/>
  <c r="J51" i="4"/>
  <c r="I51" i="4"/>
  <c r="H51" i="4"/>
  <c r="G51" i="4"/>
  <c r="F51" i="4"/>
  <c r="E51" i="4"/>
  <c r="D51" i="4"/>
  <c r="K50" i="4"/>
  <c r="J50" i="4"/>
  <c r="I50" i="4"/>
  <c r="H50" i="4"/>
  <c r="G50" i="4"/>
  <c r="F50" i="4"/>
  <c r="E50" i="4"/>
  <c r="D50" i="4"/>
  <c r="K49" i="4"/>
  <c r="J49" i="4"/>
  <c r="I49" i="4"/>
  <c r="H49" i="4"/>
  <c r="G49" i="4"/>
  <c r="F49" i="4"/>
  <c r="E49" i="4"/>
  <c r="D49" i="4"/>
  <c r="K48" i="4"/>
  <c r="J48" i="4"/>
  <c r="I48" i="4"/>
  <c r="H48" i="4"/>
  <c r="G48" i="4"/>
  <c r="F48" i="4"/>
  <c r="E48" i="4"/>
  <c r="D48" i="4"/>
  <c r="K47" i="4"/>
  <c r="J47" i="4"/>
  <c r="I47" i="4"/>
  <c r="H47" i="4"/>
  <c r="G47" i="4"/>
  <c r="F47" i="4"/>
  <c r="E47" i="4"/>
  <c r="D47" i="4"/>
  <c r="K46" i="4"/>
  <c r="J46" i="4"/>
  <c r="I46" i="4"/>
  <c r="H46" i="4"/>
  <c r="G46" i="4"/>
  <c r="F46" i="4"/>
  <c r="E46" i="4"/>
  <c r="D46" i="4"/>
  <c r="K45" i="4"/>
  <c r="J45" i="4"/>
  <c r="I45" i="4"/>
  <c r="H45" i="4"/>
  <c r="G45" i="4"/>
  <c r="F45" i="4"/>
  <c r="E45" i="4"/>
  <c r="D45" i="4"/>
  <c r="K44" i="4"/>
  <c r="J44" i="4"/>
  <c r="I44" i="4"/>
  <c r="H44" i="4"/>
  <c r="G44" i="4"/>
  <c r="F44" i="4"/>
  <c r="E44" i="4"/>
  <c r="D44" i="4"/>
  <c r="K43" i="4"/>
  <c r="J43" i="4"/>
  <c r="I43" i="4"/>
  <c r="H43" i="4"/>
  <c r="G43" i="4"/>
  <c r="F43" i="4"/>
  <c r="E43" i="4"/>
  <c r="D43" i="4"/>
  <c r="K42" i="4"/>
  <c r="J42" i="4"/>
  <c r="I42" i="4"/>
  <c r="H42" i="4"/>
  <c r="G42" i="4"/>
  <c r="F42" i="4"/>
  <c r="E42" i="4"/>
  <c r="D42" i="4"/>
  <c r="K41" i="4"/>
  <c r="J41" i="4"/>
  <c r="I41" i="4"/>
  <c r="H41" i="4"/>
  <c r="G41" i="4"/>
  <c r="F41" i="4"/>
  <c r="E41" i="4"/>
  <c r="D41" i="4"/>
  <c r="K40" i="4"/>
  <c r="J40" i="4"/>
  <c r="I40" i="4"/>
  <c r="H40" i="4"/>
  <c r="G40" i="4"/>
  <c r="F40" i="4"/>
  <c r="E40" i="4"/>
  <c r="D40" i="4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6" i="4"/>
  <c r="J36" i="4"/>
  <c r="I36" i="4"/>
  <c r="H36" i="4"/>
  <c r="G36" i="4"/>
  <c r="F36" i="4"/>
  <c r="E36" i="4"/>
  <c r="D36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  <c r="K31" i="4"/>
  <c r="J31" i="4"/>
  <c r="I31" i="4"/>
  <c r="H31" i="4"/>
  <c r="G31" i="4"/>
  <c r="F31" i="4"/>
  <c r="E31" i="4"/>
  <c r="D31" i="4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8" i="4"/>
  <c r="J28" i="4"/>
  <c r="I28" i="4"/>
  <c r="H28" i="4"/>
  <c r="G28" i="4"/>
  <c r="F28" i="4"/>
  <c r="E28" i="4"/>
  <c r="D28" i="4"/>
  <c r="K27" i="4"/>
  <c r="J27" i="4"/>
  <c r="I27" i="4"/>
  <c r="H27" i="4"/>
  <c r="G27" i="4"/>
  <c r="F27" i="4"/>
  <c r="E27" i="4"/>
  <c r="D27" i="4"/>
  <c r="K26" i="4"/>
  <c r="J26" i="4"/>
  <c r="I26" i="4"/>
  <c r="H26" i="4"/>
  <c r="G26" i="4"/>
  <c r="F26" i="4"/>
  <c r="E26" i="4"/>
  <c r="D26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H65" i="3" l="1"/>
  <c r="H2" i="4"/>
  <c r="E65" i="3"/>
  <c r="E2" i="4"/>
  <c r="I65" i="3"/>
  <c r="I2" i="4"/>
  <c r="F65" i="3"/>
  <c r="F2" i="4"/>
  <c r="J65" i="3"/>
  <c r="J2" i="4"/>
  <c r="D65" i="3"/>
  <c r="D2" i="4"/>
  <c r="G65" i="3"/>
  <c r="G2" i="4"/>
  <c r="K65" i="3"/>
  <c r="K2" i="4"/>
  <c r="E12" i="1"/>
  <c r="E11" i="1"/>
  <c r="E10" i="1"/>
  <c r="E9" i="1"/>
  <c r="E8" i="1"/>
  <c r="E7" i="1"/>
  <c r="E6" i="1"/>
  <c r="E5" i="1"/>
  <c r="E4" i="1"/>
  <c r="E3" i="1"/>
  <c r="E2" i="1"/>
  <c r="E13" i="1" l="1"/>
  <c r="Y60" i="4"/>
  <c r="Y51" i="4"/>
  <c r="Y49" i="4"/>
  <c r="Y42" i="4"/>
  <c r="Y41" i="4"/>
  <c r="Y40" i="4"/>
  <c r="Y37" i="4"/>
  <c r="Y36" i="4"/>
  <c r="Y35" i="4"/>
  <c r="Y23" i="4"/>
  <c r="J12" i="1"/>
  <c r="J11" i="1"/>
  <c r="J10" i="1"/>
  <c r="J9" i="1"/>
  <c r="J8" i="1"/>
  <c r="J7" i="1"/>
  <c r="J6" i="1"/>
  <c r="J5" i="1"/>
  <c r="J4" i="1"/>
  <c r="J3" i="5" s="1"/>
  <c r="J3" i="1"/>
  <c r="J2" i="1"/>
  <c r="I12" i="1"/>
  <c r="I11" i="1"/>
  <c r="I10" i="1"/>
  <c r="I9" i="1"/>
  <c r="I8" i="1"/>
  <c r="I7" i="1"/>
  <c r="I6" i="1"/>
  <c r="I5" i="1"/>
  <c r="I4" i="1"/>
  <c r="I3" i="1"/>
  <c r="I2" i="1"/>
  <c r="I7" i="5" l="1"/>
  <c r="I5" i="5"/>
  <c r="I9" i="5"/>
  <c r="I3" i="5"/>
  <c r="I6" i="5"/>
  <c r="J13" i="1"/>
  <c r="I2" i="5"/>
  <c r="I13" i="1"/>
  <c r="J2" i="5"/>
  <c r="J10" i="5"/>
  <c r="J7" i="5"/>
  <c r="J6" i="5"/>
  <c r="I8" i="5"/>
  <c r="I10" i="5"/>
  <c r="I4" i="5"/>
  <c r="J4" i="5"/>
  <c r="J5" i="5"/>
  <c r="J8" i="5"/>
  <c r="J9" i="5"/>
  <c r="X61" i="4"/>
  <c r="X60" i="4"/>
  <c r="X51" i="4"/>
  <c r="X42" i="4"/>
  <c r="X41" i="4"/>
  <c r="X40" i="4"/>
  <c r="X39" i="4"/>
  <c r="X38" i="4"/>
  <c r="X37" i="4"/>
  <c r="X36" i="4"/>
  <c r="X35" i="4"/>
  <c r="X34" i="4"/>
  <c r="X33" i="4"/>
  <c r="X32" i="4"/>
  <c r="X29" i="4"/>
  <c r="X27" i="4"/>
  <c r="X26" i="4"/>
  <c r="X25" i="4"/>
  <c r="X23" i="4"/>
  <c r="X22" i="4"/>
  <c r="X5" i="4"/>
  <c r="H12" i="1"/>
  <c r="H11" i="1"/>
  <c r="H10" i="1"/>
  <c r="H9" i="1"/>
  <c r="H8" i="1"/>
  <c r="H7" i="1"/>
  <c r="H6" i="1"/>
  <c r="H5" i="1"/>
  <c r="H4" i="1"/>
  <c r="H3" i="5" s="1"/>
  <c r="H3" i="1"/>
  <c r="H2" i="1"/>
  <c r="H8" i="5" l="1"/>
  <c r="H10" i="5"/>
  <c r="H2" i="5"/>
  <c r="H13" i="1"/>
  <c r="I11" i="5"/>
  <c r="H6" i="5"/>
  <c r="H7" i="5"/>
  <c r="H9" i="5"/>
  <c r="H4" i="5"/>
  <c r="H5" i="5"/>
  <c r="J11" i="5"/>
  <c r="G12" i="1"/>
  <c r="F12" i="1"/>
  <c r="D12" i="1"/>
  <c r="C12" i="1"/>
  <c r="G11" i="1"/>
  <c r="F11" i="1"/>
  <c r="D11" i="1"/>
  <c r="C11" i="1"/>
  <c r="G10" i="1"/>
  <c r="G9" i="5" s="1"/>
  <c r="F10" i="1"/>
  <c r="E9" i="5"/>
  <c r="D10" i="1"/>
  <c r="C10" i="1"/>
  <c r="G9" i="1"/>
  <c r="F9" i="1"/>
  <c r="D9" i="1"/>
  <c r="C9" i="1"/>
  <c r="G8" i="1"/>
  <c r="F8" i="1"/>
  <c r="E7" i="5"/>
  <c r="D8" i="1"/>
  <c r="C8" i="1"/>
  <c r="G7" i="1"/>
  <c r="F7" i="1"/>
  <c r="E6" i="5"/>
  <c r="D7" i="1"/>
  <c r="C7" i="1"/>
  <c r="G6" i="1"/>
  <c r="F6" i="1"/>
  <c r="E5" i="5"/>
  <c r="D6" i="1"/>
  <c r="C6" i="1"/>
  <c r="G5" i="1"/>
  <c r="G4" i="5" s="1"/>
  <c r="F5" i="1"/>
  <c r="D5" i="1"/>
  <c r="C5" i="1"/>
  <c r="G4" i="1"/>
  <c r="F4" i="1"/>
  <c r="E3" i="5"/>
  <c r="D4" i="1"/>
  <c r="C4" i="1"/>
  <c r="G3" i="1"/>
  <c r="F3" i="1"/>
  <c r="G2" i="1"/>
  <c r="F2" i="1"/>
  <c r="D3" i="1"/>
  <c r="D2" i="1"/>
  <c r="A12" i="1"/>
  <c r="C3" i="1"/>
  <c r="C2" i="1"/>
  <c r="D4" i="5" l="1"/>
  <c r="J64" i="4"/>
  <c r="G3" i="5"/>
  <c r="F13" i="1"/>
  <c r="F3" i="5"/>
  <c r="F7" i="5"/>
  <c r="G13" i="1"/>
  <c r="D13" i="1"/>
  <c r="C2" i="5"/>
  <c r="C13" i="1"/>
  <c r="C6" i="5"/>
  <c r="G7" i="5"/>
  <c r="D2" i="5"/>
  <c r="D5" i="5"/>
  <c r="D10" i="5"/>
  <c r="H11" i="5"/>
  <c r="D7" i="5"/>
  <c r="D9" i="5"/>
  <c r="D6" i="5"/>
  <c r="D3" i="5"/>
  <c r="D8" i="5"/>
  <c r="C3" i="5"/>
  <c r="C10" i="5"/>
  <c r="C7" i="5"/>
  <c r="G2" i="5"/>
  <c r="G10" i="5"/>
  <c r="G6" i="5"/>
  <c r="G8" i="5"/>
  <c r="G5" i="5"/>
  <c r="F4" i="5"/>
  <c r="F9" i="5"/>
  <c r="F6" i="5"/>
  <c r="F8" i="5"/>
  <c r="F5" i="5"/>
  <c r="F2" i="5"/>
  <c r="F10" i="5"/>
  <c r="E8" i="5"/>
  <c r="E2" i="5"/>
  <c r="E10" i="5"/>
  <c r="E4" i="5"/>
  <c r="C4" i="5"/>
  <c r="C9" i="5"/>
  <c r="C8" i="5"/>
  <c r="C5" i="5"/>
  <c r="Z51" i="4"/>
  <c r="Z42" i="4"/>
  <c r="Z40" i="4"/>
  <c r="Z38" i="4"/>
  <c r="Z37" i="4"/>
  <c r="Z36" i="4"/>
  <c r="Z35" i="4"/>
  <c r="Z26" i="4"/>
  <c r="I64" i="4" l="1"/>
  <c r="B6" i="5"/>
  <c r="D11" i="5"/>
  <c r="B7" i="5"/>
  <c r="G11" i="5"/>
  <c r="B3" i="5"/>
  <c r="B4" i="5"/>
  <c r="F11" i="5"/>
  <c r="B9" i="5"/>
  <c r="B10" i="5"/>
  <c r="B5" i="5"/>
  <c r="B2" i="5"/>
  <c r="E11" i="5"/>
  <c r="B8" i="5"/>
  <c r="C11" i="5"/>
  <c r="C64" i="3"/>
  <c r="C63" i="3"/>
  <c r="C57" i="3"/>
  <c r="C53" i="3"/>
  <c r="C49" i="3"/>
  <c r="C47" i="3"/>
  <c r="C39" i="3"/>
  <c r="C35" i="3"/>
  <c r="C31" i="3"/>
  <c r="C20" i="3"/>
  <c r="C16" i="3"/>
  <c r="C41" i="3" l="1"/>
  <c r="C9" i="3"/>
  <c r="C3" i="3"/>
  <c r="C19" i="3"/>
  <c r="C58" i="3"/>
  <c r="C59" i="3"/>
  <c r="C18" i="3"/>
  <c r="C32" i="3"/>
  <c r="C26" i="3"/>
  <c r="C21" i="3"/>
  <c r="C54" i="3"/>
  <c r="C60" i="3"/>
  <c r="C34" i="3"/>
  <c r="C12" i="3"/>
  <c r="C28" i="3"/>
  <c r="C37" i="3"/>
  <c r="C46" i="3"/>
  <c r="C52" i="3"/>
  <c r="C61" i="3"/>
  <c r="C33" i="3"/>
  <c r="C14" i="3"/>
  <c r="C11" i="3"/>
  <c r="C50" i="3"/>
  <c r="C45" i="3"/>
  <c r="C6" i="3"/>
  <c r="C29" i="3"/>
  <c r="C7" i="3"/>
  <c r="C15" i="3"/>
  <c r="C22" i="3"/>
  <c r="C30" i="3"/>
  <c r="C38" i="3"/>
  <c r="C43" i="3"/>
  <c r="C55" i="3"/>
  <c r="C62" i="3"/>
  <c r="C51" i="3"/>
  <c r="C10" i="3"/>
  <c r="C24" i="3"/>
  <c r="C42" i="3"/>
  <c r="C5" i="3"/>
  <c r="C36" i="3"/>
  <c r="C13" i="3"/>
  <c r="C27" i="3"/>
  <c r="C8" i="3"/>
  <c r="C17" i="3"/>
  <c r="C40" i="3"/>
  <c r="C48" i="3"/>
  <c r="C56" i="3"/>
  <c r="C25" i="3"/>
  <c r="C4" i="3"/>
  <c r="C44" i="3"/>
  <c r="C23" i="3"/>
  <c r="B63" i="4"/>
  <c r="Q63" i="4" s="1"/>
  <c r="B62" i="4"/>
  <c r="Q62" i="4" s="1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Z33" i="4" l="1"/>
  <c r="C37" i="4"/>
  <c r="M37" i="4"/>
  <c r="Z34" i="4" l="1"/>
  <c r="Z29" i="4"/>
  <c r="Z5" i="4"/>
  <c r="X52" i="4"/>
  <c r="Z52" i="4"/>
  <c r="Z28" i="4"/>
  <c r="Z7" i="4"/>
  <c r="W56" i="4"/>
  <c r="V40" i="4"/>
  <c r="V34" i="4"/>
  <c r="W60" i="4"/>
  <c r="V60" i="4"/>
  <c r="W47" i="4"/>
  <c r="W44" i="4"/>
  <c r="V41" i="4"/>
  <c r="V39" i="4"/>
  <c r="W38" i="4"/>
  <c r="W37" i="4"/>
  <c r="V37" i="4"/>
  <c r="W36" i="4"/>
  <c r="V36" i="4"/>
  <c r="W35" i="4"/>
  <c r="V35" i="4"/>
  <c r="W34" i="4"/>
  <c r="V33" i="4"/>
  <c r="W31" i="4"/>
  <c r="V29" i="4"/>
  <c r="W26" i="4"/>
  <c r="V26" i="4"/>
  <c r="W23" i="4"/>
  <c r="V23" i="4"/>
  <c r="V7" i="4"/>
  <c r="W5" i="4"/>
  <c r="V5" i="4"/>
  <c r="W40" i="4" l="1"/>
  <c r="N10" i="5"/>
  <c r="N9" i="5"/>
  <c r="N8" i="5"/>
  <c r="N7" i="5"/>
  <c r="N6" i="5"/>
  <c r="N5" i="5"/>
  <c r="N4" i="5"/>
  <c r="N3" i="5"/>
  <c r="N2" i="5"/>
  <c r="T5" i="4"/>
  <c r="S40" i="4"/>
  <c r="S38" i="4"/>
  <c r="T37" i="4"/>
  <c r="S37" i="4"/>
  <c r="T36" i="4"/>
  <c r="T35" i="4"/>
  <c r="T34" i="4"/>
  <c r="T33" i="4"/>
  <c r="T26" i="4"/>
  <c r="S25" i="4"/>
  <c r="H64" i="4" l="1"/>
  <c r="L3" i="5"/>
  <c r="U3" i="5" s="1"/>
  <c r="L6" i="5"/>
  <c r="U6" i="5" s="1"/>
  <c r="L8" i="5"/>
  <c r="L4" i="5"/>
  <c r="L9" i="5"/>
  <c r="L7" i="5"/>
  <c r="L2" i="5"/>
  <c r="L10" i="5"/>
  <c r="L5" i="5"/>
  <c r="U35" i="4"/>
  <c r="U37" i="4"/>
  <c r="R37" i="4" s="1"/>
  <c r="W5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D64" i="4" l="1"/>
  <c r="G64" i="4"/>
  <c r="M61" i="4"/>
  <c r="Y61" i="4" s="1"/>
  <c r="C61" i="4"/>
  <c r="C5" i="4"/>
  <c r="M5" i="4"/>
  <c r="M44" i="4"/>
  <c r="U44" i="4" s="1"/>
  <c r="C44" i="4"/>
  <c r="C36" i="4"/>
  <c r="M36" i="4"/>
  <c r="U36" i="4" s="1"/>
  <c r="M34" i="4"/>
  <c r="Y34" i="4" s="1"/>
  <c r="C34" i="4"/>
  <c r="C60" i="4"/>
  <c r="M60" i="4"/>
  <c r="K64" i="4"/>
  <c r="F64" i="4"/>
  <c r="M26" i="4"/>
  <c r="Y26" i="4" s="1"/>
  <c r="C26" i="4"/>
  <c r="M35" i="4"/>
  <c r="S35" i="4" s="1"/>
  <c r="R35" i="4" s="1"/>
  <c r="C35" i="4"/>
  <c r="C33" i="4"/>
  <c r="M33" i="4"/>
  <c r="Y33" i="4" s="1"/>
  <c r="W3" i="5"/>
  <c r="V3" i="5"/>
  <c r="P6" i="5"/>
  <c r="V6" i="5"/>
  <c r="W6" i="5"/>
  <c r="W9" i="5"/>
  <c r="V9" i="5"/>
  <c r="U5" i="5"/>
  <c r="W5" i="5"/>
  <c r="V5" i="5"/>
  <c r="U7" i="5"/>
  <c r="W7" i="5"/>
  <c r="V7" i="5"/>
  <c r="U4" i="5"/>
  <c r="W4" i="5"/>
  <c r="V4" i="5"/>
  <c r="U8" i="5"/>
  <c r="W8" i="5"/>
  <c r="V8" i="5"/>
  <c r="W10" i="5"/>
  <c r="V10" i="5"/>
  <c r="W2" i="5"/>
  <c r="V2" i="5"/>
  <c r="U2" i="5"/>
  <c r="P9" i="5"/>
  <c r="U9" i="5"/>
  <c r="R10" i="5"/>
  <c r="U10" i="5"/>
  <c r="R9" i="5"/>
  <c r="S9" i="5"/>
  <c r="Q10" i="5"/>
  <c r="Q9" i="5"/>
  <c r="S10" i="5"/>
  <c r="T10" i="5"/>
  <c r="T9" i="5"/>
  <c r="P10" i="5"/>
  <c r="P2" i="5"/>
  <c r="R2" i="5"/>
  <c r="S2" i="5"/>
  <c r="Q2" i="5"/>
  <c r="T2" i="5"/>
  <c r="S52" i="4"/>
  <c r="V52" i="4"/>
  <c r="T60" i="4"/>
  <c r="U52" i="4"/>
  <c r="U34" i="4"/>
  <c r="U40" i="4"/>
  <c r="W61" i="4"/>
  <c r="V61" i="4"/>
  <c r="U61" i="4"/>
  <c r="V44" i="4"/>
  <c r="W51" i="4"/>
  <c r="W57" i="4"/>
  <c r="T3" i="5"/>
  <c r="S3" i="5"/>
  <c r="R3" i="5"/>
  <c r="T8" i="5"/>
  <c r="S8" i="5"/>
  <c r="R8" i="5"/>
  <c r="P8" i="5"/>
  <c r="T6" i="5"/>
  <c r="S6" i="5"/>
  <c r="R6" i="5"/>
  <c r="Q6" i="5"/>
  <c r="T5" i="5"/>
  <c r="S5" i="5"/>
  <c r="R5" i="5"/>
  <c r="Q5" i="5"/>
  <c r="R4" i="5"/>
  <c r="T4" i="5"/>
  <c r="S4" i="5"/>
  <c r="T7" i="5"/>
  <c r="S7" i="5"/>
  <c r="R7" i="5"/>
  <c r="Q3" i="5"/>
  <c r="Q4" i="5"/>
  <c r="P5" i="5"/>
  <c r="P4" i="5"/>
  <c r="T61" i="4"/>
  <c r="T44" i="4"/>
  <c r="S61" i="4"/>
  <c r="Q8" i="5"/>
  <c r="Q7" i="5"/>
  <c r="P3" i="5"/>
  <c r="P7" i="5"/>
  <c r="Z60" i="4" l="1"/>
  <c r="U60" i="4"/>
  <c r="S60" i="4"/>
  <c r="S34" i="4"/>
  <c r="R34" i="4" s="1"/>
  <c r="S36" i="4"/>
  <c r="R36" i="4" s="1"/>
  <c r="S26" i="4"/>
  <c r="S33" i="4"/>
  <c r="U33" i="4"/>
  <c r="S44" i="4"/>
  <c r="W33" i="4"/>
  <c r="Z44" i="4"/>
  <c r="Y5" i="4"/>
  <c r="S5" i="4"/>
  <c r="U5" i="4"/>
  <c r="Z61" i="4"/>
  <c r="R61" i="4" s="1"/>
  <c r="U26" i="4"/>
  <c r="Y44" i="4"/>
  <c r="X44" i="4"/>
  <c r="O7" i="5"/>
  <c r="O8" i="5"/>
  <c r="O3" i="5"/>
  <c r="O2" i="5"/>
  <c r="O4" i="5"/>
  <c r="O10" i="5"/>
  <c r="O5" i="5"/>
  <c r="O6" i="5"/>
  <c r="O9" i="5"/>
  <c r="B2" i="1"/>
  <c r="R60" i="4" l="1"/>
  <c r="R33" i="4"/>
  <c r="R5" i="4"/>
  <c r="R26" i="4"/>
  <c r="R44" i="4"/>
  <c r="B5" i="1"/>
  <c r="B8" i="1"/>
  <c r="B9" i="1"/>
  <c r="B4" i="1"/>
  <c r="B12" i="1"/>
  <c r="B6" i="1"/>
  <c r="B10" i="1"/>
  <c r="B11" i="1"/>
  <c r="B3" i="1"/>
  <c r="B7" i="1" l="1"/>
  <c r="B13" i="1" s="1"/>
  <c r="C2" i="3"/>
  <c r="M2" i="4" l="1"/>
  <c r="Z2" i="4" s="1"/>
  <c r="C2" i="4"/>
  <c r="M25" i="4" l="1"/>
  <c r="T25" i="4" s="1"/>
  <c r="C25" i="4"/>
  <c r="C49" i="4"/>
  <c r="M49" i="4"/>
  <c r="T49" i="4" s="1"/>
  <c r="C24" i="4"/>
  <c r="M24" i="4"/>
  <c r="T24" i="4" s="1"/>
  <c r="C21" i="4"/>
  <c r="M21" i="4"/>
  <c r="C32" i="4"/>
  <c r="M32" i="4"/>
  <c r="T32" i="4" s="1"/>
  <c r="C13" i="4"/>
  <c r="M13" i="4"/>
  <c r="T13" i="4" s="1"/>
  <c r="M62" i="4"/>
  <c r="T62" i="4" s="1"/>
  <c r="C62" i="4"/>
  <c r="C14" i="4"/>
  <c r="M14" i="4"/>
  <c r="T14" i="4" s="1"/>
  <c r="C50" i="4"/>
  <c r="M50" i="4"/>
  <c r="T50" i="4" s="1"/>
  <c r="M51" i="4"/>
  <c r="T51" i="4" s="1"/>
  <c r="C51" i="4"/>
  <c r="M58" i="4"/>
  <c r="C58" i="4"/>
  <c r="C38" i="4"/>
  <c r="M38" i="4"/>
  <c r="T38" i="4" s="1"/>
  <c r="M15" i="4"/>
  <c r="T15" i="4" s="1"/>
  <c r="C15" i="4"/>
  <c r="M39" i="4"/>
  <c r="C39" i="4"/>
  <c r="C17" i="4"/>
  <c r="M17" i="4"/>
  <c r="C40" i="4"/>
  <c r="M40" i="4"/>
  <c r="T40" i="4" s="1"/>
  <c r="R40" i="4" s="1"/>
  <c r="C31" i="4"/>
  <c r="M31" i="4"/>
  <c r="T31" i="4" s="1"/>
  <c r="M19" i="4"/>
  <c r="C19" i="4"/>
  <c r="M47" i="4"/>
  <c r="T47" i="4" s="1"/>
  <c r="C47" i="4"/>
  <c r="C45" i="4"/>
  <c r="M45" i="4"/>
  <c r="C55" i="4"/>
  <c r="M55" i="4"/>
  <c r="T55" i="4" s="1"/>
  <c r="C59" i="4"/>
  <c r="M59" i="4"/>
  <c r="T59" i="4" s="1"/>
  <c r="M41" i="4"/>
  <c r="C41" i="4"/>
  <c r="C29" i="4"/>
  <c r="M29" i="4"/>
  <c r="T29" i="4" s="1"/>
  <c r="C4" i="4"/>
  <c r="M4" i="4"/>
  <c r="M9" i="4"/>
  <c r="T9" i="4" s="1"/>
  <c r="C9" i="4"/>
  <c r="M30" i="4"/>
  <c r="C30" i="4"/>
  <c r="M52" i="4"/>
  <c r="Y52" i="4" s="1"/>
  <c r="C52" i="4"/>
  <c r="M22" i="4"/>
  <c r="T22" i="4" s="1"/>
  <c r="C22" i="4"/>
  <c r="M46" i="4"/>
  <c r="T46" i="4" s="1"/>
  <c r="C46" i="4"/>
  <c r="M3" i="4"/>
  <c r="C3" i="4"/>
  <c r="C23" i="4"/>
  <c r="M23" i="4"/>
  <c r="T23" i="4" s="1"/>
  <c r="M56" i="4"/>
  <c r="T56" i="4" s="1"/>
  <c r="C56" i="4"/>
  <c r="C10" i="4"/>
  <c r="M10" i="4"/>
  <c r="T10" i="4" s="1"/>
  <c r="C63" i="4"/>
  <c r="M63" i="4"/>
  <c r="T63" i="4" s="1"/>
  <c r="C20" i="4"/>
  <c r="M20" i="4"/>
  <c r="T20" i="4" s="1"/>
  <c r="C12" i="4"/>
  <c r="M12" i="4"/>
  <c r="M11" i="4"/>
  <c r="T11" i="4" s="1"/>
  <c r="C11" i="4"/>
  <c r="C42" i="4"/>
  <c r="M42" i="4"/>
  <c r="T42" i="4" s="1"/>
  <c r="E64" i="4"/>
  <c r="C57" i="4"/>
  <c r="M57" i="4"/>
  <c r="T57" i="4" s="1"/>
  <c r="M6" i="4"/>
  <c r="T6" i="4" s="1"/>
  <c r="C6" i="4"/>
  <c r="M18" i="4"/>
  <c r="T18" i="4" s="1"/>
  <c r="C18" i="4"/>
  <c r="C53" i="4"/>
  <c r="M53" i="4"/>
  <c r="M48" i="4"/>
  <c r="C48" i="4"/>
  <c r="C43" i="4"/>
  <c r="M43" i="4"/>
  <c r="T43" i="4" s="1"/>
  <c r="C16" i="4"/>
  <c r="M16" i="4"/>
  <c r="C7" i="4"/>
  <c r="M7" i="4"/>
  <c r="T7" i="4" s="1"/>
  <c r="M27" i="4"/>
  <c r="T27" i="4" s="1"/>
  <c r="C27" i="4"/>
  <c r="C54" i="4"/>
  <c r="M54" i="4"/>
  <c r="T54" i="4" s="1"/>
  <c r="C8" i="4"/>
  <c r="M8" i="4"/>
  <c r="T8" i="4" s="1"/>
  <c r="C28" i="4"/>
  <c r="M28" i="4"/>
  <c r="T28" i="4" s="1"/>
  <c r="X2" i="4"/>
  <c r="Y2" i="4"/>
  <c r="V2" i="4"/>
  <c r="W2" i="4"/>
  <c r="S2" i="4"/>
  <c r="U2" i="4"/>
  <c r="T2" i="4"/>
  <c r="T45" i="4" l="1"/>
  <c r="W45" i="4"/>
  <c r="T53" i="4"/>
  <c r="W53" i="4"/>
  <c r="T52" i="4"/>
  <c r="R52" i="4" s="1"/>
  <c r="Y16" i="4"/>
  <c r="X16" i="4"/>
  <c r="Z16" i="4"/>
  <c r="V16" i="4"/>
  <c r="U16" i="4"/>
  <c r="W16" i="4"/>
  <c r="S16" i="4"/>
  <c r="Y12" i="4"/>
  <c r="X12" i="4"/>
  <c r="V12" i="4"/>
  <c r="S12" i="4"/>
  <c r="U12" i="4"/>
  <c r="Z12" i="4"/>
  <c r="W12" i="4"/>
  <c r="Y3" i="4"/>
  <c r="X3" i="4"/>
  <c r="W3" i="4"/>
  <c r="Z3" i="4"/>
  <c r="V3" i="4"/>
  <c r="S3" i="4"/>
  <c r="U3" i="4"/>
  <c r="Y4" i="4"/>
  <c r="X4" i="4"/>
  <c r="Z4" i="4"/>
  <c r="U4" i="4"/>
  <c r="W4" i="4"/>
  <c r="V4" i="4"/>
  <c r="S4" i="4"/>
  <c r="Z41" i="4"/>
  <c r="S41" i="4"/>
  <c r="U41" i="4"/>
  <c r="W41" i="4"/>
  <c r="Y19" i="4"/>
  <c r="X19" i="4"/>
  <c r="Z19" i="4"/>
  <c r="V19" i="4"/>
  <c r="W19" i="4"/>
  <c r="S19" i="4"/>
  <c r="U19" i="4"/>
  <c r="Y17" i="4"/>
  <c r="X17" i="4"/>
  <c r="Z17" i="4"/>
  <c r="V17" i="4"/>
  <c r="U17" i="4"/>
  <c r="W17" i="4"/>
  <c r="S17" i="4"/>
  <c r="Y58" i="4"/>
  <c r="X58" i="4"/>
  <c r="Z58" i="4"/>
  <c r="U58" i="4"/>
  <c r="S58" i="4"/>
  <c r="W58" i="4"/>
  <c r="V58" i="4"/>
  <c r="Y21" i="4"/>
  <c r="X21" i="4"/>
  <c r="W21" i="4"/>
  <c r="S21" i="4"/>
  <c r="U21" i="4"/>
  <c r="Z21" i="4"/>
  <c r="V21" i="4"/>
  <c r="Y28" i="4"/>
  <c r="X28" i="4"/>
  <c r="S28" i="4"/>
  <c r="W28" i="4"/>
  <c r="V28" i="4"/>
  <c r="U28" i="4"/>
  <c r="Y8" i="4"/>
  <c r="X8" i="4"/>
  <c r="Z8" i="4"/>
  <c r="U8" i="4"/>
  <c r="V8" i="4"/>
  <c r="S8" i="4"/>
  <c r="W8" i="4"/>
  <c r="Y7" i="4"/>
  <c r="X7" i="4"/>
  <c r="U7" i="4"/>
  <c r="W7" i="4"/>
  <c r="S7" i="4"/>
  <c r="Y6" i="4"/>
  <c r="X6" i="4"/>
  <c r="U6" i="4"/>
  <c r="Z6" i="4"/>
  <c r="W6" i="4"/>
  <c r="V6" i="4"/>
  <c r="S6" i="4"/>
  <c r="T12" i="4"/>
  <c r="T4" i="4"/>
  <c r="Y45" i="4"/>
  <c r="X45" i="4"/>
  <c r="U45" i="4"/>
  <c r="S45" i="4"/>
  <c r="Z45" i="4"/>
  <c r="V45" i="4"/>
  <c r="Y47" i="4"/>
  <c r="X47" i="4"/>
  <c r="Z47" i="4"/>
  <c r="V47" i="4"/>
  <c r="U47" i="4"/>
  <c r="S47" i="4"/>
  <c r="Y31" i="4"/>
  <c r="X31" i="4"/>
  <c r="V31" i="4"/>
  <c r="U31" i="4"/>
  <c r="S31" i="4"/>
  <c r="Z31" i="4"/>
  <c r="Y38" i="4"/>
  <c r="U38" i="4"/>
  <c r="V38" i="4"/>
  <c r="T58" i="4"/>
  <c r="Y50" i="4"/>
  <c r="X50" i="4"/>
  <c r="W50" i="4"/>
  <c r="V50" i="4"/>
  <c r="U50" i="4"/>
  <c r="Z50" i="4"/>
  <c r="S50" i="4"/>
  <c r="Y14" i="4"/>
  <c r="X14" i="4"/>
  <c r="Z14" i="4"/>
  <c r="V14" i="4"/>
  <c r="U14" i="4"/>
  <c r="S14" i="4"/>
  <c r="W14" i="4"/>
  <c r="T21" i="4"/>
  <c r="Y43" i="4"/>
  <c r="X43" i="4"/>
  <c r="Z43" i="4"/>
  <c r="S43" i="4"/>
  <c r="V43" i="4"/>
  <c r="W43" i="4"/>
  <c r="U43" i="4"/>
  <c r="Y27" i="4"/>
  <c r="V27" i="4"/>
  <c r="S27" i="4"/>
  <c r="U27" i="4"/>
  <c r="Z27" i="4"/>
  <c r="W27" i="4"/>
  <c r="Y48" i="4"/>
  <c r="X48" i="4"/>
  <c r="W48" i="4"/>
  <c r="V48" i="4"/>
  <c r="Z48" i="4"/>
  <c r="S48" i="4"/>
  <c r="U48" i="4"/>
  <c r="Y20" i="4"/>
  <c r="X20" i="4"/>
  <c r="W20" i="4"/>
  <c r="S20" i="4"/>
  <c r="Z20" i="4"/>
  <c r="V20" i="4"/>
  <c r="U20" i="4"/>
  <c r="Y30" i="4"/>
  <c r="X30" i="4"/>
  <c r="Z30" i="4"/>
  <c r="V30" i="4"/>
  <c r="W30" i="4"/>
  <c r="U30" i="4"/>
  <c r="S30" i="4"/>
  <c r="Y55" i="4"/>
  <c r="X55" i="4"/>
  <c r="Z55" i="4"/>
  <c r="V55" i="4"/>
  <c r="S55" i="4"/>
  <c r="W55" i="4"/>
  <c r="U55" i="4"/>
  <c r="Y39" i="4"/>
  <c r="Z39" i="4"/>
  <c r="W39" i="4"/>
  <c r="U39" i="4"/>
  <c r="S39" i="4"/>
  <c r="Y62" i="4"/>
  <c r="X62" i="4"/>
  <c r="U62" i="4"/>
  <c r="W62" i="4"/>
  <c r="Z62" i="4"/>
  <c r="S62" i="4"/>
  <c r="V62" i="4"/>
  <c r="T16" i="4"/>
  <c r="T48" i="4"/>
  <c r="Y53" i="4"/>
  <c r="X53" i="4"/>
  <c r="V53" i="4"/>
  <c r="Z53" i="4"/>
  <c r="U53" i="4"/>
  <c r="S53" i="4"/>
  <c r="Y18" i="4"/>
  <c r="X18" i="4"/>
  <c r="W18" i="4"/>
  <c r="V18" i="4"/>
  <c r="Z18" i="4"/>
  <c r="U18" i="4"/>
  <c r="S18" i="4"/>
  <c r="Y57" i="4"/>
  <c r="X57" i="4"/>
  <c r="Z57" i="4"/>
  <c r="U57" i="4"/>
  <c r="S57" i="4"/>
  <c r="V57" i="4"/>
  <c r="S42" i="4"/>
  <c r="U42" i="4"/>
  <c r="W42" i="4"/>
  <c r="V42" i="4"/>
  <c r="Y63" i="4"/>
  <c r="X63" i="4"/>
  <c r="S63" i="4"/>
  <c r="V63" i="4"/>
  <c r="W63" i="4"/>
  <c r="Z63" i="4"/>
  <c r="U63" i="4"/>
  <c r="Y10" i="4"/>
  <c r="X10" i="4"/>
  <c r="Z10" i="4"/>
  <c r="V10" i="4"/>
  <c r="W10" i="4"/>
  <c r="S10" i="4"/>
  <c r="U10" i="4"/>
  <c r="Y56" i="4"/>
  <c r="X56" i="4"/>
  <c r="U56" i="4"/>
  <c r="Z56" i="4"/>
  <c r="V56" i="4"/>
  <c r="S56" i="4"/>
  <c r="T3" i="4"/>
  <c r="Y22" i="4"/>
  <c r="W22" i="4"/>
  <c r="Z22" i="4"/>
  <c r="U22" i="4"/>
  <c r="S22" i="4"/>
  <c r="V22" i="4"/>
  <c r="T30" i="4"/>
  <c r="T41" i="4"/>
  <c r="Y59" i="4"/>
  <c r="X59" i="4"/>
  <c r="W59" i="4"/>
  <c r="S59" i="4"/>
  <c r="V59" i="4"/>
  <c r="Z59" i="4"/>
  <c r="U59" i="4"/>
  <c r="T19" i="4"/>
  <c r="T39" i="4"/>
  <c r="Y32" i="4"/>
  <c r="W32" i="4"/>
  <c r="V32" i="4"/>
  <c r="Z32" i="4"/>
  <c r="U32" i="4"/>
  <c r="S32" i="4"/>
  <c r="Y54" i="4"/>
  <c r="X54" i="4"/>
  <c r="U54" i="4"/>
  <c r="Z54" i="4"/>
  <c r="W54" i="4"/>
  <c r="S54" i="4"/>
  <c r="V54" i="4"/>
  <c r="Y11" i="4"/>
  <c r="X11" i="4"/>
  <c r="V11" i="4"/>
  <c r="S11" i="4"/>
  <c r="Z11" i="4"/>
  <c r="U11" i="4"/>
  <c r="W11" i="4"/>
  <c r="Z23" i="4"/>
  <c r="S23" i="4"/>
  <c r="U23" i="4"/>
  <c r="Y46" i="4"/>
  <c r="X46" i="4"/>
  <c r="W46" i="4"/>
  <c r="Z46" i="4"/>
  <c r="V46" i="4"/>
  <c r="U46" i="4"/>
  <c r="S46" i="4"/>
  <c r="Y9" i="4"/>
  <c r="X9" i="4"/>
  <c r="U9" i="4"/>
  <c r="W9" i="4"/>
  <c r="Z9" i="4"/>
  <c r="V9" i="4"/>
  <c r="S9" i="4"/>
  <c r="Y29" i="4"/>
  <c r="W29" i="4"/>
  <c r="U29" i="4"/>
  <c r="S29" i="4"/>
  <c r="T17" i="4"/>
  <c r="Y15" i="4"/>
  <c r="X15" i="4"/>
  <c r="W15" i="4"/>
  <c r="S15" i="4"/>
  <c r="V15" i="4"/>
  <c r="Z15" i="4"/>
  <c r="U15" i="4"/>
  <c r="V51" i="4"/>
  <c r="U51" i="4"/>
  <c r="S51" i="4"/>
  <c r="Y13" i="4"/>
  <c r="X13" i="4"/>
  <c r="W13" i="4"/>
  <c r="S13" i="4"/>
  <c r="Z13" i="4"/>
  <c r="U13" i="4"/>
  <c r="V13" i="4"/>
  <c r="Y24" i="4"/>
  <c r="X24" i="4"/>
  <c r="W24" i="4"/>
  <c r="V24" i="4"/>
  <c r="U24" i="4"/>
  <c r="Z24" i="4"/>
  <c r="S24" i="4"/>
  <c r="X49" i="4"/>
  <c r="W49" i="4"/>
  <c r="S49" i="4"/>
  <c r="Z49" i="4"/>
  <c r="U49" i="4"/>
  <c r="V49" i="4"/>
  <c r="Z25" i="4"/>
  <c r="Y25" i="4"/>
  <c r="U25" i="4"/>
  <c r="V25" i="4"/>
  <c r="W25" i="4"/>
  <c r="R2" i="4"/>
  <c r="T64" i="4" l="1"/>
  <c r="R30" i="4"/>
  <c r="R27" i="4"/>
  <c r="R13" i="4"/>
  <c r="R51" i="4"/>
  <c r="W64" i="4"/>
  <c r="R54" i="4"/>
  <c r="R22" i="4"/>
  <c r="R18" i="4"/>
  <c r="U64" i="4"/>
  <c r="R25" i="4"/>
  <c r="Y64" i="4"/>
  <c r="R50" i="4"/>
  <c r="R31" i="4"/>
  <c r="V64" i="4"/>
  <c r="X64" i="4"/>
  <c r="R8" i="4"/>
  <c r="R59" i="4"/>
  <c r="R10" i="4"/>
  <c r="R42" i="4"/>
  <c r="R38" i="4"/>
  <c r="R47" i="4"/>
  <c r="R45" i="4"/>
  <c r="R28" i="4"/>
  <c r="R4" i="4"/>
  <c r="R3" i="4"/>
  <c r="S64" i="4"/>
  <c r="R39" i="4"/>
  <c r="R24" i="4"/>
  <c r="R15" i="4"/>
  <c r="R46" i="4"/>
  <c r="R23" i="4"/>
  <c r="R32" i="4"/>
  <c r="R56" i="4"/>
  <c r="R62" i="4"/>
  <c r="R20" i="4"/>
  <c r="R14" i="4"/>
  <c r="R7" i="4"/>
  <c r="R58" i="4"/>
  <c r="R12" i="4"/>
  <c r="R16" i="4"/>
  <c r="R21" i="4"/>
  <c r="R49" i="4"/>
  <c r="R29" i="4"/>
  <c r="R9" i="4"/>
  <c r="R11" i="4"/>
  <c r="R63" i="4"/>
  <c r="R57" i="4"/>
  <c r="R53" i="4"/>
  <c r="R55" i="4"/>
  <c r="R48" i="4"/>
  <c r="R43" i="4"/>
  <c r="R6" i="4"/>
  <c r="R17" i="4"/>
  <c r="R19" i="4"/>
  <c r="R41" i="4"/>
  <c r="Z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C6F94-60FB-4AB1-AE15-7BDCE281787B}" keepAlive="1" name="Consulta - BR-2020 (Cat)" description="Conexão com a consulta 'BR-2020 (Cat)' na pasta de trabalho." type="5" refreshedVersion="6" background="1" saveData="1">
    <dbPr connection="Provider=Microsoft.Mashup.OleDb.1;Data Source=$Workbook$;Location=&quot;BR-2020 (Cat)&quot;;Extended Properties=&quot;&quot;" command="SELECT * FROM [BR-2020 (Cat)]"/>
  </connection>
  <connection id="2" xr16:uid="{B22BEB48-5B8A-4407-8C90-31D7A0E216A0}" keepAlive="1" name="Consulta - BR-2020 (Sub)" description="Conexão com a consulta 'BR-2020 (Sub)' na pasta de trabalho." type="5" refreshedVersion="6" background="1" saveData="1">
    <dbPr connection="Provider=Microsoft.Mashup.OleDb.1;Data Source=$Workbook$;Location=&quot;BR-2020 (Sub)&quot;;Extended Properties=&quot;&quot;" command="SELECT * FROM [BR-2020 (Sub)]"/>
  </connection>
  <connection id="3" xr16:uid="{79BBCB70-77D9-43EE-AC08-15421D18CCAB}" keepAlive="1" name="Consulta - CH-2016 (Cat)" description="Conexão com a consulta 'CH-2016 (Cat)' na pasta de trabalho." type="5" refreshedVersion="6" background="1" saveData="1">
    <dbPr connection="Provider=Microsoft.Mashup.OleDb.1;Data Source=$Workbook$;Location=&quot;CH-2016 (Cat)&quot;;Extended Properties=&quot;&quot;" command="SELECT * FROM [CH-2016 (Cat)]"/>
  </connection>
  <connection id="4" xr16:uid="{E42DBC97-A6FD-4BC0-B964-A1404D5B4628}" keepAlive="1" name="Consulta - CH-2016 (Sub)" description="Conexão com a consulta 'CH-2016 (Sub)' na pasta de trabalho." type="5" refreshedVersion="6" background="1" saveData="1">
    <dbPr connection="Provider=Microsoft.Mashup.OleDb.1;Data Source=$Workbook$;Location=&quot;CH-2016 (Sub)&quot;;Extended Properties=&quot;&quot;" command="SELECT * FROM [CH-2016 (Sub)]"/>
  </connection>
  <connection id="5" xr16:uid="{341E44AC-BE73-43E4-A3BA-5BA6D830ABC3}" keepAlive="1" name="Consulta - DE-2016 (Cat)" description="Conexão com a consulta 'DE-2016 (Cat)' na pasta de trabalho." type="5" refreshedVersion="6" background="1" saveData="1">
    <dbPr connection="Provider=Microsoft.Mashup.OleDb.1;Data Source=$Workbook$;Location=&quot;DE-2016 (Cat)&quot;;Extended Properties=&quot;&quot;" command="SELECT * FROM [DE-2016 (Cat)]"/>
  </connection>
  <connection id="6" xr16:uid="{673FFA6D-5DA5-413F-8A84-A0023F0072EA}" keepAlive="1" name="Consulta - DE-2016 (Sub)" description="Conexão com a consulta 'DE-2016 (Sub)' na pasta de trabalho." type="5" refreshedVersion="6" background="1" saveData="1">
    <dbPr connection="Provider=Microsoft.Mashup.OleDb.1;Data Source=$Workbook$;Location=&quot;DE-2016 (Sub)&quot;;Extended Properties=&quot;&quot;" command="SELECT * FROM [DE-2016 (Sub)]"/>
  </connection>
  <connection id="7" xr16:uid="{1056EEA6-7850-4CAB-B801-AC7ED8D0CF8D}" keepAlive="1" name="Consulta - EE-2019 (Cat)" description="Conexão com a consulta 'EE-2019 (Cat)' na pasta de trabalho." type="5" refreshedVersion="6" background="1" saveData="1">
    <dbPr connection="Provider=Microsoft.Mashup.OleDb.1;Data Source=$Workbook$;Location=&quot;EE-2019 (Cat)&quot;;Extended Properties=&quot;&quot;" command="SELECT * FROM [EE-2019 (Cat)]"/>
  </connection>
  <connection id="8" xr16:uid="{35A4D876-9E31-49F4-835C-0D911A206DC6}" keepAlive="1" name="Consulta - EE-2019 (Sub)" description="Conexão com a consulta 'EE-2019 (Sub)' na pasta de trabalho." type="5" refreshedVersion="6" background="1" saveData="1">
    <dbPr connection="Provider=Microsoft.Mashup.OleDb.1;Data Source=$Workbook$;Location=&quot;EE-2019 (Sub)&quot;;Extended Properties=&quot;&quot;" command="SELECT * FROM [EE-2019 (Sub)]"/>
  </connection>
  <connection id="9" xr16:uid="{763F6AC2-5CFC-4F32-B8F9-06399302AAAD}" keepAlive="1" name="Consulta - FR-2018 (Cat)" description="Conexão com a consulta 'FR-2018 (Cat)' na pasta de trabalho." type="5" refreshedVersion="6" background="1" saveData="1">
    <dbPr connection="Provider=Microsoft.Mashup.OleDb.1;Data Source=$Workbook$;Location=&quot;FR-2018 (Cat)&quot;;Extended Properties=&quot;&quot;" command="SELECT * FROM [FR-2018 (Cat)]"/>
  </connection>
  <connection id="10" xr16:uid="{2E35B063-71EB-4245-BB6E-65DE0D472EB3}" keepAlive="1" name="Consulta - FR-2018 (Sub)" description="Conexão com a consulta 'FR-2018 (Sub)' na pasta de trabalho." type="5" refreshedVersion="6" background="1" saveData="1">
    <dbPr connection="Provider=Microsoft.Mashup.OleDb.1;Data Source=$Workbook$;Location=&quot;FR-2018 (Sub)&quot;;Extended Properties=&quot;&quot;" command="SELECT * FROM [FR-2018 (Sub)]"/>
  </connection>
  <connection id="11" xr16:uid="{ADD3B469-072E-46F8-B59B-4198B289D5AE}" keepAlive="1" name="Consulta - IT-2017 (Cat)" description="Conexão com a consulta 'IT-2017 (Cat)' na pasta de trabalho." type="5" refreshedVersion="6" background="1" saveData="1">
    <dbPr connection="Provider=Microsoft.Mashup.OleDb.1;Data Source=$Workbook$;Location=&quot;IT-2017 (Cat)&quot;;Extended Properties=&quot;&quot;" command="SELECT * FROM [IT-2017 (Cat)]"/>
  </connection>
  <connection id="12" xr16:uid="{264CA650-08F8-4E03-80DF-D8119B0A821E}" keepAlive="1" name="Consulta - IT-2017 (Sub)" description="Conexão com a consulta 'IT-2017 (Sub)' na pasta de trabalho." type="5" refreshedVersion="6" background="1" saveData="1">
    <dbPr connection="Provider=Microsoft.Mashup.OleDb.1;Data Source=$Workbook$;Location=&quot;IT-2017 (Sub)&quot;;Extended Properties=&quot;&quot;" command="SELECT * FROM [IT-2017 (Sub)]"/>
  </connection>
  <connection id="13" xr16:uid="{BD358637-9B70-468C-BF66-C0A27B2BAF72}" keepAlive="1" name="Consulta - UK-2016 (Cat)" description="Conexão com a consulta 'UK-2016 (Cat)' na pasta de trabalho." type="5" refreshedVersion="6" background="1" saveData="1">
    <dbPr connection="Provider=Microsoft.Mashup.OleDb.1;Data Source=$Workbook$;Location=&quot;UK-2016 (Cat)&quot;;Extended Properties=&quot;&quot;" command="SELECT * FROM [UK-2016 (Cat)]"/>
  </connection>
  <connection id="14" xr16:uid="{099A176F-069C-4271-9ADC-3D534C6177D5}" keepAlive="1" name="Consulta - UK-2016 (Sub)" description="Conexão com a consulta 'UK-2016 (Sub)' na pasta de trabalho." type="5" refreshedVersion="6" background="1" saveData="1">
    <dbPr connection="Provider=Microsoft.Mashup.OleDb.1;Data Source=$Workbook$;Location=&quot;UK-2016 (Sub)&quot;;Extended Properties=&quot;&quot;" command="SELECT * FROM [UK-2016 (Sub)]"/>
  </connection>
  <connection id="15" xr16:uid="{80679B12-E19B-4E53-B93B-CA668E31F2C1}" keepAlive="1" name="Consulta - US-2018 (Cat)" description="Conexão com a consulta 'US-2018 (Cat)' na pasta de trabalho." type="5" refreshedVersion="6" background="1" saveData="1">
    <dbPr connection="Provider=Microsoft.Mashup.OleDb.1;Data Source=$Workbook$;Location=&quot;US-2018 (Cat)&quot;;Extended Properties=&quot;&quot;" command="SELECT * FROM [US-2018 (Cat)]"/>
  </connection>
  <connection id="16" xr16:uid="{DBA89117-D6A7-49A8-AAA4-362662346930}" keepAlive="1" name="Consulta - US-2018 (Sub)" description="Conexão com a consulta 'US-2018 (Sub)' na pasta de trabalho." type="5" refreshedVersion="6" background="1" saveData="1">
    <dbPr connection="Provider=Microsoft.Mashup.OleDb.1;Data Source=$Workbook$;Location=&quot;US-2018 (Sub)&quot;;Extended Properties=&quot;&quot;" command="SELECT * FROM [US-2018 (Sub)]"/>
  </connection>
</connections>
</file>

<file path=xl/sharedStrings.xml><?xml version="1.0" encoding="utf-8"?>
<sst xmlns="http://schemas.openxmlformats.org/spreadsheetml/2006/main" count="1159" uniqueCount="161">
  <si>
    <t>Category</t>
  </si>
  <si>
    <t>ASSETS</t>
  </si>
  <si>
    <t>Uncategorised</t>
  </si>
  <si>
    <t>Avg</t>
  </si>
  <si>
    <t>Terms</t>
  </si>
  <si>
    <t>Menor</t>
  </si>
  <si>
    <t>#</t>
  </si>
  <si>
    <t>Occurrences</t>
  </si>
  <si>
    <t>NATIONAL</t>
  </si>
  <si>
    <t>OBJECTIVES</t>
  </si>
  <si>
    <t>OFFENCES</t>
  </si>
  <si>
    <t>PERPETRATORS</t>
  </si>
  <si>
    <t>RESOURCES</t>
  </si>
  <si>
    <t>Value</t>
  </si>
  <si>
    <t>Name</t>
  </si>
  <si>
    <t>Range</t>
  </si>
  <si>
    <t>Pct</t>
  </si>
  <si>
    <t>Total</t>
  </si>
  <si>
    <t>STAKEHOLDERS</t>
  </si>
  <si>
    <t>Subcategory</t>
  </si>
  <si>
    <t>SECURITY</t>
  </si>
  <si>
    <t>COMMUNICATIONS</t>
  </si>
  <si>
    <t>CYBERSPACE</t>
  </si>
  <si>
    <t>HARDWARE</t>
  </si>
  <si>
    <t>SOCIALMEDIA</t>
  </si>
  <si>
    <t>SOFTWARE</t>
  </si>
  <si>
    <t>SUPPLYCHAIN</t>
  </si>
  <si>
    <t>COUNTRY</t>
  </si>
  <si>
    <t>NATION</t>
  </si>
  <si>
    <t>POLICY</t>
  </si>
  <si>
    <t>ASSESSMENT</t>
  </si>
  <si>
    <t>CAPABILITIES</t>
  </si>
  <si>
    <t>EDUCATION</t>
  </si>
  <si>
    <t>INNOVATION</t>
  </si>
  <si>
    <t>INTELLIGENCE</t>
  </si>
  <si>
    <t>INTERESTS</t>
  </si>
  <si>
    <t>MARKET</t>
  </si>
  <si>
    <t>VALUES</t>
  </si>
  <si>
    <t>CRIME</t>
  </si>
  <si>
    <t>HACKTIVISM</t>
  </si>
  <si>
    <t>TERRORISM</t>
  </si>
  <si>
    <t>THREATS</t>
  </si>
  <si>
    <t>ATTACKERS</t>
  </si>
  <si>
    <t>CRIMINALS</t>
  </si>
  <si>
    <t>HACKERS</t>
  </si>
  <si>
    <t>HACKTIVISTS</t>
  </si>
  <si>
    <t>NONSTATE</t>
  </si>
  <si>
    <t>ORGCRIME</t>
  </si>
  <si>
    <t>ACTIONS</t>
  </si>
  <si>
    <t>BUDGET</t>
  </si>
  <si>
    <t>FUNDING</t>
  </si>
  <si>
    <t>PERSONNEL</t>
  </si>
  <si>
    <t>ACTIVEPOSTURE</t>
  </si>
  <si>
    <t>DEFENCE</t>
  </si>
  <si>
    <t>INDUSTRY</t>
  </si>
  <si>
    <t>RESILIENCE</t>
  </si>
  <si>
    <t>ACADEMIA</t>
  </si>
  <si>
    <t>GENERAL</t>
  </si>
  <si>
    <t>GOVERNMENT</t>
  </si>
  <si>
    <t>INFRASTRUCTURE</t>
  </si>
  <si>
    <t>NGO</t>
  </si>
  <si>
    <t>PERSON</t>
  </si>
  <si>
    <t>PRIVATE</t>
  </si>
  <si>
    <t/>
  </si>
  <si>
    <t>DISINFORMATION</t>
  </si>
  <si>
    <t>STATES</t>
  </si>
  <si>
    <t>TERRORISTS</t>
  </si>
  <si>
    <t>DISSUASION</t>
  </si>
  <si>
    <t>CASES</t>
  </si>
  <si>
    <t>MEDIA</t>
  </si>
  <si>
    <t>KIDDIES</t>
  </si>
  <si>
    <t>PASSIVEPOSTURE</t>
  </si>
  <si>
    <t>INSIDER</t>
  </si>
  <si>
    <t>PROXIES</t>
  </si>
  <si>
    <t>PERSONAL</t>
  </si>
  <si>
    <t>STRATEGY</t>
  </si>
  <si>
    <t>INSTITUTIONAL</t>
  </si>
  <si>
    <t>INTFORA</t>
  </si>
  <si>
    <t>INTLAW</t>
  </si>
  <si>
    <t>LAWENFORCE</t>
  </si>
  <si>
    <t>PARTNERS</t>
  </si>
  <si>
    <t>INDESPIONAGE</t>
  </si>
  <si>
    <t>POLESPIONAGE</t>
  </si>
  <si>
    <t>Assets</t>
  </si>
  <si>
    <t>Communications</t>
  </si>
  <si>
    <t>Cyberspace</t>
  </si>
  <si>
    <t>Hardware</t>
  </si>
  <si>
    <t>SocialMedia</t>
  </si>
  <si>
    <t>Software</t>
  </si>
  <si>
    <t>SupplyChain</t>
  </si>
  <si>
    <t>Institutional</t>
  </si>
  <si>
    <t>IntFora</t>
  </si>
  <si>
    <t>IntLaw</t>
  </si>
  <si>
    <t>Partners</t>
  </si>
  <si>
    <t>LawEnforce</t>
  </si>
  <si>
    <t>Policy</t>
  </si>
  <si>
    <t>National</t>
  </si>
  <si>
    <t>Country</t>
  </si>
  <si>
    <t>Nation</t>
  </si>
  <si>
    <t>Objectives</t>
  </si>
  <si>
    <t>Assessment</t>
  </si>
  <si>
    <t>Capabilities</t>
  </si>
  <si>
    <t>Education</t>
  </si>
  <si>
    <t>Innovation</t>
  </si>
  <si>
    <t>Intelligence</t>
  </si>
  <si>
    <t>Interests</t>
  </si>
  <si>
    <t>Market</t>
  </si>
  <si>
    <t>Values</t>
  </si>
  <si>
    <t>Offences</t>
  </si>
  <si>
    <t>Cases</t>
  </si>
  <si>
    <t>Crime</t>
  </si>
  <si>
    <t>Disinformation</t>
  </si>
  <si>
    <t>Hacktivism</t>
  </si>
  <si>
    <t>IndEspionage</t>
  </si>
  <si>
    <t>PolEspionage</t>
  </si>
  <si>
    <t>Terrorism</t>
  </si>
  <si>
    <t>Threats</t>
  </si>
  <si>
    <t>Perpetrators</t>
  </si>
  <si>
    <t>Attackers</t>
  </si>
  <si>
    <t>Criminals</t>
  </si>
  <si>
    <t>Hackers</t>
  </si>
  <si>
    <t>Hacktivists</t>
  </si>
  <si>
    <t>Insider</t>
  </si>
  <si>
    <t>Kiddies</t>
  </si>
  <si>
    <t>Militia</t>
  </si>
  <si>
    <t>NonState</t>
  </si>
  <si>
    <t>OrgCrime</t>
  </si>
  <si>
    <t>Proxies</t>
  </si>
  <si>
    <t>States</t>
  </si>
  <si>
    <t>Terrorists</t>
  </si>
  <si>
    <t>Resources</t>
  </si>
  <si>
    <t>Actions</t>
  </si>
  <si>
    <t>Budget</t>
  </si>
  <si>
    <t>Funding</t>
  </si>
  <si>
    <t>Personnel</t>
  </si>
  <si>
    <t>Security</t>
  </si>
  <si>
    <t>ActivePosture</t>
  </si>
  <si>
    <t>Defence</t>
  </si>
  <si>
    <t>Dissuasion</t>
  </si>
  <si>
    <t>Industry</t>
  </si>
  <si>
    <t>PassivePosture</t>
  </si>
  <si>
    <t>Personal</t>
  </si>
  <si>
    <t>Resilience</t>
  </si>
  <si>
    <t>Strategy</t>
  </si>
  <si>
    <t>Stakeholders</t>
  </si>
  <si>
    <t>Academia</t>
  </si>
  <si>
    <t>General</t>
  </si>
  <si>
    <t>Government</t>
  </si>
  <si>
    <t>Infrastructure</t>
  </si>
  <si>
    <t>Media</t>
  </si>
  <si>
    <t>Person</t>
  </si>
  <si>
    <t>Private</t>
  </si>
  <si>
    <t>UK-16</t>
  </si>
  <si>
    <t>US-18</t>
  </si>
  <si>
    <t>FR-18</t>
  </si>
  <si>
    <t>DE-16</t>
  </si>
  <si>
    <t>CH-16</t>
  </si>
  <si>
    <t>IT-17</t>
  </si>
  <si>
    <t>BR-20</t>
  </si>
  <si>
    <t>EE-19</t>
  </si>
  <si>
    <t>Range DRTI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</si>
</sst>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1" xfId="1" applyNumberFormat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0" fillId="0" borderId="1" xfId="2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3" fillId="0" borderId="1" xfId="0" applyFont="1" applyBorder="1"/>
    <xf numFmtId="10" fontId="3" fillId="0" borderId="1" xfId="0" applyNumberFormat="1" applyFont="1" applyBorder="1"/>
    <xf numFmtId="10" fontId="3" fillId="0" borderId="1" xfId="1" applyNumberFormat="1" applyFont="1" applyBorder="1"/>
    <xf numFmtId="0" fontId="3" fillId="0" borderId="1" xfId="0" applyFont="1" applyFill="1" applyBorder="1"/>
    <xf numFmtId="9" fontId="0" fillId="0" borderId="1" xfId="0" applyNumberFormat="1" applyBorder="1"/>
  </cellXfs>
  <cellStyles count="3">
    <cellStyle name="Normal" xfId="0" builtinId="0"/>
    <cellStyle name="Porcentagem" xfId="1" builtinId="5"/>
    <cellStyle name="Vírgula" xfId="2" builtinId="3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  <dxf>
      <font>
        <color theme="9" tint="-0.24994659260841701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1" xr16:uid="{3F781825-A2C1-4AA9-87D9-83B61F0F40DA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C8E762FA-6112-478E-9479-3BDD0159848D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11" xr16:uid="{A00A6B77-7F31-4D71-B881-78449927F5B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12" xr16:uid="{73C267E1-99E7-4C56-AAB4-EEBBFD63E499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EB185899-FAB7-426D-88A7-318E18ED5AB2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4" xr16:uid="{2045571E-FEA4-4D5B-9559-A07EE99D92C4}" autoFormatId="16" applyNumberFormats="0" applyBorderFormats="0" applyFontFormats="0" applyPatternFormats="0" applyAlignmentFormats="0" applyWidthHeightFormats="0">
  <queryTableRefresh nextId="12">
    <queryTableFields count="4">
      <queryTableField id="10" name="Category" tableColumnId="1"/>
      <queryTableField id="7" name="Subcategory" tableColumnId="4"/>
      <queryTableField id="8" name="Occurrences" tableColumnId="5"/>
      <queryTableField id="9" name="Pct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5" xr16:uid="{E557010D-92B6-4E9A-99E3-9A6524426BC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6" xr16:uid="{C2CE52BF-BA9D-41F4-A251-BB248A0076AC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2" xr16:uid="{7CC8507D-BE65-44DE-97C1-D15786FA1AA4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3" xr16:uid="{5398B980-D712-4194-B287-C5ECF2FFA53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4" xr16:uid="{CE889036-0A7A-494B-ADE3-AF9C13CBCC2D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49058A79-4661-449B-BB8C-305310B112AF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6" xr16:uid="{A213D27A-DAA7-4628-A06C-4DE7D4548D67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7" xr16:uid="{38B433D8-BA65-43A0-818B-9BCF46B136E8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8" xr16:uid="{A008F3BC-4FEA-48CD-96A8-8B178804C426}" autoFormatId="16" applyNumberFormats="0" applyBorderFormats="0" applyFontFormats="0" applyPatternFormats="0" applyAlignmentFormats="0" applyWidthHeightFormats="0">
  <queryTableRefresh nextId="8">
    <queryTableFields count="4">
      <queryTableField id="6" name="Category" tableColumnId="4"/>
      <queryTableField id="4" name="Subcategory" tableColumnId="1"/>
      <queryTableField id="2" name="Occurrences" tableColumnId="2"/>
      <queryTableField id="3" name="Pct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D17B7E99-9578-4006-B851-FAAE60866FC3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Occurrences" tableColumnId="2"/>
      <queryTableField id="3" name="Pc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222B4-DDE9-4005-9722-DE6A5A35543D}" name="BR_2020__Cat" displayName="BR_2020__Cat" ref="A1:C12" tableType="queryTable" totalsRowShown="0">
  <autoFilter ref="A1:C12" xr:uid="{55E77D55-397B-4A0B-AB6E-2F4EF1226767}"/>
  <tableColumns count="3">
    <tableColumn id="1" xr3:uid="{88E96CBC-3B43-4A36-9405-BCECF0E359D2}" uniqueName="1" name="Category" queryTableFieldId="1" dataDxfId="12"/>
    <tableColumn id="2" xr3:uid="{EFE19077-A1C1-4BB6-BADE-C0DEF8A3891A}" uniqueName="2" name="Occurrences" queryTableFieldId="2"/>
    <tableColumn id="3" xr3:uid="{48DF153C-DF14-485A-B6B2-949284686E77}" uniqueName="3" name="Pc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5AB950-6283-43A0-BE3C-D3BC4629A53A}" name="FR_2018__Sub" displayName="FR_2018__Sub" ref="A1:D59" tableType="queryTable" totalsRowShown="0">
  <autoFilter ref="A1:D59" xr:uid="{185556FA-6466-4CFC-A1D0-0CDA6EE38D14}"/>
  <tableColumns count="4">
    <tableColumn id="4" xr3:uid="{03A0B41A-B898-4D5D-93BB-6CEBE5FE810E}" uniqueName="4" name="Category" queryTableFieldId="6"/>
    <tableColumn id="1" xr3:uid="{82E8DAEA-1C33-4AE2-9F38-880B1CD65912}" uniqueName="1" name="Subcategory" queryTableFieldId="4" dataDxfId="5"/>
    <tableColumn id="2" xr3:uid="{3F4C2747-7311-4564-974A-AF6C83AE3405}" uniqueName="2" name="Occurrences" queryTableFieldId="2"/>
    <tableColumn id="3" xr3:uid="{14C31306-FDE4-4072-9C60-5F824F7E64E4}" uniqueName="3" name="Pct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4EBAB3C-6CD0-4C45-976B-0A64EEDF7077}" name="IT_2017__Cat" displayName="IT_2017__Cat" ref="A1:C12" tableType="queryTable" totalsRowShown="0">
  <autoFilter ref="A1:C12" xr:uid="{6F592498-0082-4067-A97B-A87FC6CD220F}"/>
  <tableColumns count="3">
    <tableColumn id="1" xr3:uid="{BA9AC208-8EEA-48EA-882D-E1450EFFE7EB}" uniqueName="1" name="Category" queryTableFieldId="1" dataDxfId="4"/>
    <tableColumn id="2" xr3:uid="{C58463C7-81E7-475C-A9E7-B8D75C1C7BE0}" uniqueName="2" name="Occurrences" queryTableFieldId="2"/>
    <tableColumn id="3" xr3:uid="{39C33AD4-9EFA-4756-B843-FB481FD2FEE5}" uniqueName="3" name="Pct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C568359-3123-487D-8D89-3607A9654C33}" name="IT_2017__Sub" displayName="IT_2017__Sub" ref="A1:D43" tableType="queryTable" totalsRowShown="0">
  <autoFilter ref="A1:D43" xr:uid="{65587EE1-5217-404E-8E18-E8A0A446B8F8}"/>
  <tableColumns count="4">
    <tableColumn id="4" xr3:uid="{8D70B31C-73EE-4D21-86A9-8D7C22B27044}" uniqueName="4" name="Category" queryTableFieldId="6"/>
    <tableColumn id="1" xr3:uid="{1B236DFF-4107-4501-8D4D-208FECF6D00C}" uniqueName="1" name="Subcategory" queryTableFieldId="4" dataDxfId="3"/>
    <tableColumn id="2" xr3:uid="{08768982-EE2C-4CF1-8834-24C11F4DB03F}" uniqueName="2" name="Occurrences" queryTableFieldId="2"/>
    <tableColumn id="3" xr3:uid="{77120640-5475-470D-BAF5-2749B3310793}" uniqueName="3" name="Pct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456BF8-D4F3-4831-81BF-1E2C83D787A7}" name="UK_2016__Cat" displayName="UK_2016__Cat" ref="A1:C12" tableType="queryTable" totalsRowShown="0">
  <autoFilter ref="A1:C12" xr:uid="{3A6031EA-3162-4E68-8761-C1B50C9CF2A7}"/>
  <tableColumns count="3">
    <tableColumn id="1" xr3:uid="{09AE84E1-BB6D-429E-ABD0-689C60F5F6F5}" uniqueName="1" name="Category" queryTableFieldId="1" dataDxfId="2"/>
    <tableColumn id="2" xr3:uid="{1ABEB278-AAB2-42FA-892A-08729BC827E1}" uniqueName="2" name="Occurrences" queryTableFieldId="2"/>
    <tableColumn id="3" xr3:uid="{3D226519-0D25-44B4-8456-F86DD3A5037F}" uniqueName="3" name="Pct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9DD438-2A41-4877-9F94-9AD82E460BA7}" name="UK_2016__Sub" displayName="UK_2016__Sub" ref="A1:D59" tableType="queryTable" totalsRowShown="0">
  <autoFilter ref="A1:D59" xr:uid="{3991A355-7ECE-4114-BBBE-1935D276D76D}"/>
  <tableColumns count="4">
    <tableColumn id="1" xr3:uid="{A8E60749-4DB2-49EF-BAD7-91878BA31591}" uniqueName="1" name="Category" queryTableFieldId="10"/>
    <tableColumn id="4" xr3:uid="{76C1D450-FD79-48EB-9D27-29827F75898C}" uniqueName="4" name="Subcategory" queryTableFieldId="7"/>
    <tableColumn id="5" xr3:uid="{84641BFF-8543-4E80-B67A-CA2F658B3F1B}" uniqueName="5" name="Occurrences" queryTableFieldId="8"/>
    <tableColumn id="6" xr3:uid="{88DFB501-4498-4F9E-87AD-5C5A60998083}" uniqueName="6" name="Pct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E60BA9-7FAC-4214-AF95-43AF9E84646A}" name="US_2018__Cat" displayName="US_2018__Cat" ref="A1:C12" tableType="queryTable" totalsRowShown="0">
  <autoFilter ref="A1:C12" xr:uid="{12819216-BAEB-49CB-BCA8-132416858CB1}"/>
  <tableColumns count="3">
    <tableColumn id="1" xr3:uid="{8201656E-C535-4A36-96F8-1D814A47DCEE}" uniqueName="1" name="Category" queryTableFieldId="1" dataDxfId="1"/>
    <tableColumn id="2" xr3:uid="{7724895C-853C-41C1-8675-3ED547ED9212}" uniqueName="2" name="Occurrences" queryTableFieldId="2"/>
    <tableColumn id="3" xr3:uid="{E33BDC4E-9A5F-4265-AE09-17211B90ADCA}" uniqueName="3" name="Pct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D25664-5DC7-40BC-8C9A-1BE568855960}" name="US_2018__Sub" displayName="US_2018__Sub" ref="A1:D55" tableType="queryTable" totalsRowShown="0">
  <autoFilter ref="A1:D55" xr:uid="{5B348800-9DFF-4E08-8F8B-88E02DC2D213}"/>
  <tableColumns count="4">
    <tableColumn id="4" xr3:uid="{9FF91133-E9DD-4198-9A09-C4390ED18C07}" uniqueName="4" name="Category" queryTableFieldId="6"/>
    <tableColumn id="1" xr3:uid="{7A20524E-F419-4607-A6B0-2B78E9F058CE}" uniqueName="1" name="Subcategory" queryTableFieldId="4" dataDxfId="0"/>
    <tableColumn id="2" xr3:uid="{D84EB7E6-F4B2-4648-A381-70E3B2FCC0B4}" uniqueName="2" name="Occurrences" queryTableFieldId="2"/>
    <tableColumn id="3" xr3:uid="{22F62F83-F2E2-4D02-A55E-738FD3809857}" uniqueName="3" name="Pc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F91FE-0FA2-46B3-AF46-C226DBEBED0E}" name="BR_2020__Sub" displayName="BR_2020__Sub" ref="A1:D54" tableType="queryTable" totalsRowShown="0">
  <autoFilter ref="A1:D54" xr:uid="{563CE15B-2954-43E1-8611-93027A4688D7}"/>
  <tableColumns count="4">
    <tableColumn id="4" xr3:uid="{FBD751CD-C330-4C08-88FC-8BE459DA205F}" uniqueName="4" name="Category" queryTableFieldId="6"/>
    <tableColumn id="1" xr3:uid="{8CFE0318-522F-4EAB-A3BC-618ECB7CA146}" uniqueName="1" name="Subcategory" queryTableFieldId="4" dataDxfId="14"/>
    <tableColumn id="2" xr3:uid="{0AF6C9D3-5B71-4713-AE34-F187DA3D6995}" uniqueName="2" name="Occurrences" queryTableFieldId="2"/>
    <tableColumn id="3" xr3:uid="{9D63ABCF-7C0C-4BCE-BA1E-30483C1E8AF2}" uniqueName="3" name="Pc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971E532-C6CF-4CAF-98B6-064E48216601}" name="CH_2016__Cat" displayName="CH_2016__Cat" ref="A1:C12" tableType="queryTable" totalsRowShown="0">
  <autoFilter ref="A1:C12" xr:uid="{6AE54956-13AA-4A31-8B31-6CE0C99F60E5}"/>
  <tableColumns count="3">
    <tableColumn id="1" xr3:uid="{51D65226-BF55-4759-BF12-72D693E02150}" uniqueName="1" name="Category" queryTableFieldId="1" dataDxfId="13"/>
    <tableColumn id="2" xr3:uid="{6C3A9F09-07DE-40A2-B2B6-3CB303919A29}" uniqueName="2" name="Occurrences" queryTableFieldId="2"/>
    <tableColumn id="3" xr3:uid="{EB6C613C-728B-41AE-AE7C-790BDE439FC7}" uniqueName="3" name="Pc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402BB61-E6C4-4E79-9D32-416044BFBBCD}" name="CH_2016__Sub" displayName="CH_2016__Sub" ref="A1:D47" tableType="queryTable" totalsRowShown="0">
  <autoFilter ref="A1:D47" xr:uid="{6C56DC5E-4685-4A40-87BA-038EBBAD0447}"/>
  <tableColumns count="4">
    <tableColumn id="4" xr3:uid="{3392F96D-8CB2-4D4B-9795-DC1280E8E0FE}" uniqueName="4" name="Category" queryTableFieldId="6"/>
    <tableColumn id="1" xr3:uid="{1BD0D24C-193F-4EC7-9B37-B6E7CA4A8440}" uniqueName="1" name="Subcategory" queryTableFieldId="4" dataDxfId="11"/>
    <tableColumn id="2" xr3:uid="{8AB81D6D-59FE-4B4A-AF7E-105D9F2A9C7C}" uniqueName="2" name="Occurrences" queryTableFieldId="2"/>
    <tableColumn id="3" xr3:uid="{6648BCD4-FB7B-469E-8A63-BB08EC718E09}" uniqueName="3" name="Pc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1BF3E1E-71B0-4051-B6CA-DF6D782529EB}" name="DE_2016__Cat" displayName="DE_2016__Cat" ref="A1:C12" tableType="queryTable" totalsRowShown="0">
  <autoFilter ref="A1:C12" xr:uid="{1488E67D-57E8-4A88-9E9D-2F7B5E111D1F}"/>
  <tableColumns count="3">
    <tableColumn id="1" xr3:uid="{298B0A91-C4C4-40D6-B2FB-C35DADCDB097}" uniqueName="1" name="Category" queryTableFieldId="1" dataDxfId="10"/>
    <tableColumn id="2" xr3:uid="{9E5FE6E2-F6F2-471E-B2FB-B45A90916378}" uniqueName="2" name="Occurrences" queryTableFieldId="2"/>
    <tableColumn id="3" xr3:uid="{3BCA58FE-769B-4CFC-80BF-5F2DABB395E6}" uniqueName="3" name="Pc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CBC8E0F-2BE9-44F5-A460-F5B2CC495A7C}" name="DE_2016__Sub" displayName="DE_2016__Sub" ref="A1:D48" tableType="queryTable" totalsRowShown="0">
  <autoFilter ref="A1:D48" xr:uid="{E5667CB5-9387-47A7-9A05-DA55B0450654}"/>
  <tableColumns count="4">
    <tableColumn id="4" xr3:uid="{BC98DDEF-DB56-4B0B-A778-D1FA1F413DD0}" uniqueName="4" name="Category" queryTableFieldId="6"/>
    <tableColumn id="1" xr3:uid="{CAFD777A-02C6-4418-B93C-CC3BAB216226}" uniqueName="1" name="Subcategory" queryTableFieldId="4" dataDxfId="9"/>
    <tableColumn id="2" xr3:uid="{BC00B6DA-D9E0-48F6-B402-EC9293DAA65B}" uniqueName="2" name="Occurrences" queryTableFieldId="2"/>
    <tableColumn id="3" xr3:uid="{158E9E8D-2665-458C-B251-E063B75FD430}" uniqueName="3" name="Pc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E0C0A-34F7-4C3E-9F56-6FD382C55569}" name="EE_2019__Cat" displayName="EE_2019__Cat" ref="A1:C12" tableType="queryTable" totalsRowShown="0">
  <autoFilter ref="A1:C12" xr:uid="{894D6B6F-9DA5-46FE-88AA-49C7AF061D6D}"/>
  <tableColumns count="3">
    <tableColumn id="1" xr3:uid="{5977A6D8-970E-41DC-9665-E7AACE45C60A}" uniqueName="1" name="Category" queryTableFieldId="1" dataDxfId="8"/>
    <tableColumn id="2" xr3:uid="{CDABDA06-C154-49DC-AD96-9A6EE5EDFFAC}" uniqueName="2" name="Occurrences" queryTableFieldId="2"/>
    <tableColumn id="3" xr3:uid="{6E3E1D86-5E74-4341-8622-386AE6B94489}" uniqueName="3" name="Pc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F6D778-C811-4224-8A07-E8300EF5F7A0}" name="EE_2019__Sub" displayName="EE_2019__Sub" ref="A1:D49" tableType="queryTable" totalsRowShown="0">
  <autoFilter ref="A1:D49" xr:uid="{062849D9-33B2-4991-B971-A7E8DC1867BE}"/>
  <tableColumns count="4">
    <tableColumn id="4" xr3:uid="{ABFF7FC1-A7BF-4C68-A7A1-290DA51949F7}" uniqueName="4" name="Category" queryTableFieldId="6"/>
    <tableColumn id="1" xr3:uid="{27591116-EEAA-4FF2-918E-CA35DD41D740}" uniqueName="1" name="Subcategory" queryTableFieldId="4" dataDxfId="7"/>
    <tableColumn id="2" xr3:uid="{A565875F-8558-4D86-B99C-E686CA67B6FB}" uniqueName="2" name="Occurrences" queryTableFieldId="2"/>
    <tableColumn id="3" xr3:uid="{4890BC57-9BB2-426E-BB7D-EF04FE0A0CFF}" uniqueName="3" name="Pct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710FE-5FF3-4425-B047-C6F1BBA759E0}" name="FR_2018__Cat" displayName="FR_2018__Cat" ref="A1:C12" tableType="queryTable" totalsRowShown="0">
  <autoFilter ref="A1:C12" xr:uid="{524B8E29-3639-4610-89E8-9C8E63FE0B02}"/>
  <tableColumns count="3">
    <tableColumn id="1" xr3:uid="{E7394660-117D-43D0-BE34-C625AA4C49CA}" uniqueName="1" name="Category" queryTableFieldId="1" dataDxfId="6"/>
    <tableColumn id="2" xr3:uid="{93CBE43D-DED7-47E2-9986-8A6E87599A90}" uniqueName="2" name="Occurrences" queryTableFieldId="2"/>
    <tableColumn id="3" xr3:uid="{809151C2-4D7E-4431-BCE5-D1C63D9AF874}" uniqueName="3" name="Pc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8F2A-91E2-4060-B57A-E58DD81E4A50}"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0.578125" bestFit="1" customWidth="1"/>
  </cols>
  <sheetData>
    <row r="1" spans="1:2" x14ac:dyDescent="0.55000000000000004">
      <c r="A1" s="5" t="s">
        <v>14</v>
      </c>
      <c r="B1" s="5" t="s">
        <v>13</v>
      </c>
    </row>
    <row r="2" spans="1:2" x14ac:dyDescent="0.55000000000000004">
      <c r="A2" s="1" t="s">
        <v>15</v>
      </c>
      <c r="B2" s="15">
        <v>0.15</v>
      </c>
    </row>
    <row r="3" spans="1:2" x14ac:dyDescent="0.55000000000000004">
      <c r="A3" s="1" t="s">
        <v>160</v>
      </c>
      <c r="B3" s="15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1E71-0FBD-4129-BCA9-421F637EC7B0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221</v>
      </c>
      <c r="C2">
        <v>4.1887793783169071E-2</v>
      </c>
    </row>
    <row r="3" spans="1:3" x14ac:dyDescent="0.55000000000000004">
      <c r="A3" s="10" t="s">
        <v>76</v>
      </c>
      <c r="B3">
        <v>279</v>
      </c>
      <c r="C3">
        <v>5.2880970432145562E-2</v>
      </c>
    </row>
    <row r="4" spans="1:3" x14ac:dyDescent="0.55000000000000004">
      <c r="A4" s="10" t="s">
        <v>8</v>
      </c>
      <c r="B4">
        <v>180</v>
      </c>
      <c r="C4">
        <v>3.4116755117513269E-2</v>
      </c>
    </row>
    <row r="5" spans="1:3" x14ac:dyDescent="0.55000000000000004">
      <c r="A5" s="10" t="s">
        <v>9</v>
      </c>
      <c r="B5">
        <v>364</v>
      </c>
      <c r="C5">
        <v>6.8991660348749054E-2</v>
      </c>
    </row>
    <row r="6" spans="1:3" x14ac:dyDescent="0.55000000000000004">
      <c r="A6" s="10" t="s">
        <v>10</v>
      </c>
      <c r="B6">
        <v>194</v>
      </c>
      <c r="C6">
        <v>3.6770280515542077E-2</v>
      </c>
    </row>
    <row r="7" spans="1:3" x14ac:dyDescent="0.55000000000000004">
      <c r="A7" s="10" t="s">
        <v>11</v>
      </c>
      <c r="B7">
        <v>23</v>
      </c>
      <c r="C7">
        <v>4.3593631539044731E-3</v>
      </c>
    </row>
    <row r="8" spans="1:3" x14ac:dyDescent="0.55000000000000004">
      <c r="A8" s="10" t="s">
        <v>12</v>
      </c>
      <c r="B8">
        <v>263</v>
      </c>
      <c r="C8">
        <v>4.9848369977255495E-2</v>
      </c>
    </row>
    <row r="9" spans="1:3" x14ac:dyDescent="0.55000000000000004">
      <c r="A9" s="10" t="s">
        <v>20</v>
      </c>
      <c r="B9">
        <v>373</v>
      </c>
      <c r="C9">
        <v>7.0697498104624709E-2</v>
      </c>
    </row>
    <row r="10" spans="1:3" x14ac:dyDescent="0.55000000000000004">
      <c r="A10" s="10" t="s">
        <v>18</v>
      </c>
      <c r="B10">
        <v>291</v>
      </c>
      <c r="C10">
        <v>5.5155420773313119E-2</v>
      </c>
    </row>
    <row r="11" spans="1:3" x14ac:dyDescent="0.55000000000000004">
      <c r="A11" s="10" t="s">
        <v>2</v>
      </c>
      <c r="B11">
        <v>3088</v>
      </c>
      <c r="C11">
        <v>0.58529188779378316</v>
      </c>
    </row>
    <row r="12" spans="1:3" x14ac:dyDescent="0.55000000000000004">
      <c r="A12" s="10" t="s">
        <v>17</v>
      </c>
      <c r="B12">
        <v>5276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68C5-A50D-453B-84E0-623609A847DC}">
  <sheetPr>
    <tabColor rgb="FFC00000"/>
  </sheetPr>
  <dimension ref="A1:D48"/>
  <sheetViews>
    <sheetView workbookViewId="0">
      <selection sqref="A1:D48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13</v>
      </c>
      <c r="D2">
        <v>2.4639878695981803E-3</v>
      </c>
    </row>
    <row r="3" spans="1:4" x14ac:dyDescent="0.55000000000000004">
      <c r="A3" t="s">
        <v>1</v>
      </c>
      <c r="B3" s="10" t="s">
        <v>22</v>
      </c>
      <c r="C3">
        <v>102</v>
      </c>
      <c r="D3">
        <v>1.9332827899924184E-2</v>
      </c>
    </row>
    <row r="4" spans="1:4" x14ac:dyDescent="0.55000000000000004">
      <c r="A4" t="s">
        <v>1</v>
      </c>
      <c r="B4" s="10" t="s">
        <v>23</v>
      </c>
      <c r="C4">
        <v>33</v>
      </c>
      <c r="D4">
        <v>6.2547384382107656E-3</v>
      </c>
    </row>
    <row r="5" spans="1:4" x14ac:dyDescent="0.55000000000000004">
      <c r="A5" t="s">
        <v>1</v>
      </c>
      <c r="B5" s="10" t="s">
        <v>25</v>
      </c>
      <c r="C5">
        <v>73</v>
      </c>
      <c r="D5">
        <v>1.3836239575435937E-2</v>
      </c>
    </row>
    <row r="6" spans="1:4" x14ac:dyDescent="0.55000000000000004">
      <c r="A6" t="s">
        <v>76</v>
      </c>
      <c r="B6" s="10" t="s">
        <v>77</v>
      </c>
      <c r="C6">
        <v>25</v>
      </c>
      <c r="D6">
        <v>4.7384382107657315E-3</v>
      </c>
    </row>
    <row r="7" spans="1:4" x14ac:dyDescent="0.55000000000000004">
      <c r="A7" t="s">
        <v>76</v>
      </c>
      <c r="B7" s="10" t="s">
        <v>78</v>
      </c>
      <c r="C7">
        <v>43</v>
      </c>
      <c r="D7">
        <v>8.1501137225170588E-3</v>
      </c>
    </row>
    <row r="8" spans="1:4" x14ac:dyDescent="0.55000000000000004">
      <c r="A8" t="s">
        <v>76</v>
      </c>
      <c r="B8" s="10" t="s">
        <v>79</v>
      </c>
      <c r="C8">
        <v>30</v>
      </c>
      <c r="D8">
        <v>5.6861258529188781E-3</v>
      </c>
    </row>
    <row r="9" spans="1:4" x14ac:dyDescent="0.55000000000000004">
      <c r="A9" t="s">
        <v>76</v>
      </c>
      <c r="B9" s="10" t="s">
        <v>80</v>
      </c>
      <c r="C9">
        <v>69</v>
      </c>
      <c r="D9">
        <v>1.3078089461713419E-2</v>
      </c>
    </row>
    <row r="10" spans="1:4" x14ac:dyDescent="0.55000000000000004">
      <c r="A10" t="s">
        <v>76</v>
      </c>
      <c r="B10" s="10" t="s">
        <v>29</v>
      </c>
      <c r="C10">
        <v>112</v>
      </c>
      <c r="D10">
        <v>2.1228203184230479E-2</v>
      </c>
    </row>
    <row r="11" spans="1:4" x14ac:dyDescent="0.55000000000000004">
      <c r="A11" t="s">
        <v>8</v>
      </c>
      <c r="B11" s="10" t="s">
        <v>27</v>
      </c>
      <c r="C11">
        <v>54</v>
      </c>
      <c r="D11">
        <v>1.023502653525398E-2</v>
      </c>
    </row>
    <row r="12" spans="1:4" x14ac:dyDescent="0.55000000000000004">
      <c r="A12" t="s">
        <v>8</v>
      </c>
      <c r="B12" s="10" t="s">
        <v>28</v>
      </c>
      <c r="C12">
        <v>126</v>
      </c>
      <c r="D12">
        <v>2.3881728582259287E-2</v>
      </c>
    </row>
    <row r="13" spans="1:4" x14ac:dyDescent="0.55000000000000004">
      <c r="A13" t="s">
        <v>9</v>
      </c>
      <c r="B13" s="10" t="s">
        <v>30</v>
      </c>
      <c r="C13">
        <v>116</v>
      </c>
      <c r="D13">
        <v>2.1986353297952996E-2</v>
      </c>
    </row>
    <row r="14" spans="1:4" x14ac:dyDescent="0.55000000000000004">
      <c r="A14" t="s">
        <v>9</v>
      </c>
      <c r="B14" s="10" t="s">
        <v>31</v>
      </c>
      <c r="C14">
        <v>83</v>
      </c>
      <c r="D14">
        <v>1.573161485974223E-2</v>
      </c>
    </row>
    <row r="15" spans="1:4" x14ac:dyDescent="0.55000000000000004">
      <c r="A15" t="s">
        <v>9</v>
      </c>
      <c r="B15" s="10" t="s">
        <v>32</v>
      </c>
      <c r="C15">
        <v>52</v>
      </c>
      <c r="D15">
        <v>9.8559514783927212E-3</v>
      </c>
    </row>
    <row r="16" spans="1:4" x14ac:dyDescent="0.55000000000000004">
      <c r="A16" t="s">
        <v>9</v>
      </c>
      <c r="B16" s="10" t="s">
        <v>33</v>
      </c>
      <c r="C16">
        <v>35</v>
      </c>
      <c r="D16">
        <v>6.6338134950720239E-3</v>
      </c>
    </row>
    <row r="17" spans="1:4" x14ac:dyDescent="0.55000000000000004">
      <c r="A17" t="s">
        <v>9</v>
      </c>
      <c r="B17" s="10" t="s">
        <v>34</v>
      </c>
      <c r="C17">
        <v>13</v>
      </c>
      <c r="D17">
        <v>2.4639878695981803E-3</v>
      </c>
    </row>
    <row r="18" spans="1:4" x14ac:dyDescent="0.55000000000000004">
      <c r="A18" t="s">
        <v>9</v>
      </c>
      <c r="B18" s="10" t="s">
        <v>35</v>
      </c>
      <c r="C18">
        <v>33</v>
      </c>
      <c r="D18">
        <v>6.2547384382107656E-3</v>
      </c>
    </row>
    <row r="19" spans="1:4" x14ac:dyDescent="0.55000000000000004">
      <c r="A19" t="s">
        <v>9</v>
      </c>
      <c r="B19" s="10" t="s">
        <v>36</v>
      </c>
      <c r="C19">
        <v>26</v>
      </c>
      <c r="D19">
        <v>4.9279757391963606E-3</v>
      </c>
    </row>
    <row r="20" spans="1:4" x14ac:dyDescent="0.55000000000000004">
      <c r="A20" t="s">
        <v>9</v>
      </c>
      <c r="B20" s="10" t="s">
        <v>37</v>
      </c>
      <c r="C20">
        <v>6</v>
      </c>
      <c r="D20">
        <v>1.1372251705837756E-3</v>
      </c>
    </row>
    <row r="21" spans="1:4" x14ac:dyDescent="0.55000000000000004">
      <c r="A21" t="s">
        <v>10</v>
      </c>
      <c r="B21" s="10" t="s">
        <v>38</v>
      </c>
      <c r="C21">
        <v>7</v>
      </c>
      <c r="D21">
        <v>1.3267626990144049E-3</v>
      </c>
    </row>
    <row r="22" spans="1:4" x14ac:dyDescent="0.55000000000000004">
      <c r="A22" t="s">
        <v>10</v>
      </c>
      <c r="B22" s="10" t="s">
        <v>64</v>
      </c>
      <c r="C22">
        <v>3</v>
      </c>
      <c r="D22">
        <v>5.6861258529188779E-4</v>
      </c>
    </row>
    <row r="23" spans="1:4" x14ac:dyDescent="0.55000000000000004">
      <c r="A23" t="s">
        <v>10</v>
      </c>
      <c r="B23" s="10" t="s">
        <v>81</v>
      </c>
      <c r="C23">
        <v>1</v>
      </c>
      <c r="D23">
        <v>1.8953752843062926E-4</v>
      </c>
    </row>
    <row r="24" spans="1:4" x14ac:dyDescent="0.55000000000000004">
      <c r="A24" t="s">
        <v>10</v>
      </c>
      <c r="B24" s="10" t="s">
        <v>82</v>
      </c>
      <c r="C24">
        <v>12</v>
      </c>
      <c r="D24">
        <v>2.2744503411675512E-3</v>
      </c>
    </row>
    <row r="25" spans="1:4" x14ac:dyDescent="0.55000000000000004">
      <c r="A25" t="s">
        <v>10</v>
      </c>
      <c r="B25" s="10" t="s">
        <v>41</v>
      </c>
      <c r="C25">
        <v>171</v>
      </c>
      <c r="D25">
        <v>3.2410917361637606E-2</v>
      </c>
    </row>
    <row r="26" spans="1:4" x14ac:dyDescent="0.55000000000000004">
      <c r="A26" t="s">
        <v>11</v>
      </c>
      <c r="B26" s="10" t="s">
        <v>42</v>
      </c>
      <c r="C26">
        <v>15</v>
      </c>
      <c r="D26">
        <v>2.843062926459439E-3</v>
      </c>
    </row>
    <row r="27" spans="1:4" x14ac:dyDescent="0.55000000000000004">
      <c r="A27" t="s">
        <v>11</v>
      </c>
      <c r="B27" s="10" t="s">
        <v>43</v>
      </c>
      <c r="C27">
        <v>3</v>
      </c>
      <c r="D27">
        <v>5.6861258529188779E-4</v>
      </c>
    </row>
    <row r="28" spans="1:4" x14ac:dyDescent="0.55000000000000004">
      <c r="A28" t="s">
        <v>11</v>
      </c>
      <c r="B28" s="10" t="s">
        <v>46</v>
      </c>
      <c r="C28">
        <v>2</v>
      </c>
      <c r="D28">
        <v>3.7907505686125853E-4</v>
      </c>
    </row>
    <row r="29" spans="1:4" x14ac:dyDescent="0.55000000000000004">
      <c r="A29" t="s">
        <v>11</v>
      </c>
      <c r="B29" s="10" t="s">
        <v>66</v>
      </c>
      <c r="C29">
        <v>3</v>
      </c>
      <c r="D29">
        <v>5.6861258529188779E-4</v>
      </c>
    </row>
    <row r="30" spans="1:4" x14ac:dyDescent="0.55000000000000004">
      <c r="A30" t="s">
        <v>12</v>
      </c>
      <c r="B30" s="10" t="s">
        <v>48</v>
      </c>
      <c r="C30">
        <v>196</v>
      </c>
      <c r="D30">
        <v>3.7149355572403335E-2</v>
      </c>
    </row>
    <row r="31" spans="1:4" x14ac:dyDescent="0.55000000000000004">
      <c r="A31" t="s">
        <v>12</v>
      </c>
      <c r="B31" s="10" t="s">
        <v>50</v>
      </c>
      <c r="C31">
        <v>9</v>
      </c>
      <c r="D31">
        <v>1.7058377558756635E-3</v>
      </c>
    </row>
    <row r="32" spans="1:4" x14ac:dyDescent="0.55000000000000004">
      <c r="A32" t="s">
        <v>12</v>
      </c>
      <c r="B32" s="10" t="s">
        <v>51</v>
      </c>
      <c r="C32">
        <v>58</v>
      </c>
      <c r="D32">
        <v>1.0993176648976498E-2</v>
      </c>
    </row>
    <row r="33" spans="1:4" x14ac:dyDescent="0.55000000000000004">
      <c r="A33" t="s">
        <v>20</v>
      </c>
      <c r="B33" s="10" t="s">
        <v>52</v>
      </c>
      <c r="C33">
        <v>1</v>
      </c>
      <c r="D33">
        <v>1.8953752843062926E-4</v>
      </c>
    </row>
    <row r="34" spans="1:4" x14ac:dyDescent="0.55000000000000004">
      <c r="A34" t="s">
        <v>20</v>
      </c>
      <c r="B34" s="10" t="s">
        <v>53</v>
      </c>
      <c r="C34">
        <v>66</v>
      </c>
      <c r="D34">
        <v>1.2509476876421531E-2</v>
      </c>
    </row>
    <row r="35" spans="1:4" x14ac:dyDescent="0.55000000000000004">
      <c r="A35" t="s">
        <v>20</v>
      </c>
      <c r="B35" s="10" t="s">
        <v>67</v>
      </c>
      <c r="C35">
        <v>1</v>
      </c>
      <c r="D35">
        <v>1.8953752843062926E-4</v>
      </c>
    </row>
    <row r="36" spans="1:4" x14ac:dyDescent="0.55000000000000004">
      <c r="A36" t="s">
        <v>20</v>
      </c>
      <c r="B36" s="10" t="s">
        <v>54</v>
      </c>
      <c r="C36">
        <v>24</v>
      </c>
      <c r="D36">
        <v>4.5489006823351023E-3</v>
      </c>
    </row>
    <row r="37" spans="1:4" x14ac:dyDescent="0.55000000000000004">
      <c r="A37" t="s">
        <v>20</v>
      </c>
      <c r="B37" s="10" t="s">
        <v>71</v>
      </c>
      <c r="C37">
        <v>1</v>
      </c>
      <c r="D37">
        <v>1.8953752843062926E-4</v>
      </c>
    </row>
    <row r="38" spans="1:4" x14ac:dyDescent="0.55000000000000004">
      <c r="A38" t="s">
        <v>20</v>
      </c>
      <c r="B38" s="10" t="s">
        <v>55</v>
      </c>
      <c r="C38">
        <v>14</v>
      </c>
      <c r="D38">
        <v>2.6535253980288099E-3</v>
      </c>
    </row>
    <row r="39" spans="1:4" x14ac:dyDescent="0.55000000000000004">
      <c r="A39" t="s">
        <v>20</v>
      </c>
      <c r="B39" s="10" t="s">
        <v>20</v>
      </c>
      <c r="C39">
        <v>232</v>
      </c>
      <c r="D39">
        <v>4.3972706595905992E-2</v>
      </c>
    </row>
    <row r="40" spans="1:4" x14ac:dyDescent="0.55000000000000004">
      <c r="A40" t="s">
        <v>20</v>
      </c>
      <c r="B40" s="10" t="s">
        <v>75</v>
      </c>
      <c r="C40">
        <v>34</v>
      </c>
      <c r="D40">
        <v>6.4442759666413947E-3</v>
      </c>
    </row>
    <row r="41" spans="1:4" x14ac:dyDescent="0.55000000000000004">
      <c r="A41" t="s">
        <v>18</v>
      </c>
      <c r="B41" s="10" t="s">
        <v>56</v>
      </c>
      <c r="C41">
        <v>6</v>
      </c>
      <c r="D41">
        <v>1.1372251705837756E-3</v>
      </c>
    </row>
    <row r="42" spans="1:4" x14ac:dyDescent="0.55000000000000004">
      <c r="A42" t="s">
        <v>18</v>
      </c>
      <c r="B42" s="10" t="s">
        <v>57</v>
      </c>
      <c r="C42">
        <v>5</v>
      </c>
      <c r="D42">
        <v>9.4768764215314631E-4</v>
      </c>
    </row>
    <row r="43" spans="1:4" x14ac:dyDescent="0.55000000000000004">
      <c r="A43" t="s">
        <v>18</v>
      </c>
      <c r="B43" s="10" t="s">
        <v>58</v>
      </c>
      <c r="C43">
        <v>172</v>
      </c>
      <c r="D43">
        <v>3.2600454890068235E-2</v>
      </c>
    </row>
    <row r="44" spans="1:4" x14ac:dyDescent="0.55000000000000004">
      <c r="A44" t="s">
        <v>18</v>
      </c>
      <c r="B44" s="10" t="s">
        <v>59</v>
      </c>
      <c r="C44">
        <v>17</v>
      </c>
      <c r="D44">
        <v>3.2221379833206974E-3</v>
      </c>
    </row>
    <row r="45" spans="1:4" x14ac:dyDescent="0.55000000000000004">
      <c r="A45" t="s">
        <v>18</v>
      </c>
      <c r="B45" s="10" t="s">
        <v>61</v>
      </c>
      <c r="C45">
        <v>24</v>
      </c>
      <c r="D45">
        <v>4.5489006823351023E-3</v>
      </c>
    </row>
    <row r="46" spans="1:4" x14ac:dyDescent="0.55000000000000004">
      <c r="A46" t="s">
        <v>18</v>
      </c>
      <c r="B46" s="10" t="s">
        <v>62</v>
      </c>
      <c r="C46">
        <v>67</v>
      </c>
      <c r="D46">
        <v>1.269901440485216E-2</v>
      </c>
    </row>
    <row r="47" spans="1:4" x14ac:dyDescent="0.55000000000000004">
      <c r="A47" t="s">
        <v>2</v>
      </c>
      <c r="B47" s="10" t="s">
        <v>63</v>
      </c>
      <c r="C47">
        <v>3088</v>
      </c>
      <c r="D47">
        <v>0.58529188779378316</v>
      </c>
    </row>
    <row r="48" spans="1:4" x14ac:dyDescent="0.55000000000000004">
      <c r="A48" t="s">
        <v>17</v>
      </c>
      <c r="B48" s="10"/>
      <c r="C48">
        <v>5276</v>
      </c>
      <c r="D4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9E7C-3917-4359-9E80-B489E1BA9171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389</v>
      </c>
      <c r="C2">
        <v>3.7068801219744617E-2</v>
      </c>
    </row>
    <row r="3" spans="1:3" x14ac:dyDescent="0.55000000000000004">
      <c r="A3" s="10" t="s">
        <v>76</v>
      </c>
      <c r="B3">
        <v>391</v>
      </c>
      <c r="C3">
        <v>3.7259386315990087E-2</v>
      </c>
    </row>
    <row r="4" spans="1:3" x14ac:dyDescent="0.55000000000000004">
      <c r="A4" s="10" t="s">
        <v>8</v>
      </c>
      <c r="B4">
        <v>437</v>
      </c>
      <c r="C4">
        <v>4.164284352963598E-2</v>
      </c>
    </row>
    <row r="5" spans="1:3" x14ac:dyDescent="0.55000000000000004">
      <c r="A5" s="10" t="s">
        <v>9</v>
      </c>
      <c r="B5">
        <v>564</v>
      </c>
      <c r="C5">
        <v>5.3744997141223556E-2</v>
      </c>
    </row>
    <row r="6" spans="1:3" x14ac:dyDescent="0.55000000000000004">
      <c r="A6" s="10" t="s">
        <v>10</v>
      </c>
      <c r="B6">
        <v>295</v>
      </c>
      <c r="C6">
        <v>2.8111301696207357E-2</v>
      </c>
    </row>
    <row r="7" spans="1:3" x14ac:dyDescent="0.55000000000000004">
      <c r="A7" s="10" t="s">
        <v>11</v>
      </c>
      <c r="B7">
        <v>11</v>
      </c>
      <c r="C7">
        <v>1.0482180293501049E-3</v>
      </c>
    </row>
    <row r="8" spans="1:3" x14ac:dyDescent="0.55000000000000004">
      <c r="A8" s="10" t="s">
        <v>12</v>
      </c>
      <c r="B8">
        <v>534</v>
      </c>
      <c r="C8">
        <v>5.0886220697541451E-2</v>
      </c>
    </row>
    <row r="9" spans="1:3" x14ac:dyDescent="0.55000000000000004">
      <c r="A9" s="10" t="s">
        <v>20</v>
      </c>
      <c r="B9">
        <v>735</v>
      </c>
      <c r="C9">
        <v>7.0040022870211549E-2</v>
      </c>
    </row>
    <row r="10" spans="1:3" x14ac:dyDescent="0.55000000000000004">
      <c r="A10" s="10" t="s">
        <v>18</v>
      </c>
      <c r="B10">
        <v>475</v>
      </c>
      <c r="C10">
        <v>4.5263960358299979E-2</v>
      </c>
    </row>
    <row r="11" spans="1:3" x14ac:dyDescent="0.55000000000000004">
      <c r="A11" s="10" t="s">
        <v>2</v>
      </c>
      <c r="B11">
        <v>6663</v>
      </c>
      <c r="C11">
        <v>0.63493424814179533</v>
      </c>
    </row>
    <row r="12" spans="1:3" x14ac:dyDescent="0.55000000000000004">
      <c r="A12" s="10" t="s">
        <v>17</v>
      </c>
      <c r="B12">
        <v>10494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130-CF85-461E-900F-7DE676347089}">
  <sheetPr>
    <tabColor rgb="FFC00000"/>
  </sheetPr>
  <dimension ref="A1:D49"/>
  <sheetViews>
    <sheetView workbookViewId="0">
      <selection sqref="A1:D49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25</v>
      </c>
      <c r="D2">
        <v>2.3823137030684199E-3</v>
      </c>
    </row>
    <row r="3" spans="1:4" x14ac:dyDescent="0.55000000000000004">
      <c r="A3" t="s">
        <v>1</v>
      </c>
      <c r="B3" s="10" t="s">
        <v>22</v>
      </c>
      <c r="C3">
        <v>154</v>
      </c>
      <c r="D3">
        <v>1.4675052410901468E-2</v>
      </c>
    </row>
    <row r="4" spans="1:4" x14ac:dyDescent="0.55000000000000004">
      <c r="A4" t="s">
        <v>1</v>
      </c>
      <c r="B4" s="10" t="s">
        <v>23</v>
      </c>
      <c r="C4">
        <v>52</v>
      </c>
      <c r="D4">
        <v>4.9552125023823133E-3</v>
      </c>
    </row>
    <row r="5" spans="1:4" x14ac:dyDescent="0.55000000000000004">
      <c r="A5" t="s">
        <v>1</v>
      </c>
      <c r="B5" s="10" t="s">
        <v>25</v>
      </c>
      <c r="C5">
        <v>158</v>
      </c>
      <c r="D5">
        <v>1.5056222603392415E-2</v>
      </c>
    </row>
    <row r="6" spans="1:4" x14ac:dyDescent="0.55000000000000004">
      <c r="A6" t="s">
        <v>76</v>
      </c>
      <c r="B6" s="10" t="s">
        <v>77</v>
      </c>
      <c r="C6">
        <v>102</v>
      </c>
      <c r="D6">
        <v>9.7198399085191532E-3</v>
      </c>
    </row>
    <row r="7" spans="1:4" x14ac:dyDescent="0.55000000000000004">
      <c r="A7" t="s">
        <v>76</v>
      </c>
      <c r="B7" s="10" t="s">
        <v>78</v>
      </c>
      <c r="C7">
        <v>59</v>
      </c>
      <c r="D7">
        <v>5.6222603392414713E-3</v>
      </c>
    </row>
    <row r="8" spans="1:4" x14ac:dyDescent="0.55000000000000004">
      <c r="A8" t="s">
        <v>76</v>
      </c>
      <c r="B8" s="10" t="s">
        <v>79</v>
      </c>
      <c r="C8">
        <v>16</v>
      </c>
      <c r="D8">
        <v>1.5246807699637887E-3</v>
      </c>
    </row>
    <row r="9" spans="1:4" x14ac:dyDescent="0.55000000000000004">
      <c r="A9" t="s">
        <v>76</v>
      </c>
      <c r="B9" s="10" t="s">
        <v>80</v>
      </c>
      <c r="C9">
        <v>122</v>
      </c>
      <c r="D9">
        <v>1.162569087097389E-2</v>
      </c>
    </row>
    <row r="10" spans="1:4" x14ac:dyDescent="0.55000000000000004">
      <c r="A10" t="s">
        <v>76</v>
      </c>
      <c r="B10" s="10" t="s">
        <v>29</v>
      </c>
      <c r="C10">
        <v>92</v>
      </c>
      <c r="D10">
        <v>8.7669144272917859E-3</v>
      </c>
    </row>
    <row r="11" spans="1:4" x14ac:dyDescent="0.55000000000000004">
      <c r="A11" t="s">
        <v>8</v>
      </c>
      <c r="B11" s="10" t="s">
        <v>27</v>
      </c>
      <c r="C11">
        <v>190</v>
      </c>
      <c r="D11">
        <v>1.8105584143319992E-2</v>
      </c>
    </row>
    <row r="12" spans="1:4" x14ac:dyDescent="0.55000000000000004">
      <c r="A12" t="s">
        <v>8</v>
      </c>
      <c r="B12" s="10" t="s">
        <v>28</v>
      </c>
      <c r="C12">
        <v>247</v>
      </c>
      <c r="D12">
        <v>2.3537259386315991E-2</v>
      </c>
    </row>
    <row r="13" spans="1:4" x14ac:dyDescent="0.55000000000000004">
      <c r="A13" t="s">
        <v>9</v>
      </c>
      <c r="B13" s="10" t="s">
        <v>30</v>
      </c>
      <c r="C13">
        <v>95</v>
      </c>
      <c r="D13">
        <v>9.0527920716599961E-3</v>
      </c>
    </row>
    <row r="14" spans="1:4" x14ac:dyDescent="0.55000000000000004">
      <c r="A14" t="s">
        <v>9</v>
      </c>
      <c r="B14" s="10" t="s">
        <v>31</v>
      </c>
      <c r="C14">
        <v>118</v>
      </c>
      <c r="D14">
        <v>1.1244520678482943E-2</v>
      </c>
    </row>
    <row r="15" spans="1:4" x14ac:dyDescent="0.55000000000000004">
      <c r="A15" t="s">
        <v>9</v>
      </c>
      <c r="B15" s="10" t="s">
        <v>32</v>
      </c>
      <c r="C15">
        <v>120</v>
      </c>
      <c r="D15">
        <v>1.1435105774728416E-2</v>
      </c>
    </row>
    <row r="16" spans="1:4" x14ac:dyDescent="0.55000000000000004">
      <c r="A16" t="s">
        <v>9</v>
      </c>
      <c r="B16" s="10" t="s">
        <v>33</v>
      </c>
      <c r="C16">
        <v>88</v>
      </c>
      <c r="D16">
        <v>8.385744234800839E-3</v>
      </c>
    </row>
    <row r="17" spans="1:4" x14ac:dyDescent="0.55000000000000004">
      <c r="A17" t="s">
        <v>9</v>
      </c>
      <c r="B17" s="10" t="s">
        <v>34</v>
      </c>
      <c r="C17">
        <v>12</v>
      </c>
      <c r="D17">
        <v>1.1435105774728416E-3</v>
      </c>
    </row>
    <row r="18" spans="1:4" x14ac:dyDescent="0.55000000000000004">
      <c r="A18" t="s">
        <v>9</v>
      </c>
      <c r="B18" s="10" t="s">
        <v>35</v>
      </c>
      <c r="C18">
        <v>18</v>
      </c>
      <c r="D18">
        <v>1.7152658662092624E-3</v>
      </c>
    </row>
    <row r="19" spans="1:4" x14ac:dyDescent="0.55000000000000004">
      <c r="A19" t="s">
        <v>9</v>
      </c>
      <c r="B19" s="10" t="s">
        <v>36</v>
      </c>
      <c r="C19">
        <v>102</v>
      </c>
      <c r="D19">
        <v>9.7198399085191532E-3</v>
      </c>
    </row>
    <row r="20" spans="1:4" x14ac:dyDescent="0.55000000000000004">
      <c r="A20" t="s">
        <v>9</v>
      </c>
      <c r="B20" s="10" t="s">
        <v>37</v>
      </c>
      <c r="C20">
        <v>11</v>
      </c>
      <c r="D20">
        <v>1.0482180293501049E-3</v>
      </c>
    </row>
    <row r="21" spans="1:4" x14ac:dyDescent="0.55000000000000004">
      <c r="A21" t="s">
        <v>10</v>
      </c>
      <c r="B21" s="10" t="s">
        <v>68</v>
      </c>
      <c r="C21">
        <v>3</v>
      </c>
      <c r="D21">
        <v>2.858776443682104E-4</v>
      </c>
    </row>
    <row r="22" spans="1:4" x14ac:dyDescent="0.55000000000000004">
      <c r="A22" t="s">
        <v>10</v>
      </c>
      <c r="B22" s="10" t="s">
        <v>38</v>
      </c>
      <c r="C22">
        <v>23</v>
      </c>
      <c r="D22">
        <v>2.1917286068229465E-3</v>
      </c>
    </row>
    <row r="23" spans="1:4" x14ac:dyDescent="0.55000000000000004">
      <c r="A23" t="s">
        <v>10</v>
      </c>
      <c r="B23" s="10" t="s">
        <v>81</v>
      </c>
      <c r="C23">
        <v>3</v>
      </c>
      <c r="D23">
        <v>2.858776443682104E-4</v>
      </c>
    </row>
    <row r="24" spans="1:4" x14ac:dyDescent="0.55000000000000004">
      <c r="A24" t="s">
        <v>10</v>
      </c>
      <c r="B24" s="10" t="s">
        <v>41</v>
      </c>
      <c r="C24">
        <v>266</v>
      </c>
      <c r="D24">
        <v>2.5347817800647991E-2</v>
      </c>
    </row>
    <row r="25" spans="1:4" x14ac:dyDescent="0.55000000000000004">
      <c r="A25" t="s">
        <v>11</v>
      </c>
      <c r="B25" s="10" t="s">
        <v>42</v>
      </c>
      <c r="C25">
        <v>3</v>
      </c>
      <c r="D25">
        <v>2.858776443682104E-4</v>
      </c>
    </row>
    <row r="26" spans="1:4" x14ac:dyDescent="0.55000000000000004">
      <c r="A26" t="s">
        <v>11</v>
      </c>
      <c r="B26" s="10" t="s">
        <v>43</v>
      </c>
      <c r="C26">
        <v>6</v>
      </c>
      <c r="D26">
        <v>5.717552887364208E-4</v>
      </c>
    </row>
    <row r="27" spans="1:4" x14ac:dyDescent="0.55000000000000004">
      <c r="A27" t="s">
        <v>11</v>
      </c>
      <c r="B27" s="10" t="s">
        <v>47</v>
      </c>
      <c r="C27">
        <v>1</v>
      </c>
      <c r="D27">
        <v>9.5292548122736796E-5</v>
      </c>
    </row>
    <row r="28" spans="1:4" x14ac:dyDescent="0.55000000000000004">
      <c r="A28" t="s">
        <v>11</v>
      </c>
      <c r="B28" s="10" t="s">
        <v>65</v>
      </c>
      <c r="C28">
        <v>1</v>
      </c>
      <c r="D28">
        <v>9.5292548122736796E-5</v>
      </c>
    </row>
    <row r="29" spans="1:4" x14ac:dyDescent="0.55000000000000004">
      <c r="A29" t="s">
        <v>12</v>
      </c>
      <c r="B29" s="10" t="s">
        <v>48</v>
      </c>
      <c r="C29">
        <v>374</v>
      </c>
      <c r="D29">
        <v>3.5639412997903561E-2</v>
      </c>
    </row>
    <row r="30" spans="1:4" x14ac:dyDescent="0.55000000000000004">
      <c r="A30" t="s">
        <v>12</v>
      </c>
      <c r="B30" s="10" t="s">
        <v>49</v>
      </c>
      <c r="C30">
        <v>1</v>
      </c>
      <c r="D30">
        <v>9.5292548122736796E-5</v>
      </c>
    </row>
    <row r="31" spans="1:4" x14ac:dyDescent="0.55000000000000004">
      <c r="A31" t="s">
        <v>12</v>
      </c>
      <c r="B31" s="10" t="s">
        <v>50</v>
      </c>
      <c r="C31">
        <v>32</v>
      </c>
      <c r="D31">
        <v>3.0493615399275775E-3</v>
      </c>
    </row>
    <row r="32" spans="1:4" x14ac:dyDescent="0.55000000000000004">
      <c r="A32" t="s">
        <v>12</v>
      </c>
      <c r="B32" s="10" t="s">
        <v>51</v>
      </c>
      <c r="C32">
        <v>127</v>
      </c>
      <c r="D32">
        <v>1.2102153611587573E-2</v>
      </c>
    </row>
    <row r="33" spans="1:4" x14ac:dyDescent="0.55000000000000004">
      <c r="A33" t="s">
        <v>20</v>
      </c>
      <c r="B33" s="10" t="s">
        <v>52</v>
      </c>
      <c r="C33">
        <v>1</v>
      </c>
      <c r="D33">
        <v>9.5292548122736796E-5</v>
      </c>
    </row>
    <row r="34" spans="1:4" x14ac:dyDescent="0.55000000000000004">
      <c r="A34" t="s">
        <v>20</v>
      </c>
      <c r="B34" s="10" t="s">
        <v>53</v>
      </c>
      <c r="C34">
        <v>105</v>
      </c>
      <c r="D34">
        <v>1.0005717552887363E-2</v>
      </c>
    </row>
    <row r="35" spans="1:4" x14ac:dyDescent="0.55000000000000004">
      <c r="A35" t="s">
        <v>20</v>
      </c>
      <c r="B35" s="10" t="s">
        <v>67</v>
      </c>
      <c r="C35">
        <v>4</v>
      </c>
      <c r="D35">
        <v>3.8117019249094718E-4</v>
      </c>
    </row>
    <row r="36" spans="1:4" x14ac:dyDescent="0.55000000000000004">
      <c r="A36" t="s">
        <v>20</v>
      </c>
      <c r="B36" s="10" t="s">
        <v>54</v>
      </c>
      <c r="C36">
        <v>66</v>
      </c>
      <c r="D36">
        <v>6.2893081761006293E-3</v>
      </c>
    </row>
    <row r="37" spans="1:4" x14ac:dyDescent="0.55000000000000004">
      <c r="A37" t="s">
        <v>20</v>
      </c>
      <c r="B37" s="10" t="s">
        <v>55</v>
      </c>
      <c r="C37">
        <v>26</v>
      </c>
      <c r="D37">
        <v>2.4776062511911567E-3</v>
      </c>
    </row>
    <row r="38" spans="1:4" x14ac:dyDescent="0.55000000000000004">
      <c r="A38" t="s">
        <v>20</v>
      </c>
      <c r="B38" s="10" t="s">
        <v>20</v>
      </c>
      <c r="C38">
        <v>405</v>
      </c>
      <c r="D38">
        <v>3.8593481989708404E-2</v>
      </c>
    </row>
    <row r="39" spans="1:4" x14ac:dyDescent="0.55000000000000004">
      <c r="A39" t="s">
        <v>20</v>
      </c>
      <c r="B39" s="10" t="s">
        <v>75</v>
      </c>
      <c r="C39">
        <v>128</v>
      </c>
      <c r="D39">
        <v>1.219744615971031E-2</v>
      </c>
    </row>
    <row r="40" spans="1:4" x14ac:dyDescent="0.55000000000000004">
      <c r="A40" t="s">
        <v>18</v>
      </c>
      <c r="B40" s="10" t="s">
        <v>56</v>
      </c>
      <c r="C40">
        <v>33</v>
      </c>
      <c r="D40">
        <v>3.1446540880503146E-3</v>
      </c>
    </row>
    <row r="41" spans="1:4" x14ac:dyDescent="0.55000000000000004">
      <c r="A41" t="s">
        <v>18</v>
      </c>
      <c r="B41" s="10" t="s">
        <v>57</v>
      </c>
      <c r="C41">
        <v>30</v>
      </c>
      <c r="D41">
        <v>2.858776443682104E-3</v>
      </c>
    </row>
    <row r="42" spans="1:4" x14ac:dyDescent="0.55000000000000004">
      <c r="A42" t="s">
        <v>18</v>
      </c>
      <c r="B42" s="10" t="s">
        <v>58</v>
      </c>
      <c r="C42">
        <v>196</v>
      </c>
      <c r="D42">
        <v>1.8677339432056413E-2</v>
      </c>
    </row>
    <row r="43" spans="1:4" x14ac:dyDescent="0.55000000000000004">
      <c r="A43" t="s">
        <v>18</v>
      </c>
      <c r="B43" s="10" t="s">
        <v>59</v>
      </c>
      <c r="C43">
        <v>46</v>
      </c>
      <c r="D43">
        <v>4.383457213645893E-3</v>
      </c>
    </row>
    <row r="44" spans="1:4" x14ac:dyDescent="0.55000000000000004">
      <c r="A44" t="s">
        <v>18</v>
      </c>
      <c r="B44" s="10" t="s">
        <v>69</v>
      </c>
      <c r="C44">
        <v>1</v>
      </c>
      <c r="D44">
        <v>9.5292548122736796E-5</v>
      </c>
    </row>
    <row r="45" spans="1:4" x14ac:dyDescent="0.55000000000000004">
      <c r="A45" t="s">
        <v>18</v>
      </c>
      <c r="B45" s="10" t="s">
        <v>60</v>
      </c>
      <c r="C45">
        <v>3</v>
      </c>
      <c r="D45">
        <v>2.858776443682104E-4</v>
      </c>
    </row>
    <row r="46" spans="1:4" x14ac:dyDescent="0.55000000000000004">
      <c r="A46" t="s">
        <v>18</v>
      </c>
      <c r="B46" s="10" t="s">
        <v>61</v>
      </c>
      <c r="C46">
        <v>54</v>
      </c>
      <c r="D46">
        <v>5.1457975986277877E-3</v>
      </c>
    </row>
    <row r="47" spans="1:4" x14ac:dyDescent="0.55000000000000004">
      <c r="A47" t="s">
        <v>18</v>
      </c>
      <c r="B47" s="10" t="s">
        <v>62</v>
      </c>
      <c r="C47">
        <v>112</v>
      </c>
      <c r="D47">
        <v>1.0672765389746522E-2</v>
      </c>
    </row>
    <row r="48" spans="1:4" x14ac:dyDescent="0.55000000000000004">
      <c r="A48" t="s">
        <v>2</v>
      </c>
      <c r="B48" s="10" t="s">
        <v>63</v>
      </c>
      <c r="C48">
        <v>6663</v>
      </c>
      <c r="D48">
        <v>0.63493424814179533</v>
      </c>
    </row>
    <row r="49" spans="1:4" x14ac:dyDescent="0.55000000000000004">
      <c r="A49" t="s">
        <v>17</v>
      </c>
      <c r="B49" s="10"/>
      <c r="C49">
        <v>10494</v>
      </c>
      <c r="D4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8B0B-1528-4422-9E96-9EB92BBFB9DD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1113</v>
      </c>
      <c r="C2">
        <v>3.904030306219089E-2</v>
      </c>
    </row>
    <row r="3" spans="1:3" x14ac:dyDescent="0.55000000000000004">
      <c r="A3" s="10" t="s">
        <v>76</v>
      </c>
      <c r="B3">
        <v>1018</v>
      </c>
      <c r="C3">
        <v>3.5708022028131468E-2</v>
      </c>
    </row>
    <row r="4" spans="1:3" x14ac:dyDescent="0.55000000000000004">
      <c r="A4" s="10" t="s">
        <v>8</v>
      </c>
      <c r="B4">
        <v>589</v>
      </c>
      <c r="C4">
        <v>2.0660142411168404E-2</v>
      </c>
    </row>
    <row r="5" spans="1:3" x14ac:dyDescent="0.55000000000000004">
      <c r="A5" s="10" t="s">
        <v>9</v>
      </c>
      <c r="B5">
        <v>1410</v>
      </c>
      <c r="C5">
        <v>4.9458065873934545E-2</v>
      </c>
    </row>
    <row r="6" spans="1:3" x14ac:dyDescent="0.55000000000000004">
      <c r="A6" s="10" t="s">
        <v>10</v>
      </c>
      <c r="B6">
        <v>1269</v>
      </c>
      <c r="C6">
        <v>4.4512259286541095E-2</v>
      </c>
    </row>
    <row r="7" spans="1:3" x14ac:dyDescent="0.55000000000000004">
      <c r="A7" s="10" t="s">
        <v>11</v>
      </c>
      <c r="B7">
        <v>251</v>
      </c>
      <c r="C7">
        <v>8.8042372584096248E-3</v>
      </c>
    </row>
    <row r="8" spans="1:3" x14ac:dyDescent="0.55000000000000004">
      <c r="A8" s="10" t="s">
        <v>12</v>
      </c>
      <c r="B8">
        <v>889</v>
      </c>
      <c r="C8">
        <v>3.1183135150303413E-2</v>
      </c>
    </row>
    <row r="9" spans="1:3" x14ac:dyDescent="0.55000000000000004">
      <c r="A9" s="10" t="s">
        <v>20</v>
      </c>
      <c r="B9">
        <v>1575</v>
      </c>
      <c r="C9">
        <v>5.5245711880458799E-2</v>
      </c>
    </row>
    <row r="10" spans="1:3" x14ac:dyDescent="0.55000000000000004">
      <c r="A10" s="10" t="s">
        <v>18</v>
      </c>
      <c r="B10">
        <v>1102</v>
      </c>
      <c r="C10">
        <v>3.865445999508927E-2</v>
      </c>
    </row>
    <row r="11" spans="1:3" x14ac:dyDescent="0.55000000000000004">
      <c r="A11" s="10" t="s">
        <v>2</v>
      </c>
      <c r="B11">
        <v>19293</v>
      </c>
      <c r="C11">
        <v>0.67673366305377247</v>
      </c>
    </row>
    <row r="12" spans="1:3" x14ac:dyDescent="0.55000000000000004">
      <c r="A12" s="10" t="s">
        <v>17</v>
      </c>
      <c r="B12">
        <v>28509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F0C1-B430-427F-ABD9-5B26A4A65443}">
  <sheetPr>
    <tabColor rgb="FFC00000"/>
  </sheetPr>
  <dimension ref="A1:D59"/>
  <sheetViews>
    <sheetView workbookViewId="0">
      <selection sqref="A1:D59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53</v>
      </c>
      <c r="D2">
        <v>1.8590620505805184E-3</v>
      </c>
    </row>
    <row r="3" spans="1:4" x14ac:dyDescent="0.55000000000000004">
      <c r="A3" t="s">
        <v>1</v>
      </c>
      <c r="B3" s="10" t="s">
        <v>22</v>
      </c>
      <c r="C3">
        <v>342</v>
      </c>
      <c r="D3">
        <v>1.1996211722613911E-2</v>
      </c>
    </row>
    <row r="4" spans="1:4" x14ac:dyDescent="0.55000000000000004">
      <c r="A4" t="s">
        <v>1</v>
      </c>
      <c r="B4" s="10" t="s">
        <v>23</v>
      </c>
      <c r="C4">
        <v>200</v>
      </c>
      <c r="D4">
        <v>7.0153284927566735E-3</v>
      </c>
    </row>
    <row r="5" spans="1:4" x14ac:dyDescent="0.55000000000000004">
      <c r="A5" t="s">
        <v>1</v>
      </c>
      <c r="B5" s="10" t="s">
        <v>24</v>
      </c>
      <c r="C5">
        <v>21</v>
      </c>
      <c r="D5">
        <v>7.3660949173945075E-4</v>
      </c>
    </row>
    <row r="6" spans="1:4" x14ac:dyDescent="0.55000000000000004">
      <c r="A6" t="s">
        <v>1</v>
      </c>
      <c r="B6" s="10" t="s">
        <v>25</v>
      </c>
      <c r="C6">
        <v>492</v>
      </c>
      <c r="D6">
        <v>1.7257708092181415E-2</v>
      </c>
    </row>
    <row r="7" spans="1:4" x14ac:dyDescent="0.55000000000000004">
      <c r="A7" t="s">
        <v>1</v>
      </c>
      <c r="B7" s="10" t="s">
        <v>26</v>
      </c>
      <c r="C7">
        <v>5</v>
      </c>
      <c r="D7">
        <v>1.7538321231891683E-4</v>
      </c>
    </row>
    <row r="8" spans="1:4" x14ac:dyDescent="0.55000000000000004">
      <c r="A8" t="s">
        <v>76</v>
      </c>
      <c r="B8" s="10" t="s">
        <v>77</v>
      </c>
      <c r="C8">
        <v>190</v>
      </c>
      <c r="D8">
        <v>6.6645620681188393E-3</v>
      </c>
    </row>
    <row r="9" spans="1:4" x14ac:dyDescent="0.55000000000000004">
      <c r="A9" t="s">
        <v>76</v>
      </c>
      <c r="B9" s="10" t="s">
        <v>78</v>
      </c>
      <c r="C9">
        <v>194</v>
      </c>
      <c r="D9">
        <v>6.8048686379739735E-3</v>
      </c>
    </row>
    <row r="10" spans="1:4" x14ac:dyDescent="0.55000000000000004">
      <c r="A10" t="s">
        <v>76</v>
      </c>
      <c r="B10" s="10" t="s">
        <v>79</v>
      </c>
      <c r="C10">
        <v>80</v>
      </c>
      <c r="D10">
        <v>2.8061313971026692E-3</v>
      </c>
    </row>
    <row r="11" spans="1:4" x14ac:dyDescent="0.55000000000000004">
      <c r="A11" t="s">
        <v>76</v>
      </c>
      <c r="B11" s="10" t="s">
        <v>80</v>
      </c>
      <c r="C11">
        <v>303</v>
      </c>
      <c r="D11">
        <v>1.062822266652636E-2</v>
      </c>
    </row>
    <row r="12" spans="1:4" x14ac:dyDescent="0.55000000000000004">
      <c r="A12" t="s">
        <v>76</v>
      </c>
      <c r="B12" s="10" t="s">
        <v>29</v>
      </c>
      <c r="C12">
        <v>251</v>
      </c>
      <c r="D12">
        <v>8.8042372584096248E-3</v>
      </c>
    </row>
    <row r="13" spans="1:4" x14ac:dyDescent="0.55000000000000004">
      <c r="A13" t="s">
        <v>8</v>
      </c>
      <c r="B13" s="10" t="s">
        <v>27</v>
      </c>
      <c r="C13">
        <v>160</v>
      </c>
      <c r="D13">
        <v>5.6122627942053385E-3</v>
      </c>
    </row>
    <row r="14" spans="1:4" x14ac:dyDescent="0.55000000000000004">
      <c r="A14" t="s">
        <v>8</v>
      </c>
      <c r="B14" s="10" t="s">
        <v>28</v>
      </c>
      <c r="C14">
        <v>429</v>
      </c>
      <c r="D14">
        <v>1.5047879616963064E-2</v>
      </c>
    </row>
    <row r="15" spans="1:4" x14ac:dyDescent="0.55000000000000004">
      <c r="A15" t="s">
        <v>9</v>
      </c>
      <c r="B15" s="10" t="s">
        <v>30</v>
      </c>
      <c r="C15">
        <v>383</v>
      </c>
      <c r="D15">
        <v>1.343435406362903E-2</v>
      </c>
    </row>
    <row r="16" spans="1:4" x14ac:dyDescent="0.55000000000000004">
      <c r="A16" t="s">
        <v>9</v>
      </c>
      <c r="B16" s="10" t="s">
        <v>31</v>
      </c>
      <c r="C16">
        <v>289</v>
      </c>
      <c r="D16">
        <v>1.0137149672033392E-2</v>
      </c>
    </row>
    <row r="17" spans="1:4" x14ac:dyDescent="0.55000000000000004">
      <c r="A17" t="s">
        <v>9</v>
      </c>
      <c r="B17" s="10" t="s">
        <v>32</v>
      </c>
      <c r="C17">
        <v>176</v>
      </c>
      <c r="D17">
        <v>6.1734890736258726E-3</v>
      </c>
    </row>
    <row r="18" spans="1:4" x14ac:dyDescent="0.55000000000000004">
      <c r="A18" t="s">
        <v>9</v>
      </c>
      <c r="B18" s="10" t="s">
        <v>33</v>
      </c>
      <c r="C18">
        <v>120</v>
      </c>
      <c r="D18">
        <v>4.2091970956540043E-3</v>
      </c>
    </row>
    <row r="19" spans="1:4" x14ac:dyDescent="0.55000000000000004">
      <c r="A19" t="s">
        <v>9</v>
      </c>
      <c r="B19" s="10" t="s">
        <v>34</v>
      </c>
      <c r="C19">
        <v>147</v>
      </c>
      <c r="D19">
        <v>5.1562664421761547E-3</v>
      </c>
    </row>
    <row r="20" spans="1:4" x14ac:dyDescent="0.55000000000000004">
      <c r="A20" t="s">
        <v>9</v>
      </c>
      <c r="B20" s="10" t="s">
        <v>35</v>
      </c>
      <c r="C20">
        <v>75</v>
      </c>
      <c r="D20">
        <v>2.6307481847837526E-3</v>
      </c>
    </row>
    <row r="21" spans="1:4" x14ac:dyDescent="0.55000000000000004">
      <c r="A21" t="s">
        <v>9</v>
      </c>
      <c r="B21" s="10" t="s">
        <v>36</v>
      </c>
      <c r="C21">
        <v>201</v>
      </c>
      <c r="D21">
        <v>7.0504051352204564E-3</v>
      </c>
    </row>
    <row r="22" spans="1:4" x14ac:dyDescent="0.55000000000000004">
      <c r="A22" t="s">
        <v>9</v>
      </c>
      <c r="B22" s="10" t="s">
        <v>37</v>
      </c>
      <c r="C22">
        <v>19</v>
      </c>
      <c r="D22">
        <v>6.6645620681188397E-4</v>
      </c>
    </row>
    <row r="23" spans="1:4" x14ac:dyDescent="0.55000000000000004">
      <c r="A23" t="s">
        <v>10</v>
      </c>
      <c r="B23" s="10" t="s">
        <v>68</v>
      </c>
      <c r="C23">
        <v>70</v>
      </c>
      <c r="D23">
        <v>2.4553649724648355E-3</v>
      </c>
    </row>
    <row r="24" spans="1:4" x14ac:dyDescent="0.55000000000000004">
      <c r="A24" t="s">
        <v>10</v>
      </c>
      <c r="B24" s="10" t="s">
        <v>38</v>
      </c>
      <c r="C24">
        <v>89</v>
      </c>
      <c r="D24">
        <v>3.1218211792767197E-3</v>
      </c>
    </row>
    <row r="25" spans="1:4" x14ac:dyDescent="0.55000000000000004">
      <c r="A25" t="s">
        <v>10</v>
      </c>
      <c r="B25" s="10" t="s">
        <v>64</v>
      </c>
      <c r="C25">
        <v>44</v>
      </c>
      <c r="D25">
        <v>1.5433722684064682E-3</v>
      </c>
    </row>
    <row r="26" spans="1:4" x14ac:dyDescent="0.55000000000000004">
      <c r="A26" t="s">
        <v>10</v>
      </c>
      <c r="B26" s="10" t="s">
        <v>39</v>
      </c>
      <c r="C26">
        <v>3</v>
      </c>
      <c r="D26">
        <v>1.0522992739135009E-4</v>
      </c>
    </row>
    <row r="27" spans="1:4" x14ac:dyDescent="0.55000000000000004">
      <c r="A27" t="s">
        <v>10</v>
      </c>
      <c r="B27" s="10" t="s">
        <v>81</v>
      </c>
      <c r="C27">
        <v>10</v>
      </c>
      <c r="D27">
        <v>3.5076642463783365E-4</v>
      </c>
    </row>
    <row r="28" spans="1:4" x14ac:dyDescent="0.55000000000000004">
      <c r="A28" t="s">
        <v>10</v>
      </c>
      <c r="B28" s="10" t="s">
        <v>82</v>
      </c>
      <c r="C28">
        <v>41</v>
      </c>
      <c r="D28">
        <v>1.4381423410151179E-3</v>
      </c>
    </row>
    <row r="29" spans="1:4" x14ac:dyDescent="0.55000000000000004">
      <c r="A29" t="s">
        <v>10</v>
      </c>
      <c r="B29" s="10" t="s">
        <v>40</v>
      </c>
      <c r="C29">
        <v>6</v>
      </c>
      <c r="D29">
        <v>2.1045985478270019E-4</v>
      </c>
    </row>
    <row r="30" spans="1:4" x14ac:dyDescent="0.55000000000000004">
      <c r="A30" t="s">
        <v>10</v>
      </c>
      <c r="B30" s="10" t="s">
        <v>41</v>
      </c>
      <c r="C30">
        <v>1006</v>
      </c>
      <c r="D30">
        <v>3.528710231856607E-2</v>
      </c>
    </row>
    <row r="31" spans="1:4" x14ac:dyDescent="0.55000000000000004">
      <c r="A31" t="s">
        <v>11</v>
      </c>
      <c r="B31" s="10" t="s">
        <v>42</v>
      </c>
      <c r="C31">
        <v>175</v>
      </c>
      <c r="D31">
        <v>6.1384124311620889E-3</v>
      </c>
    </row>
    <row r="32" spans="1:4" x14ac:dyDescent="0.55000000000000004">
      <c r="A32" t="s">
        <v>11</v>
      </c>
      <c r="B32" s="10" t="s">
        <v>43</v>
      </c>
      <c r="C32">
        <v>39</v>
      </c>
      <c r="D32">
        <v>1.3679890560875513E-3</v>
      </c>
    </row>
    <row r="33" spans="1:4" x14ac:dyDescent="0.55000000000000004">
      <c r="A33" t="s">
        <v>11</v>
      </c>
      <c r="B33" s="10" t="s">
        <v>44</v>
      </c>
      <c r="C33">
        <v>5</v>
      </c>
      <c r="D33">
        <v>1.7538321231891683E-4</v>
      </c>
    </row>
    <row r="34" spans="1:4" x14ac:dyDescent="0.55000000000000004">
      <c r="A34" t="s">
        <v>11</v>
      </c>
      <c r="B34" s="10" t="s">
        <v>70</v>
      </c>
      <c r="C34">
        <v>1</v>
      </c>
      <c r="D34">
        <v>3.5076642463783367E-5</v>
      </c>
    </row>
    <row r="35" spans="1:4" x14ac:dyDescent="0.55000000000000004">
      <c r="A35" t="s">
        <v>11</v>
      </c>
      <c r="B35" s="10" t="s">
        <v>46</v>
      </c>
      <c r="C35">
        <v>12</v>
      </c>
      <c r="D35">
        <v>4.2091970956540037E-4</v>
      </c>
    </row>
    <row r="36" spans="1:4" x14ac:dyDescent="0.55000000000000004">
      <c r="A36" t="s">
        <v>11</v>
      </c>
      <c r="B36" s="10" t="s">
        <v>47</v>
      </c>
      <c r="C36">
        <v>4</v>
      </c>
      <c r="D36">
        <v>1.4030656985513347E-4</v>
      </c>
    </row>
    <row r="37" spans="1:4" x14ac:dyDescent="0.55000000000000004">
      <c r="A37" t="s">
        <v>11</v>
      </c>
      <c r="B37" s="10" t="s">
        <v>65</v>
      </c>
      <c r="C37">
        <v>7</v>
      </c>
      <c r="D37">
        <v>2.4553649724648355E-4</v>
      </c>
    </row>
    <row r="38" spans="1:4" x14ac:dyDescent="0.55000000000000004">
      <c r="A38" t="s">
        <v>11</v>
      </c>
      <c r="B38" s="10" t="s">
        <v>66</v>
      </c>
      <c r="C38">
        <v>8</v>
      </c>
      <c r="D38">
        <v>2.8061313971026693E-4</v>
      </c>
    </row>
    <row r="39" spans="1:4" x14ac:dyDescent="0.55000000000000004">
      <c r="A39" t="s">
        <v>12</v>
      </c>
      <c r="B39" s="10" t="s">
        <v>48</v>
      </c>
      <c r="C39">
        <v>657</v>
      </c>
      <c r="D39">
        <v>2.3045354098705673E-2</v>
      </c>
    </row>
    <row r="40" spans="1:4" x14ac:dyDescent="0.55000000000000004">
      <c r="A40" t="s">
        <v>12</v>
      </c>
      <c r="B40" s="10" t="s">
        <v>49</v>
      </c>
      <c r="C40">
        <v>9</v>
      </c>
      <c r="D40">
        <v>3.1568978217405032E-4</v>
      </c>
    </row>
    <row r="41" spans="1:4" x14ac:dyDescent="0.55000000000000004">
      <c r="A41" t="s">
        <v>12</v>
      </c>
      <c r="B41" s="10" t="s">
        <v>50</v>
      </c>
      <c r="C41">
        <v>51</v>
      </c>
      <c r="D41">
        <v>1.7889087656529517E-3</v>
      </c>
    </row>
    <row r="42" spans="1:4" x14ac:dyDescent="0.55000000000000004">
      <c r="A42" t="s">
        <v>12</v>
      </c>
      <c r="B42" s="10" t="s">
        <v>51</v>
      </c>
      <c r="C42">
        <v>172</v>
      </c>
      <c r="D42">
        <v>6.0331825037707393E-3</v>
      </c>
    </row>
    <row r="43" spans="1:4" x14ac:dyDescent="0.55000000000000004">
      <c r="A43" t="s">
        <v>20</v>
      </c>
      <c r="B43" s="10" t="s">
        <v>52</v>
      </c>
      <c r="C43">
        <v>56</v>
      </c>
      <c r="D43">
        <v>1.9642919779718684E-3</v>
      </c>
    </row>
    <row r="44" spans="1:4" x14ac:dyDescent="0.55000000000000004">
      <c r="A44" t="s">
        <v>20</v>
      </c>
      <c r="B44" s="10" t="s">
        <v>53</v>
      </c>
      <c r="C44">
        <v>395</v>
      </c>
      <c r="D44">
        <v>1.385527377319443E-2</v>
      </c>
    </row>
    <row r="45" spans="1:4" x14ac:dyDescent="0.55000000000000004">
      <c r="A45" t="s">
        <v>20</v>
      </c>
      <c r="B45" s="10" t="s">
        <v>67</v>
      </c>
      <c r="C45">
        <v>22</v>
      </c>
      <c r="D45">
        <v>7.7168613420323408E-4</v>
      </c>
    </row>
    <row r="46" spans="1:4" x14ac:dyDescent="0.55000000000000004">
      <c r="A46" t="s">
        <v>20</v>
      </c>
      <c r="B46" s="10" t="s">
        <v>54</v>
      </c>
      <c r="C46">
        <v>211</v>
      </c>
      <c r="D46">
        <v>7.4011715598582906E-3</v>
      </c>
    </row>
    <row r="47" spans="1:4" x14ac:dyDescent="0.55000000000000004">
      <c r="A47" t="s">
        <v>20</v>
      </c>
      <c r="B47" s="10" t="s">
        <v>71</v>
      </c>
      <c r="C47">
        <v>17</v>
      </c>
      <c r="D47">
        <v>5.963029218843172E-4</v>
      </c>
    </row>
    <row r="48" spans="1:4" x14ac:dyDescent="0.55000000000000004">
      <c r="A48" t="s">
        <v>20</v>
      </c>
      <c r="B48" s="10" t="s">
        <v>55</v>
      </c>
      <c r="C48">
        <v>32</v>
      </c>
      <c r="D48">
        <v>1.1224525588410677E-3</v>
      </c>
    </row>
    <row r="49" spans="1:4" x14ac:dyDescent="0.55000000000000004">
      <c r="A49" t="s">
        <v>20</v>
      </c>
      <c r="B49" s="10" t="s">
        <v>20</v>
      </c>
      <c r="C49">
        <v>714</v>
      </c>
      <c r="D49">
        <v>2.5044722719141325E-2</v>
      </c>
    </row>
    <row r="50" spans="1:4" x14ac:dyDescent="0.55000000000000004">
      <c r="A50" t="s">
        <v>20</v>
      </c>
      <c r="B50" s="10" t="s">
        <v>75</v>
      </c>
      <c r="C50">
        <v>128</v>
      </c>
      <c r="D50">
        <v>4.4898102353642709E-3</v>
      </c>
    </row>
    <row r="51" spans="1:4" x14ac:dyDescent="0.55000000000000004">
      <c r="A51" t="s">
        <v>18</v>
      </c>
      <c r="B51" s="10" t="s">
        <v>56</v>
      </c>
      <c r="C51">
        <v>10</v>
      </c>
      <c r="D51">
        <v>3.5076642463783365E-4</v>
      </c>
    </row>
    <row r="52" spans="1:4" x14ac:dyDescent="0.55000000000000004">
      <c r="A52" t="s">
        <v>18</v>
      </c>
      <c r="B52" s="10" t="s">
        <v>57</v>
      </c>
      <c r="C52">
        <v>106</v>
      </c>
      <c r="D52">
        <v>3.7181241011610367E-3</v>
      </c>
    </row>
    <row r="53" spans="1:4" x14ac:dyDescent="0.55000000000000004">
      <c r="A53" t="s">
        <v>18</v>
      </c>
      <c r="B53" s="10" t="s">
        <v>58</v>
      </c>
      <c r="C53">
        <v>396</v>
      </c>
      <c r="D53">
        <v>1.3890350415658214E-2</v>
      </c>
    </row>
    <row r="54" spans="1:4" x14ac:dyDescent="0.55000000000000004">
      <c r="A54" t="s">
        <v>18</v>
      </c>
      <c r="B54" s="10" t="s">
        <v>59</v>
      </c>
      <c r="C54">
        <v>163</v>
      </c>
      <c r="D54">
        <v>5.7174927215966889E-3</v>
      </c>
    </row>
    <row r="55" spans="1:4" x14ac:dyDescent="0.55000000000000004">
      <c r="A55" t="s">
        <v>18</v>
      </c>
      <c r="B55" s="10" t="s">
        <v>69</v>
      </c>
      <c r="C55">
        <v>1</v>
      </c>
      <c r="D55">
        <v>3.5076642463783367E-5</v>
      </c>
    </row>
    <row r="56" spans="1:4" x14ac:dyDescent="0.55000000000000004">
      <c r="A56" t="s">
        <v>18</v>
      </c>
      <c r="B56" s="10" t="s">
        <v>61</v>
      </c>
      <c r="C56">
        <v>103</v>
      </c>
      <c r="D56">
        <v>3.6128941737696867E-3</v>
      </c>
    </row>
    <row r="57" spans="1:4" x14ac:dyDescent="0.55000000000000004">
      <c r="A57" t="s">
        <v>18</v>
      </c>
      <c r="B57" s="10" t="s">
        <v>62</v>
      </c>
      <c r="C57">
        <v>323</v>
      </c>
      <c r="D57">
        <v>1.1329755515802028E-2</v>
      </c>
    </row>
    <row r="58" spans="1:4" x14ac:dyDescent="0.55000000000000004">
      <c r="A58" t="s">
        <v>2</v>
      </c>
      <c r="B58" s="10" t="s">
        <v>63</v>
      </c>
      <c r="C58">
        <v>19293</v>
      </c>
      <c r="D58">
        <v>0.67673366305377247</v>
      </c>
    </row>
    <row r="59" spans="1:4" x14ac:dyDescent="0.55000000000000004">
      <c r="A59" t="s">
        <v>17</v>
      </c>
      <c r="B59" s="10"/>
      <c r="C59">
        <v>28509</v>
      </c>
      <c r="D5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76B4-F7E1-40A6-BF5B-90E73B67106E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72</v>
      </c>
      <c r="C2">
        <v>3.5121951219512199E-2</v>
      </c>
    </row>
    <row r="3" spans="1:3" x14ac:dyDescent="0.55000000000000004">
      <c r="A3" s="10" t="s">
        <v>76</v>
      </c>
      <c r="B3">
        <v>126</v>
      </c>
      <c r="C3">
        <v>6.1463414634146341E-2</v>
      </c>
    </row>
    <row r="4" spans="1:3" x14ac:dyDescent="0.55000000000000004">
      <c r="A4" s="10" t="s">
        <v>8</v>
      </c>
      <c r="B4">
        <v>57</v>
      </c>
      <c r="C4">
        <v>2.7804878048780488E-2</v>
      </c>
    </row>
    <row r="5" spans="1:3" x14ac:dyDescent="0.55000000000000004">
      <c r="A5" s="10" t="s">
        <v>9</v>
      </c>
      <c r="B5">
        <v>258</v>
      </c>
      <c r="C5">
        <v>0.12585365853658537</v>
      </c>
    </row>
    <row r="6" spans="1:3" x14ac:dyDescent="0.55000000000000004">
      <c r="A6" s="10" t="s">
        <v>10</v>
      </c>
      <c r="B6">
        <v>100</v>
      </c>
      <c r="C6">
        <v>4.878048780487805E-2</v>
      </c>
    </row>
    <row r="7" spans="1:3" x14ac:dyDescent="0.55000000000000004">
      <c r="A7" s="10" t="s">
        <v>11</v>
      </c>
      <c r="B7">
        <v>5</v>
      </c>
      <c r="C7">
        <v>2.4390243902439024E-3</v>
      </c>
    </row>
    <row r="8" spans="1:3" x14ac:dyDescent="0.55000000000000004">
      <c r="A8" s="10" t="s">
        <v>12</v>
      </c>
      <c r="B8">
        <v>131</v>
      </c>
      <c r="C8">
        <v>6.3902439024390245E-2</v>
      </c>
    </row>
    <row r="9" spans="1:3" x14ac:dyDescent="0.55000000000000004">
      <c r="A9" s="10" t="s">
        <v>20</v>
      </c>
      <c r="B9">
        <v>168</v>
      </c>
      <c r="C9">
        <v>8.1951219512195125E-2</v>
      </c>
    </row>
    <row r="10" spans="1:3" x14ac:dyDescent="0.55000000000000004">
      <c r="A10" s="10" t="s">
        <v>18</v>
      </c>
      <c r="B10">
        <v>130</v>
      </c>
      <c r="C10">
        <v>6.3414634146341464E-2</v>
      </c>
    </row>
    <row r="11" spans="1:3" x14ac:dyDescent="0.55000000000000004">
      <c r="A11" s="10" t="s">
        <v>2</v>
      </c>
      <c r="B11">
        <v>1003</v>
      </c>
      <c r="C11">
        <v>0.48926829268292682</v>
      </c>
    </row>
    <row r="12" spans="1:3" x14ac:dyDescent="0.55000000000000004">
      <c r="A12" s="10" t="s">
        <v>17</v>
      </c>
      <c r="B12">
        <v>2050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C8BA-FE25-4754-8903-844E911B346E}">
  <sheetPr>
    <tabColor rgb="FFC00000"/>
  </sheetPr>
  <dimension ref="A1:D43"/>
  <sheetViews>
    <sheetView workbookViewId="0">
      <selection sqref="A1:D43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8</v>
      </c>
      <c r="D2">
        <v>3.9024390243902439E-3</v>
      </c>
    </row>
    <row r="3" spans="1:4" x14ac:dyDescent="0.55000000000000004">
      <c r="A3" t="s">
        <v>1</v>
      </c>
      <c r="B3" s="10" t="s">
        <v>22</v>
      </c>
      <c r="C3">
        <v>23</v>
      </c>
      <c r="D3">
        <v>1.1219512195121951E-2</v>
      </c>
    </row>
    <row r="4" spans="1:4" x14ac:dyDescent="0.55000000000000004">
      <c r="A4" t="s">
        <v>1</v>
      </c>
      <c r="B4" s="10" t="s">
        <v>23</v>
      </c>
      <c r="C4">
        <v>15</v>
      </c>
      <c r="D4">
        <v>7.3170731707317077E-3</v>
      </c>
    </row>
    <row r="5" spans="1:4" x14ac:dyDescent="0.55000000000000004">
      <c r="A5" t="s">
        <v>1</v>
      </c>
      <c r="B5" s="10" t="s">
        <v>25</v>
      </c>
      <c r="C5">
        <v>23</v>
      </c>
      <c r="D5">
        <v>1.1219512195121951E-2</v>
      </c>
    </row>
    <row r="6" spans="1:4" x14ac:dyDescent="0.55000000000000004">
      <c r="A6" t="s">
        <v>1</v>
      </c>
      <c r="B6" s="10" t="s">
        <v>26</v>
      </c>
      <c r="C6">
        <v>3</v>
      </c>
      <c r="D6">
        <v>1.4634146341463415E-3</v>
      </c>
    </row>
    <row r="7" spans="1:4" x14ac:dyDescent="0.55000000000000004">
      <c r="A7" t="s">
        <v>76</v>
      </c>
      <c r="B7" s="10" t="s">
        <v>77</v>
      </c>
      <c r="C7">
        <v>34</v>
      </c>
      <c r="D7">
        <v>1.6585365853658537E-2</v>
      </c>
    </row>
    <row r="8" spans="1:4" x14ac:dyDescent="0.55000000000000004">
      <c r="A8" t="s">
        <v>76</v>
      </c>
      <c r="B8" s="10" t="s">
        <v>78</v>
      </c>
      <c r="C8">
        <v>26</v>
      </c>
      <c r="D8">
        <v>1.2682926829268294E-2</v>
      </c>
    </row>
    <row r="9" spans="1:4" x14ac:dyDescent="0.55000000000000004">
      <c r="A9" t="s">
        <v>76</v>
      </c>
      <c r="B9" s="10" t="s">
        <v>79</v>
      </c>
      <c r="C9">
        <v>12</v>
      </c>
      <c r="D9">
        <v>5.8536585365853658E-3</v>
      </c>
    </row>
    <row r="10" spans="1:4" x14ac:dyDescent="0.55000000000000004">
      <c r="A10" t="s">
        <v>76</v>
      </c>
      <c r="B10" s="10" t="s">
        <v>80</v>
      </c>
      <c r="C10">
        <v>16</v>
      </c>
      <c r="D10">
        <v>7.8048780487804878E-3</v>
      </c>
    </row>
    <row r="11" spans="1:4" x14ac:dyDescent="0.55000000000000004">
      <c r="A11" t="s">
        <v>76</v>
      </c>
      <c r="B11" s="10" t="s">
        <v>29</v>
      </c>
      <c r="C11">
        <v>38</v>
      </c>
      <c r="D11">
        <v>1.8536585365853658E-2</v>
      </c>
    </row>
    <row r="12" spans="1:4" x14ac:dyDescent="0.55000000000000004">
      <c r="A12" t="s">
        <v>8</v>
      </c>
      <c r="B12" s="10" t="s">
        <v>27</v>
      </c>
      <c r="C12">
        <v>2</v>
      </c>
      <c r="D12">
        <v>9.7560975609756097E-4</v>
      </c>
    </row>
    <row r="13" spans="1:4" x14ac:dyDescent="0.55000000000000004">
      <c r="A13" t="s">
        <v>8</v>
      </c>
      <c r="B13" s="10" t="s">
        <v>28</v>
      </c>
      <c r="C13">
        <v>55</v>
      </c>
      <c r="D13">
        <v>2.6829268292682926E-2</v>
      </c>
    </row>
    <row r="14" spans="1:4" x14ac:dyDescent="0.55000000000000004">
      <c r="A14" t="s">
        <v>9</v>
      </c>
      <c r="B14" s="10" t="s">
        <v>30</v>
      </c>
      <c r="C14">
        <v>89</v>
      </c>
      <c r="D14">
        <v>4.341463414634146E-2</v>
      </c>
    </row>
    <row r="15" spans="1:4" x14ac:dyDescent="0.55000000000000004">
      <c r="A15" t="s">
        <v>9</v>
      </c>
      <c r="B15" s="10" t="s">
        <v>31</v>
      </c>
      <c r="C15">
        <v>75</v>
      </c>
      <c r="D15">
        <v>3.6585365853658534E-2</v>
      </c>
    </row>
    <row r="16" spans="1:4" x14ac:dyDescent="0.55000000000000004">
      <c r="A16" t="s">
        <v>9</v>
      </c>
      <c r="B16" s="10" t="s">
        <v>32</v>
      </c>
      <c r="C16">
        <v>32</v>
      </c>
      <c r="D16">
        <v>1.5609756097560976E-2</v>
      </c>
    </row>
    <row r="17" spans="1:4" x14ac:dyDescent="0.55000000000000004">
      <c r="A17" t="s">
        <v>9</v>
      </c>
      <c r="B17" s="10" t="s">
        <v>33</v>
      </c>
      <c r="C17">
        <v>36</v>
      </c>
      <c r="D17">
        <v>1.7560975609756099E-2</v>
      </c>
    </row>
    <row r="18" spans="1:4" x14ac:dyDescent="0.55000000000000004">
      <c r="A18" t="s">
        <v>9</v>
      </c>
      <c r="B18" s="10" t="s">
        <v>34</v>
      </c>
      <c r="C18">
        <v>18</v>
      </c>
      <c r="D18">
        <v>8.7804878048780496E-3</v>
      </c>
    </row>
    <row r="19" spans="1:4" x14ac:dyDescent="0.55000000000000004">
      <c r="A19" t="s">
        <v>9</v>
      </c>
      <c r="B19" s="10" t="s">
        <v>35</v>
      </c>
      <c r="C19">
        <v>3</v>
      </c>
      <c r="D19">
        <v>1.4634146341463415E-3</v>
      </c>
    </row>
    <row r="20" spans="1:4" x14ac:dyDescent="0.55000000000000004">
      <c r="A20" t="s">
        <v>9</v>
      </c>
      <c r="B20" s="10" t="s">
        <v>36</v>
      </c>
      <c r="C20">
        <v>5</v>
      </c>
      <c r="D20">
        <v>2.4390243902439024E-3</v>
      </c>
    </row>
    <row r="21" spans="1:4" x14ac:dyDescent="0.55000000000000004">
      <c r="A21" t="s">
        <v>10</v>
      </c>
      <c r="B21" s="10" t="s">
        <v>38</v>
      </c>
      <c r="C21">
        <v>2</v>
      </c>
      <c r="D21">
        <v>9.7560975609756097E-4</v>
      </c>
    </row>
    <row r="22" spans="1:4" x14ac:dyDescent="0.55000000000000004">
      <c r="A22" t="s">
        <v>10</v>
      </c>
      <c r="B22" s="10" t="s">
        <v>82</v>
      </c>
      <c r="C22">
        <v>6</v>
      </c>
      <c r="D22">
        <v>2.9268292682926829E-3</v>
      </c>
    </row>
    <row r="23" spans="1:4" x14ac:dyDescent="0.55000000000000004">
      <c r="A23" t="s">
        <v>10</v>
      </c>
      <c r="B23" s="10" t="s">
        <v>41</v>
      </c>
      <c r="C23">
        <v>92</v>
      </c>
      <c r="D23">
        <v>4.4878048780487803E-2</v>
      </c>
    </row>
    <row r="24" spans="1:4" x14ac:dyDescent="0.55000000000000004">
      <c r="A24" t="s">
        <v>11</v>
      </c>
      <c r="B24" s="10" t="s">
        <v>42</v>
      </c>
      <c r="C24">
        <v>5</v>
      </c>
      <c r="D24">
        <v>2.4390243902439024E-3</v>
      </c>
    </row>
    <row r="25" spans="1:4" x14ac:dyDescent="0.55000000000000004">
      <c r="A25" t="s">
        <v>12</v>
      </c>
      <c r="B25" s="10" t="s">
        <v>48</v>
      </c>
      <c r="C25">
        <v>105</v>
      </c>
      <c r="D25">
        <v>5.1219512195121948E-2</v>
      </c>
    </row>
    <row r="26" spans="1:4" x14ac:dyDescent="0.55000000000000004">
      <c r="A26" t="s">
        <v>12</v>
      </c>
      <c r="B26" s="10" t="s">
        <v>49</v>
      </c>
      <c r="C26">
        <v>4</v>
      </c>
      <c r="D26">
        <v>1.9512195121951219E-3</v>
      </c>
    </row>
    <row r="27" spans="1:4" x14ac:dyDescent="0.55000000000000004">
      <c r="A27" t="s">
        <v>12</v>
      </c>
      <c r="B27" s="10" t="s">
        <v>50</v>
      </c>
      <c r="C27">
        <v>11</v>
      </c>
      <c r="D27">
        <v>5.3658536585365858E-3</v>
      </c>
    </row>
    <row r="28" spans="1:4" x14ac:dyDescent="0.55000000000000004">
      <c r="A28" t="s">
        <v>12</v>
      </c>
      <c r="B28" s="10" t="s">
        <v>51</v>
      </c>
      <c r="C28">
        <v>11</v>
      </c>
      <c r="D28">
        <v>5.3658536585365858E-3</v>
      </c>
    </row>
    <row r="29" spans="1:4" x14ac:dyDescent="0.55000000000000004">
      <c r="A29" t="s">
        <v>20</v>
      </c>
      <c r="B29" s="10" t="s">
        <v>52</v>
      </c>
      <c r="C29">
        <v>1</v>
      </c>
      <c r="D29">
        <v>4.8780487804878049E-4</v>
      </c>
    </row>
    <row r="30" spans="1:4" x14ac:dyDescent="0.55000000000000004">
      <c r="A30" t="s">
        <v>20</v>
      </c>
      <c r="B30" s="10" t="s">
        <v>53</v>
      </c>
      <c r="C30">
        <v>41</v>
      </c>
      <c r="D30">
        <v>0.02</v>
      </c>
    </row>
    <row r="31" spans="1:4" x14ac:dyDescent="0.55000000000000004">
      <c r="A31" t="s">
        <v>20</v>
      </c>
      <c r="B31" s="10" t="s">
        <v>67</v>
      </c>
      <c r="C31">
        <v>1</v>
      </c>
      <c r="D31">
        <v>4.8780487804878049E-4</v>
      </c>
    </row>
    <row r="32" spans="1:4" x14ac:dyDescent="0.55000000000000004">
      <c r="A32" t="s">
        <v>20</v>
      </c>
      <c r="B32" s="10" t="s">
        <v>54</v>
      </c>
      <c r="C32">
        <v>8</v>
      </c>
      <c r="D32">
        <v>3.9024390243902439E-3</v>
      </c>
    </row>
    <row r="33" spans="1:4" x14ac:dyDescent="0.55000000000000004">
      <c r="A33" t="s">
        <v>20</v>
      </c>
      <c r="B33" s="10" t="s">
        <v>55</v>
      </c>
      <c r="C33">
        <v>13</v>
      </c>
      <c r="D33">
        <v>6.3414634146341468E-3</v>
      </c>
    </row>
    <row r="34" spans="1:4" x14ac:dyDescent="0.55000000000000004">
      <c r="A34" t="s">
        <v>20</v>
      </c>
      <c r="B34" s="10" t="s">
        <v>20</v>
      </c>
      <c r="C34">
        <v>83</v>
      </c>
      <c r="D34">
        <v>4.0487804878048782E-2</v>
      </c>
    </row>
    <row r="35" spans="1:4" x14ac:dyDescent="0.55000000000000004">
      <c r="A35" t="s">
        <v>20</v>
      </c>
      <c r="B35" s="10" t="s">
        <v>75</v>
      </c>
      <c r="C35">
        <v>21</v>
      </c>
      <c r="D35">
        <v>1.0243902439024391E-2</v>
      </c>
    </row>
    <row r="36" spans="1:4" x14ac:dyDescent="0.55000000000000004">
      <c r="A36" t="s">
        <v>18</v>
      </c>
      <c r="B36" s="10" t="s">
        <v>56</v>
      </c>
      <c r="C36">
        <v>5</v>
      </c>
      <c r="D36">
        <v>2.4390243902439024E-3</v>
      </c>
    </row>
    <row r="37" spans="1:4" x14ac:dyDescent="0.55000000000000004">
      <c r="A37" t="s">
        <v>18</v>
      </c>
      <c r="B37" s="10" t="s">
        <v>57</v>
      </c>
      <c r="C37">
        <v>30</v>
      </c>
      <c r="D37">
        <v>1.4634146341463415E-2</v>
      </c>
    </row>
    <row r="38" spans="1:4" x14ac:dyDescent="0.55000000000000004">
      <c r="A38" t="s">
        <v>18</v>
      </c>
      <c r="B38" s="10" t="s">
        <v>58</v>
      </c>
      <c r="C38">
        <v>36</v>
      </c>
      <c r="D38">
        <v>1.7560975609756099E-2</v>
      </c>
    </row>
    <row r="39" spans="1:4" x14ac:dyDescent="0.55000000000000004">
      <c r="A39" t="s">
        <v>18</v>
      </c>
      <c r="B39" s="10" t="s">
        <v>59</v>
      </c>
      <c r="C39">
        <v>36</v>
      </c>
      <c r="D39">
        <v>1.7560975609756099E-2</v>
      </c>
    </row>
    <row r="40" spans="1:4" x14ac:dyDescent="0.55000000000000004">
      <c r="A40" t="s">
        <v>18</v>
      </c>
      <c r="B40" s="10" t="s">
        <v>61</v>
      </c>
      <c r="C40">
        <v>3</v>
      </c>
      <c r="D40">
        <v>1.4634146341463415E-3</v>
      </c>
    </row>
    <row r="41" spans="1:4" x14ac:dyDescent="0.55000000000000004">
      <c r="A41" t="s">
        <v>18</v>
      </c>
      <c r="B41" s="10" t="s">
        <v>62</v>
      </c>
      <c r="C41">
        <v>20</v>
      </c>
      <c r="D41">
        <v>9.7560975609756097E-3</v>
      </c>
    </row>
    <row r="42" spans="1:4" x14ac:dyDescent="0.55000000000000004">
      <c r="A42" t="s">
        <v>2</v>
      </c>
      <c r="B42" s="10" t="s">
        <v>63</v>
      </c>
      <c r="C42">
        <v>1003</v>
      </c>
      <c r="D42">
        <v>0.48926829268292682</v>
      </c>
    </row>
    <row r="43" spans="1:4" x14ac:dyDescent="0.55000000000000004">
      <c r="A43" t="s">
        <v>17</v>
      </c>
      <c r="B43" s="10"/>
      <c r="C43">
        <v>2050</v>
      </c>
      <c r="D4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1F99-2068-4FFF-8146-E545C9908322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419</v>
      </c>
      <c r="C2">
        <v>3.9361202442461246E-2</v>
      </c>
    </row>
    <row r="3" spans="1:3" x14ac:dyDescent="0.55000000000000004">
      <c r="A3" s="10" t="s">
        <v>76</v>
      </c>
      <c r="B3">
        <v>285</v>
      </c>
      <c r="C3">
        <v>2.6773132926256459E-2</v>
      </c>
    </row>
    <row r="4" spans="1:3" x14ac:dyDescent="0.55000000000000004">
      <c r="A4" s="10" t="s">
        <v>8</v>
      </c>
      <c r="B4">
        <v>296</v>
      </c>
      <c r="C4">
        <v>2.7806481916392671E-2</v>
      </c>
    </row>
    <row r="5" spans="1:3" x14ac:dyDescent="0.55000000000000004">
      <c r="A5" s="10" t="s">
        <v>9</v>
      </c>
      <c r="B5">
        <v>712</v>
      </c>
      <c r="C5">
        <v>6.6885861906998592E-2</v>
      </c>
    </row>
    <row r="6" spans="1:3" x14ac:dyDescent="0.55000000000000004">
      <c r="A6" s="10" t="s">
        <v>10</v>
      </c>
      <c r="B6">
        <v>596</v>
      </c>
      <c r="C6">
        <v>5.5988727101925789E-2</v>
      </c>
    </row>
    <row r="7" spans="1:3" x14ac:dyDescent="0.55000000000000004">
      <c r="A7" s="10" t="s">
        <v>11</v>
      </c>
      <c r="B7">
        <v>160</v>
      </c>
      <c r="C7">
        <v>1.5030530765617662E-2</v>
      </c>
    </row>
    <row r="8" spans="1:3" x14ac:dyDescent="0.55000000000000004">
      <c r="A8" s="10" t="s">
        <v>12</v>
      </c>
      <c r="B8">
        <v>687</v>
      </c>
      <c r="C8">
        <v>6.4537341474870835E-2</v>
      </c>
    </row>
    <row r="9" spans="1:3" x14ac:dyDescent="0.55000000000000004">
      <c r="A9" s="10" t="s">
        <v>20</v>
      </c>
      <c r="B9">
        <v>714</v>
      </c>
      <c r="C9">
        <v>6.7073743541568809E-2</v>
      </c>
    </row>
    <row r="10" spans="1:3" x14ac:dyDescent="0.55000000000000004">
      <c r="A10" s="10" t="s">
        <v>18</v>
      </c>
      <c r="B10">
        <v>692</v>
      </c>
      <c r="C10">
        <v>6.5007045561296384E-2</v>
      </c>
    </row>
    <row r="11" spans="1:3" x14ac:dyDescent="0.55000000000000004">
      <c r="A11" s="10" t="s">
        <v>2</v>
      </c>
      <c r="B11">
        <v>6084</v>
      </c>
      <c r="C11">
        <v>0.57153593236261158</v>
      </c>
    </row>
    <row r="12" spans="1:3" x14ac:dyDescent="0.55000000000000004">
      <c r="A12" s="10" t="s">
        <v>17</v>
      </c>
      <c r="B12">
        <v>10645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42F4-7BAC-4F28-9489-53C3C2D298EE}">
  <sheetPr>
    <tabColor rgb="FFC00000"/>
  </sheetPr>
  <dimension ref="A1:D59"/>
  <sheetViews>
    <sheetView workbookViewId="0">
      <selection sqref="A1:D59"/>
    </sheetView>
  </sheetViews>
  <sheetFormatPr defaultRowHeight="14.4" x14ac:dyDescent="0.55000000000000004"/>
  <cols>
    <col min="1" max="1" width="14.578125" bestFit="1" customWidth="1"/>
    <col min="2" max="2" width="18.41796875" bestFit="1" customWidth="1"/>
    <col min="3" max="3" width="14.15625" bestFit="1" customWidth="1"/>
    <col min="4" max="4" width="12" customWidth="1"/>
    <col min="5" max="5" width="32.26171875" bestFit="1" customWidth="1"/>
    <col min="6" max="6" width="6" bestFit="1" customWidth="1"/>
    <col min="7" max="7" width="24.26171875" bestFit="1" customWidth="1"/>
    <col min="8" max="8" width="40" bestFit="1" customWidth="1"/>
    <col min="9" max="9" width="14.15625" bestFit="1" customWidth="1"/>
    <col min="10" max="10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t="s">
        <v>21</v>
      </c>
      <c r="C2">
        <v>19</v>
      </c>
      <c r="D2">
        <v>1.7848755284170972E-3</v>
      </c>
    </row>
    <row r="3" spans="1:4" x14ac:dyDescent="0.55000000000000004">
      <c r="A3" t="s">
        <v>1</v>
      </c>
      <c r="B3" t="s">
        <v>22</v>
      </c>
      <c r="C3">
        <v>146</v>
      </c>
      <c r="D3">
        <v>1.3715359323626115E-2</v>
      </c>
    </row>
    <row r="4" spans="1:4" x14ac:dyDescent="0.55000000000000004">
      <c r="A4" t="s">
        <v>1</v>
      </c>
      <c r="B4" t="s">
        <v>23</v>
      </c>
      <c r="C4">
        <v>101</v>
      </c>
      <c r="D4">
        <v>9.4880225457961483E-3</v>
      </c>
    </row>
    <row r="5" spans="1:4" x14ac:dyDescent="0.55000000000000004">
      <c r="A5" t="s">
        <v>1</v>
      </c>
      <c r="B5" t="s">
        <v>24</v>
      </c>
      <c r="C5">
        <v>1</v>
      </c>
      <c r="D5">
        <v>9.3940817285110382E-5</v>
      </c>
    </row>
    <row r="6" spans="1:4" x14ac:dyDescent="0.55000000000000004">
      <c r="A6" t="s">
        <v>1</v>
      </c>
      <c r="B6" t="s">
        <v>25</v>
      </c>
      <c r="C6">
        <v>149</v>
      </c>
      <c r="D6">
        <v>1.3997181775481447E-2</v>
      </c>
    </row>
    <row r="7" spans="1:4" x14ac:dyDescent="0.55000000000000004">
      <c r="A7" t="s">
        <v>1</v>
      </c>
      <c r="B7" t="s">
        <v>26</v>
      </c>
      <c r="C7">
        <v>3</v>
      </c>
      <c r="D7">
        <v>2.8182245185533113E-4</v>
      </c>
    </row>
    <row r="8" spans="1:4" x14ac:dyDescent="0.55000000000000004">
      <c r="A8" t="s">
        <v>76</v>
      </c>
      <c r="B8" t="s">
        <v>77</v>
      </c>
      <c r="C8">
        <v>33</v>
      </c>
      <c r="D8">
        <v>3.1000469704086427E-3</v>
      </c>
    </row>
    <row r="9" spans="1:4" x14ac:dyDescent="0.55000000000000004">
      <c r="A9" t="s">
        <v>76</v>
      </c>
      <c r="B9" t="s">
        <v>78</v>
      </c>
      <c r="C9">
        <v>24</v>
      </c>
      <c r="D9">
        <v>2.2545796148426491E-3</v>
      </c>
    </row>
    <row r="10" spans="1:4" x14ac:dyDescent="0.55000000000000004">
      <c r="A10" t="s">
        <v>76</v>
      </c>
      <c r="B10" t="s">
        <v>79</v>
      </c>
      <c r="C10">
        <v>54</v>
      </c>
      <c r="D10">
        <v>5.0728041333959603E-3</v>
      </c>
    </row>
    <row r="11" spans="1:4" x14ac:dyDescent="0.55000000000000004">
      <c r="A11" t="s">
        <v>76</v>
      </c>
      <c r="B11" t="s">
        <v>80</v>
      </c>
      <c r="C11">
        <v>65</v>
      </c>
      <c r="D11">
        <v>6.1061531235321745E-3</v>
      </c>
    </row>
    <row r="12" spans="1:4" x14ac:dyDescent="0.55000000000000004">
      <c r="A12" t="s">
        <v>76</v>
      </c>
      <c r="B12" t="s">
        <v>29</v>
      </c>
      <c r="C12">
        <v>108</v>
      </c>
      <c r="D12">
        <v>1.0145608266791921E-2</v>
      </c>
    </row>
    <row r="13" spans="1:4" x14ac:dyDescent="0.55000000000000004">
      <c r="A13" t="s">
        <v>8</v>
      </c>
      <c r="B13" t="s">
        <v>27</v>
      </c>
      <c r="C13">
        <v>207</v>
      </c>
      <c r="D13">
        <v>1.9445749178017849E-2</v>
      </c>
    </row>
    <row r="14" spans="1:4" x14ac:dyDescent="0.55000000000000004">
      <c r="A14" t="s">
        <v>8</v>
      </c>
      <c r="B14" t="s">
        <v>28</v>
      </c>
      <c r="C14">
        <v>89</v>
      </c>
      <c r="D14">
        <v>8.360732738374824E-3</v>
      </c>
    </row>
    <row r="15" spans="1:4" x14ac:dyDescent="0.55000000000000004">
      <c r="A15" t="s">
        <v>9</v>
      </c>
      <c r="B15" t="s">
        <v>30</v>
      </c>
      <c r="C15">
        <v>163</v>
      </c>
      <c r="D15">
        <v>1.5312353217472992E-2</v>
      </c>
    </row>
    <row r="16" spans="1:4" x14ac:dyDescent="0.55000000000000004">
      <c r="A16" t="s">
        <v>9</v>
      </c>
      <c r="B16" t="s">
        <v>31</v>
      </c>
      <c r="C16">
        <v>204</v>
      </c>
      <c r="D16">
        <v>1.9163926726162517E-2</v>
      </c>
    </row>
    <row r="17" spans="1:4" x14ac:dyDescent="0.55000000000000004">
      <c r="A17" t="s">
        <v>9</v>
      </c>
      <c r="B17" t="s">
        <v>32</v>
      </c>
      <c r="C17">
        <v>81</v>
      </c>
      <c r="D17">
        <v>7.6092062000939409E-3</v>
      </c>
    </row>
    <row r="18" spans="1:4" x14ac:dyDescent="0.55000000000000004">
      <c r="A18" t="s">
        <v>9</v>
      </c>
      <c r="B18" t="s">
        <v>33</v>
      </c>
      <c r="C18">
        <v>88</v>
      </c>
      <c r="D18">
        <v>8.2667919210897139E-3</v>
      </c>
    </row>
    <row r="19" spans="1:4" x14ac:dyDescent="0.55000000000000004">
      <c r="A19" t="s">
        <v>9</v>
      </c>
      <c r="B19" t="s">
        <v>34</v>
      </c>
      <c r="C19">
        <v>29</v>
      </c>
      <c r="D19">
        <v>2.7242837012682011E-3</v>
      </c>
    </row>
    <row r="20" spans="1:4" x14ac:dyDescent="0.55000000000000004">
      <c r="A20" t="s">
        <v>9</v>
      </c>
      <c r="B20" t="s">
        <v>35</v>
      </c>
      <c r="C20">
        <v>56</v>
      </c>
      <c r="D20">
        <v>5.2606857679661813E-3</v>
      </c>
    </row>
    <row r="21" spans="1:4" x14ac:dyDescent="0.55000000000000004">
      <c r="A21" t="s">
        <v>9</v>
      </c>
      <c r="B21" t="s">
        <v>36</v>
      </c>
      <c r="C21">
        <v>79</v>
      </c>
      <c r="D21">
        <v>7.4213245655237198E-3</v>
      </c>
    </row>
    <row r="22" spans="1:4" x14ac:dyDescent="0.55000000000000004">
      <c r="A22" t="s">
        <v>9</v>
      </c>
      <c r="B22" t="s">
        <v>37</v>
      </c>
      <c r="C22">
        <v>12</v>
      </c>
      <c r="D22">
        <v>1.1272898074213243E-3</v>
      </c>
    </row>
    <row r="23" spans="1:4" x14ac:dyDescent="0.55000000000000004">
      <c r="A23" t="s">
        <v>10</v>
      </c>
      <c r="B23" t="s">
        <v>68</v>
      </c>
      <c r="C23">
        <v>14</v>
      </c>
      <c r="D23">
        <v>1.3151714419915451E-3</v>
      </c>
    </row>
    <row r="24" spans="1:4" x14ac:dyDescent="0.55000000000000004">
      <c r="A24" t="s">
        <v>10</v>
      </c>
      <c r="B24" t="s">
        <v>38</v>
      </c>
      <c r="C24">
        <v>54</v>
      </c>
      <c r="D24">
        <v>5.0728041333959603E-3</v>
      </c>
    </row>
    <row r="25" spans="1:4" x14ac:dyDescent="0.55000000000000004">
      <c r="A25" t="s">
        <v>10</v>
      </c>
      <c r="B25" t="s">
        <v>39</v>
      </c>
      <c r="C25">
        <v>3</v>
      </c>
      <c r="D25">
        <v>2.8182245185533113E-4</v>
      </c>
    </row>
    <row r="26" spans="1:4" x14ac:dyDescent="0.55000000000000004">
      <c r="A26" t="s">
        <v>10</v>
      </c>
      <c r="B26" t="s">
        <v>81</v>
      </c>
      <c r="C26">
        <v>5</v>
      </c>
      <c r="D26">
        <v>4.6970408642555192E-4</v>
      </c>
    </row>
    <row r="27" spans="1:4" x14ac:dyDescent="0.55000000000000004">
      <c r="A27" t="s">
        <v>10</v>
      </c>
      <c r="B27" t="s">
        <v>82</v>
      </c>
      <c r="C27">
        <v>15</v>
      </c>
      <c r="D27">
        <v>1.4091122592766556E-3</v>
      </c>
    </row>
    <row r="28" spans="1:4" x14ac:dyDescent="0.55000000000000004">
      <c r="A28" t="s">
        <v>10</v>
      </c>
      <c r="B28" t="s">
        <v>40</v>
      </c>
      <c r="C28">
        <v>10</v>
      </c>
      <c r="D28">
        <v>9.3940817285110385E-4</v>
      </c>
    </row>
    <row r="29" spans="1:4" x14ac:dyDescent="0.55000000000000004">
      <c r="A29" t="s">
        <v>10</v>
      </c>
      <c r="B29" t="s">
        <v>41</v>
      </c>
      <c r="C29">
        <v>495</v>
      </c>
      <c r="D29">
        <v>4.6500704556129639E-2</v>
      </c>
    </row>
    <row r="30" spans="1:4" x14ac:dyDescent="0.55000000000000004">
      <c r="A30" t="s">
        <v>11</v>
      </c>
      <c r="B30" t="s">
        <v>42</v>
      </c>
      <c r="C30">
        <v>41</v>
      </c>
      <c r="D30">
        <v>3.8515735086895255E-3</v>
      </c>
    </row>
    <row r="31" spans="1:4" x14ac:dyDescent="0.55000000000000004">
      <c r="A31" t="s">
        <v>11</v>
      </c>
      <c r="B31" t="s">
        <v>43</v>
      </c>
      <c r="C31">
        <v>48</v>
      </c>
      <c r="D31">
        <v>4.5091592296852981E-3</v>
      </c>
    </row>
    <row r="32" spans="1:4" x14ac:dyDescent="0.55000000000000004">
      <c r="A32" t="s">
        <v>11</v>
      </c>
      <c r="B32" t="s">
        <v>44</v>
      </c>
      <c r="C32">
        <v>2</v>
      </c>
      <c r="D32">
        <v>1.8788163457022076E-4</v>
      </c>
    </row>
    <row r="33" spans="1:4" x14ac:dyDescent="0.55000000000000004">
      <c r="A33" t="s">
        <v>11</v>
      </c>
      <c r="B33" t="s">
        <v>45</v>
      </c>
      <c r="C33">
        <v>4</v>
      </c>
      <c r="D33">
        <v>3.7576326914044153E-4</v>
      </c>
    </row>
    <row r="34" spans="1:4" x14ac:dyDescent="0.55000000000000004">
      <c r="A34" t="s">
        <v>11</v>
      </c>
      <c r="B34" t="s">
        <v>72</v>
      </c>
      <c r="C34">
        <v>7</v>
      </c>
      <c r="D34">
        <v>6.5758572099577266E-4</v>
      </c>
    </row>
    <row r="35" spans="1:4" x14ac:dyDescent="0.55000000000000004">
      <c r="A35" t="s">
        <v>11</v>
      </c>
      <c r="B35" t="s">
        <v>70</v>
      </c>
      <c r="C35">
        <v>3</v>
      </c>
      <c r="D35">
        <v>2.8182245185533113E-4</v>
      </c>
    </row>
    <row r="36" spans="1:4" x14ac:dyDescent="0.55000000000000004">
      <c r="A36" t="s">
        <v>11</v>
      </c>
      <c r="B36" t="s">
        <v>47</v>
      </c>
      <c r="C36">
        <v>6</v>
      </c>
      <c r="D36">
        <v>5.6364490371066227E-4</v>
      </c>
    </row>
    <row r="37" spans="1:4" x14ac:dyDescent="0.55000000000000004">
      <c r="A37" t="s">
        <v>11</v>
      </c>
      <c r="B37" t="s">
        <v>65</v>
      </c>
      <c r="C37">
        <v>25</v>
      </c>
      <c r="D37">
        <v>2.3485204321277596E-3</v>
      </c>
    </row>
    <row r="38" spans="1:4" x14ac:dyDescent="0.55000000000000004">
      <c r="A38" t="s">
        <v>11</v>
      </c>
      <c r="B38" t="s">
        <v>66</v>
      </c>
      <c r="C38">
        <v>24</v>
      </c>
      <c r="D38">
        <v>2.2545796148426491E-3</v>
      </c>
    </row>
    <row r="39" spans="1:4" x14ac:dyDescent="0.55000000000000004">
      <c r="A39" t="s">
        <v>12</v>
      </c>
      <c r="B39" t="s">
        <v>48</v>
      </c>
      <c r="C39">
        <v>531</v>
      </c>
      <c r="D39">
        <v>4.9882573978393609E-2</v>
      </c>
    </row>
    <row r="40" spans="1:4" x14ac:dyDescent="0.55000000000000004">
      <c r="A40" t="s">
        <v>12</v>
      </c>
      <c r="B40" t="s">
        <v>49</v>
      </c>
      <c r="C40">
        <v>1</v>
      </c>
      <c r="D40">
        <v>9.3940817285110382E-5</v>
      </c>
    </row>
    <row r="41" spans="1:4" x14ac:dyDescent="0.55000000000000004">
      <c r="A41" t="s">
        <v>12</v>
      </c>
      <c r="B41" t="s">
        <v>50</v>
      </c>
      <c r="C41">
        <v>50</v>
      </c>
      <c r="D41">
        <v>4.6970408642555191E-3</v>
      </c>
    </row>
    <row r="42" spans="1:4" x14ac:dyDescent="0.55000000000000004">
      <c r="A42" t="s">
        <v>12</v>
      </c>
      <c r="B42" t="s">
        <v>51</v>
      </c>
      <c r="C42">
        <v>105</v>
      </c>
      <c r="D42">
        <v>9.8637858149365903E-3</v>
      </c>
    </row>
    <row r="43" spans="1:4" x14ac:dyDescent="0.55000000000000004">
      <c r="A43" t="s">
        <v>20</v>
      </c>
      <c r="B43" t="s">
        <v>52</v>
      </c>
      <c r="C43">
        <v>32</v>
      </c>
      <c r="D43">
        <v>3.0061061531235318E-3</v>
      </c>
    </row>
    <row r="44" spans="1:4" x14ac:dyDescent="0.55000000000000004">
      <c r="A44" t="s">
        <v>20</v>
      </c>
      <c r="B44" t="s">
        <v>53</v>
      </c>
      <c r="C44">
        <v>157</v>
      </c>
      <c r="D44">
        <v>1.474870831376233E-2</v>
      </c>
    </row>
    <row r="45" spans="1:4" x14ac:dyDescent="0.55000000000000004">
      <c r="A45" t="s">
        <v>20</v>
      </c>
      <c r="B45" t="s">
        <v>67</v>
      </c>
      <c r="C45">
        <v>43</v>
      </c>
      <c r="D45">
        <v>4.039455143259746E-3</v>
      </c>
    </row>
    <row r="46" spans="1:4" x14ac:dyDescent="0.55000000000000004">
      <c r="A46" t="s">
        <v>20</v>
      </c>
      <c r="B46" t="s">
        <v>54</v>
      </c>
      <c r="C46">
        <v>63</v>
      </c>
      <c r="D46">
        <v>5.9182714889619544E-3</v>
      </c>
    </row>
    <row r="47" spans="1:4" x14ac:dyDescent="0.55000000000000004">
      <c r="A47" t="s">
        <v>20</v>
      </c>
      <c r="B47" t="s">
        <v>71</v>
      </c>
      <c r="C47">
        <v>2</v>
      </c>
      <c r="D47">
        <v>1.8788163457022076E-4</v>
      </c>
    </row>
    <row r="48" spans="1:4" x14ac:dyDescent="0.55000000000000004">
      <c r="A48" t="s">
        <v>20</v>
      </c>
      <c r="B48" t="s">
        <v>55</v>
      </c>
      <c r="C48">
        <v>31</v>
      </c>
      <c r="D48">
        <v>2.9121653358384217E-3</v>
      </c>
    </row>
    <row r="49" spans="1:4" x14ac:dyDescent="0.55000000000000004">
      <c r="A49" t="s">
        <v>20</v>
      </c>
      <c r="B49" t="s">
        <v>20</v>
      </c>
      <c r="C49">
        <v>288</v>
      </c>
      <c r="D49">
        <v>2.705495537811179E-2</v>
      </c>
    </row>
    <row r="50" spans="1:4" x14ac:dyDescent="0.55000000000000004">
      <c r="A50" t="s">
        <v>20</v>
      </c>
      <c r="B50" t="s">
        <v>75</v>
      </c>
      <c r="C50">
        <v>98</v>
      </c>
      <c r="D50">
        <v>9.2062000939408181E-3</v>
      </c>
    </row>
    <row r="51" spans="1:4" x14ac:dyDescent="0.55000000000000004">
      <c r="A51" t="s">
        <v>18</v>
      </c>
      <c r="B51" t="s">
        <v>56</v>
      </c>
      <c r="C51">
        <v>28</v>
      </c>
      <c r="D51">
        <v>2.6303428839830902E-3</v>
      </c>
    </row>
    <row r="52" spans="1:4" x14ac:dyDescent="0.55000000000000004">
      <c r="A52" t="s">
        <v>18</v>
      </c>
      <c r="B52" t="s">
        <v>57</v>
      </c>
      <c r="C52">
        <v>42</v>
      </c>
      <c r="D52">
        <v>3.945514325974636E-3</v>
      </c>
    </row>
    <row r="53" spans="1:4" x14ac:dyDescent="0.55000000000000004">
      <c r="A53" t="s">
        <v>18</v>
      </c>
      <c r="B53" t="s">
        <v>58</v>
      </c>
      <c r="C53">
        <v>287</v>
      </c>
      <c r="D53">
        <v>2.6961014560826679E-2</v>
      </c>
    </row>
    <row r="54" spans="1:4" x14ac:dyDescent="0.55000000000000004">
      <c r="A54" t="s">
        <v>18</v>
      </c>
      <c r="B54" t="s">
        <v>59</v>
      </c>
      <c r="C54">
        <v>53</v>
      </c>
      <c r="D54">
        <v>4.9788633161108502E-3</v>
      </c>
    </row>
    <row r="55" spans="1:4" x14ac:dyDescent="0.55000000000000004">
      <c r="A55" t="s">
        <v>18</v>
      </c>
      <c r="B55" t="s">
        <v>69</v>
      </c>
      <c r="C55">
        <v>1</v>
      </c>
      <c r="D55">
        <v>9.3940817285110382E-5</v>
      </c>
    </row>
    <row r="56" spans="1:4" x14ac:dyDescent="0.55000000000000004">
      <c r="A56" t="s">
        <v>18</v>
      </c>
      <c r="B56" t="s">
        <v>61</v>
      </c>
      <c r="C56">
        <v>61</v>
      </c>
      <c r="D56">
        <v>5.7303898543917334E-3</v>
      </c>
    </row>
    <row r="57" spans="1:4" x14ac:dyDescent="0.55000000000000004">
      <c r="A57" t="s">
        <v>18</v>
      </c>
      <c r="B57" t="s">
        <v>62</v>
      </c>
      <c r="C57">
        <v>220</v>
      </c>
      <c r="D57">
        <v>2.0666979802724285E-2</v>
      </c>
    </row>
    <row r="58" spans="1:4" x14ac:dyDescent="0.55000000000000004">
      <c r="A58" t="s">
        <v>2</v>
      </c>
      <c r="B58" t="s">
        <v>63</v>
      </c>
      <c r="C58">
        <v>6085</v>
      </c>
      <c r="D58">
        <v>0.57162987317989666</v>
      </c>
    </row>
    <row r="59" spans="1:4" x14ac:dyDescent="0.55000000000000004">
      <c r="A59" t="s">
        <v>17</v>
      </c>
      <c r="C59">
        <v>10645</v>
      </c>
      <c r="D5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9E73-4DF2-4FFE-8945-4EE4144DCCF2}">
  <dimension ref="A1:J13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55000000000000004"/>
  <cols>
    <col min="1" max="1" width="13.83984375" bestFit="1" customWidth="1"/>
    <col min="2" max="10" width="8.68359375" bestFit="1" customWidth="1"/>
  </cols>
  <sheetData>
    <row r="1" spans="1:10" x14ac:dyDescent="0.55000000000000004">
      <c r="A1" s="5" t="s">
        <v>0</v>
      </c>
      <c r="B1" s="5" t="s">
        <v>3</v>
      </c>
      <c r="C1" s="5" t="s">
        <v>152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</row>
    <row r="2" spans="1:10" x14ac:dyDescent="0.55000000000000004">
      <c r="A2" s="1" t="s">
        <v>4</v>
      </c>
      <c r="B2" s="6">
        <f t="shared" ref="B2:B12" si="0">AVERAGE(C2:J2)</f>
        <v>9189.25</v>
      </c>
      <c r="C2" s="6">
        <f>'UK-2016 (Cat)'!B12</f>
        <v>10645</v>
      </c>
      <c r="D2" s="6">
        <f>'US-2018 (Cat)'!B12</f>
        <v>4348</v>
      </c>
      <c r="E2" s="6">
        <f>'FR-2018 (Cat)'!B12</f>
        <v>28509</v>
      </c>
      <c r="F2" s="6">
        <f>'DE-2016 (Cat)'!B12</f>
        <v>5276</v>
      </c>
      <c r="G2" s="6">
        <f>'CH-2016 (Cat)'!B12</f>
        <v>2512</v>
      </c>
      <c r="H2" s="6">
        <f>'IT-2017 (Cat)'!B12</f>
        <v>2050</v>
      </c>
      <c r="I2" s="6">
        <f>'BR-2020 (Cat)'!B12</f>
        <v>9680</v>
      </c>
      <c r="J2" s="6">
        <f>'EE-2019 (Cat)'!B12</f>
        <v>10494</v>
      </c>
    </row>
    <row r="3" spans="1:10" x14ac:dyDescent="0.55000000000000004">
      <c r="A3" s="1" t="s">
        <v>83</v>
      </c>
      <c r="B3" s="2">
        <f t="shared" si="0"/>
        <v>4.6443384713425788E-2</v>
      </c>
      <c r="C3" s="3">
        <f>'UK-2016 (Cat)'!C2</f>
        <v>3.9361202442461246E-2</v>
      </c>
      <c r="D3" s="3">
        <f>'US-2018 (Cat)'!C2</f>
        <v>5.1517939282428704E-2</v>
      </c>
      <c r="E3" s="3">
        <f>'FR-2018 (Cat)'!C2</f>
        <v>3.904030306219089E-2</v>
      </c>
      <c r="F3" s="3">
        <f>'DE-2016 (Cat)'!C2</f>
        <v>4.1887793783169071E-2</v>
      </c>
      <c r="G3" s="3">
        <f>'CH-2016 (Cat)'!C2</f>
        <v>8.240445859872611E-2</v>
      </c>
      <c r="H3" s="3">
        <f>'IT-2017 (Cat)'!C2</f>
        <v>3.5121951219512199E-2</v>
      </c>
      <c r="I3" s="3">
        <f>'BR-2020 (Cat)'!C2</f>
        <v>4.514462809917355E-2</v>
      </c>
      <c r="J3" s="3">
        <f>'EE-2019 (Cat)'!C2</f>
        <v>3.7068801219744617E-2</v>
      </c>
    </row>
    <row r="4" spans="1:10" x14ac:dyDescent="0.55000000000000004">
      <c r="A4" s="1" t="s">
        <v>90</v>
      </c>
      <c r="B4" s="2">
        <f t="shared" si="0"/>
        <v>4.0521098884630333E-2</v>
      </c>
      <c r="C4" s="3">
        <f>'UK-2016 (Cat)'!C3</f>
        <v>2.6773132926256459E-2</v>
      </c>
      <c r="D4" s="3">
        <f>'US-2018 (Cat)'!C3</f>
        <v>3.7718491260349589E-2</v>
      </c>
      <c r="E4" s="3">
        <f>'FR-2018 (Cat)'!C3</f>
        <v>3.5708022028131468E-2</v>
      </c>
      <c r="F4" s="3">
        <f>'DE-2016 (Cat)'!C3</f>
        <v>5.2880970432145562E-2</v>
      </c>
      <c r="G4" s="3">
        <f>'CH-2016 (Cat)'!C3</f>
        <v>3.9410828025477705E-2</v>
      </c>
      <c r="H4" s="3">
        <f>'IT-2017 (Cat)'!C3</f>
        <v>6.1463414634146341E-2</v>
      </c>
      <c r="I4" s="3">
        <f>'BR-2020 (Cat)'!C3</f>
        <v>3.2954545454545452E-2</v>
      </c>
      <c r="J4" s="3">
        <f>'EE-2019 (Cat)'!C3</f>
        <v>3.7259386315990087E-2</v>
      </c>
    </row>
    <row r="5" spans="1:10" x14ac:dyDescent="0.55000000000000004">
      <c r="A5" s="1" t="s">
        <v>96</v>
      </c>
      <c r="B5" s="2">
        <f t="shared" si="0"/>
        <v>3.3182518408693434E-2</v>
      </c>
      <c r="C5" s="3">
        <f>'UK-2016 (Cat)'!C4</f>
        <v>2.7806481916392671E-2</v>
      </c>
      <c r="D5" s="3">
        <f>'US-2018 (Cat)'!C4</f>
        <v>5.5427782888684454E-2</v>
      </c>
      <c r="E5" s="3">
        <f>'FR-2018 (Cat)'!C4</f>
        <v>2.0660142411168404E-2</v>
      </c>
      <c r="F5" s="3">
        <f>'DE-2016 (Cat)'!C4</f>
        <v>3.4116755117513269E-2</v>
      </c>
      <c r="G5" s="3">
        <f>'CH-2016 (Cat)'!C4</f>
        <v>2.8662420382165606E-2</v>
      </c>
      <c r="H5" s="3">
        <f>'IT-2017 (Cat)'!C4</f>
        <v>2.7804878048780488E-2</v>
      </c>
      <c r="I5" s="3">
        <f>'BR-2020 (Cat)'!C4</f>
        <v>2.933884297520661E-2</v>
      </c>
      <c r="J5" s="3">
        <f>'EE-2019 (Cat)'!C4</f>
        <v>4.164284352963598E-2</v>
      </c>
    </row>
    <row r="6" spans="1:10" x14ac:dyDescent="0.55000000000000004">
      <c r="A6" s="1" t="s">
        <v>99</v>
      </c>
      <c r="B6" s="2">
        <f t="shared" si="0"/>
        <v>7.0904623248428583E-2</v>
      </c>
      <c r="C6" s="3">
        <f>'UK-2016 (Cat)'!C5</f>
        <v>6.6885861906998592E-2</v>
      </c>
      <c r="D6" s="3">
        <f>'US-2018 (Cat)'!C5</f>
        <v>7.1757129714811407E-2</v>
      </c>
      <c r="E6" s="3">
        <f>'FR-2018 (Cat)'!C5</f>
        <v>4.9458065873934545E-2</v>
      </c>
      <c r="F6" s="3">
        <f>'DE-2016 (Cat)'!C5</f>
        <v>6.8991660348749054E-2</v>
      </c>
      <c r="G6" s="3">
        <f>'CH-2016 (Cat)'!C5</f>
        <v>6.60828025477707E-2</v>
      </c>
      <c r="H6" s="3">
        <f>'IT-2017 (Cat)'!C5</f>
        <v>0.12585365853658537</v>
      </c>
      <c r="I6" s="3">
        <f>'BR-2020 (Cat)'!C5</f>
        <v>6.4462809917355368E-2</v>
      </c>
      <c r="J6" s="3">
        <f>'EE-2019 (Cat)'!C5</f>
        <v>5.3744997141223556E-2</v>
      </c>
    </row>
    <row r="7" spans="1:10" x14ac:dyDescent="0.55000000000000004">
      <c r="A7" s="1" t="s">
        <v>108</v>
      </c>
      <c r="B7" s="2">
        <f t="shared" si="0"/>
        <v>4.1659434189504019E-2</v>
      </c>
      <c r="C7" s="3">
        <f>'UK-2016 (Cat)'!C6</f>
        <v>5.5988727101925789E-2</v>
      </c>
      <c r="D7" s="3">
        <f>'US-2018 (Cat)'!C6</f>
        <v>4.6918123275068994E-2</v>
      </c>
      <c r="E7" s="3">
        <f>'FR-2018 (Cat)'!C6</f>
        <v>4.4512259286541095E-2</v>
      </c>
      <c r="F7" s="3">
        <f>'DE-2016 (Cat)'!C6</f>
        <v>3.6770280515542077E-2</v>
      </c>
      <c r="G7" s="3">
        <f>'CH-2016 (Cat)'!C6</f>
        <v>3.304140127388535E-2</v>
      </c>
      <c r="H7" s="3">
        <f>'IT-2017 (Cat)'!C6</f>
        <v>4.878048780487805E-2</v>
      </c>
      <c r="I7" s="3">
        <f>'BR-2020 (Cat)'!C6</f>
        <v>3.9152892561983468E-2</v>
      </c>
      <c r="J7" s="3">
        <f>'EE-2019 (Cat)'!C6</f>
        <v>2.8111301696207357E-2</v>
      </c>
    </row>
    <row r="8" spans="1:10" x14ac:dyDescent="0.55000000000000004">
      <c r="A8" s="1" t="s">
        <v>117</v>
      </c>
      <c r="B8" s="2">
        <f t="shared" si="0"/>
        <v>6.537714568392354E-3</v>
      </c>
      <c r="C8" s="3">
        <f>'UK-2016 (Cat)'!C7</f>
        <v>1.5030530765617662E-2</v>
      </c>
      <c r="D8" s="3">
        <f>'US-2018 (Cat)'!C7</f>
        <v>1.4719411223551058E-2</v>
      </c>
      <c r="E8" s="3">
        <f>'FR-2018 (Cat)'!C7</f>
        <v>8.8042372584096248E-3</v>
      </c>
      <c r="F8" s="3">
        <f>'DE-2016 (Cat)'!C7</f>
        <v>4.3593631539044731E-3</v>
      </c>
      <c r="G8" s="3">
        <f>'CH-2016 (Cat)'!C7</f>
        <v>2.3885350318471337E-3</v>
      </c>
      <c r="H8" s="3">
        <f>'IT-2017 (Cat)'!C7</f>
        <v>2.4390243902439024E-3</v>
      </c>
      <c r="I8" s="3">
        <f>'BR-2020 (Cat)'!C7</f>
        <v>3.5123966942148762E-3</v>
      </c>
      <c r="J8" s="3">
        <f>'EE-2019 (Cat)'!C7</f>
        <v>1.0482180293501049E-3</v>
      </c>
    </row>
    <row r="9" spans="1:10" x14ac:dyDescent="0.55000000000000004">
      <c r="A9" s="1" t="s">
        <v>130</v>
      </c>
      <c r="B9" s="2">
        <f t="shared" si="0"/>
        <v>5.6087229115758516E-2</v>
      </c>
      <c r="C9" s="3">
        <f>'UK-2016 (Cat)'!C8</f>
        <v>6.4537341474870835E-2</v>
      </c>
      <c r="D9" s="3">
        <f>'US-2018 (Cat)'!C8</f>
        <v>8.2796688132474705E-2</v>
      </c>
      <c r="E9" s="3">
        <f>'FR-2018 (Cat)'!C8</f>
        <v>3.1183135150303413E-2</v>
      </c>
      <c r="F9" s="3">
        <f>'DE-2016 (Cat)'!C8</f>
        <v>4.9848369977255495E-2</v>
      </c>
      <c r="G9" s="3">
        <f>'CH-2016 (Cat)'!C8</f>
        <v>5.2547770700636945E-2</v>
      </c>
      <c r="H9" s="3">
        <f>'IT-2017 (Cat)'!C8</f>
        <v>6.3902439024390245E-2</v>
      </c>
      <c r="I9" s="3">
        <f>'BR-2020 (Cat)'!C8</f>
        <v>5.2995867768595044E-2</v>
      </c>
      <c r="J9" s="3">
        <f>'EE-2019 (Cat)'!C8</f>
        <v>5.0886220697541451E-2</v>
      </c>
    </row>
    <row r="10" spans="1:10" x14ac:dyDescent="0.55000000000000004">
      <c r="A10" s="1" t="s">
        <v>135</v>
      </c>
      <c r="B10" s="2">
        <f t="shared" si="0"/>
        <v>6.4984629381289849E-2</v>
      </c>
      <c r="C10" s="3">
        <f>'UK-2016 (Cat)'!C9</f>
        <v>6.7073743541568809E-2</v>
      </c>
      <c r="D10" s="3">
        <f>'US-2018 (Cat)'!C9</f>
        <v>6.0947562097516096E-2</v>
      </c>
      <c r="E10" s="3">
        <f>'FR-2018 (Cat)'!C9</f>
        <v>5.5245711880458799E-2</v>
      </c>
      <c r="F10" s="3">
        <f>'DE-2016 (Cat)'!C9</f>
        <v>7.0697498104624709E-2</v>
      </c>
      <c r="G10" s="3">
        <f>'CH-2016 (Cat)'!C9</f>
        <v>5.7722929936305734E-2</v>
      </c>
      <c r="H10" s="3">
        <f>'IT-2017 (Cat)'!C9</f>
        <v>8.1951219512195125E-2</v>
      </c>
      <c r="I10" s="3">
        <f>'BR-2020 (Cat)'!C9</f>
        <v>5.6198347107438019E-2</v>
      </c>
      <c r="J10" s="3">
        <f>'EE-2019 (Cat)'!C9</f>
        <v>7.0040022870211549E-2</v>
      </c>
    </row>
    <row r="11" spans="1:10" x14ac:dyDescent="0.55000000000000004">
      <c r="A11" s="1" t="s">
        <v>144</v>
      </c>
      <c r="B11" s="2">
        <f t="shared" si="0"/>
        <v>4.9926618406037647E-2</v>
      </c>
      <c r="C11" s="3">
        <f>'UK-2016 (Cat)'!C10</f>
        <v>6.5007045561296384E-2</v>
      </c>
      <c r="D11" s="3">
        <f>'US-2018 (Cat)'!C10</f>
        <v>5.8417663293468258E-2</v>
      </c>
      <c r="E11" s="3">
        <f>'FR-2018 (Cat)'!C10</f>
        <v>3.865445999508927E-2</v>
      </c>
      <c r="F11" s="3">
        <f>'DE-2016 (Cat)'!C10</f>
        <v>5.5155420773313119E-2</v>
      </c>
      <c r="G11" s="3">
        <f>'CH-2016 (Cat)'!C10</f>
        <v>2.587579617834395E-2</v>
      </c>
      <c r="H11" s="3">
        <f>'IT-2017 (Cat)'!C10</f>
        <v>6.3414634146341464E-2</v>
      </c>
      <c r="I11" s="3">
        <f>'BR-2020 (Cat)'!C10</f>
        <v>4.7623966942148759E-2</v>
      </c>
      <c r="J11" s="3">
        <f>'EE-2019 (Cat)'!C10</f>
        <v>4.5263960358299979E-2</v>
      </c>
    </row>
    <row r="12" spans="1:10" x14ac:dyDescent="0.55000000000000004">
      <c r="A12" s="1" t="str">
        <f>'UK-2016 (Cat)'!A11</f>
        <v>Uncategorised</v>
      </c>
      <c r="B12" s="2">
        <f t="shared" si="0"/>
        <v>0.58975274908383946</v>
      </c>
      <c r="C12" s="3">
        <f>'UK-2016 (Cat)'!C11</f>
        <v>0.57153593236261158</v>
      </c>
      <c r="D12" s="3">
        <f>'US-2018 (Cat)'!C11</f>
        <v>0.51977920883164674</v>
      </c>
      <c r="E12" s="3">
        <f>'FR-2018 (Cat)'!C11</f>
        <v>0.67673366305377247</v>
      </c>
      <c r="F12" s="3">
        <f>'DE-2016 (Cat)'!C11</f>
        <v>0.58529188779378316</v>
      </c>
      <c r="G12" s="3">
        <f>'CH-2016 (Cat)'!C11</f>
        <v>0.61186305732484081</v>
      </c>
      <c r="H12" s="3">
        <f>'IT-2017 (Cat)'!C11</f>
        <v>0.48926829268292682</v>
      </c>
      <c r="I12" s="3">
        <f>'BR-2020 (Cat)'!C11</f>
        <v>0.62861570247933884</v>
      </c>
      <c r="J12" s="3">
        <f>'EE-2019 (Cat)'!C11</f>
        <v>0.63493424814179533</v>
      </c>
    </row>
    <row r="13" spans="1:10" x14ac:dyDescent="0.55000000000000004">
      <c r="A13" s="11" t="s">
        <v>17</v>
      </c>
      <c r="B13" s="12">
        <f>SUM(B3:B12)</f>
        <v>1</v>
      </c>
      <c r="C13" s="12">
        <f t="shared" ref="C13:J13" si="1">SUM(C3:C12)</f>
        <v>1</v>
      </c>
      <c r="D13" s="12">
        <f t="shared" si="1"/>
        <v>1</v>
      </c>
      <c r="E13" s="12">
        <f t="shared" si="1"/>
        <v>1</v>
      </c>
      <c r="F13" s="12">
        <f t="shared" si="1"/>
        <v>1</v>
      </c>
      <c r="G13" s="12">
        <f t="shared" si="1"/>
        <v>1</v>
      </c>
      <c r="H13" s="12">
        <f t="shared" si="1"/>
        <v>1</v>
      </c>
      <c r="I13" s="12">
        <f t="shared" si="1"/>
        <v>1</v>
      </c>
      <c r="J13" s="12">
        <f t="shared" si="1"/>
        <v>1</v>
      </c>
    </row>
  </sheetData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7" stopIfTrue="1" operator="lessThanOrEqual" id="{00000000-000E-0000-0000-0000E3000000}">
            <xm:f>$B2*(1-Parameters!$B$2)</xm:f>
            <x14:dxf>
              <font>
                <color rgb="FFFF0000"/>
              </font>
            </x14:dxf>
          </x14:cfRule>
          <x14:cfRule type="cellIs" priority="248" stopIfTrue="1" operator="greaterThanOrEqual" id="{00000000-000E-0000-0000-0000E4000000}">
            <xm:f>$B2*(1+Parameters!$B$2)</xm:f>
            <x14:dxf>
              <font>
                <color rgb="FF0070C0"/>
              </font>
            </x14:dxf>
          </x14:cfRule>
          <xm:sqref>C2:G12 J2:J12</xm:sqref>
        </x14:conditionalFormatting>
        <x14:conditionalFormatting xmlns:xm="http://schemas.microsoft.com/office/excel/2006/main">
          <x14:cfRule type="cellIs" priority="249" operator="between" id="{00000000-000E-0000-0000-0000E5000000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C2:G12 J2:J12</xm:sqref>
        </x14:conditionalFormatting>
        <x14:conditionalFormatting xmlns:xm="http://schemas.microsoft.com/office/excel/2006/main">
          <x14:cfRule type="cellIs" priority="1" stopIfTrue="1" operator="lessThanOrEqual" id="{A9EEA199-6CD6-4C3F-B8C6-B13B338EF851}">
            <xm:f>$B2*(1-Parameters!$B$2)</xm:f>
            <x14:dxf>
              <font>
                <color rgb="FFFF0000"/>
              </font>
            </x14:dxf>
          </x14:cfRule>
          <x14:cfRule type="cellIs" priority="2" stopIfTrue="1" operator="greaterThanOrEqual" id="{4A2F6DBC-9F86-48A1-9C62-B7C614DBDF5B}">
            <xm:f>$B2*(1+Parameters!$B$2)</xm:f>
            <x14:dxf>
              <font>
                <color rgb="FF0070C0"/>
              </font>
            </x14:dxf>
          </x14:cfRule>
          <xm:sqref>H2:J12</xm:sqref>
        </x14:conditionalFormatting>
        <x14:conditionalFormatting xmlns:xm="http://schemas.microsoft.com/office/excel/2006/main">
          <x14:cfRule type="cellIs" priority="3" operator="between" id="{88ED8D3C-1F6F-45B4-9FD8-263B0A87C349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H2:J12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E477-EBCB-476E-8CF7-6A580FA81C25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224</v>
      </c>
      <c r="C2">
        <v>5.1517939282428704E-2</v>
      </c>
    </row>
    <row r="3" spans="1:3" x14ac:dyDescent="0.55000000000000004">
      <c r="A3" s="10" t="s">
        <v>76</v>
      </c>
      <c r="B3">
        <v>164</v>
      </c>
      <c r="C3">
        <v>3.7718491260349589E-2</v>
      </c>
    </row>
    <row r="4" spans="1:3" x14ac:dyDescent="0.55000000000000004">
      <c r="A4" s="10" t="s">
        <v>8</v>
      </c>
      <c r="B4">
        <v>241</v>
      </c>
      <c r="C4">
        <v>5.5427782888684454E-2</v>
      </c>
    </row>
    <row r="5" spans="1:3" x14ac:dyDescent="0.55000000000000004">
      <c r="A5" s="10" t="s">
        <v>9</v>
      </c>
      <c r="B5">
        <v>312</v>
      </c>
      <c r="C5">
        <v>7.1757129714811407E-2</v>
      </c>
    </row>
    <row r="6" spans="1:3" x14ac:dyDescent="0.55000000000000004">
      <c r="A6" s="10" t="s">
        <v>10</v>
      </c>
      <c r="B6">
        <v>204</v>
      </c>
      <c r="C6">
        <v>4.6918123275068994E-2</v>
      </c>
    </row>
    <row r="7" spans="1:3" x14ac:dyDescent="0.55000000000000004">
      <c r="A7" s="10" t="s">
        <v>11</v>
      </c>
      <c r="B7">
        <v>64</v>
      </c>
      <c r="C7">
        <v>1.4719411223551058E-2</v>
      </c>
    </row>
    <row r="8" spans="1:3" x14ac:dyDescent="0.55000000000000004">
      <c r="A8" s="10" t="s">
        <v>12</v>
      </c>
      <c r="B8">
        <v>360</v>
      </c>
      <c r="C8">
        <v>8.2796688132474705E-2</v>
      </c>
    </row>
    <row r="9" spans="1:3" x14ac:dyDescent="0.55000000000000004">
      <c r="A9" s="10" t="s">
        <v>20</v>
      </c>
      <c r="B9">
        <v>265</v>
      </c>
      <c r="C9">
        <v>6.0947562097516096E-2</v>
      </c>
    </row>
    <row r="10" spans="1:3" x14ac:dyDescent="0.55000000000000004">
      <c r="A10" s="10" t="s">
        <v>18</v>
      </c>
      <c r="B10">
        <v>254</v>
      </c>
      <c r="C10">
        <v>5.8417663293468258E-2</v>
      </c>
    </row>
    <row r="11" spans="1:3" x14ac:dyDescent="0.55000000000000004">
      <c r="A11" s="10" t="s">
        <v>2</v>
      </c>
      <c r="B11">
        <v>2260</v>
      </c>
      <c r="C11">
        <v>0.51977920883164674</v>
      </c>
    </row>
    <row r="12" spans="1:3" x14ac:dyDescent="0.55000000000000004">
      <c r="A12" s="10" t="s">
        <v>17</v>
      </c>
      <c r="B12">
        <v>4348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18D1-A6B5-4CED-A88E-6FD6369C4292}">
  <sheetPr>
    <tabColor rgb="FFC00000"/>
  </sheetPr>
  <dimension ref="A1:D55"/>
  <sheetViews>
    <sheetView workbookViewId="0">
      <selection sqref="A1:D55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21</v>
      </c>
      <c r="D2">
        <v>4.829806807727691E-3</v>
      </c>
    </row>
    <row r="3" spans="1:4" x14ac:dyDescent="0.55000000000000004">
      <c r="A3" t="s">
        <v>1</v>
      </c>
      <c r="B3" s="10" t="s">
        <v>22</v>
      </c>
      <c r="C3">
        <v>96</v>
      </c>
      <c r="D3">
        <v>2.2079116835326588E-2</v>
      </c>
    </row>
    <row r="4" spans="1:4" x14ac:dyDescent="0.55000000000000004">
      <c r="A4" t="s">
        <v>1</v>
      </c>
      <c r="B4" s="10" t="s">
        <v>23</v>
      </c>
      <c r="C4">
        <v>26</v>
      </c>
      <c r="D4">
        <v>5.9797608095676176E-3</v>
      </c>
    </row>
    <row r="5" spans="1:4" x14ac:dyDescent="0.55000000000000004">
      <c r="A5" t="s">
        <v>1</v>
      </c>
      <c r="B5" s="10" t="s">
        <v>25</v>
      </c>
      <c r="C5">
        <v>63</v>
      </c>
      <c r="D5">
        <v>1.4489420423183073E-2</v>
      </c>
    </row>
    <row r="6" spans="1:4" x14ac:dyDescent="0.55000000000000004">
      <c r="A6" t="s">
        <v>1</v>
      </c>
      <c r="B6" s="10" t="s">
        <v>26</v>
      </c>
      <c r="C6">
        <v>18</v>
      </c>
      <c r="D6">
        <v>4.1398344066237349E-3</v>
      </c>
    </row>
    <row r="7" spans="1:4" x14ac:dyDescent="0.55000000000000004">
      <c r="A7" t="s">
        <v>76</v>
      </c>
      <c r="B7" s="10" t="s">
        <v>77</v>
      </c>
      <c r="C7">
        <v>20</v>
      </c>
      <c r="D7">
        <v>4.5998160073597054E-3</v>
      </c>
    </row>
    <row r="8" spans="1:4" x14ac:dyDescent="0.55000000000000004">
      <c r="A8" t="s">
        <v>76</v>
      </c>
      <c r="B8" s="10" t="s">
        <v>78</v>
      </c>
      <c r="C8">
        <v>21</v>
      </c>
      <c r="D8">
        <v>4.829806807727691E-3</v>
      </c>
    </row>
    <row r="9" spans="1:4" x14ac:dyDescent="0.55000000000000004">
      <c r="A9" t="s">
        <v>76</v>
      </c>
      <c r="B9" s="10" t="s">
        <v>79</v>
      </c>
      <c r="C9">
        <v>22</v>
      </c>
      <c r="D9">
        <v>5.0597976080956758E-3</v>
      </c>
    </row>
    <row r="10" spans="1:4" x14ac:dyDescent="0.55000000000000004">
      <c r="A10" t="s">
        <v>76</v>
      </c>
      <c r="B10" s="10" t="s">
        <v>80</v>
      </c>
      <c r="C10">
        <v>58</v>
      </c>
      <c r="D10">
        <v>1.3339466421343146E-2</v>
      </c>
    </row>
    <row r="11" spans="1:4" x14ac:dyDescent="0.55000000000000004">
      <c r="A11" t="s">
        <v>76</v>
      </c>
      <c r="B11" s="10" t="s">
        <v>29</v>
      </c>
      <c r="C11">
        <v>43</v>
      </c>
      <c r="D11">
        <v>9.8896044158233668E-3</v>
      </c>
    </row>
    <row r="12" spans="1:4" x14ac:dyDescent="0.55000000000000004">
      <c r="A12" t="s">
        <v>8</v>
      </c>
      <c r="B12" s="10" t="s">
        <v>27</v>
      </c>
      <c r="C12">
        <v>174</v>
      </c>
      <c r="D12">
        <v>4.001839926402944E-2</v>
      </c>
    </row>
    <row r="13" spans="1:4" x14ac:dyDescent="0.55000000000000004">
      <c r="A13" t="s">
        <v>8</v>
      </c>
      <c r="B13" s="10" t="s">
        <v>28</v>
      </c>
      <c r="C13">
        <v>67</v>
      </c>
      <c r="D13">
        <v>1.5409383624655014E-2</v>
      </c>
    </row>
    <row r="14" spans="1:4" x14ac:dyDescent="0.55000000000000004">
      <c r="A14" t="s">
        <v>9</v>
      </c>
      <c r="B14" s="10" t="s">
        <v>30</v>
      </c>
      <c r="C14">
        <v>43</v>
      </c>
      <c r="D14">
        <v>9.8896044158233668E-3</v>
      </c>
    </row>
    <row r="15" spans="1:4" x14ac:dyDescent="0.55000000000000004">
      <c r="A15" t="s">
        <v>9</v>
      </c>
      <c r="B15" s="10" t="s">
        <v>31</v>
      </c>
      <c r="C15">
        <v>63</v>
      </c>
      <c r="D15">
        <v>1.4489420423183073E-2</v>
      </c>
    </row>
    <row r="16" spans="1:4" x14ac:dyDescent="0.55000000000000004">
      <c r="A16" t="s">
        <v>9</v>
      </c>
      <c r="B16" s="10" t="s">
        <v>32</v>
      </c>
      <c r="C16">
        <v>42</v>
      </c>
      <c r="D16">
        <v>9.659613615455382E-3</v>
      </c>
    </row>
    <row r="17" spans="1:4" x14ac:dyDescent="0.55000000000000004">
      <c r="A17" t="s">
        <v>9</v>
      </c>
      <c r="B17" s="10" t="s">
        <v>33</v>
      </c>
      <c r="C17">
        <v>44</v>
      </c>
      <c r="D17">
        <v>1.0119595216191352E-2</v>
      </c>
    </row>
    <row r="18" spans="1:4" x14ac:dyDescent="0.55000000000000004">
      <c r="A18" t="s">
        <v>9</v>
      </c>
      <c r="B18" s="10" t="s">
        <v>34</v>
      </c>
      <c r="C18">
        <v>16</v>
      </c>
      <c r="D18">
        <v>3.6798528058877645E-3</v>
      </c>
    </row>
    <row r="19" spans="1:4" x14ac:dyDescent="0.55000000000000004">
      <c r="A19" t="s">
        <v>9</v>
      </c>
      <c r="B19" s="10" t="s">
        <v>35</v>
      </c>
      <c r="C19">
        <v>22</v>
      </c>
      <c r="D19">
        <v>5.0597976080956758E-3</v>
      </c>
    </row>
    <row r="20" spans="1:4" x14ac:dyDescent="0.55000000000000004">
      <c r="A20" t="s">
        <v>9</v>
      </c>
      <c r="B20" s="10" t="s">
        <v>36</v>
      </c>
      <c r="C20">
        <v>46</v>
      </c>
      <c r="D20">
        <v>1.0579576816927323E-2</v>
      </c>
    </row>
    <row r="21" spans="1:4" x14ac:dyDescent="0.55000000000000004">
      <c r="A21" t="s">
        <v>9</v>
      </c>
      <c r="B21" s="10" t="s">
        <v>37</v>
      </c>
      <c r="C21">
        <v>36</v>
      </c>
      <c r="D21">
        <v>8.2796688132474698E-3</v>
      </c>
    </row>
    <row r="22" spans="1:4" x14ac:dyDescent="0.55000000000000004">
      <c r="A22" t="s">
        <v>10</v>
      </c>
      <c r="B22" s="10" t="s">
        <v>68</v>
      </c>
      <c r="C22">
        <v>2</v>
      </c>
      <c r="D22">
        <v>4.5998160073597056E-4</v>
      </c>
    </row>
    <row r="23" spans="1:4" x14ac:dyDescent="0.55000000000000004">
      <c r="A23" t="s">
        <v>10</v>
      </c>
      <c r="B23" s="10" t="s">
        <v>38</v>
      </c>
      <c r="C23">
        <v>12</v>
      </c>
      <c r="D23">
        <v>2.7598896044158236E-3</v>
      </c>
    </row>
    <row r="24" spans="1:4" x14ac:dyDescent="0.55000000000000004">
      <c r="A24" t="s">
        <v>10</v>
      </c>
      <c r="B24" s="10" t="s">
        <v>64</v>
      </c>
      <c r="C24">
        <v>5</v>
      </c>
      <c r="D24">
        <v>1.1499540018399263E-3</v>
      </c>
    </row>
    <row r="25" spans="1:4" x14ac:dyDescent="0.55000000000000004">
      <c r="A25" t="s">
        <v>10</v>
      </c>
      <c r="B25" s="10" t="s">
        <v>81</v>
      </c>
      <c r="C25">
        <v>9</v>
      </c>
      <c r="D25">
        <v>2.0699172033118675E-3</v>
      </c>
    </row>
    <row r="26" spans="1:4" x14ac:dyDescent="0.55000000000000004">
      <c r="A26" t="s">
        <v>10</v>
      </c>
      <c r="B26" s="10" t="s">
        <v>82</v>
      </c>
      <c r="C26">
        <v>6</v>
      </c>
      <c r="D26">
        <v>1.3799448022079118E-3</v>
      </c>
    </row>
    <row r="27" spans="1:4" x14ac:dyDescent="0.55000000000000004">
      <c r="A27" t="s">
        <v>10</v>
      </c>
      <c r="B27" s="10" t="s">
        <v>40</v>
      </c>
      <c r="C27">
        <v>1</v>
      </c>
      <c r="D27">
        <v>2.2999080036798528E-4</v>
      </c>
    </row>
    <row r="28" spans="1:4" x14ac:dyDescent="0.55000000000000004">
      <c r="A28" t="s">
        <v>10</v>
      </c>
      <c r="B28" s="10" t="s">
        <v>41</v>
      </c>
      <c r="C28">
        <v>169</v>
      </c>
      <c r="D28">
        <v>3.8868445262189515E-2</v>
      </c>
    </row>
    <row r="29" spans="1:4" x14ac:dyDescent="0.55000000000000004">
      <c r="A29" t="s">
        <v>11</v>
      </c>
      <c r="B29" s="10" t="s">
        <v>42</v>
      </c>
      <c r="C29">
        <v>14</v>
      </c>
      <c r="D29">
        <v>3.219871205151794E-3</v>
      </c>
    </row>
    <row r="30" spans="1:4" x14ac:dyDescent="0.55000000000000004">
      <c r="A30" t="s">
        <v>11</v>
      </c>
      <c r="B30" s="10" t="s">
        <v>43</v>
      </c>
      <c r="C30">
        <v>16</v>
      </c>
      <c r="D30">
        <v>3.6798528058877645E-3</v>
      </c>
    </row>
    <row r="31" spans="1:4" x14ac:dyDescent="0.55000000000000004">
      <c r="A31" t="s">
        <v>11</v>
      </c>
      <c r="B31" s="10" t="s">
        <v>46</v>
      </c>
      <c r="C31">
        <v>3</v>
      </c>
      <c r="D31">
        <v>6.8997240110395589E-4</v>
      </c>
    </row>
    <row r="32" spans="1:4" x14ac:dyDescent="0.55000000000000004">
      <c r="A32" t="s">
        <v>11</v>
      </c>
      <c r="B32" s="10" t="s">
        <v>47</v>
      </c>
      <c r="C32">
        <v>2</v>
      </c>
      <c r="D32">
        <v>4.5998160073597056E-4</v>
      </c>
    </row>
    <row r="33" spans="1:4" x14ac:dyDescent="0.55000000000000004">
      <c r="A33" t="s">
        <v>11</v>
      </c>
      <c r="B33" s="10" t="s">
        <v>73</v>
      </c>
      <c r="C33">
        <v>1</v>
      </c>
      <c r="D33">
        <v>2.2999080036798528E-4</v>
      </c>
    </row>
    <row r="34" spans="1:4" x14ac:dyDescent="0.55000000000000004">
      <c r="A34" t="s">
        <v>11</v>
      </c>
      <c r="B34" s="10" t="s">
        <v>65</v>
      </c>
      <c r="C34">
        <v>23</v>
      </c>
      <c r="D34">
        <v>5.2897884084636615E-3</v>
      </c>
    </row>
    <row r="35" spans="1:4" x14ac:dyDescent="0.55000000000000004">
      <c r="A35" t="s">
        <v>11</v>
      </c>
      <c r="B35" s="10" t="s">
        <v>66</v>
      </c>
      <c r="C35">
        <v>5</v>
      </c>
      <c r="D35">
        <v>1.1499540018399263E-3</v>
      </c>
    </row>
    <row r="36" spans="1:4" x14ac:dyDescent="0.55000000000000004">
      <c r="A36" t="s">
        <v>12</v>
      </c>
      <c r="B36" s="10" t="s">
        <v>48</v>
      </c>
      <c r="C36">
        <v>299</v>
      </c>
      <c r="D36">
        <v>6.8767249310027603E-2</v>
      </c>
    </row>
    <row r="37" spans="1:4" x14ac:dyDescent="0.55000000000000004">
      <c r="A37" t="s">
        <v>12</v>
      </c>
      <c r="B37" s="10" t="s">
        <v>50</v>
      </c>
      <c r="C37">
        <v>20</v>
      </c>
      <c r="D37">
        <v>4.5998160073597054E-3</v>
      </c>
    </row>
    <row r="38" spans="1:4" x14ac:dyDescent="0.55000000000000004">
      <c r="A38" t="s">
        <v>12</v>
      </c>
      <c r="B38" s="10" t="s">
        <v>51</v>
      </c>
      <c r="C38">
        <v>41</v>
      </c>
      <c r="D38">
        <v>9.4296228150873972E-3</v>
      </c>
    </row>
    <row r="39" spans="1:4" x14ac:dyDescent="0.55000000000000004">
      <c r="A39" t="s">
        <v>20</v>
      </c>
      <c r="B39" s="10" t="s">
        <v>52</v>
      </c>
      <c r="C39">
        <v>4</v>
      </c>
      <c r="D39">
        <v>9.1996320147194111E-4</v>
      </c>
    </row>
    <row r="40" spans="1:4" x14ac:dyDescent="0.55000000000000004">
      <c r="A40" t="s">
        <v>20</v>
      </c>
      <c r="B40" s="10" t="s">
        <v>53</v>
      </c>
      <c r="C40">
        <v>41</v>
      </c>
      <c r="D40">
        <v>9.4296228150873972E-3</v>
      </c>
    </row>
    <row r="41" spans="1:4" x14ac:dyDescent="0.55000000000000004">
      <c r="A41" t="s">
        <v>20</v>
      </c>
      <c r="B41" s="10" t="s">
        <v>67</v>
      </c>
      <c r="C41">
        <v>21</v>
      </c>
      <c r="D41">
        <v>4.829806807727691E-3</v>
      </c>
    </row>
    <row r="42" spans="1:4" x14ac:dyDescent="0.55000000000000004">
      <c r="A42" t="s">
        <v>20</v>
      </c>
      <c r="B42" s="10" t="s">
        <v>54</v>
      </c>
      <c r="C42">
        <v>17</v>
      </c>
      <c r="D42">
        <v>3.9098436062557501E-3</v>
      </c>
    </row>
    <row r="43" spans="1:4" x14ac:dyDescent="0.55000000000000004">
      <c r="A43" t="s">
        <v>20</v>
      </c>
      <c r="B43" s="10" t="s">
        <v>71</v>
      </c>
      <c r="C43">
        <v>1</v>
      </c>
      <c r="D43">
        <v>2.2999080036798528E-4</v>
      </c>
    </row>
    <row r="44" spans="1:4" x14ac:dyDescent="0.55000000000000004">
      <c r="A44" t="s">
        <v>20</v>
      </c>
      <c r="B44" s="10" t="s">
        <v>74</v>
      </c>
      <c r="C44">
        <v>1</v>
      </c>
      <c r="D44">
        <v>2.2999080036798528E-4</v>
      </c>
    </row>
    <row r="45" spans="1:4" x14ac:dyDescent="0.55000000000000004">
      <c r="A45" t="s">
        <v>20</v>
      </c>
      <c r="B45" s="10" t="s">
        <v>55</v>
      </c>
      <c r="C45">
        <v>15</v>
      </c>
      <c r="D45">
        <v>3.4498620055197792E-3</v>
      </c>
    </row>
    <row r="46" spans="1:4" x14ac:dyDescent="0.55000000000000004">
      <c r="A46" t="s">
        <v>20</v>
      </c>
      <c r="B46" s="10" t="s">
        <v>20</v>
      </c>
      <c r="C46">
        <v>143</v>
      </c>
      <c r="D46">
        <v>3.2888684452621893E-2</v>
      </c>
    </row>
    <row r="47" spans="1:4" x14ac:dyDescent="0.55000000000000004">
      <c r="A47" t="s">
        <v>20</v>
      </c>
      <c r="B47" s="10" t="s">
        <v>75</v>
      </c>
      <c r="C47">
        <v>22</v>
      </c>
      <c r="D47">
        <v>5.0597976080956758E-3</v>
      </c>
    </row>
    <row r="48" spans="1:4" x14ac:dyDescent="0.55000000000000004">
      <c r="A48" t="s">
        <v>18</v>
      </c>
      <c r="B48" s="10" t="s">
        <v>56</v>
      </c>
      <c r="C48">
        <v>4</v>
      </c>
      <c r="D48">
        <v>9.1996320147194111E-4</v>
      </c>
    </row>
    <row r="49" spans="1:4" x14ac:dyDescent="0.55000000000000004">
      <c r="A49" t="s">
        <v>18</v>
      </c>
      <c r="B49" s="10" t="s">
        <v>57</v>
      </c>
      <c r="C49">
        <v>12</v>
      </c>
      <c r="D49">
        <v>2.7598896044158236E-3</v>
      </c>
    </row>
    <row r="50" spans="1:4" x14ac:dyDescent="0.55000000000000004">
      <c r="A50" t="s">
        <v>18</v>
      </c>
      <c r="B50" s="10" t="s">
        <v>58</v>
      </c>
      <c r="C50">
        <v>138</v>
      </c>
      <c r="D50">
        <v>3.1738730450781967E-2</v>
      </c>
    </row>
    <row r="51" spans="1:4" x14ac:dyDescent="0.55000000000000004">
      <c r="A51" t="s">
        <v>18</v>
      </c>
      <c r="B51" s="10" t="s">
        <v>59</v>
      </c>
      <c r="C51">
        <v>50</v>
      </c>
      <c r="D51">
        <v>1.1499540018399264E-2</v>
      </c>
    </row>
    <row r="52" spans="1:4" x14ac:dyDescent="0.55000000000000004">
      <c r="A52" t="s">
        <v>18</v>
      </c>
      <c r="B52" s="10" t="s">
        <v>61</v>
      </c>
      <c r="C52">
        <v>6</v>
      </c>
      <c r="D52">
        <v>1.3799448022079118E-3</v>
      </c>
    </row>
    <row r="53" spans="1:4" x14ac:dyDescent="0.55000000000000004">
      <c r="A53" t="s">
        <v>18</v>
      </c>
      <c r="B53" s="10" t="s">
        <v>62</v>
      </c>
      <c r="C53">
        <v>44</v>
      </c>
      <c r="D53">
        <v>1.0119595216191352E-2</v>
      </c>
    </row>
    <row r="54" spans="1:4" x14ac:dyDescent="0.55000000000000004">
      <c r="A54" t="s">
        <v>2</v>
      </c>
      <c r="B54" s="10" t="s">
        <v>63</v>
      </c>
      <c r="C54">
        <v>2260</v>
      </c>
      <c r="D54">
        <v>0.51977920883164674</v>
      </c>
    </row>
    <row r="55" spans="1:4" x14ac:dyDescent="0.55000000000000004">
      <c r="A55" t="s">
        <v>17</v>
      </c>
      <c r="B55" s="10"/>
      <c r="C55">
        <v>4348</v>
      </c>
      <c r="D55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C611-35AB-4972-8155-701EE3C647E4}">
  <dimension ref="A1:K65"/>
  <sheetViews>
    <sheetView tabSelected="1" workbookViewId="0">
      <pane ySplit="1" topLeftCell="A17" activePane="bottomLeft" state="frozen"/>
      <selection pane="bottomLeft" activeCell="D47" sqref="D47"/>
    </sheetView>
  </sheetViews>
  <sheetFormatPr defaultRowHeight="14.4" x14ac:dyDescent="0.55000000000000004"/>
  <cols>
    <col min="1" max="1" width="13.83984375" bestFit="1" customWidth="1"/>
    <col min="2" max="2" width="16" bestFit="1" customWidth="1"/>
    <col min="3" max="3" width="7.15625" bestFit="1" customWidth="1"/>
    <col min="4" max="11" width="8.68359375" bestFit="1" customWidth="1"/>
  </cols>
  <sheetData>
    <row r="1" spans="1:11" x14ac:dyDescent="0.55000000000000004">
      <c r="A1" s="4" t="s">
        <v>0</v>
      </c>
      <c r="B1" s="4" t="s">
        <v>19</v>
      </c>
      <c r="C1" s="5" t="s">
        <v>3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5" t="s">
        <v>158</v>
      </c>
      <c r="K1" s="5" t="s">
        <v>159</v>
      </c>
    </row>
    <row r="2" spans="1:11" x14ac:dyDescent="0.55000000000000004">
      <c r="A2" s="1" t="s">
        <v>83</v>
      </c>
      <c r="B2" s="1" t="s">
        <v>84</v>
      </c>
      <c r="C2" s="2">
        <f t="shared" ref="C2:C33" si="0">IF(ISERROR(AVERAGE(D2:K2)),"",AVERAGE(D2:K2))</f>
        <v>3.3587576146030264E-3</v>
      </c>
      <c r="D2" s="3">
        <f>IF(ISERROR(VLOOKUP($B2,'UK-2016 (Sub)'!$B$2:$D$73,3,FALSE)),"",VLOOKUP($B2,'UK-2016 (Sub)'!$B$2:$D$73,3,FALSE))</f>
        <v>1.7848755284170972E-3</v>
      </c>
      <c r="E2" s="3">
        <f>IF(ISERROR(VLOOKUP($B2,'US-2018 (Sub)'!$B$2:$D$73,3,FALSE)),"",VLOOKUP($B2,'US-2018 (Sub)'!$B$2:$D$73,3,FALSE))</f>
        <v>4.829806807727691E-3</v>
      </c>
      <c r="F2" s="3">
        <f>IF(ISERROR(VLOOKUP($B2,'FR-2018 (Sub)'!$B$2:$D$74,3,FALSE)),"",VLOOKUP($B2,'FR-2018 (Sub)'!$B$2:$D$74,3,FALSE))</f>
        <v>1.8590620505805184E-3</v>
      </c>
      <c r="G2" s="3">
        <f>IF(ISERROR(VLOOKUP($B2,'DE-2016 (Sub)'!$B$2:$D$73,3,FALSE)),"",VLOOKUP($B2,'DE-2016 (Sub)'!$B$2:$D$73,3,FALSE))</f>
        <v>2.4639878695981803E-3</v>
      </c>
      <c r="H2" s="3">
        <f>IF(ISERROR(VLOOKUP($B2,'CH-2016 (Sub)'!$B$2:$D$75,3,FALSE)),"",VLOOKUP($B2,'CH-2016 (Sub)'!$B$2:$D$75,3,FALSE))</f>
        <v>4.3789808917197451E-3</v>
      </c>
      <c r="I2" s="3">
        <f>IF(ISERROR(VLOOKUP($B2,'IT-2017 (Sub)'!$B$2:$D$73,3,FALSE)),"",VLOOKUP($B2,'IT-2017 (Sub)'!$B$2:$D$73,3,FALSE))</f>
        <v>3.9024390243902439E-3</v>
      </c>
      <c r="J2" s="3">
        <f>IF(ISERROR(VLOOKUP($B2,'BR-2020 (Sub)'!$B$2:$D$73,3,FALSE)),"",VLOOKUP($B2,'BR-2020 (Sub)'!$B$2:$D$73,3,FALSE))</f>
        <v>5.2685950413223137E-3</v>
      </c>
      <c r="K2" s="3">
        <f>IF(ISERROR(VLOOKUP($B2,'EE-2019 (Sub)'!$B$2:$D$73,3,FALSE)),"",VLOOKUP($B2,'EE-2019 (Sub)'!$B$2:$D$73,3,FALSE))</f>
        <v>2.3823137030684199E-3</v>
      </c>
    </row>
    <row r="3" spans="1:11" x14ac:dyDescent="0.55000000000000004">
      <c r="A3" s="1" t="s">
        <v>83</v>
      </c>
      <c r="B3" s="1" t="s">
        <v>85</v>
      </c>
      <c r="C3" s="2">
        <f t="shared" si="0"/>
        <v>1.80074615276202E-2</v>
      </c>
      <c r="D3" s="3">
        <f>IF(ISERROR(VLOOKUP($B3,'UK-2016 (Sub)'!$B$2:$D$73,3,FALSE)),"",VLOOKUP($B3,'UK-2016 (Sub)'!$B$2:$D$73,3,FALSE))</f>
        <v>1.3715359323626115E-2</v>
      </c>
      <c r="E3" s="3">
        <f>IF(ISERROR(VLOOKUP($B3,'US-2018 (Sub)'!$B$2:$D$73,3,FALSE)),"",VLOOKUP($B3,'US-2018 (Sub)'!$B$2:$D$73,3,FALSE))</f>
        <v>2.2079116835326588E-2</v>
      </c>
      <c r="F3" s="3">
        <f>IF(ISERROR(VLOOKUP($B3,'FR-2018 (Sub)'!$B$2:$D$74,3,FALSE)),"",VLOOKUP($B3,'FR-2018 (Sub)'!$B$2:$D$74,3,FALSE))</f>
        <v>1.1996211722613911E-2</v>
      </c>
      <c r="G3" s="3">
        <f>IF(ISERROR(VLOOKUP($B3,'DE-2016 (Sub)'!$B$2:$D$73,3,FALSE)),"",VLOOKUP($B3,'DE-2016 (Sub)'!$B$2:$D$73,3,FALSE))</f>
        <v>1.9332827899924184E-2</v>
      </c>
      <c r="H3" s="3">
        <f>IF(ISERROR(VLOOKUP($B3,'CH-2016 (Sub)'!$B$2:$D$75,3,FALSE)),"",VLOOKUP($B3,'CH-2016 (Sub)'!$B$2:$D$75,3,FALSE))</f>
        <v>3.7818471337579616E-2</v>
      </c>
      <c r="I3" s="3">
        <f>IF(ISERROR(VLOOKUP($B3,'IT-2017 (Sub)'!$B$2:$D$73,3,FALSE)),"",VLOOKUP($B3,'IT-2017 (Sub)'!$B$2:$D$73,3,FALSE))</f>
        <v>1.1219512195121951E-2</v>
      </c>
      <c r="J3" s="3">
        <f>IF(ISERROR(VLOOKUP($B3,'BR-2020 (Sub)'!$B$2:$D$73,3,FALSE)),"",VLOOKUP($B3,'BR-2020 (Sub)'!$B$2:$D$73,3,FALSE))</f>
        <v>1.3223140495867768E-2</v>
      </c>
      <c r="K3" s="3">
        <f>IF(ISERROR(VLOOKUP($B3,'EE-2019 (Sub)'!$B$2:$D$73,3,FALSE)),"",VLOOKUP($B3,'EE-2019 (Sub)'!$B$2:$D$73,3,FALSE))</f>
        <v>1.4675052410901468E-2</v>
      </c>
    </row>
    <row r="4" spans="1:11" x14ac:dyDescent="0.55000000000000004">
      <c r="A4" s="1" t="s">
        <v>83</v>
      </c>
      <c r="B4" s="1" t="s">
        <v>86</v>
      </c>
      <c r="C4" s="2">
        <f t="shared" si="0"/>
        <v>8.057815397309976E-3</v>
      </c>
      <c r="D4" s="3">
        <f>IF(ISERROR(VLOOKUP($B4,'UK-2016 (Sub)'!$B$2:$D$73,3,FALSE)),"",VLOOKUP($B4,'UK-2016 (Sub)'!$B$2:$D$73,3,FALSE))</f>
        <v>9.4880225457961483E-3</v>
      </c>
      <c r="E4" s="3">
        <f>IF(ISERROR(VLOOKUP($B4,'US-2018 (Sub)'!$B$2:$D$73,3,FALSE)),"",VLOOKUP($B4,'US-2018 (Sub)'!$B$2:$D$73,3,FALSE))</f>
        <v>5.9797608095676176E-3</v>
      </c>
      <c r="F4" s="3">
        <f>IF(ISERROR(VLOOKUP($B4,'FR-2018 (Sub)'!$B$2:$D$74,3,FALSE)),"",VLOOKUP($B4,'FR-2018 (Sub)'!$B$2:$D$74,3,FALSE))</f>
        <v>7.0153284927566735E-3</v>
      </c>
      <c r="G4" s="3">
        <f>IF(ISERROR(VLOOKUP($B4,'DE-2016 (Sub)'!$B$2:$D$73,3,FALSE)),"",VLOOKUP($B4,'DE-2016 (Sub)'!$B$2:$D$73,3,FALSE))</f>
        <v>6.2547384382107656E-3</v>
      </c>
      <c r="H4" s="3">
        <f>IF(ISERROR(VLOOKUP($B4,'CH-2016 (Sub)'!$B$2:$D$75,3,FALSE)),"",VLOOKUP($B4,'CH-2016 (Sub)'!$B$2:$D$75,3,FALSE))</f>
        <v>1.3535031847133758E-2</v>
      </c>
      <c r="I4" s="3">
        <f>IF(ISERROR(VLOOKUP($B4,'IT-2017 (Sub)'!$B$2:$D$73,3,FALSE)),"",VLOOKUP($B4,'IT-2017 (Sub)'!$B$2:$D$73,3,FALSE))</f>
        <v>7.3170731707317077E-3</v>
      </c>
      <c r="J4" s="3">
        <f>IF(ISERROR(VLOOKUP($B4,'BR-2020 (Sub)'!$B$2:$D$73,3,FALSE)),"",VLOOKUP($B4,'BR-2020 (Sub)'!$B$2:$D$73,3,FALSE))</f>
        <v>9.9173553719008271E-3</v>
      </c>
      <c r="K4" s="3">
        <f>IF(ISERROR(VLOOKUP($B4,'EE-2019 (Sub)'!$B$2:$D$73,3,FALSE)),"",VLOOKUP($B4,'EE-2019 (Sub)'!$B$2:$D$73,3,FALSE))</f>
        <v>4.9552125023823133E-3</v>
      </c>
    </row>
    <row r="5" spans="1:11" x14ac:dyDescent="0.55000000000000004">
      <c r="A5" s="1" t="s">
        <v>83</v>
      </c>
      <c r="B5" s="1" t="s">
        <v>87</v>
      </c>
      <c r="C5" s="2">
        <f t="shared" si="0"/>
        <v>4.1459114984014291E-4</v>
      </c>
      <c r="D5" s="3">
        <f>IF(ISERROR(VLOOKUP($B5,'UK-2016 (Sub)'!$B$2:$D$73,3,FALSE)),"",VLOOKUP($B5,'UK-2016 (Sub)'!$B$2:$D$73,3,FALSE))</f>
        <v>9.3940817285110382E-5</v>
      </c>
      <c r="E5" s="3" t="str">
        <f>IF(ISERROR(VLOOKUP($B5,'US-2018 (Sub)'!$B$2:$D$73,3,FALSE)),"",VLOOKUP($B5,'US-2018 (Sub)'!$B$2:$D$73,3,FALSE))</f>
        <v/>
      </c>
      <c r="F5" s="3">
        <f>IF(ISERROR(VLOOKUP($B5,'FR-2018 (Sub)'!$B$2:$D$74,3,FALSE)),"",VLOOKUP($B5,'FR-2018 (Sub)'!$B$2:$D$74,3,FALSE))</f>
        <v>7.3660949173945075E-4</v>
      </c>
      <c r="G5" s="3" t="str">
        <f>IF(ISERROR(VLOOKUP($B5,'DE-2016 (Sub)'!$B$2:$D$73,3,FALSE)),"",VLOOKUP($B5,'DE-2016 (Sub)'!$B$2:$D$73,3,FALSE))</f>
        <v/>
      </c>
      <c r="H5" s="3" t="str">
        <f>IF(ISERROR(VLOOKUP($B5,'CH-2016 (Sub)'!$B$2:$D$75,3,FALSE)),"",VLOOKUP($B5,'CH-2016 (Sub)'!$B$2:$D$75,3,FALSE))</f>
        <v/>
      </c>
      <c r="I5" s="3" t="str">
        <f>IF(ISERROR(VLOOKUP($B5,'IT-2017 (Sub)'!$B$2:$D$73,3,FALSE)),"",VLOOKUP($B5,'IT-2017 (Sub)'!$B$2:$D$73,3,FALSE))</f>
        <v/>
      </c>
      <c r="J5" s="3">
        <f>IF(ISERROR(VLOOKUP($B5,'BR-2020 (Sub)'!$B$2:$D$73,3,FALSE)),"",VLOOKUP($B5,'BR-2020 (Sub)'!$B$2:$D$73,3,FALSE))</f>
        <v>4.1322314049586776E-4</v>
      </c>
      <c r="K5" s="3" t="str">
        <f>IF(ISERROR(VLOOKUP($B5,'EE-2019 (Sub)'!$B$2:$D$73,3,FALSE)),"",VLOOKUP($B5,'EE-2019 (Sub)'!$B$2:$D$73,3,FALSE))</f>
        <v/>
      </c>
    </row>
    <row r="6" spans="1:11" x14ac:dyDescent="0.55000000000000004">
      <c r="A6" s="1" t="s">
        <v>83</v>
      </c>
      <c r="B6" s="1" t="s">
        <v>88</v>
      </c>
      <c r="C6" s="2">
        <f t="shared" si="0"/>
        <v>1.599199439238521E-2</v>
      </c>
      <c r="D6" s="3">
        <f>IF(ISERROR(VLOOKUP($B6,'UK-2016 (Sub)'!$B$2:$D$73,3,FALSE)),"",VLOOKUP($B6,'UK-2016 (Sub)'!$B$2:$D$73,3,FALSE))</f>
        <v>1.3997181775481447E-2</v>
      </c>
      <c r="E6" s="3">
        <f>IF(ISERROR(VLOOKUP($B6,'US-2018 (Sub)'!$B$2:$D$73,3,FALSE)),"",VLOOKUP($B6,'US-2018 (Sub)'!$B$2:$D$73,3,FALSE))</f>
        <v>1.4489420423183073E-2</v>
      </c>
      <c r="F6" s="3">
        <f>IF(ISERROR(VLOOKUP($B6,'FR-2018 (Sub)'!$B$2:$D$74,3,FALSE)),"",VLOOKUP($B6,'FR-2018 (Sub)'!$B$2:$D$74,3,FALSE))</f>
        <v>1.7257708092181415E-2</v>
      </c>
      <c r="G6" s="3">
        <f>IF(ISERROR(VLOOKUP($B6,'DE-2016 (Sub)'!$B$2:$D$73,3,FALSE)),"",VLOOKUP($B6,'DE-2016 (Sub)'!$B$2:$D$73,3,FALSE))</f>
        <v>1.3836239575435937E-2</v>
      </c>
      <c r="H6" s="3">
        <f>IF(ISERROR(VLOOKUP($B6,'CH-2016 (Sub)'!$B$2:$D$75,3,FALSE)),"",VLOOKUP($B6,'CH-2016 (Sub)'!$B$2:$D$75,3,FALSE))</f>
        <v>2.6273885350318472E-2</v>
      </c>
      <c r="I6" s="3">
        <f>IF(ISERROR(VLOOKUP($B6,'IT-2017 (Sub)'!$B$2:$D$73,3,FALSE)),"",VLOOKUP($B6,'IT-2017 (Sub)'!$B$2:$D$73,3,FALSE))</f>
        <v>1.1219512195121951E-2</v>
      </c>
      <c r="J6" s="3">
        <f>IF(ISERROR(VLOOKUP($B6,'BR-2020 (Sub)'!$B$2:$D$73,3,FALSE)),"",VLOOKUP($B6,'BR-2020 (Sub)'!$B$2:$D$73,3,FALSE))</f>
        <v>1.5805785123966944E-2</v>
      </c>
      <c r="K6" s="3">
        <f>IF(ISERROR(VLOOKUP($B6,'EE-2019 (Sub)'!$B$2:$D$73,3,FALSE)),"",VLOOKUP($B6,'EE-2019 (Sub)'!$B$2:$D$73,3,FALSE))</f>
        <v>1.5056222603392415E-2</v>
      </c>
    </row>
    <row r="7" spans="1:11" x14ac:dyDescent="0.55000000000000004">
      <c r="A7" s="1" t="s">
        <v>83</v>
      </c>
      <c r="B7" s="1" t="s">
        <v>89</v>
      </c>
      <c r="C7" s="2">
        <f t="shared" si="0"/>
        <v>1.162512133756447E-3</v>
      </c>
      <c r="D7" s="3">
        <f>IF(ISERROR(VLOOKUP($B7,'UK-2016 (Sub)'!$B$2:$D$73,3,FALSE)),"",VLOOKUP($B7,'UK-2016 (Sub)'!$B$2:$D$73,3,FALSE))</f>
        <v>2.8182245185533113E-4</v>
      </c>
      <c r="E7" s="3">
        <f>IF(ISERROR(VLOOKUP($B7,'US-2018 (Sub)'!$B$2:$D$73,3,FALSE)),"",VLOOKUP($B7,'US-2018 (Sub)'!$B$2:$D$73,3,FALSE))</f>
        <v>4.1398344066237349E-3</v>
      </c>
      <c r="F7" s="3">
        <f>IF(ISERROR(VLOOKUP($B7,'FR-2018 (Sub)'!$B$2:$D$74,3,FALSE)),"",VLOOKUP($B7,'FR-2018 (Sub)'!$B$2:$D$74,3,FALSE))</f>
        <v>1.7538321231891683E-4</v>
      </c>
      <c r="G7" s="3" t="str">
        <f>IF(ISERROR(VLOOKUP($B7,'DE-2016 (Sub)'!$B$2:$D$73,3,FALSE)),"",VLOOKUP($B7,'DE-2016 (Sub)'!$B$2:$D$73,3,FALSE))</f>
        <v/>
      </c>
      <c r="H7" s="3">
        <f>IF(ISERROR(VLOOKUP($B7,'CH-2016 (Sub)'!$B$2:$D$75,3,FALSE)),"",VLOOKUP($B7,'CH-2016 (Sub)'!$B$2:$D$75,3,FALSE))</f>
        <v>3.9808917197452231E-4</v>
      </c>
      <c r="I7" s="3">
        <f>IF(ISERROR(VLOOKUP($B7,'IT-2017 (Sub)'!$B$2:$D$73,3,FALSE)),"",VLOOKUP($B7,'IT-2017 (Sub)'!$B$2:$D$73,3,FALSE))</f>
        <v>1.4634146341463415E-3</v>
      </c>
      <c r="J7" s="3">
        <f>IF(ISERROR(VLOOKUP($B7,'BR-2020 (Sub)'!$B$2:$D$73,3,FALSE)),"",VLOOKUP($B7,'BR-2020 (Sub)'!$B$2:$D$73,3,FALSE))</f>
        <v>5.1652892561983473E-4</v>
      </c>
      <c r="K7" s="3" t="str">
        <f>IF(ISERROR(VLOOKUP($B7,'EE-2019 (Sub)'!$B$2:$D$73,3,FALSE)),"",VLOOKUP($B7,'EE-2019 (Sub)'!$B$2:$D$73,3,FALSE))</f>
        <v/>
      </c>
    </row>
    <row r="8" spans="1:11" x14ac:dyDescent="0.55000000000000004">
      <c r="A8" s="1" t="s">
        <v>90</v>
      </c>
      <c r="B8" s="1" t="s">
        <v>91</v>
      </c>
      <c r="C8" s="2">
        <f t="shared" si="0"/>
        <v>7.0460440276801928E-3</v>
      </c>
      <c r="D8" s="3">
        <f>IF(ISERROR(VLOOKUP($B8,'UK-2016 (Sub)'!$B$2:$D$73,3,FALSE)),"",VLOOKUP($B8,'UK-2016 (Sub)'!$B$2:$D$73,3,FALSE))</f>
        <v>3.1000469704086427E-3</v>
      </c>
      <c r="E8" s="3">
        <f>IF(ISERROR(VLOOKUP($B8,'US-2018 (Sub)'!$B$2:$D$73,3,FALSE)),"",VLOOKUP($B8,'US-2018 (Sub)'!$B$2:$D$73,3,FALSE))</f>
        <v>4.5998160073597054E-3</v>
      </c>
      <c r="F8" s="3">
        <f>IF(ISERROR(VLOOKUP($B8,'FR-2018 (Sub)'!$B$2:$D$74,3,FALSE)),"",VLOOKUP($B8,'FR-2018 (Sub)'!$B$2:$D$74,3,FALSE))</f>
        <v>6.6645620681188393E-3</v>
      </c>
      <c r="G8" s="3">
        <f>IF(ISERROR(VLOOKUP($B8,'DE-2016 (Sub)'!$B$2:$D$73,3,FALSE)),"",VLOOKUP($B8,'DE-2016 (Sub)'!$B$2:$D$73,3,FALSE))</f>
        <v>4.7384382107657315E-3</v>
      </c>
      <c r="H8" s="3">
        <f>IF(ISERROR(VLOOKUP($B8,'CH-2016 (Sub)'!$B$2:$D$75,3,FALSE)),"",VLOOKUP($B8,'CH-2016 (Sub)'!$B$2:$D$75,3,FALSE))</f>
        <v>5.1751592356687895E-3</v>
      </c>
      <c r="I8" s="3">
        <f>IF(ISERROR(VLOOKUP($B8,'IT-2017 (Sub)'!$B$2:$D$73,3,FALSE)),"",VLOOKUP($B8,'IT-2017 (Sub)'!$B$2:$D$73,3,FALSE))</f>
        <v>1.6585365853658537E-2</v>
      </c>
      <c r="J8" s="3">
        <f>IF(ISERROR(VLOOKUP($B8,'BR-2020 (Sub)'!$B$2:$D$73,3,FALSE)),"",VLOOKUP($B8,'BR-2020 (Sub)'!$B$2:$D$73,3,FALSE))</f>
        <v>5.7851239669421484E-3</v>
      </c>
      <c r="K8" s="3">
        <f>IF(ISERROR(VLOOKUP($B8,'EE-2019 (Sub)'!$B$2:$D$73,3,FALSE)),"",VLOOKUP($B8,'EE-2019 (Sub)'!$B$2:$D$73,3,FALSE))</f>
        <v>9.7198399085191532E-3</v>
      </c>
    </row>
    <row r="9" spans="1:11" x14ac:dyDescent="0.55000000000000004">
      <c r="A9" s="1" t="s">
        <v>90</v>
      </c>
      <c r="B9" s="1" t="s">
        <v>92</v>
      </c>
      <c r="C9" s="2">
        <f t="shared" si="0"/>
        <v>8.0202665513765103E-3</v>
      </c>
      <c r="D9" s="3">
        <f>IF(ISERROR(VLOOKUP($B9,'UK-2016 (Sub)'!$B$2:$D$73,3,FALSE)),"",VLOOKUP($B9,'UK-2016 (Sub)'!$B$2:$D$73,3,FALSE))</f>
        <v>2.2545796148426491E-3</v>
      </c>
      <c r="E9" s="3">
        <f>IF(ISERROR(VLOOKUP($B9,'US-2018 (Sub)'!$B$2:$D$73,3,FALSE)),"",VLOOKUP($B9,'US-2018 (Sub)'!$B$2:$D$73,3,FALSE))</f>
        <v>4.829806807727691E-3</v>
      </c>
      <c r="F9" s="3">
        <f>IF(ISERROR(VLOOKUP($B9,'FR-2018 (Sub)'!$B$2:$D$74,3,FALSE)),"",VLOOKUP($B9,'FR-2018 (Sub)'!$B$2:$D$74,3,FALSE))</f>
        <v>6.8048686379739735E-3</v>
      </c>
      <c r="G9" s="3">
        <f>IF(ISERROR(VLOOKUP($B9,'DE-2016 (Sub)'!$B$2:$D$73,3,FALSE)),"",VLOOKUP($B9,'DE-2016 (Sub)'!$B$2:$D$73,3,FALSE))</f>
        <v>8.1501137225170588E-3</v>
      </c>
      <c r="H9" s="3">
        <f>IF(ISERROR(VLOOKUP($B9,'CH-2016 (Sub)'!$B$2:$D$75,3,FALSE)),"",VLOOKUP($B9,'CH-2016 (Sub)'!$B$2:$D$75,3,FALSE))</f>
        <v>1.751592356687898E-2</v>
      </c>
      <c r="I9" s="3">
        <f>IF(ISERROR(VLOOKUP($B9,'IT-2017 (Sub)'!$B$2:$D$73,3,FALSE)),"",VLOOKUP($B9,'IT-2017 (Sub)'!$B$2:$D$73,3,FALSE))</f>
        <v>1.2682926829268294E-2</v>
      </c>
      <c r="J9" s="3">
        <f>IF(ISERROR(VLOOKUP($B9,'BR-2020 (Sub)'!$B$2:$D$73,3,FALSE)),"",VLOOKUP($B9,'BR-2020 (Sub)'!$B$2:$D$73,3,FALSE))</f>
        <v>6.3016528925619831E-3</v>
      </c>
      <c r="K9" s="3">
        <f>IF(ISERROR(VLOOKUP($B9,'EE-2019 (Sub)'!$B$2:$D$73,3,FALSE)),"",VLOOKUP($B9,'EE-2019 (Sub)'!$B$2:$D$73,3,FALSE))</f>
        <v>5.6222603392414713E-3</v>
      </c>
    </row>
    <row r="10" spans="1:11" x14ac:dyDescent="0.55000000000000004">
      <c r="A10" s="1" t="s">
        <v>90</v>
      </c>
      <c r="B10" s="1" t="s">
        <v>93</v>
      </c>
      <c r="C10" s="2">
        <f t="shared" si="0"/>
        <v>9.3512611449356551E-3</v>
      </c>
      <c r="D10" s="3">
        <f>IF(ISERROR(VLOOKUP($B10,'UK-2016 (Sub)'!$B$2:$D$73,3,FALSE)),"",VLOOKUP($B10,'UK-2016 (Sub)'!$B$2:$D$73,3,FALSE))</f>
        <v>6.1061531235321745E-3</v>
      </c>
      <c r="E10" s="3">
        <f>IF(ISERROR(VLOOKUP($B10,'US-2018 (Sub)'!$B$2:$D$73,3,FALSE)),"",VLOOKUP($B10,'US-2018 (Sub)'!$B$2:$D$73,3,FALSE))</f>
        <v>1.3339466421343146E-2</v>
      </c>
      <c r="F10" s="3">
        <f>IF(ISERROR(VLOOKUP($B10,'FR-2018 (Sub)'!$B$2:$D$74,3,FALSE)),"",VLOOKUP($B10,'FR-2018 (Sub)'!$B$2:$D$74,3,FALSE))</f>
        <v>1.062822266652636E-2</v>
      </c>
      <c r="G10" s="3">
        <f>IF(ISERROR(VLOOKUP($B10,'DE-2016 (Sub)'!$B$2:$D$73,3,FALSE)),"",VLOOKUP($B10,'DE-2016 (Sub)'!$B$2:$D$73,3,FALSE))</f>
        <v>1.3078089461713419E-2</v>
      </c>
      <c r="H10" s="3">
        <f>IF(ISERROR(VLOOKUP($B10,'CH-2016 (Sub)'!$B$2:$D$75,3,FALSE)),"",VLOOKUP($B10,'CH-2016 (Sub)'!$B$2:$D$75,3,FALSE))</f>
        <v>7.1656050955414014E-3</v>
      </c>
      <c r="I10" s="3">
        <f>IF(ISERROR(VLOOKUP($B10,'IT-2017 (Sub)'!$B$2:$D$73,3,FALSE)),"",VLOOKUP($B10,'IT-2017 (Sub)'!$B$2:$D$73,3,FALSE))</f>
        <v>7.8048780487804878E-3</v>
      </c>
      <c r="J10" s="3">
        <f>IF(ISERROR(VLOOKUP($B10,'BR-2020 (Sub)'!$B$2:$D$73,3,FALSE)),"",VLOOKUP($B10,'BR-2020 (Sub)'!$B$2:$D$73,3,FALSE))</f>
        <v>5.06198347107438E-3</v>
      </c>
      <c r="K10" s="3">
        <f>IF(ISERROR(VLOOKUP($B10,'EE-2019 (Sub)'!$B$2:$D$73,3,FALSE)),"",VLOOKUP($B10,'EE-2019 (Sub)'!$B$2:$D$73,3,FALSE))</f>
        <v>1.162569087097389E-2</v>
      </c>
    </row>
    <row r="11" spans="1:11" x14ac:dyDescent="0.55000000000000004">
      <c r="A11" s="1" t="s">
        <v>90</v>
      </c>
      <c r="B11" s="1" t="s">
        <v>94</v>
      </c>
      <c r="C11" s="2">
        <f t="shared" si="0"/>
        <v>3.6560559434929869E-3</v>
      </c>
      <c r="D11" s="3">
        <f>IF(ISERROR(VLOOKUP($B11,'UK-2016 (Sub)'!$B$2:$D$73,3,FALSE)),"",VLOOKUP($B11,'UK-2016 (Sub)'!$B$2:$D$73,3,FALSE))</f>
        <v>5.0728041333959603E-3</v>
      </c>
      <c r="E11" s="3">
        <f>IF(ISERROR(VLOOKUP($B11,'US-2018 (Sub)'!$B$2:$D$73,3,FALSE)),"",VLOOKUP($B11,'US-2018 (Sub)'!$B$2:$D$73,3,FALSE))</f>
        <v>5.0597976080956758E-3</v>
      </c>
      <c r="F11" s="3">
        <f>IF(ISERROR(VLOOKUP($B11,'FR-2018 (Sub)'!$B$2:$D$74,3,FALSE)),"",VLOOKUP($B11,'FR-2018 (Sub)'!$B$2:$D$74,3,FALSE))</f>
        <v>2.8061313971026692E-3</v>
      </c>
      <c r="G11" s="3">
        <f>IF(ISERROR(VLOOKUP($B11,'DE-2016 (Sub)'!$B$2:$D$73,3,FALSE)),"",VLOOKUP($B11,'DE-2016 (Sub)'!$B$2:$D$73,3,FALSE))</f>
        <v>5.6861258529188781E-3</v>
      </c>
      <c r="H11" s="3">
        <f>IF(ISERROR(VLOOKUP($B11,'CH-2016 (Sub)'!$B$2:$D$75,3,FALSE)),"",VLOOKUP($B11,'CH-2016 (Sub)'!$B$2:$D$75,3,FALSE))</f>
        <v>1.5923566878980893E-3</v>
      </c>
      <c r="I11" s="3">
        <f>IF(ISERROR(VLOOKUP($B11,'IT-2017 (Sub)'!$B$2:$D$73,3,FALSE)),"",VLOOKUP($B11,'IT-2017 (Sub)'!$B$2:$D$73,3,FALSE))</f>
        <v>5.8536585365853658E-3</v>
      </c>
      <c r="J11" s="3">
        <f>IF(ISERROR(VLOOKUP($B11,'BR-2020 (Sub)'!$B$2:$D$73,3,FALSE)),"",VLOOKUP($B11,'BR-2020 (Sub)'!$B$2:$D$73,3,FALSE))</f>
        <v>1.652892561983471E-3</v>
      </c>
      <c r="K11" s="3">
        <f>IF(ISERROR(VLOOKUP($B11,'EE-2019 (Sub)'!$B$2:$D$73,3,FALSE)),"",VLOOKUP($B11,'EE-2019 (Sub)'!$B$2:$D$73,3,FALSE))</f>
        <v>1.5246807699637887E-3</v>
      </c>
    </row>
    <row r="12" spans="1:11" x14ac:dyDescent="0.55000000000000004">
      <c r="A12" s="1" t="s">
        <v>90</v>
      </c>
      <c r="B12" s="1" t="s">
        <v>95</v>
      </c>
      <c r="C12" s="2">
        <f t="shared" si="0"/>
        <v>1.2435728614984345E-2</v>
      </c>
      <c r="D12" s="3">
        <f>IF(ISERROR(VLOOKUP($B12,'UK-2016 (Sub)'!$B$2:$D$73,3,FALSE)),"",VLOOKUP($B12,'UK-2016 (Sub)'!$B$2:$D$73,3,FALSE))</f>
        <v>1.0145608266791921E-2</v>
      </c>
      <c r="E12" s="3">
        <f>IF(ISERROR(VLOOKUP($B12,'US-2018 (Sub)'!$B$2:$D$73,3,FALSE)),"",VLOOKUP($B12,'US-2018 (Sub)'!$B$2:$D$73,3,FALSE))</f>
        <v>9.8896044158233668E-3</v>
      </c>
      <c r="F12" s="3">
        <f>IF(ISERROR(VLOOKUP($B12,'FR-2018 (Sub)'!$B$2:$D$74,3,FALSE)),"",VLOOKUP($B12,'FR-2018 (Sub)'!$B$2:$D$74,3,FALSE))</f>
        <v>8.8042372584096248E-3</v>
      </c>
      <c r="G12" s="3">
        <f>IF(ISERROR(VLOOKUP($B12,'DE-2016 (Sub)'!$B$2:$D$73,3,FALSE)),"",VLOOKUP($B12,'DE-2016 (Sub)'!$B$2:$D$73,3,FALSE))</f>
        <v>2.1228203184230479E-2</v>
      </c>
      <c r="H12" s="3">
        <f>IF(ISERROR(VLOOKUP($B12,'CH-2016 (Sub)'!$B$2:$D$75,3,FALSE)),"",VLOOKUP($B12,'CH-2016 (Sub)'!$B$2:$D$75,3,FALSE))</f>
        <v>7.9617834394904458E-3</v>
      </c>
      <c r="I12" s="3">
        <f>IF(ISERROR(VLOOKUP($B12,'IT-2017 (Sub)'!$B$2:$D$73,3,FALSE)),"",VLOOKUP($B12,'IT-2017 (Sub)'!$B$2:$D$73,3,FALSE))</f>
        <v>1.8536585365853658E-2</v>
      </c>
      <c r="J12" s="3">
        <f>IF(ISERROR(VLOOKUP($B12,'BR-2020 (Sub)'!$B$2:$D$73,3,FALSE)),"",VLOOKUP($B12,'BR-2020 (Sub)'!$B$2:$D$73,3,FALSE))</f>
        <v>1.415289256198347E-2</v>
      </c>
      <c r="K12" s="3">
        <f>IF(ISERROR(VLOOKUP($B12,'EE-2019 (Sub)'!$B$2:$D$73,3,FALSE)),"",VLOOKUP($B12,'EE-2019 (Sub)'!$B$2:$D$73,3,FALSE))</f>
        <v>8.7669144272917859E-3</v>
      </c>
    </row>
    <row r="13" spans="1:11" x14ac:dyDescent="0.55000000000000004">
      <c r="A13" s="1" t="s">
        <v>96</v>
      </c>
      <c r="B13" s="1" t="s">
        <v>97</v>
      </c>
      <c r="C13" s="2">
        <f t="shared" si="0"/>
        <v>1.3917752302024964E-2</v>
      </c>
      <c r="D13" s="3">
        <f>IF(ISERROR(VLOOKUP($B13,'UK-2016 (Sub)'!$B$2:$D$73,3,FALSE)),"",VLOOKUP($B13,'UK-2016 (Sub)'!$B$2:$D$73,3,FALSE))</f>
        <v>1.9445749178017849E-2</v>
      </c>
      <c r="E13" s="3">
        <f>IF(ISERROR(VLOOKUP($B13,'US-2018 (Sub)'!$B$2:$D$73,3,FALSE)),"",VLOOKUP($B13,'US-2018 (Sub)'!$B$2:$D$73,3,FALSE))</f>
        <v>4.001839926402944E-2</v>
      </c>
      <c r="F13" s="3">
        <f>IF(ISERROR(VLOOKUP($B13,'FR-2018 (Sub)'!$B$2:$D$74,3,FALSE)),"",VLOOKUP($B13,'FR-2018 (Sub)'!$B$2:$D$74,3,FALSE))</f>
        <v>5.6122627942053385E-3</v>
      </c>
      <c r="G13" s="3">
        <f>IF(ISERROR(VLOOKUP($B13,'DE-2016 (Sub)'!$B$2:$D$73,3,FALSE)),"",VLOOKUP($B13,'DE-2016 (Sub)'!$B$2:$D$73,3,FALSE))</f>
        <v>1.023502653525398E-2</v>
      </c>
      <c r="H13" s="3">
        <f>IF(ISERROR(VLOOKUP($B13,'CH-2016 (Sub)'!$B$2:$D$75,3,FALSE)),"",VLOOKUP($B13,'CH-2016 (Sub)'!$B$2:$D$75,3,FALSE))</f>
        <v>7.9617834394904458E-3</v>
      </c>
      <c r="I13" s="3">
        <f>IF(ISERROR(VLOOKUP($B13,'IT-2017 (Sub)'!$B$2:$D$73,3,FALSE)),"",VLOOKUP($B13,'IT-2017 (Sub)'!$B$2:$D$73,3,FALSE))</f>
        <v>9.7560975609756097E-4</v>
      </c>
      <c r="J13" s="3">
        <f>IF(ISERROR(VLOOKUP($B13,'BR-2020 (Sub)'!$B$2:$D$73,3,FALSE)),"",VLOOKUP($B13,'BR-2020 (Sub)'!$B$2:$D$73,3,FALSE))</f>
        <v>8.9876033057851232E-3</v>
      </c>
      <c r="K13" s="3">
        <f>IF(ISERROR(VLOOKUP($B13,'EE-2019 (Sub)'!$B$2:$D$73,3,FALSE)),"",VLOOKUP($B13,'EE-2019 (Sub)'!$B$2:$D$73,3,FALSE))</f>
        <v>1.8105584143319992E-2</v>
      </c>
    </row>
    <row r="14" spans="1:11" x14ac:dyDescent="0.55000000000000004">
      <c r="A14" s="1" t="s">
        <v>96</v>
      </c>
      <c r="B14" s="1" t="s">
        <v>98</v>
      </c>
      <c r="C14" s="2">
        <f t="shared" si="0"/>
        <v>1.9264766106668468E-2</v>
      </c>
      <c r="D14" s="3">
        <f>IF(ISERROR(VLOOKUP($B14,'UK-2016 (Sub)'!$B$2:$D$73,3,FALSE)),"",VLOOKUP($B14,'UK-2016 (Sub)'!$B$2:$D$73,3,FALSE))</f>
        <v>8.360732738374824E-3</v>
      </c>
      <c r="E14" s="3">
        <f>IF(ISERROR(VLOOKUP($B14,'US-2018 (Sub)'!$B$2:$D$73,3,FALSE)),"",VLOOKUP($B14,'US-2018 (Sub)'!$B$2:$D$73,3,FALSE))</f>
        <v>1.5409383624655014E-2</v>
      </c>
      <c r="F14" s="3">
        <f>IF(ISERROR(VLOOKUP($B14,'FR-2018 (Sub)'!$B$2:$D$74,3,FALSE)),"",VLOOKUP($B14,'FR-2018 (Sub)'!$B$2:$D$74,3,FALSE))</f>
        <v>1.5047879616963064E-2</v>
      </c>
      <c r="G14" s="3">
        <f>IF(ISERROR(VLOOKUP($B14,'DE-2016 (Sub)'!$B$2:$D$73,3,FALSE)),"",VLOOKUP($B14,'DE-2016 (Sub)'!$B$2:$D$73,3,FALSE))</f>
        <v>2.3881728582259287E-2</v>
      </c>
      <c r="H14" s="3">
        <f>IF(ISERROR(VLOOKUP($B14,'CH-2016 (Sub)'!$B$2:$D$75,3,FALSE)),"",VLOOKUP($B14,'CH-2016 (Sub)'!$B$2:$D$75,3,FALSE))</f>
        <v>2.0700636942675158E-2</v>
      </c>
      <c r="I14" s="3">
        <f>IF(ISERROR(VLOOKUP($B14,'IT-2017 (Sub)'!$B$2:$D$73,3,FALSE)),"",VLOOKUP($B14,'IT-2017 (Sub)'!$B$2:$D$73,3,FALSE))</f>
        <v>2.6829268292682926E-2</v>
      </c>
      <c r="J14" s="3">
        <f>IF(ISERROR(VLOOKUP($B14,'BR-2020 (Sub)'!$B$2:$D$73,3,FALSE)),"",VLOOKUP($B14,'BR-2020 (Sub)'!$B$2:$D$73,3,FALSE))</f>
        <v>2.0351239669421487E-2</v>
      </c>
      <c r="K14" s="3">
        <f>IF(ISERROR(VLOOKUP($B14,'EE-2019 (Sub)'!$B$2:$D$73,3,FALSE)),"",VLOOKUP($B14,'EE-2019 (Sub)'!$B$2:$D$73,3,FALSE))</f>
        <v>2.3537259386315991E-2</v>
      </c>
    </row>
    <row r="15" spans="1:11" x14ac:dyDescent="0.55000000000000004">
      <c r="A15" s="1" t="s">
        <v>99</v>
      </c>
      <c r="B15" s="1" t="s">
        <v>100</v>
      </c>
      <c r="C15" s="2">
        <f t="shared" si="0"/>
        <v>1.820228169428777E-2</v>
      </c>
      <c r="D15" s="3">
        <f>IF(ISERROR(VLOOKUP($B15,'UK-2016 (Sub)'!$B$2:$D$73,3,FALSE)),"",VLOOKUP($B15,'UK-2016 (Sub)'!$B$2:$D$73,3,FALSE))</f>
        <v>1.5312353217472992E-2</v>
      </c>
      <c r="E15" s="3">
        <f>IF(ISERROR(VLOOKUP($B15,'US-2018 (Sub)'!$B$2:$D$73,3,FALSE)),"",VLOOKUP($B15,'US-2018 (Sub)'!$B$2:$D$73,3,FALSE))</f>
        <v>9.8896044158233668E-3</v>
      </c>
      <c r="F15" s="3">
        <f>IF(ISERROR(VLOOKUP($B15,'FR-2018 (Sub)'!$B$2:$D$74,3,FALSE)),"",VLOOKUP($B15,'FR-2018 (Sub)'!$B$2:$D$74,3,FALSE))</f>
        <v>1.343435406362903E-2</v>
      </c>
      <c r="G15" s="3">
        <f>IF(ISERROR(VLOOKUP($B15,'DE-2016 (Sub)'!$B$2:$D$73,3,FALSE)),"",VLOOKUP($B15,'DE-2016 (Sub)'!$B$2:$D$73,3,FALSE))</f>
        <v>2.1986353297952996E-2</v>
      </c>
      <c r="H15" s="3">
        <f>IF(ISERROR(VLOOKUP($B15,'CH-2016 (Sub)'!$B$2:$D$75,3,FALSE)),"",VLOOKUP($B15,'CH-2016 (Sub)'!$B$2:$D$75,3,FALSE))</f>
        <v>1.3933121019108281E-2</v>
      </c>
      <c r="I15" s="3">
        <f>IF(ISERROR(VLOOKUP($B15,'IT-2017 (Sub)'!$B$2:$D$73,3,FALSE)),"",VLOOKUP($B15,'IT-2017 (Sub)'!$B$2:$D$73,3,FALSE))</f>
        <v>4.341463414634146E-2</v>
      </c>
      <c r="J15" s="3">
        <f>IF(ISERROR(VLOOKUP($B15,'BR-2020 (Sub)'!$B$2:$D$73,3,FALSE)),"",VLOOKUP($B15,'BR-2020 (Sub)'!$B$2:$D$73,3,FALSE))</f>
        <v>1.859504132231405E-2</v>
      </c>
      <c r="K15" s="3">
        <f>IF(ISERROR(VLOOKUP($B15,'EE-2019 (Sub)'!$B$2:$D$73,3,FALSE)),"",VLOOKUP($B15,'EE-2019 (Sub)'!$B$2:$D$73,3,FALSE))</f>
        <v>9.0527920716599961E-3</v>
      </c>
    </row>
    <row r="16" spans="1:11" x14ac:dyDescent="0.55000000000000004">
      <c r="A16" s="1" t="s">
        <v>99</v>
      </c>
      <c r="B16" s="1" t="s">
        <v>101</v>
      </c>
      <c r="C16" s="2">
        <f t="shared" si="0"/>
        <v>1.5602239235519762E-2</v>
      </c>
      <c r="D16" s="3">
        <f>IF(ISERROR(VLOOKUP($B16,'UK-2016 (Sub)'!$B$2:$D$73,3,FALSE)),"",VLOOKUP($B16,'UK-2016 (Sub)'!$B$2:$D$73,3,FALSE))</f>
        <v>1.9163926726162517E-2</v>
      </c>
      <c r="E16" s="3">
        <f>IF(ISERROR(VLOOKUP($B16,'US-2018 (Sub)'!$B$2:$D$73,3,FALSE)),"",VLOOKUP($B16,'US-2018 (Sub)'!$B$2:$D$73,3,FALSE))</f>
        <v>1.4489420423183073E-2</v>
      </c>
      <c r="F16" s="3">
        <f>IF(ISERROR(VLOOKUP($B16,'FR-2018 (Sub)'!$B$2:$D$74,3,FALSE)),"",VLOOKUP($B16,'FR-2018 (Sub)'!$B$2:$D$74,3,FALSE))</f>
        <v>1.0137149672033392E-2</v>
      </c>
      <c r="G16" s="3">
        <f>IF(ISERROR(VLOOKUP($B16,'DE-2016 (Sub)'!$B$2:$D$73,3,FALSE)),"",VLOOKUP($B16,'DE-2016 (Sub)'!$B$2:$D$73,3,FALSE))</f>
        <v>1.573161485974223E-2</v>
      </c>
      <c r="H16" s="3">
        <f>IF(ISERROR(VLOOKUP($B16,'CH-2016 (Sub)'!$B$2:$D$75,3,FALSE)),"",VLOOKUP($B16,'CH-2016 (Sub)'!$B$2:$D$75,3,FALSE))</f>
        <v>7.9617834394904458E-3</v>
      </c>
      <c r="I16" s="3">
        <f>IF(ISERROR(VLOOKUP($B16,'IT-2017 (Sub)'!$B$2:$D$73,3,FALSE)),"",VLOOKUP($B16,'IT-2017 (Sub)'!$B$2:$D$73,3,FALSE))</f>
        <v>3.6585365853658534E-2</v>
      </c>
      <c r="J16" s="3">
        <f>IF(ISERROR(VLOOKUP($B16,'BR-2020 (Sub)'!$B$2:$D$73,3,FALSE)),"",VLOOKUP($B16,'BR-2020 (Sub)'!$B$2:$D$73,3,FALSE))</f>
        <v>9.5041322314049579E-3</v>
      </c>
      <c r="K16" s="3">
        <f>IF(ISERROR(VLOOKUP($B16,'EE-2019 (Sub)'!$B$2:$D$73,3,FALSE)),"",VLOOKUP($B16,'EE-2019 (Sub)'!$B$2:$D$73,3,FALSE))</f>
        <v>1.1244520678482943E-2</v>
      </c>
    </row>
    <row r="17" spans="1:11" x14ac:dyDescent="0.55000000000000004">
      <c r="A17" s="1" t="s">
        <v>99</v>
      </c>
      <c r="B17" s="1" t="s">
        <v>102</v>
      </c>
      <c r="C17" s="2">
        <f t="shared" si="0"/>
        <v>9.8870926540412258E-3</v>
      </c>
      <c r="D17" s="3">
        <f>IF(ISERROR(VLOOKUP($B17,'UK-2016 (Sub)'!$B$2:$D$73,3,FALSE)),"",VLOOKUP($B17,'UK-2016 (Sub)'!$B$2:$D$73,3,FALSE))</f>
        <v>7.6092062000939409E-3</v>
      </c>
      <c r="E17" s="3">
        <f>IF(ISERROR(VLOOKUP($B17,'US-2018 (Sub)'!$B$2:$D$73,3,FALSE)),"",VLOOKUP($B17,'US-2018 (Sub)'!$B$2:$D$73,3,FALSE))</f>
        <v>9.659613615455382E-3</v>
      </c>
      <c r="F17" s="3">
        <f>IF(ISERROR(VLOOKUP($B17,'FR-2018 (Sub)'!$B$2:$D$74,3,FALSE)),"",VLOOKUP($B17,'FR-2018 (Sub)'!$B$2:$D$74,3,FALSE))</f>
        <v>6.1734890736258726E-3</v>
      </c>
      <c r="G17" s="3">
        <f>IF(ISERROR(VLOOKUP($B17,'DE-2016 (Sub)'!$B$2:$D$73,3,FALSE)),"",VLOOKUP($B17,'DE-2016 (Sub)'!$B$2:$D$73,3,FALSE))</f>
        <v>9.8559514783927212E-3</v>
      </c>
      <c r="H17" s="3">
        <f>IF(ISERROR(VLOOKUP($B17,'CH-2016 (Sub)'!$B$2:$D$75,3,FALSE)),"",VLOOKUP($B17,'CH-2016 (Sub)'!$B$2:$D$75,3,FALSE))</f>
        <v>3.9808917197452229E-3</v>
      </c>
      <c r="I17" s="3">
        <f>IF(ISERROR(VLOOKUP($B17,'IT-2017 (Sub)'!$B$2:$D$73,3,FALSE)),"",VLOOKUP($B17,'IT-2017 (Sub)'!$B$2:$D$73,3,FALSE))</f>
        <v>1.5609756097560976E-2</v>
      </c>
      <c r="J17" s="3">
        <f>IF(ISERROR(VLOOKUP($B17,'BR-2020 (Sub)'!$B$2:$D$73,3,FALSE)),"",VLOOKUP($B17,'BR-2020 (Sub)'!$B$2:$D$73,3,FALSE))</f>
        <v>1.4772727272727272E-2</v>
      </c>
      <c r="K17" s="3">
        <f>IF(ISERROR(VLOOKUP($B17,'EE-2019 (Sub)'!$B$2:$D$73,3,FALSE)),"",VLOOKUP($B17,'EE-2019 (Sub)'!$B$2:$D$73,3,FALSE))</f>
        <v>1.1435105774728416E-2</v>
      </c>
    </row>
    <row r="18" spans="1:11" x14ac:dyDescent="0.55000000000000004">
      <c r="A18" s="1" t="s">
        <v>99</v>
      </c>
      <c r="B18" s="1" t="s">
        <v>103</v>
      </c>
      <c r="C18" s="2">
        <f t="shared" si="0"/>
        <v>8.9605806543533104E-3</v>
      </c>
      <c r="D18" s="3">
        <f>IF(ISERROR(VLOOKUP($B18,'UK-2016 (Sub)'!$B$2:$D$73,3,FALSE)),"",VLOOKUP($B18,'UK-2016 (Sub)'!$B$2:$D$73,3,FALSE))</f>
        <v>8.2667919210897139E-3</v>
      </c>
      <c r="E18" s="3">
        <f>IF(ISERROR(VLOOKUP($B18,'US-2018 (Sub)'!$B$2:$D$73,3,FALSE)),"",VLOOKUP($B18,'US-2018 (Sub)'!$B$2:$D$73,3,FALSE))</f>
        <v>1.0119595216191352E-2</v>
      </c>
      <c r="F18" s="3">
        <f>IF(ISERROR(VLOOKUP($B18,'FR-2018 (Sub)'!$B$2:$D$74,3,FALSE)),"",VLOOKUP($B18,'FR-2018 (Sub)'!$B$2:$D$74,3,FALSE))</f>
        <v>4.2091970956540043E-3</v>
      </c>
      <c r="G18" s="3">
        <f>IF(ISERROR(VLOOKUP($B18,'DE-2016 (Sub)'!$B$2:$D$73,3,FALSE)),"",VLOOKUP($B18,'DE-2016 (Sub)'!$B$2:$D$73,3,FALSE))</f>
        <v>6.6338134950720239E-3</v>
      </c>
      <c r="H18" s="3">
        <f>IF(ISERROR(VLOOKUP($B18,'CH-2016 (Sub)'!$B$2:$D$75,3,FALSE)),"",VLOOKUP($B18,'CH-2016 (Sub)'!$B$2:$D$75,3,FALSE))</f>
        <v>5.9713375796178348E-3</v>
      </c>
      <c r="I18" s="3">
        <f>IF(ISERROR(VLOOKUP($B18,'IT-2017 (Sub)'!$B$2:$D$73,3,FALSE)),"",VLOOKUP($B18,'IT-2017 (Sub)'!$B$2:$D$73,3,FALSE))</f>
        <v>1.7560975609756099E-2</v>
      </c>
      <c r="J18" s="3">
        <f>IF(ISERROR(VLOOKUP($B18,'BR-2020 (Sub)'!$B$2:$D$73,3,FALSE)),"",VLOOKUP($B18,'BR-2020 (Sub)'!$B$2:$D$73,3,FALSE))</f>
        <v>1.0537190082644627E-2</v>
      </c>
      <c r="K18" s="3">
        <f>IF(ISERROR(VLOOKUP($B18,'EE-2019 (Sub)'!$B$2:$D$73,3,FALSE)),"",VLOOKUP($B18,'EE-2019 (Sub)'!$B$2:$D$73,3,FALSE))</f>
        <v>8.385744234800839E-3</v>
      </c>
    </row>
    <row r="19" spans="1:11" x14ac:dyDescent="0.55000000000000004">
      <c r="A19" s="1" t="s">
        <v>99</v>
      </c>
      <c r="B19" s="1" t="s">
        <v>104</v>
      </c>
      <c r="C19" s="2">
        <f t="shared" si="0"/>
        <v>3.4656626681629915E-3</v>
      </c>
      <c r="D19" s="3">
        <f>IF(ISERROR(VLOOKUP($B19,'UK-2016 (Sub)'!$B$2:$D$73,3,FALSE)),"",VLOOKUP($B19,'UK-2016 (Sub)'!$B$2:$D$73,3,FALSE))</f>
        <v>2.7242837012682011E-3</v>
      </c>
      <c r="E19" s="3">
        <f>IF(ISERROR(VLOOKUP($B19,'US-2018 (Sub)'!$B$2:$D$73,3,FALSE)),"",VLOOKUP($B19,'US-2018 (Sub)'!$B$2:$D$73,3,FALSE))</f>
        <v>3.6798528058877645E-3</v>
      </c>
      <c r="F19" s="3">
        <f>IF(ISERROR(VLOOKUP($B19,'FR-2018 (Sub)'!$B$2:$D$74,3,FALSE)),"",VLOOKUP($B19,'FR-2018 (Sub)'!$B$2:$D$74,3,FALSE))</f>
        <v>5.1562664421761547E-3</v>
      </c>
      <c r="G19" s="3">
        <f>IF(ISERROR(VLOOKUP($B19,'DE-2016 (Sub)'!$B$2:$D$73,3,FALSE)),"",VLOOKUP($B19,'DE-2016 (Sub)'!$B$2:$D$73,3,FALSE))</f>
        <v>2.4639878695981803E-3</v>
      </c>
      <c r="H19" s="3">
        <f>IF(ISERROR(VLOOKUP($B19,'CH-2016 (Sub)'!$B$2:$D$75,3,FALSE)),"",VLOOKUP($B19,'CH-2016 (Sub)'!$B$2:$D$75,3,FALSE))</f>
        <v>1.1942675159235668E-3</v>
      </c>
      <c r="I19" s="3">
        <f>IF(ISERROR(VLOOKUP($B19,'IT-2017 (Sub)'!$B$2:$D$73,3,FALSE)),"",VLOOKUP($B19,'IT-2017 (Sub)'!$B$2:$D$73,3,FALSE))</f>
        <v>8.7804878048780496E-3</v>
      </c>
      <c r="J19" s="3">
        <f>IF(ISERROR(VLOOKUP($B19,'BR-2020 (Sub)'!$B$2:$D$73,3,FALSE)),"",VLOOKUP($B19,'BR-2020 (Sub)'!$B$2:$D$73,3,FALSE))</f>
        <v>2.5826446280991736E-3</v>
      </c>
      <c r="K19" s="3">
        <f>IF(ISERROR(VLOOKUP($B19,'EE-2019 (Sub)'!$B$2:$D$73,3,FALSE)),"",VLOOKUP($B19,'EE-2019 (Sub)'!$B$2:$D$73,3,FALSE))</f>
        <v>1.1435105774728416E-3</v>
      </c>
    </row>
    <row r="20" spans="1:11" x14ac:dyDescent="0.55000000000000004">
      <c r="A20" s="1" t="s">
        <v>99</v>
      </c>
      <c r="B20" s="1" t="s">
        <v>105</v>
      </c>
      <c r="C20" s="2">
        <f t="shared" si="0"/>
        <v>6.001383149558677E-3</v>
      </c>
      <c r="D20" s="3">
        <f>IF(ISERROR(VLOOKUP($B20,'UK-2016 (Sub)'!$B$2:$D$73,3,FALSE)),"",VLOOKUP($B20,'UK-2016 (Sub)'!$B$2:$D$73,3,FALSE))</f>
        <v>5.2606857679661813E-3</v>
      </c>
      <c r="E20" s="3">
        <f>IF(ISERROR(VLOOKUP($B20,'US-2018 (Sub)'!$B$2:$D$73,3,FALSE)),"",VLOOKUP($B20,'US-2018 (Sub)'!$B$2:$D$73,3,FALSE))</f>
        <v>5.0597976080956758E-3</v>
      </c>
      <c r="F20" s="3">
        <f>IF(ISERROR(VLOOKUP($B20,'FR-2018 (Sub)'!$B$2:$D$74,3,FALSE)),"",VLOOKUP($B20,'FR-2018 (Sub)'!$B$2:$D$74,3,FALSE))</f>
        <v>2.6307481847837526E-3</v>
      </c>
      <c r="G20" s="3">
        <f>IF(ISERROR(VLOOKUP($B20,'DE-2016 (Sub)'!$B$2:$D$73,3,FALSE)),"",VLOOKUP($B20,'DE-2016 (Sub)'!$B$2:$D$73,3,FALSE))</f>
        <v>6.2547384382107656E-3</v>
      </c>
      <c r="H20" s="3">
        <f>IF(ISERROR(VLOOKUP($B20,'CH-2016 (Sub)'!$B$2:$D$75,3,FALSE)),"",VLOOKUP($B20,'CH-2016 (Sub)'!$B$2:$D$75,3,FALSE))</f>
        <v>2.4283439490445861E-2</v>
      </c>
      <c r="I20" s="3">
        <f>IF(ISERROR(VLOOKUP($B20,'IT-2017 (Sub)'!$B$2:$D$73,3,FALSE)),"",VLOOKUP($B20,'IT-2017 (Sub)'!$B$2:$D$73,3,FALSE))</f>
        <v>1.4634146341463415E-3</v>
      </c>
      <c r="J20" s="3">
        <f>IF(ISERROR(VLOOKUP($B20,'BR-2020 (Sub)'!$B$2:$D$73,3,FALSE)),"",VLOOKUP($B20,'BR-2020 (Sub)'!$B$2:$D$73,3,FALSE))</f>
        <v>1.3429752066115702E-3</v>
      </c>
      <c r="K20" s="3">
        <f>IF(ISERROR(VLOOKUP($B20,'EE-2019 (Sub)'!$B$2:$D$73,3,FALSE)),"",VLOOKUP($B20,'EE-2019 (Sub)'!$B$2:$D$73,3,FALSE))</f>
        <v>1.7152658662092624E-3</v>
      </c>
    </row>
    <row r="21" spans="1:11" x14ac:dyDescent="0.55000000000000004">
      <c r="A21" s="1" t="s">
        <v>99</v>
      </c>
      <c r="B21" s="1" t="s">
        <v>106</v>
      </c>
      <c r="C21" s="2">
        <f t="shared" si="0"/>
        <v>6.6870648662770479E-3</v>
      </c>
      <c r="D21" s="3">
        <f>IF(ISERROR(VLOOKUP($B21,'UK-2016 (Sub)'!$B$2:$D$73,3,FALSE)),"",VLOOKUP($B21,'UK-2016 (Sub)'!$B$2:$D$73,3,FALSE))</f>
        <v>7.4213245655237198E-3</v>
      </c>
      <c r="E21" s="3">
        <f>IF(ISERROR(VLOOKUP($B21,'US-2018 (Sub)'!$B$2:$D$73,3,FALSE)),"",VLOOKUP($B21,'US-2018 (Sub)'!$B$2:$D$73,3,FALSE))</f>
        <v>1.0579576816927323E-2</v>
      </c>
      <c r="F21" s="3">
        <f>IF(ISERROR(VLOOKUP($B21,'FR-2018 (Sub)'!$B$2:$D$74,3,FALSE)),"",VLOOKUP($B21,'FR-2018 (Sub)'!$B$2:$D$74,3,FALSE))</f>
        <v>7.0504051352204564E-3</v>
      </c>
      <c r="G21" s="3">
        <f>IF(ISERROR(VLOOKUP($B21,'DE-2016 (Sub)'!$B$2:$D$73,3,FALSE)),"",VLOOKUP($B21,'DE-2016 (Sub)'!$B$2:$D$73,3,FALSE))</f>
        <v>4.9279757391963606E-3</v>
      </c>
      <c r="H21" s="3">
        <f>IF(ISERROR(VLOOKUP($B21,'CH-2016 (Sub)'!$B$2:$D$75,3,FALSE)),"",VLOOKUP($B21,'CH-2016 (Sub)'!$B$2:$D$75,3,FALSE))</f>
        <v>5.5732484076433117E-3</v>
      </c>
      <c r="I21" s="3">
        <f>IF(ISERROR(VLOOKUP($B21,'IT-2017 (Sub)'!$B$2:$D$73,3,FALSE)),"",VLOOKUP($B21,'IT-2017 (Sub)'!$B$2:$D$73,3,FALSE))</f>
        <v>2.4390243902439024E-3</v>
      </c>
      <c r="J21" s="3">
        <f>IF(ISERROR(VLOOKUP($B21,'BR-2020 (Sub)'!$B$2:$D$73,3,FALSE)),"",VLOOKUP($B21,'BR-2020 (Sub)'!$B$2:$D$73,3,FALSE))</f>
        <v>5.7851239669421484E-3</v>
      </c>
      <c r="K21" s="3">
        <f>IF(ISERROR(VLOOKUP($B21,'EE-2019 (Sub)'!$B$2:$D$73,3,FALSE)),"",VLOOKUP($B21,'EE-2019 (Sub)'!$B$2:$D$73,3,FALSE))</f>
        <v>9.7198399085191532E-3</v>
      </c>
    </row>
    <row r="22" spans="1:11" x14ac:dyDescent="0.55000000000000004">
      <c r="A22" s="1" t="s">
        <v>99</v>
      </c>
      <c r="B22" s="1" t="s">
        <v>107</v>
      </c>
      <c r="C22" s="2">
        <f t="shared" si="0"/>
        <v>2.3980780871174731E-3</v>
      </c>
      <c r="D22" s="3">
        <f>IF(ISERROR(VLOOKUP($B22,'UK-2016 (Sub)'!$B$2:$D$73,3,FALSE)),"",VLOOKUP($B22,'UK-2016 (Sub)'!$B$2:$D$73,3,FALSE))</f>
        <v>1.1272898074213243E-3</v>
      </c>
      <c r="E22" s="3">
        <f>IF(ISERROR(VLOOKUP($B22,'US-2018 (Sub)'!$B$2:$D$73,3,FALSE)),"",VLOOKUP($B22,'US-2018 (Sub)'!$B$2:$D$73,3,FALSE))</f>
        <v>8.2796688132474698E-3</v>
      </c>
      <c r="F22" s="3">
        <f>IF(ISERROR(VLOOKUP($B22,'FR-2018 (Sub)'!$B$2:$D$74,3,FALSE)),"",VLOOKUP($B22,'FR-2018 (Sub)'!$B$2:$D$74,3,FALSE))</f>
        <v>6.6645620681188397E-4</v>
      </c>
      <c r="G22" s="3">
        <f>IF(ISERROR(VLOOKUP($B22,'DE-2016 (Sub)'!$B$2:$D$73,3,FALSE)),"",VLOOKUP($B22,'DE-2016 (Sub)'!$B$2:$D$73,3,FALSE))</f>
        <v>1.1372251705837756E-3</v>
      </c>
      <c r="H22" s="3">
        <f>IF(ISERROR(VLOOKUP($B22,'CH-2016 (Sub)'!$B$2:$D$75,3,FALSE)),"",VLOOKUP($B22,'CH-2016 (Sub)'!$B$2:$D$75,3,FALSE))</f>
        <v>3.1847133757961785E-3</v>
      </c>
      <c r="I22" s="3" t="str">
        <f>IF(ISERROR(VLOOKUP($B22,'IT-2017 (Sub)'!$B$2:$D$73,3,FALSE)),"",VLOOKUP($B22,'IT-2017 (Sub)'!$B$2:$D$73,3,FALSE))</f>
        <v/>
      </c>
      <c r="J22" s="3">
        <f>IF(ISERROR(VLOOKUP($B22,'BR-2020 (Sub)'!$B$2:$D$73,3,FALSE)),"",VLOOKUP($B22,'BR-2020 (Sub)'!$B$2:$D$73,3,FALSE))</f>
        <v>1.3429752066115702E-3</v>
      </c>
      <c r="K22" s="3">
        <f>IF(ISERROR(VLOOKUP($B22,'EE-2019 (Sub)'!$B$2:$D$73,3,FALSE)),"",VLOOKUP($B22,'EE-2019 (Sub)'!$B$2:$D$73,3,FALSE))</f>
        <v>1.0482180293501049E-3</v>
      </c>
    </row>
    <row r="23" spans="1:11" x14ac:dyDescent="0.55000000000000004">
      <c r="A23" s="1" t="s">
        <v>108</v>
      </c>
      <c r="B23" s="1" t="s">
        <v>109</v>
      </c>
      <c r="C23" s="2">
        <f t="shared" si="0"/>
        <v>1.1290989148901405E-3</v>
      </c>
      <c r="D23" s="3">
        <f>IF(ISERROR(VLOOKUP($B23,'UK-2016 (Sub)'!$B$2:$D$73,3,FALSE)),"",VLOOKUP($B23,'UK-2016 (Sub)'!$B$2:$D$73,3,FALSE))</f>
        <v>1.3151714419915451E-3</v>
      </c>
      <c r="E23" s="3">
        <f>IF(ISERROR(VLOOKUP($B23,'US-2018 (Sub)'!$B$2:$D$73,3,FALSE)),"",VLOOKUP($B23,'US-2018 (Sub)'!$B$2:$D$73,3,FALSE))</f>
        <v>4.5998160073597056E-4</v>
      </c>
      <c r="F23" s="3">
        <f>IF(ISERROR(VLOOKUP($B23,'FR-2018 (Sub)'!$B$2:$D$74,3,FALSE)),"",VLOOKUP($B23,'FR-2018 (Sub)'!$B$2:$D$74,3,FALSE))</f>
        <v>2.4553649724648355E-3</v>
      </c>
      <c r="G23" s="3" t="str">
        <f>IF(ISERROR(VLOOKUP($B23,'DE-2016 (Sub)'!$B$2:$D$73,3,FALSE)),"",VLOOKUP($B23,'DE-2016 (Sub)'!$B$2:$D$73,3,FALSE))</f>
        <v/>
      </c>
      <c r="H23" s="3" t="str">
        <f>IF(ISERROR(VLOOKUP($B23,'CH-2016 (Sub)'!$B$2:$D$75,3,FALSE)),"",VLOOKUP($B23,'CH-2016 (Sub)'!$B$2:$D$75,3,FALSE))</f>
        <v/>
      </c>
      <c r="I23" s="3" t="str">
        <f>IF(ISERROR(VLOOKUP($B23,'IT-2017 (Sub)'!$B$2:$D$73,3,FALSE)),"",VLOOKUP($B23,'IT-2017 (Sub)'!$B$2:$D$73,3,FALSE))</f>
        <v/>
      </c>
      <c r="J23" s="3" t="str">
        <f>IF(ISERROR(VLOOKUP($B23,'BR-2020 (Sub)'!$B$2:$D$73,3,FALSE)),"",VLOOKUP($B23,'BR-2020 (Sub)'!$B$2:$D$73,3,FALSE))</f>
        <v/>
      </c>
      <c r="K23" s="3">
        <f>IF(ISERROR(VLOOKUP($B23,'EE-2019 (Sub)'!$B$2:$D$73,3,FALSE)),"",VLOOKUP($B23,'EE-2019 (Sub)'!$B$2:$D$73,3,FALSE))</f>
        <v>2.858776443682104E-4</v>
      </c>
    </row>
    <row r="24" spans="1:11" x14ac:dyDescent="0.55000000000000004">
      <c r="A24" s="1" t="s">
        <v>108</v>
      </c>
      <c r="B24" s="1" t="s">
        <v>110</v>
      </c>
      <c r="C24" s="2">
        <f t="shared" si="0"/>
        <v>2.8400198567767793E-3</v>
      </c>
      <c r="D24" s="3">
        <f>IF(ISERROR(VLOOKUP($B24,'UK-2016 (Sub)'!$B$2:$D$73,3,FALSE)),"",VLOOKUP($B24,'UK-2016 (Sub)'!$B$2:$D$73,3,FALSE))</f>
        <v>5.0728041333959603E-3</v>
      </c>
      <c r="E24" s="3">
        <f>IF(ISERROR(VLOOKUP($B24,'US-2018 (Sub)'!$B$2:$D$73,3,FALSE)),"",VLOOKUP($B24,'US-2018 (Sub)'!$B$2:$D$73,3,FALSE))</f>
        <v>2.7598896044158236E-3</v>
      </c>
      <c r="F24" s="3">
        <f>IF(ISERROR(VLOOKUP($B24,'FR-2018 (Sub)'!$B$2:$D$74,3,FALSE)),"",VLOOKUP($B24,'FR-2018 (Sub)'!$B$2:$D$74,3,FALSE))</f>
        <v>3.1218211792767197E-3</v>
      </c>
      <c r="G24" s="3">
        <f>IF(ISERROR(VLOOKUP($B24,'DE-2016 (Sub)'!$B$2:$D$73,3,FALSE)),"",VLOOKUP($B24,'DE-2016 (Sub)'!$B$2:$D$73,3,FALSE))</f>
        <v>1.3267626990144049E-3</v>
      </c>
      <c r="H24" s="3">
        <f>IF(ISERROR(VLOOKUP($B24,'CH-2016 (Sub)'!$B$2:$D$75,3,FALSE)),"",VLOOKUP($B24,'CH-2016 (Sub)'!$B$2:$D$75,3,FALSE))</f>
        <v>4.3789808917197451E-3</v>
      </c>
      <c r="I24" s="3">
        <f>IF(ISERROR(VLOOKUP($B24,'IT-2017 (Sub)'!$B$2:$D$73,3,FALSE)),"",VLOOKUP($B24,'IT-2017 (Sub)'!$B$2:$D$73,3,FALSE))</f>
        <v>9.7560975609756097E-4</v>
      </c>
      <c r="J24" s="3">
        <f>IF(ISERROR(VLOOKUP($B24,'BR-2020 (Sub)'!$B$2:$D$73,3,FALSE)),"",VLOOKUP($B24,'BR-2020 (Sub)'!$B$2:$D$73,3,FALSE))</f>
        <v>2.8925619834710742E-3</v>
      </c>
      <c r="K24" s="3">
        <f>IF(ISERROR(VLOOKUP($B24,'EE-2019 (Sub)'!$B$2:$D$73,3,FALSE)),"",VLOOKUP($B24,'EE-2019 (Sub)'!$B$2:$D$73,3,FALSE))</f>
        <v>2.1917286068229465E-3</v>
      </c>
    </row>
    <row r="25" spans="1:11" x14ac:dyDescent="0.55000000000000004">
      <c r="A25" s="1" t="s">
        <v>108</v>
      </c>
      <c r="B25" s="1" t="s">
        <v>111</v>
      </c>
      <c r="C25" s="2">
        <f t="shared" si="0"/>
        <v>1.1507559345018768E-3</v>
      </c>
      <c r="D25" s="3" t="str">
        <f>IF(ISERROR(VLOOKUP($B25,'UK-2016 (Sub)'!$B$2:$D$73,3,FALSE)),"",VLOOKUP($B25,'UK-2016 (Sub)'!$B$2:$D$73,3,FALSE))</f>
        <v/>
      </c>
      <c r="E25" s="3">
        <f>IF(ISERROR(VLOOKUP($B25,'US-2018 (Sub)'!$B$2:$D$73,3,FALSE)),"",VLOOKUP($B25,'US-2018 (Sub)'!$B$2:$D$73,3,FALSE))</f>
        <v>1.1499540018399263E-3</v>
      </c>
      <c r="F25" s="3">
        <f>IF(ISERROR(VLOOKUP($B25,'FR-2018 (Sub)'!$B$2:$D$74,3,FALSE)),"",VLOOKUP($B25,'FR-2018 (Sub)'!$B$2:$D$74,3,FALSE))</f>
        <v>1.5433722684064682E-3</v>
      </c>
      <c r="G25" s="3">
        <f>IF(ISERROR(VLOOKUP($B25,'DE-2016 (Sub)'!$B$2:$D$73,3,FALSE)),"",VLOOKUP($B25,'DE-2016 (Sub)'!$B$2:$D$73,3,FALSE))</f>
        <v>5.6861258529188779E-4</v>
      </c>
      <c r="H25" s="3">
        <f>IF(ISERROR(VLOOKUP($B25,'CH-2016 (Sub)'!$B$2:$D$75,3,FALSE)),"",VLOOKUP($B25,'CH-2016 (Sub)'!$B$2:$D$75,3,FALSE))</f>
        <v>2.3885350318471337E-3</v>
      </c>
      <c r="I25" s="3" t="str">
        <f>IF(ISERROR(VLOOKUP($B25,'IT-2017 (Sub)'!$B$2:$D$73,3,FALSE)),"",VLOOKUP($B25,'IT-2017 (Sub)'!$B$2:$D$73,3,FALSE))</f>
        <v/>
      </c>
      <c r="J25" s="3">
        <f>IF(ISERROR(VLOOKUP($B25,'BR-2020 (Sub)'!$B$2:$D$73,3,FALSE)),"",VLOOKUP($B25,'BR-2020 (Sub)'!$B$2:$D$73,3,FALSE))</f>
        <v>1.0330578512396694E-4</v>
      </c>
      <c r="K25" s="3" t="str">
        <f>IF(ISERROR(VLOOKUP($B25,'EE-2019 (Sub)'!$B$2:$D$73,3,FALSE)),"",VLOOKUP($B25,'EE-2019 (Sub)'!$B$2:$D$73,3,FALSE))</f>
        <v/>
      </c>
    </row>
    <row r="26" spans="1:11" x14ac:dyDescent="0.55000000000000004">
      <c r="A26" s="1" t="s">
        <v>108</v>
      </c>
      <c r="B26" s="1" t="s">
        <v>112</v>
      </c>
      <c r="C26" s="2">
        <f t="shared" si="0"/>
        <v>1.6345272145688273E-4</v>
      </c>
      <c r="D26" s="3">
        <f>IF(ISERROR(VLOOKUP($B26,'UK-2016 (Sub)'!$B$2:$D$73,3,FALSE)),"",VLOOKUP($B26,'UK-2016 (Sub)'!$B$2:$D$73,3,FALSE))</f>
        <v>2.8182245185533113E-4</v>
      </c>
      <c r="E26" s="3" t="str">
        <f>IF(ISERROR(VLOOKUP($B26,'US-2018 (Sub)'!$B$2:$D$73,3,FALSE)),"",VLOOKUP($B26,'US-2018 (Sub)'!$B$2:$D$73,3,FALSE))</f>
        <v/>
      </c>
      <c r="F26" s="3">
        <f>IF(ISERROR(VLOOKUP($B26,'FR-2018 (Sub)'!$B$2:$D$74,3,FALSE)),"",VLOOKUP($B26,'FR-2018 (Sub)'!$B$2:$D$74,3,FALSE))</f>
        <v>1.0522992739135009E-4</v>
      </c>
      <c r="G26" s="3" t="str">
        <f>IF(ISERROR(VLOOKUP($B26,'DE-2016 (Sub)'!$B$2:$D$73,3,FALSE)),"",VLOOKUP($B26,'DE-2016 (Sub)'!$B$2:$D$73,3,FALSE))</f>
        <v/>
      </c>
      <c r="H26" s="3" t="str">
        <f>IF(ISERROR(VLOOKUP($B26,'CH-2016 (Sub)'!$B$2:$D$75,3,FALSE)),"",VLOOKUP($B26,'CH-2016 (Sub)'!$B$2:$D$75,3,FALSE))</f>
        <v/>
      </c>
      <c r="I26" s="3" t="str">
        <f>IF(ISERROR(VLOOKUP($B26,'IT-2017 (Sub)'!$B$2:$D$73,3,FALSE)),"",VLOOKUP($B26,'IT-2017 (Sub)'!$B$2:$D$73,3,FALSE))</f>
        <v/>
      </c>
      <c r="J26" s="3">
        <f>IF(ISERROR(VLOOKUP($B26,'BR-2020 (Sub)'!$B$2:$D$73,3,FALSE)),"",VLOOKUP($B26,'BR-2020 (Sub)'!$B$2:$D$73,3,FALSE))</f>
        <v>1.0330578512396694E-4</v>
      </c>
      <c r="K26" s="3" t="str">
        <f>IF(ISERROR(VLOOKUP($B26,'EE-2019 (Sub)'!$B$2:$D$73,3,FALSE)),"",VLOOKUP($B26,'EE-2019 (Sub)'!$B$2:$D$73,3,FALSE))</f>
        <v/>
      </c>
    </row>
    <row r="27" spans="1:11" x14ac:dyDescent="0.55000000000000004">
      <c r="A27" s="1" t="s">
        <v>108</v>
      </c>
      <c r="B27" s="1" t="s">
        <v>113</v>
      </c>
      <c r="C27" s="2">
        <f t="shared" si="0"/>
        <v>8.8108015135958482E-4</v>
      </c>
      <c r="D27" s="3">
        <f>IF(ISERROR(VLOOKUP($B27,'UK-2016 (Sub)'!$B$2:$D$73,3,FALSE)),"",VLOOKUP($B27,'UK-2016 (Sub)'!$B$2:$D$73,3,FALSE))</f>
        <v>4.6970408642555192E-4</v>
      </c>
      <c r="E27" s="3">
        <f>IF(ISERROR(VLOOKUP($B27,'US-2018 (Sub)'!$B$2:$D$73,3,FALSE)),"",VLOOKUP($B27,'US-2018 (Sub)'!$B$2:$D$73,3,FALSE))</f>
        <v>2.0699172033118675E-3</v>
      </c>
      <c r="F27" s="3">
        <f>IF(ISERROR(VLOOKUP($B27,'FR-2018 (Sub)'!$B$2:$D$74,3,FALSE)),"",VLOOKUP($B27,'FR-2018 (Sub)'!$B$2:$D$74,3,FALSE))</f>
        <v>3.5076642463783365E-4</v>
      </c>
      <c r="G27" s="3">
        <f>IF(ISERROR(VLOOKUP($B27,'DE-2016 (Sub)'!$B$2:$D$73,3,FALSE)),"",VLOOKUP($B27,'DE-2016 (Sub)'!$B$2:$D$73,3,FALSE))</f>
        <v>1.8953752843062926E-4</v>
      </c>
      <c r="H27" s="3">
        <f>IF(ISERROR(VLOOKUP($B27,'CH-2016 (Sub)'!$B$2:$D$75,3,FALSE)),"",VLOOKUP($B27,'CH-2016 (Sub)'!$B$2:$D$75,3,FALSE))</f>
        <v>2.3885350318471337E-3</v>
      </c>
      <c r="I27" s="3" t="str">
        <f>IF(ISERROR(VLOOKUP($B27,'IT-2017 (Sub)'!$B$2:$D$73,3,FALSE)),"",VLOOKUP($B27,'IT-2017 (Sub)'!$B$2:$D$73,3,FALSE))</f>
        <v/>
      </c>
      <c r="J27" s="3">
        <f>IF(ISERROR(VLOOKUP($B27,'BR-2020 (Sub)'!$B$2:$D$73,3,FALSE)),"",VLOOKUP($B27,'BR-2020 (Sub)'!$B$2:$D$73,3,FALSE))</f>
        <v>4.1322314049586776E-4</v>
      </c>
      <c r="K27" s="3">
        <f>IF(ISERROR(VLOOKUP($B27,'EE-2019 (Sub)'!$B$2:$D$73,3,FALSE)),"",VLOOKUP($B27,'EE-2019 (Sub)'!$B$2:$D$73,3,FALSE))</f>
        <v>2.858776443682104E-4</v>
      </c>
    </row>
    <row r="28" spans="1:11" x14ac:dyDescent="0.55000000000000004">
      <c r="A28" s="1" t="s">
        <v>108</v>
      </c>
      <c r="B28" s="1" t="s">
        <v>114</v>
      </c>
      <c r="C28" s="2">
        <f t="shared" si="0"/>
        <v>1.7345807668143285E-3</v>
      </c>
      <c r="D28" s="3">
        <f>IF(ISERROR(VLOOKUP($B28,'UK-2016 (Sub)'!$B$2:$D$73,3,FALSE)),"",VLOOKUP($B28,'UK-2016 (Sub)'!$B$2:$D$73,3,FALSE))</f>
        <v>1.4091122592766556E-3</v>
      </c>
      <c r="E28" s="3">
        <f>IF(ISERROR(VLOOKUP($B28,'US-2018 (Sub)'!$B$2:$D$73,3,FALSE)),"",VLOOKUP($B28,'US-2018 (Sub)'!$B$2:$D$73,3,FALSE))</f>
        <v>1.3799448022079118E-3</v>
      </c>
      <c r="F28" s="3">
        <f>IF(ISERROR(VLOOKUP($B28,'FR-2018 (Sub)'!$B$2:$D$74,3,FALSE)),"",VLOOKUP($B28,'FR-2018 (Sub)'!$B$2:$D$74,3,FALSE))</f>
        <v>1.4381423410151179E-3</v>
      </c>
      <c r="G28" s="3">
        <f>IF(ISERROR(VLOOKUP($B28,'DE-2016 (Sub)'!$B$2:$D$73,3,FALSE)),"",VLOOKUP($B28,'DE-2016 (Sub)'!$B$2:$D$73,3,FALSE))</f>
        <v>2.2744503411675512E-3</v>
      </c>
      <c r="H28" s="3">
        <f>IF(ISERROR(VLOOKUP($B28,'CH-2016 (Sub)'!$B$2:$D$75,3,FALSE)),"",VLOOKUP($B28,'CH-2016 (Sub)'!$B$2:$D$75,3,FALSE))</f>
        <v>1.9904458598726115E-3</v>
      </c>
      <c r="I28" s="3">
        <f>IF(ISERROR(VLOOKUP($B28,'IT-2017 (Sub)'!$B$2:$D$73,3,FALSE)),"",VLOOKUP($B28,'IT-2017 (Sub)'!$B$2:$D$73,3,FALSE))</f>
        <v>2.9268292682926829E-3</v>
      </c>
      <c r="J28" s="3">
        <f>IF(ISERROR(VLOOKUP($B28,'BR-2020 (Sub)'!$B$2:$D$73,3,FALSE)),"",VLOOKUP($B28,'BR-2020 (Sub)'!$B$2:$D$73,3,FALSE))</f>
        <v>7.2314049586776855E-4</v>
      </c>
      <c r="K28" s="3" t="str">
        <f>IF(ISERROR(VLOOKUP($B28,'EE-2019 (Sub)'!$B$2:$D$73,3,FALSE)),"",VLOOKUP($B28,'EE-2019 (Sub)'!$B$2:$D$73,3,FALSE))</f>
        <v/>
      </c>
    </row>
    <row r="29" spans="1:11" x14ac:dyDescent="0.55000000000000004">
      <c r="A29" s="1" t="s">
        <v>108</v>
      </c>
      <c r="B29" s="1" t="s">
        <v>115</v>
      </c>
      <c r="C29" s="2">
        <f t="shared" si="0"/>
        <v>1.4909004385487185E-3</v>
      </c>
      <c r="D29" s="3">
        <f>IF(ISERROR(VLOOKUP($B29,'UK-2016 (Sub)'!$B$2:$D$73,3,FALSE)),"",VLOOKUP($B29,'UK-2016 (Sub)'!$B$2:$D$73,3,FALSE))</f>
        <v>9.3940817285110385E-4</v>
      </c>
      <c r="E29" s="3">
        <f>IF(ISERROR(VLOOKUP($B29,'US-2018 (Sub)'!$B$2:$D$73,3,FALSE)),"",VLOOKUP($B29,'US-2018 (Sub)'!$B$2:$D$73,3,FALSE))</f>
        <v>2.2999080036798528E-4</v>
      </c>
      <c r="F29" s="3">
        <f>IF(ISERROR(VLOOKUP($B29,'FR-2018 (Sub)'!$B$2:$D$74,3,FALSE)),"",VLOOKUP($B29,'FR-2018 (Sub)'!$B$2:$D$74,3,FALSE))</f>
        <v>2.1045985478270019E-4</v>
      </c>
      <c r="G29" s="3" t="str">
        <f>IF(ISERROR(VLOOKUP($B29,'DE-2016 (Sub)'!$B$2:$D$73,3,FALSE)),"",VLOOKUP($B29,'DE-2016 (Sub)'!$B$2:$D$73,3,FALSE))</f>
        <v/>
      </c>
      <c r="H29" s="3">
        <f>IF(ISERROR(VLOOKUP($B29,'CH-2016 (Sub)'!$B$2:$D$75,3,FALSE)),"",VLOOKUP($B29,'CH-2016 (Sub)'!$B$2:$D$75,3,FALSE))</f>
        <v>5.9713375796178348E-3</v>
      </c>
      <c r="I29" s="3" t="str">
        <f>IF(ISERROR(VLOOKUP($B29,'IT-2017 (Sub)'!$B$2:$D$73,3,FALSE)),"",VLOOKUP($B29,'IT-2017 (Sub)'!$B$2:$D$73,3,FALSE))</f>
        <v/>
      </c>
      <c r="J29" s="3">
        <f>IF(ISERROR(VLOOKUP($B29,'BR-2020 (Sub)'!$B$2:$D$73,3,FALSE)),"",VLOOKUP($B29,'BR-2020 (Sub)'!$B$2:$D$73,3,FALSE))</f>
        <v>1.0330578512396694E-4</v>
      </c>
      <c r="K29" s="3" t="str">
        <f>IF(ISERROR(VLOOKUP($B29,'EE-2019 (Sub)'!$B$2:$D$73,3,FALSE)),"",VLOOKUP($B29,'EE-2019 (Sub)'!$B$2:$D$73,3,FALSE))</f>
        <v/>
      </c>
    </row>
    <row r="30" spans="1:11" x14ac:dyDescent="0.55000000000000004">
      <c r="A30" s="1" t="s">
        <v>108</v>
      </c>
      <c r="B30" s="1" t="s">
        <v>116</v>
      </c>
      <c r="C30" s="2">
        <f t="shared" si="0"/>
        <v>3.4253831568177046E-2</v>
      </c>
      <c r="D30" s="3">
        <f>IF(ISERROR(VLOOKUP($B30,'UK-2016 (Sub)'!$B$2:$D$73,3,FALSE)),"",VLOOKUP($B30,'UK-2016 (Sub)'!$B$2:$D$73,3,FALSE))</f>
        <v>4.6500704556129639E-2</v>
      </c>
      <c r="E30" s="3">
        <f>IF(ISERROR(VLOOKUP($B30,'US-2018 (Sub)'!$B$2:$D$73,3,FALSE)),"",VLOOKUP($B30,'US-2018 (Sub)'!$B$2:$D$73,3,FALSE))</f>
        <v>3.8868445262189515E-2</v>
      </c>
      <c r="F30" s="3">
        <f>IF(ISERROR(VLOOKUP($B30,'FR-2018 (Sub)'!$B$2:$D$74,3,FALSE)),"",VLOOKUP($B30,'FR-2018 (Sub)'!$B$2:$D$74,3,FALSE))</f>
        <v>3.528710231856607E-2</v>
      </c>
      <c r="G30" s="3">
        <f>IF(ISERROR(VLOOKUP($B30,'DE-2016 (Sub)'!$B$2:$D$73,3,FALSE)),"",VLOOKUP($B30,'DE-2016 (Sub)'!$B$2:$D$73,3,FALSE))</f>
        <v>3.2410917361637606E-2</v>
      </c>
      <c r="H30" s="3">
        <f>IF(ISERROR(VLOOKUP($B30,'CH-2016 (Sub)'!$B$2:$D$75,3,FALSE)),"",VLOOKUP($B30,'CH-2016 (Sub)'!$B$2:$D$75,3,FALSE))</f>
        <v>1.5923566878980892E-2</v>
      </c>
      <c r="I30" s="3">
        <f>IF(ISERROR(VLOOKUP($B30,'IT-2017 (Sub)'!$B$2:$D$73,3,FALSE)),"",VLOOKUP($B30,'IT-2017 (Sub)'!$B$2:$D$73,3,FALSE))</f>
        <v>4.4878048780487803E-2</v>
      </c>
      <c r="J30" s="3">
        <f>IF(ISERROR(VLOOKUP($B30,'BR-2020 (Sub)'!$B$2:$D$73,3,FALSE)),"",VLOOKUP($B30,'BR-2020 (Sub)'!$B$2:$D$73,3,FALSE))</f>
        <v>3.4814049586776863E-2</v>
      </c>
      <c r="K30" s="3">
        <f>IF(ISERROR(VLOOKUP($B30,'EE-2019 (Sub)'!$B$2:$D$73,3,FALSE)),"",VLOOKUP($B30,'EE-2019 (Sub)'!$B$2:$D$73,3,FALSE))</f>
        <v>2.5347817800647991E-2</v>
      </c>
    </row>
    <row r="31" spans="1:11" x14ac:dyDescent="0.55000000000000004">
      <c r="A31" s="1" t="s">
        <v>117</v>
      </c>
      <c r="B31" s="1" t="s">
        <v>118</v>
      </c>
      <c r="C31" s="2">
        <f t="shared" si="0"/>
        <v>2.9924633705254665E-3</v>
      </c>
      <c r="D31" s="3">
        <f>IF(ISERROR(VLOOKUP($B31,'UK-2016 (Sub)'!$B$2:$D$73,3,FALSE)),"",VLOOKUP($B31,'UK-2016 (Sub)'!$B$2:$D$73,3,FALSE))</f>
        <v>3.8515735086895255E-3</v>
      </c>
      <c r="E31" s="3">
        <f>IF(ISERROR(VLOOKUP($B31,'US-2018 (Sub)'!$B$2:$D$73,3,FALSE)),"",VLOOKUP($B31,'US-2018 (Sub)'!$B$2:$D$73,3,FALSE))</f>
        <v>3.219871205151794E-3</v>
      </c>
      <c r="F31" s="3">
        <f>IF(ISERROR(VLOOKUP($B31,'FR-2018 (Sub)'!$B$2:$D$74,3,FALSE)),"",VLOOKUP($B31,'FR-2018 (Sub)'!$B$2:$D$74,3,FALSE))</f>
        <v>6.1384124311620889E-3</v>
      </c>
      <c r="G31" s="3">
        <f>IF(ISERROR(VLOOKUP($B31,'DE-2016 (Sub)'!$B$2:$D$73,3,FALSE)),"",VLOOKUP($B31,'DE-2016 (Sub)'!$B$2:$D$73,3,FALSE))</f>
        <v>2.843062926459439E-3</v>
      </c>
      <c r="H31" s="3" t="str">
        <f>IF(ISERROR(VLOOKUP($B31,'CH-2016 (Sub)'!$B$2:$D$75,3,FALSE)),"",VLOOKUP($B31,'CH-2016 (Sub)'!$B$2:$D$75,3,FALSE))</f>
        <v/>
      </c>
      <c r="I31" s="3">
        <f>IF(ISERROR(VLOOKUP($B31,'IT-2017 (Sub)'!$B$2:$D$73,3,FALSE)),"",VLOOKUP($B31,'IT-2017 (Sub)'!$B$2:$D$73,3,FALSE))</f>
        <v>2.4390243902439024E-3</v>
      </c>
      <c r="J31" s="3">
        <f>IF(ISERROR(VLOOKUP($B31,'BR-2020 (Sub)'!$B$2:$D$73,3,FALSE)),"",VLOOKUP($B31,'BR-2020 (Sub)'!$B$2:$D$73,3,FALSE))</f>
        <v>2.1694214876033058E-3</v>
      </c>
      <c r="K31" s="3">
        <f>IF(ISERROR(VLOOKUP($B31,'EE-2019 (Sub)'!$B$2:$D$73,3,FALSE)),"",VLOOKUP($B31,'EE-2019 (Sub)'!$B$2:$D$73,3,FALSE))</f>
        <v>2.858776443682104E-4</v>
      </c>
    </row>
    <row r="32" spans="1:11" x14ac:dyDescent="0.55000000000000004">
      <c r="A32" s="1" t="s">
        <v>117</v>
      </c>
      <c r="B32" s="1" t="s">
        <v>119</v>
      </c>
      <c r="C32" s="2">
        <f t="shared" si="0"/>
        <v>1.6862092378585522E-3</v>
      </c>
      <c r="D32" s="3">
        <f>IF(ISERROR(VLOOKUP($B32,'UK-2016 (Sub)'!$B$2:$D$73,3,FALSE)),"",VLOOKUP($B32,'UK-2016 (Sub)'!$B$2:$D$73,3,FALSE))</f>
        <v>4.5091592296852981E-3</v>
      </c>
      <c r="E32" s="3">
        <f>IF(ISERROR(VLOOKUP($B32,'US-2018 (Sub)'!$B$2:$D$73,3,FALSE)),"",VLOOKUP($B32,'US-2018 (Sub)'!$B$2:$D$73,3,FALSE))</f>
        <v>3.6798528058877645E-3</v>
      </c>
      <c r="F32" s="3">
        <f>IF(ISERROR(VLOOKUP($B32,'FR-2018 (Sub)'!$B$2:$D$74,3,FALSE)),"",VLOOKUP($B32,'FR-2018 (Sub)'!$B$2:$D$74,3,FALSE))</f>
        <v>1.3679890560875513E-3</v>
      </c>
      <c r="G32" s="3">
        <f>IF(ISERROR(VLOOKUP($B32,'DE-2016 (Sub)'!$B$2:$D$73,3,FALSE)),"",VLOOKUP($B32,'DE-2016 (Sub)'!$B$2:$D$73,3,FALSE))</f>
        <v>5.6861258529188779E-4</v>
      </c>
      <c r="H32" s="3">
        <f>IF(ISERROR(VLOOKUP($B32,'CH-2016 (Sub)'!$B$2:$D$75,3,FALSE)),"",VLOOKUP($B32,'CH-2016 (Sub)'!$B$2:$D$75,3,FALSE))</f>
        <v>7.9617834394904463E-4</v>
      </c>
      <c r="I32" s="3" t="str">
        <f>IF(ISERROR(VLOOKUP($B32,'IT-2017 (Sub)'!$B$2:$D$73,3,FALSE)),"",VLOOKUP($B32,'IT-2017 (Sub)'!$B$2:$D$73,3,FALSE))</f>
        <v/>
      </c>
      <c r="J32" s="3">
        <f>IF(ISERROR(VLOOKUP($B32,'BR-2020 (Sub)'!$B$2:$D$73,3,FALSE)),"",VLOOKUP($B32,'BR-2020 (Sub)'!$B$2:$D$73,3,FALSE))</f>
        <v>3.0991735537190085E-4</v>
      </c>
      <c r="K32" s="3">
        <f>IF(ISERROR(VLOOKUP($B32,'EE-2019 (Sub)'!$B$2:$D$73,3,FALSE)),"",VLOOKUP($B32,'EE-2019 (Sub)'!$B$2:$D$73,3,FALSE))</f>
        <v>5.717552887364208E-4</v>
      </c>
    </row>
    <row r="33" spans="1:11" x14ac:dyDescent="0.55000000000000004">
      <c r="A33" s="1" t="s">
        <v>117</v>
      </c>
      <c r="B33" s="1" t="s">
        <v>120</v>
      </c>
      <c r="C33" s="2">
        <f t="shared" si="0"/>
        <v>3.1947073612087365E-4</v>
      </c>
      <c r="D33" s="3">
        <f>IF(ISERROR(VLOOKUP($B33,'UK-2016 (Sub)'!$B$2:$D$73,3,FALSE)),"",VLOOKUP($B33,'UK-2016 (Sub)'!$B$2:$D$73,3,FALSE))</f>
        <v>1.8788163457022076E-4</v>
      </c>
      <c r="E33" s="3" t="str">
        <f>IF(ISERROR(VLOOKUP($B33,'US-2018 (Sub)'!$B$2:$D$73,3,FALSE)),"",VLOOKUP($B33,'US-2018 (Sub)'!$B$2:$D$73,3,FALSE))</f>
        <v/>
      </c>
      <c r="F33" s="3">
        <f>IF(ISERROR(VLOOKUP($B33,'FR-2018 (Sub)'!$B$2:$D$74,3,FALSE)),"",VLOOKUP($B33,'FR-2018 (Sub)'!$B$2:$D$74,3,FALSE))</f>
        <v>1.7538321231891683E-4</v>
      </c>
      <c r="G33" s="3" t="str">
        <f>IF(ISERROR(VLOOKUP($B33,'DE-2016 (Sub)'!$B$2:$D$73,3,FALSE)),"",VLOOKUP($B33,'DE-2016 (Sub)'!$B$2:$D$73,3,FALSE))</f>
        <v/>
      </c>
      <c r="H33" s="3">
        <f>IF(ISERROR(VLOOKUP($B33,'CH-2016 (Sub)'!$B$2:$D$75,3,FALSE)),"",VLOOKUP($B33,'CH-2016 (Sub)'!$B$2:$D$75,3,FALSE))</f>
        <v>3.9808917197452231E-4</v>
      </c>
      <c r="I33" s="3" t="str">
        <f>IF(ISERROR(VLOOKUP($B33,'IT-2017 (Sub)'!$B$2:$D$73,3,FALSE)),"",VLOOKUP($B33,'IT-2017 (Sub)'!$B$2:$D$73,3,FALSE))</f>
        <v/>
      </c>
      <c r="J33" s="3">
        <f>IF(ISERROR(VLOOKUP($B33,'BR-2020 (Sub)'!$B$2:$D$73,3,FALSE)),"",VLOOKUP($B33,'BR-2020 (Sub)'!$B$2:$D$73,3,FALSE))</f>
        <v>5.1652892561983473E-4</v>
      </c>
      <c r="K33" s="3" t="str">
        <f>IF(ISERROR(VLOOKUP($B33,'EE-2019 (Sub)'!$B$2:$D$73,3,FALSE)),"",VLOOKUP($B33,'EE-2019 (Sub)'!$B$2:$D$73,3,FALSE))</f>
        <v/>
      </c>
    </row>
    <row r="34" spans="1:11" x14ac:dyDescent="0.55000000000000004">
      <c r="A34" s="1" t="s">
        <v>117</v>
      </c>
      <c r="B34" s="1" t="s">
        <v>121</v>
      </c>
      <c r="C34" s="2">
        <f t="shared" ref="C34:C64" si="1">IF(ISERROR(AVERAGE(D34:K34)),"",AVERAGE(D34:K34))</f>
        <v>2.3953452713220422E-4</v>
      </c>
      <c r="D34" s="3">
        <f>IF(ISERROR(VLOOKUP($B34,'UK-2016 (Sub)'!$B$2:$D$73,3,FALSE)),"",VLOOKUP($B34,'UK-2016 (Sub)'!$B$2:$D$73,3,FALSE))</f>
        <v>3.7576326914044153E-4</v>
      </c>
      <c r="E34" s="3" t="str">
        <f>IF(ISERROR(VLOOKUP($B34,'US-2018 (Sub)'!$B$2:$D$73,3,FALSE)),"",VLOOKUP($B34,'US-2018 (Sub)'!$B$2:$D$73,3,FALSE))</f>
        <v/>
      </c>
      <c r="F34" s="3" t="str">
        <f>IF(ISERROR(VLOOKUP($B34,'FR-2018 (Sub)'!$B$2:$D$74,3,FALSE)),"",VLOOKUP($B34,'FR-2018 (Sub)'!$B$2:$D$74,3,FALSE))</f>
        <v/>
      </c>
      <c r="G34" s="3" t="str">
        <f>IF(ISERROR(VLOOKUP($B34,'DE-2016 (Sub)'!$B$2:$D$73,3,FALSE)),"",VLOOKUP($B34,'DE-2016 (Sub)'!$B$2:$D$73,3,FALSE))</f>
        <v/>
      </c>
      <c r="H34" s="3" t="str">
        <f>IF(ISERROR(VLOOKUP($B34,'CH-2016 (Sub)'!$B$2:$D$75,3,FALSE)),"",VLOOKUP($B34,'CH-2016 (Sub)'!$B$2:$D$75,3,FALSE))</f>
        <v/>
      </c>
      <c r="I34" s="3" t="str">
        <f>IF(ISERROR(VLOOKUP($B34,'IT-2017 (Sub)'!$B$2:$D$73,3,FALSE)),"",VLOOKUP($B34,'IT-2017 (Sub)'!$B$2:$D$73,3,FALSE))</f>
        <v/>
      </c>
      <c r="J34" s="3">
        <f>IF(ISERROR(VLOOKUP($B34,'BR-2020 (Sub)'!$B$2:$D$73,3,FALSE)),"",VLOOKUP($B34,'BR-2020 (Sub)'!$B$2:$D$73,3,FALSE))</f>
        <v>1.0330578512396694E-4</v>
      </c>
      <c r="K34" s="3" t="str">
        <f>IF(ISERROR(VLOOKUP($B34,'EE-2019 (Sub)'!$B$2:$D$73,3,FALSE)),"",VLOOKUP($B34,'EE-2019 (Sub)'!$B$2:$D$73,3,FALSE))</f>
        <v/>
      </c>
    </row>
    <row r="35" spans="1:11" x14ac:dyDescent="0.55000000000000004">
      <c r="A35" s="1" t="s">
        <v>117</v>
      </c>
      <c r="B35" s="1" t="s">
        <v>122</v>
      </c>
      <c r="C35" s="2">
        <f t="shared" si="1"/>
        <v>6.5758572099577266E-4</v>
      </c>
      <c r="D35" s="3">
        <f>IF(ISERROR(VLOOKUP($B35,'UK-2016 (Sub)'!$B$2:$D$73,3,FALSE)),"",VLOOKUP($B35,'UK-2016 (Sub)'!$B$2:$D$73,3,FALSE))</f>
        <v>6.5758572099577266E-4</v>
      </c>
      <c r="E35" s="3" t="str">
        <f>IF(ISERROR(VLOOKUP($B35,'US-2018 (Sub)'!$B$2:$D$73,3,FALSE)),"",VLOOKUP($B35,'US-2018 (Sub)'!$B$2:$D$73,3,FALSE))</f>
        <v/>
      </c>
      <c r="F35" s="3" t="str">
        <f>IF(ISERROR(VLOOKUP($B35,'FR-2018 (Sub)'!$B$2:$D$74,3,FALSE)),"",VLOOKUP($B35,'FR-2018 (Sub)'!$B$2:$D$74,3,FALSE))</f>
        <v/>
      </c>
      <c r="G35" s="3" t="str">
        <f>IF(ISERROR(VLOOKUP($B35,'DE-2016 (Sub)'!$B$2:$D$73,3,FALSE)),"",VLOOKUP($B35,'DE-2016 (Sub)'!$B$2:$D$73,3,FALSE))</f>
        <v/>
      </c>
      <c r="H35" s="3" t="str">
        <f>IF(ISERROR(VLOOKUP($B35,'CH-2016 (Sub)'!$B$2:$D$75,3,FALSE)),"",VLOOKUP($B35,'CH-2016 (Sub)'!$B$2:$D$75,3,FALSE))</f>
        <v/>
      </c>
      <c r="I35" s="3" t="str">
        <f>IF(ISERROR(VLOOKUP($B35,'IT-2017 (Sub)'!$B$2:$D$73,3,FALSE)),"",VLOOKUP($B35,'IT-2017 (Sub)'!$B$2:$D$73,3,FALSE))</f>
        <v/>
      </c>
      <c r="J35" s="3" t="str">
        <f>IF(ISERROR(VLOOKUP($B35,'BR-2020 (Sub)'!$B$2:$D$73,3,FALSE)),"",VLOOKUP($B35,'BR-2020 (Sub)'!$B$2:$D$73,3,FALSE))</f>
        <v/>
      </c>
      <c r="K35" s="3" t="str">
        <f>IF(ISERROR(VLOOKUP($B35,'EE-2019 (Sub)'!$B$2:$D$73,3,FALSE)),"",VLOOKUP($B35,'EE-2019 (Sub)'!$B$2:$D$73,3,FALSE))</f>
        <v/>
      </c>
    </row>
    <row r="36" spans="1:11" x14ac:dyDescent="0.55000000000000004">
      <c r="A36" s="1" t="s">
        <v>117</v>
      </c>
      <c r="B36" s="1" t="s">
        <v>123</v>
      </c>
      <c r="C36" s="2">
        <f t="shared" si="1"/>
        <v>1.5844954715955726E-4</v>
      </c>
      <c r="D36" s="3">
        <f>IF(ISERROR(VLOOKUP($B36,'UK-2016 (Sub)'!$B$2:$D$73,3,FALSE)),"",VLOOKUP($B36,'UK-2016 (Sub)'!$B$2:$D$73,3,FALSE))</f>
        <v>2.8182245185533113E-4</v>
      </c>
      <c r="E36" s="3" t="str">
        <f>IF(ISERROR(VLOOKUP($B36,'US-2018 (Sub)'!$B$2:$D$73,3,FALSE)),"",VLOOKUP($B36,'US-2018 (Sub)'!$B$2:$D$73,3,FALSE))</f>
        <v/>
      </c>
      <c r="F36" s="3">
        <f>IF(ISERROR(VLOOKUP($B36,'FR-2018 (Sub)'!$B$2:$D$74,3,FALSE)),"",VLOOKUP($B36,'FR-2018 (Sub)'!$B$2:$D$74,3,FALSE))</f>
        <v>3.5076642463783367E-5</v>
      </c>
      <c r="G36" s="3" t="str">
        <f>IF(ISERROR(VLOOKUP($B36,'DE-2016 (Sub)'!$B$2:$D$73,3,FALSE)),"",VLOOKUP($B36,'DE-2016 (Sub)'!$B$2:$D$73,3,FALSE))</f>
        <v/>
      </c>
      <c r="H36" s="3" t="str">
        <f>IF(ISERROR(VLOOKUP($B36,'CH-2016 (Sub)'!$B$2:$D$75,3,FALSE)),"",VLOOKUP($B36,'CH-2016 (Sub)'!$B$2:$D$75,3,FALSE))</f>
        <v/>
      </c>
      <c r="I36" s="3" t="str">
        <f>IF(ISERROR(VLOOKUP($B36,'IT-2017 (Sub)'!$B$2:$D$73,3,FALSE)),"",VLOOKUP($B36,'IT-2017 (Sub)'!$B$2:$D$73,3,FALSE))</f>
        <v/>
      </c>
      <c r="J36" s="3" t="str">
        <f>IF(ISERROR(VLOOKUP($B36,'BR-2020 (Sub)'!$B$2:$D$73,3,FALSE)),"",VLOOKUP($B36,'BR-2020 (Sub)'!$B$2:$D$73,3,FALSE))</f>
        <v/>
      </c>
      <c r="K36" s="3" t="str">
        <f>IF(ISERROR(VLOOKUP($B36,'EE-2019 (Sub)'!$B$2:$D$73,3,FALSE)),"",VLOOKUP($B36,'EE-2019 (Sub)'!$B$2:$D$73,3,FALSE))</f>
        <v/>
      </c>
    </row>
    <row r="37" spans="1:11" x14ac:dyDescent="0.55000000000000004">
      <c r="A37" s="1" t="s">
        <v>117</v>
      </c>
      <c r="B37" s="1" t="s">
        <v>124</v>
      </c>
      <c r="C37" s="2" t="str">
        <f t="shared" si="1"/>
        <v/>
      </c>
      <c r="D37" s="3" t="str">
        <f>IF(ISERROR(VLOOKUP($B37,'UK-2016 (Sub)'!$B$2:$D$73,3,FALSE)),"",VLOOKUP($B37,'UK-2016 (Sub)'!$B$2:$D$73,3,FALSE))</f>
        <v/>
      </c>
      <c r="E37" s="3" t="str">
        <f>IF(ISERROR(VLOOKUP($B37,'US-2018 (Sub)'!$B$2:$D$73,3,FALSE)),"",VLOOKUP($B37,'US-2018 (Sub)'!$B$2:$D$73,3,FALSE))</f>
        <v/>
      </c>
      <c r="F37" s="3" t="str">
        <f>IF(ISERROR(VLOOKUP($B37,'FR-2018 (Sub)'!$B$2:$D$74,3,FALSE)),"",VLOOKUP($B37,'FR-2018 (Sub)'!$B$2:$D$74,3,FALSE))</f>
        <v/>
      </c>
      <c r="G37" s="3" t="str">
        <f>IF(ISERROR(VLOOKUP($B37,'DE-2016 (Sub)'!$B$2:$D$73,3,FALSE)),"",VLOOKUP($B37,'DE-2016 (Sub)'!$B$2:$D$73,3,FALSE))</f>
        <v/>
      </c>
      <c r="H37" s="3" t="str">
        <f>IF(ISERROR(VLOOKUP($B37,'CH-2016 (Sub)'!$B$2:$D$75,3,FALSE)),"",VLOOKUP($B37,'CH-2016 (Sub)'!$B$2:$D$75,3,FALSE))</f>
        <v/>
      </c>
      <c r="I37" s="3" t="str">
        <f>IF(ISERROR(VLOOKUP($B37,'IT-2017 (Sub)'!$B$2:$D$73,3,FALSE)),"",VLOOKUP($B37,'IT-2017 (Sub)'!$B$2:$D$73,3,FALSE))</f>
        <v/>
      </c>
      <c r="J37" s="3" t="str">
        <f>IF(ISERROR(VLOOKUP($B37,'BR-2020 (Sub)'!$B$2:$D$73,3,FALSE)),"",VLOOKUP($B37,'BR-2020 (Sub)'!$B$2:$D$73,3,FALSE))</f>
        <v/>
      </c>
      <c r="K37" s="3" t="str">
        <f>IF(ISERROR(VLOOKUP($B37,'EE-2019 (Sub)'!$B$2:$D$73,3,FALSE)),"",VLOOKUP($B37,'EE-2019 (Sub)'!$B$2:$D$73,3,FALSE))</f>
        <v/>
      </c>
    </row>
    <row r="38" spans="1:11" x14ac:dyDescent="0.55000000000000004">
      <c r="A38" s="1" t="s">
        <v>117</v>
      </c>
      <c r="B38" s="1" t="s">
        <v>125</v>
      </c>
      <c r="C38" s="2">
        <f t="shared" si="1"/>
        <v>4.2414468444463719E-4</v>
      </c>
      <c r="D38" s="3" t="str">
        <f>IF(ISERROR(VLOOKUP($B38,'UK-2016 (Sub)'!$B$2:$D$73,3,FALSE)),"",VLOOKUP($B38,'UK-2016 (Sub)'!$B$2:$D$73,3,FALSE))</f>
        <v/>
      </c>
      <c r="E38" s="3">
        <f>IF(ISERROR(VLOOKUP($B38,'US-2018 (Sub)'!$B$2:$D$73,3,FALSE)),"",VLOOKUP($B38,'US-2018 (Sub)'!$B$2:$D$73,3,FALSE))</f>
        <v>6.8997240110395589E-4</v>
      </c>
      <c r="F38" s="3">
        <f>IF(ISERROR(VLOOKUP($B38,'FR-2018 (Sub)'!$B$2:$D$74,3,FALSE)),"",VLOOKUP($B38,'FR-2018 (Sub)'!$B$2:$D$74,3,FALSE))</f>
        <v>4.2091970956540037E-4</v>
      </c>
      <c r="G38" s="3">
        <f>IF(ISERROR(VLOOKUP($B38,'DE-2016 (Sub)'!$B$2:$D$73,3,FALSE)),"",VLOOKUP($B38,'DE-2016 (Sub)'!$B$2:$D$73,3,FALSE))</f>
        <v>3.7907505686125853E-4</v>
      </c>
      <c r="H38" s="3" t="str">
        <f>IF(ISERROR(VLOOKUP($B38,'CH-2016 (Sub)'!$B$2:$D$75,3,FALSE)),"",VLOOKUP($B38,'CH-2016 (Sub)'!$B$2:$D$75,3,FALSE))</f>
        <v/>
      </c>
      <c r="I38" s="3" t="str">
        <f>IF(ISERROR(VLOOKUP($B38,'IT-2017 (Sub)'!$B$2:$D$73,3,FALSE)),"",VLOOKUP($B38,'IT-2017 (Sub)'!$B$2:$D$73,3,FALSE))</f>
        <v/>
      </c>
      <c r="J38" s="3">
        <f>IF(ISERROR(VLOOKUP($B38,'BR-2020 (Sub)'!$B$2:$D$73,3,FALSE)),"",VLOOKUP($B38,'BR-2020 (Sub)'!$B$2:$D$73,3,FALSE))</f>
        <v>2.0661157024793388E-4</v>
      </c>
      <c r="K38" s="3" t="str">
        <f>IF(ISERROR(VLOOKUP($B38,'EE-2019 (Sub)'!$B$2:$D$73,3,FALSE)),"",VLOOKUP($B38,'EE-2019 (Sub)'!$B$2:$D$73,3,FALSE))</f>
        <v/>
      </c>
    </row>
    <row r="39" spans="1:11" x14ac:dyDescent="0.55000000000000004">
      <c r="A39" s="1" t="s">
        <v>117</v>
      </c>
      <c r="B39" s="1" t="s">
        <v>126</v>
      </c>
      <c r="C39" s="2">
        <f t="shared" si="1"/>
        <v>3.1065439410782656E-4</v>
      </c>
      <c r="D39" s="3">
        <f>IF(ISERROR(VLOOKUP($B39,'UK-2016 (Sub)'!$B$2:$D$73,3,FALSE)),"",VLOOKUP($B39,'UK-2016 (Sub)'!$B$2:$D$73,3,FALSE))</f>
        <v>5.6364490371066227E-4</v>
      </c>
      <c r="E39" s="3">
        <f>IF(ISERROR(VLOOKUP($B39,'US-2018 (Sub)'!$B$2:$D$73,3,FALSE)),"",VLOOKUP($B39,'US-2018 (Sub)'!$B$2:$D$73,3,FALSE))</f>
        <v>4.5998160073597056E-4</v>
      </c>
      <c r="F39" s="3">
        <f>IF(ISERROR(VLOOKUP($B39,'FR-2018 (Sub)'!$B$2:$D$74,3,FALSE)),"",VLOOKUP($B39,'FR-2018 (Sub)'!$B$2:$D$74,3,FALSE))</f>
        <v>1.4030656985513347E-4</v>
      </c>
      <c r="G39" s="3" t="str">
        <f>IF(ISERROR(VLOOKUP($B39,'DE-2016 (Sub)'!$B$2:$D$73,3,FALSE)),"",VLOOKUP($B39,'DE-2016 (Sub)'!$B$2:$D$73,3,FALSE))</f>
        <v/>
      </c>
      <c r="H39" s="3">
        <f>IF(ISERROR(VLOOKUP($B39,'CH-2016 (Sub)'!$B$2:$D$75,3,FALSE)),"",VLOOKUP($B39,'CH-2016 (Sub)'!$B$2:$D$75,3,FALSE))</f>
        <v>3.9808917197452231E-4</v>
      </c>
      <c r="I39" s="3" t="str">
        <f>IF(ISERROR(VLOOKUP($B39,'IT-2017 (Sub)'!$B$2:$D$73,3,FALSE)),"",VLOOKUP($B39,'IT-2017 (Sub)'!$B$2:$D$73,3,FALSE))</f>
        <v/>
      </c>
      <c r="J39" s="3">
        <f>IF(ISERROR(VLOOKUP($B39,'BR-2020 (Sub)'!$B$2:$D$73,3,FALSE)),"",VLOOKUP($B39,'BR-2020 (Sub)'!$B$2:$D$73,3,FALSE))</f>
        <v>2.0661157024793388E-4</v>
      </c>
      <c r="K39" s="3">
        <f>IF(ISERROR(VLOOKUP($B39,'EE-2019 (Sub)'!$B$2:$D$73,3,FALSE)),"",VLOOKUP($B39,'EE-2019 (Sub)'!$B$2:$D$73,3,FALSE))</f>
        <v>9.5292548122736796E-5</v>
      </c>
    </row>
    <row r="40" spans="1:11" x14ac:dyDescent="0.55000000000000004">
      <c r="A40" s="1" t="s">
        <v>117</v>
      </c>
      <c r="B40" s="1" t="s">
        <v>127</v>
      </c>
      <c r="C40" s="2">
        <f t="shared" si="1"/>
        <v>2.2999080036798528E-4</v>
      </c>
      <c r="D40" s="3" t="str">
        <f>IF(ISERROR(VLOOKUP($B40,'UK-2016 (Sub)'!$B$2:$D$73,3,FALSE)),"",VLOOKUP($B40,'UK-2016 (Sub)'!$B$2:$D$73,3,FALSE))</f>
        <v/>
      </c>
      <c r="E40" s="3">
        <f>IF(ISERROR(VLOOKUP($B40,'US-2018 (Sub)'!$B$2:$D$73,3,FALSE)),"",VLOOKUP($B40,'US-2018 (Sub)'!$B$2:$D$73,3,FALSE))</f>
        <v>2.2999080036798528E-4</v>
      </c>
      <c r="F40" s="3" t="str">
        <f>IF(ISERROR(VLOOKUP($B40,'FR-2018 (Sub)'!$B$2:$D$74,3,FALSE)),"",VLOOKUP($B40,'FR-2018 (Sub)'!$B$2:$D$74,3,FALSE))</f>
        <v/>
      </c>
      <c r="G40" s="3" t="str">
        <f>IF(ISERROR(VLOOKUP($B40,'DE-2016 (Sub)'!$B$2:$D$73,3,FALSE)),"",VLOOKUP($B40,'DE-2016 (Sub)'!$B$2:$D$73,3,FALSE))</f>
        <v/>
      </c>
      <c r="H40" s="3" t="str">
        <f>IF(ISERROR(VLOOKUP($B40,'CH-2016 (Sub)'!$B$2:$D$75,3,FALSE)),"",VLOOKUP($B40,'CH-2016 (Sub)'!$B$2:$D$75,3,FALSE))</f>
        <v/>
      </c>
      <c r="I40" s="3" t="str">
        <f>IF(ISERROR(VLOOKUP($B40,'IT-2017 (Sub)'!$B$2:$D$73,3,FALSE)),"",VLOOKUP($B40,'IT-2017 (Sub)'!$B$2:$D$73,3,FALSE))</f>
        <v/>
      </c>
      <c r="J40" s="3" t="str">
        <f>IF(ISERROR(VLOOKUP($B40,'BR-2020 (Sub)'!$B$2:$D$73,3,FALSE)),"",VLOOKUP($B40,'BR-2020 (Sub)'!$B$2:$D$73,3,FALSE))</f>
        <v/>
      </c>
      <c r="K40" s="3" t="str">
        <f>IF(ISERROR(VLOOKUP($B40,'EE-2019 (Sub)'!$B$2:$D$73,3,FALSE)),"",VLOOKUP($B40,'EE-2019 (Sub)'!$B$2:$D$73,3,FALSE))</f>
        <v/>
      </c>
    </row>
    <row r="41" spans="1:11" x14ac:dyDescent="0.55000000000000004">
      <c r="A41" s="1" t="s">
        <v>117</v>
      </c>
      <c r="B41" s="1" t="s">
        <v>128</v>
      </c>
      <c r="C41" s="2">
        <f t="shared" si="1"/>
        <v>1.6754454115870325E-3</v>
      </c>
      <c r="D41" s="3">
        <f>IF(ISERROR(VLOOKUP($B41,'UK-2016 (Sub)'!$B$2:$D$73,3,FALSE)),"",VLOOKUP($B41,'UK-2016 (Sub)'!$B$2:$D$73,3,FALSE))</f>
        <v>2.3485204321277596E-3</v>
      </c>
      <c r="E41" s="3">
        <f>IF(ISERROR(VLOOKUP($B41,'US-2018 (Sub)'!$B$2:$D$73,3,FALSE)),"",VLOOKUP($B41,'US-2018 (Sub)'!$B$2:$D$73,3,FALSE))</f>
        <v>5.2897884084636615E-3</v>
      </c>
      <c r="F41" s="3">
        <f>IF(ISERROR(VLOOKUP($B41,'FR-2018 (Sub)'!$B$2:$D$74,3,FALSE)),"",VLOOKUP($B41,'FR-2018 (Sub)'!$B$2:$D$74,3,FALSE))</f>
        <v>2.4553649724648355E-4</v>
      </c>
      <c r="G41" s="3" t="str">
        <f>IF(ISERROR(VLOOKUP($B41,'DE-2016 (Sub)'!$B$2:$D$73,3,FALSE)),"",VLOOKUP($B41,'DE-2016 (Sub)'!$B$2:$D$73,3,FALSE))</f>
        <v/>
      </c>
      <c r="H41" s="3">
        <f>IF(ISERROR(VLOOKUP($B41,'CH-2016 (Sub)'!$B$2:$D$75,3,FALSE)),"",VLOOKUP($B41,'CH-2016 (Sub)'!$B$2:$D$75,3,FALSE))</f>
        <v>3.9808917197452231E-4</v>
      </c>
      <c r="I41" s="3" t="str">
        <f>IF(ISERROR(VLOOKUP($B41,'IT-2017 (Sub)'!$B$2:$D$73,3,FALSE)),"",VLOOKUP($B41,'IT-2017 (Sub)'!$B$2:$D$73,3,FALSE))</f>
        <v/>
      </c>
      <c r="J41" s="3" t="str">
        <f>IF(ISERROR(VLOOKUP($B41,'BR-2020 (Sub)'!$B$2:$D$73,3,FALSE)),"",VLOOKUP($B41,'BR-2020 (Sub)'!$B$2:$D$73,3,FALSE))</f>
        <v/>
      </c>
      <c r="K41" s="3">
        <f>IF(ISERROR(VLOOKUP($B41,'EE-2019 (Sub)'!$B$2:$D$73,3,FALSE)),"",VLOOKUP($B41,'EE-2019 (Sub)'!$B$2:$D$73,3,FALSE))</f>
        <v>9.5292548122736796E-5</v>
      </c>
    </row>
    <row r="42" spans="1:11" x14ac:dyDescent="0.55000000000000004">
      <c r="A42" s="1" t="s">
        <v>117</v>
      </c>
      <c r="B42" s="1" t="s">
        <v>129</v>
      </c>
      <c r="C42" s="2">
        <f t="shared" si="1"/>
        <v>9.3036970273185048E-4</v>
      </c>
      <c r="D42" s="3">
        <f>IF(ISERROR(VLOOKUP($B42,'UK-2016 (Sub)'!$B$2:$D$73,3,FALSE)),"",VLOOKUP($B42,'UK-2016 (Sub)'!$B$2:$D$73,3,FALSE))</f>
        <v>2.2545796148426491E-3</v>
      </c>
      <c r="E42" s="3">
        <f>IF(ISERROR(VLOOKUP($B42,'US-2018 (Sub)'!$B$2:$D$73,3,FALSE)),"",VLOOKUP($B42,'US-2018 (Sub)'!$B$2:$D$73,3,FALSE))</f>
        <v>1.1499540018399263E-3</v>
      </c>
      <c r="F42" s="3">
        <f>IF(ISERROR(VLOOKUP($B42,'FR-2018 (Sub)'!$B$2:$D$74,3,FALSE)),"",VLOOKUP($B42,'FR-2018 (Sub)'!$B$2:$D$74,3,FALSE))</f>
        <v>2.8061313971026693E-4</v>
      </c>
      <c r="G42" s="3">
        <f>IF(ISERROR(VLOOKUP($B42,'DE-2016 (Sub)'!$B$2:$D$73,3,FALSE)),"",VLOOKUP($B42,'DE-2016 (Sub)'!$B$2:$D$73,3,FALSE))</f>
        <v>5.6861258529188779E-4</v>
      </c>
      <c r="H42" s="3">
        <f>IF(ISERROR(VLOOKUP($B42,'CH-2016 (Sub)'!$B$2:$D$75,3,FALSE)),"",VLOOKUP($B42,'CH-2016 (Sub)'!$B$2:$D$75,3,FALSE))</f>
        <v>3.9808917197452231E-4</v>
      </c>
      <c r="I42" s="3" t="str">
        <f>IF(ISERROR(VLOOKUP($B42,'IT-2017 (Sub)'!$B$2:$D$73,3,FALSE)),"",VLOOKUP($B42,'IT-2017 (Sub)'!$B$2:$D$73,3,FALSE))</f>
        <v/>
      </c>
      <c r="J42" s="3" t="str">
        <f>IF(ISERROR(VLOOKUP($B42,'BR-2020 (Sub)'!$B$2:$D$73,3,FALSE)),"",VLOOKUP($B42,'BR-2020 (Sub)'!$B$2:$D$73,3,FALSE))</f>
        <v/>
      </c>
      <c r="K42" s="3" t="str">
        <f>IF(ISERROR(VLOOKUP($B42,'EE-2019 (Sub)'!$B$2:$D$73,3,FALSE)),"",VLOOKUP($B42,'EE-2019 (Sub)'!$B$2:$D$73,3,FALSE))</f>
        <v/>
      </c>
    </row>
    <row r="43" spans="1:11" x14ac:dyDescent="0.55000000000000004">
      <c r="A43" s="1" t="s">
        <v>130</v>
      </c>
      <c r="B43" s="1" t="s">
        <v>131</v>
      </c>
      <c r="C43" s="2">
        <f t="shared" si="1"/>
        <v>4.4218535127415526E-2</v>
      </c>
      <c r="D43" s="3">
        <f>IF(ISERROR(VLOOKUP($B43,'UK-2016 (Sub)'!$B$2:$D$73,3,FALSE)),"",VLOOKUP($B43,'UK-2016 (Sub)'!$B$2:$D$73,3,FALSE))</f>
        <v>4.9882573978393609E-2</v>
      </c>
      <c r="E43" s="3">
        <f>IF(ISERROR(VLOOKUP($B43,'US-2018 (Sub)'!$B$2:$D$73,3,FALSE)),"",VLOOKUP($B43,'US-2018 (Sub)'!$B$2:$D$73,3,FALSE))</f>
        <v>6.8767249310027603E-2</v>
      </c>
      <c r="F43" s="3">
        <f>IF(ISERROR(VLOOKUP($B43,'FR-2018 (Sub)'!$B$2:$D$74,3,FALSE)),"",VLOOKUP($B43,'FR-2018 (Sub)'!$B$2:$D$74,3,FALSE))</f>
        <v>2.3045354098705673E-2</v>
      </c>
      <c r="G43" s="3">
        <f>IF(ISERROR(VLOOKUP($B43,'DE-2016 (Sub)'!$B$2:$D$73,3,FALSE)),"",VLOOKUP($B43,'DE-2016 (Sub)'!$B$2:$D$73,3,FALSE))</f>
        <v>3.7149355572403335E-2</v>
      </c>
      <c r="H43" s="3">
        <f>IF(ISERROR(VLOOKUP($B43,'CH-2016 (Sub)'!$B$2:$D$75,3,FALSE)),"",VLOOKUP($B43,'CH-2016 (Sub)'!$B$2:$D$75,3,FALSE))</f>
        <v>4.8168789808917201E-2</v>
      </c>
      <c r="I43" s="3">
        <f>IF(ISERROR(VLOOKUP($B43,'IT-2017 (Sub)'!$B$2:$D$73,3,FALSE)),"",VLOOKUP($B43,'IT-2017 (Sub)'!$B$2:$D$73,3,FALSE))</f>
        <v>5.1219512195121948E-2</v>
      </c>
      <c r="J43" s="3">
        <f>IF(ISERROR(VLOOKUP($B43,'BR-2020 (Sub)'!$B$2:$D$73,3,FALSE)),"",VLOOKUP($B43,'BR-2020 (Sub)'!$B$2:$D$73,3,FALSE))</f>
        <v>3.9876033057851243E-2</v>
      </c>
      <c r="K43" s="3">
        <f>IF(ISERROR(VLOOKUP($B43,'EE-2019 (Sub)'!$B$2:$D$73,3,FALSE)),"",VLOOKUP($B43,'EE-2019 (Sub)'!$B$2:$D$73,3,FALSE))</f>
        <v>3.5639412997903561E-2</v>
      </c>
    </row>
    <row r="44" spans="1:11" x14ac:dyDescent="0.55000000000000004">
      <c r="A44" s="1" t="s">
        <v>130</v>
      </c>
      <c r="B44" s="1" t="s">
        <v>132</v>
      </c>
      <c r="C44" s="2">
        <f t="shared" si="1"/>
        <v>5.5321200302978408E-4</v>
      </c>
      <c r="D44" s="3">
        <f>IF(ISERROR(VLOOKUP($B44,'UK-2016 (Sub)'!$B$2:$D$73,3,FALSE)),"",VLOOKUP($B44,'UK-2016 (Sub)'!$B$2:$D$73,3,FALSE))</f>
        <v>9.3940817285110382E-5</v>
      </c>
      <c r="E44" s="3" t="str">
        <f>IF(ISERROR(VLOOKUP($B44,'US-2018 (Sub)'!$B$2:$D$73,3,FALSE)),"",VLOOKUP($B44,'US-2018 (Sub)'!$B$2:$D$73,3,FALSE))</f>
        <v/>
      </c>
      <c r="F44" s="3">
        <f>IF(ISERROR(VLOOKUP($B44,'FR-2018 (Sub)'!$B$2:$D$74,3,FALSE)),"",VLOOKUP($B44,'FR-2018 (Sub)'!$B$2:$D$74,3,FALSE))</f>
        <v>3.1568978217405032E-4</v>
      </c>
      <c r="G44" s="3" t="str">
        <f>IF(ISERROR(VLOOKUP($B44,'DE-2016 (Sub)'!$B$2:$D$73,3,FALSE)),"",VLOOKUP($B44,'DE-2016 (Sub)'!$B$2:$D$73,3,FALSE))</f>
        <v/>
      </c>
      <c r="H44" s="3" t="str">
        <f>IF(ISERROR(VLOOKUP($B44,'CH-2016 (Sub)'!$B$2:$D$75,3,FALSE)),"",VLOOKUP($B44,'CH-2016 (Sub)'!$B$2:$D$75,3,FALSE))</f>
        <v/>
      </c>
      <c r="I44" s="3">
        <f>IF(ISERROR(VLOOKUP($B44,'IT-2017 (Sub)'!$B$2:$D$73,3,FALSE)),"",VLOOKUP($B44,'IT-2017 (Sub)'!$B$2:$D$73,3,FALSE))</f>
        <v>1.9512195121951219E-3</v>
      </c>
      <c r="J44" s="3">
        <f>IF(ISERROR(VLOOKUP($B44,'BR-2020 (Sub)'!$B$2:$D$73,3,FALSE)),"",VLOOKUP($B44,'BR-2020 (Sub)'!$B$2:$D$73,3,FALSE))</f>
        <v>3.0991735537190085E-4</v>
      </c>
      <c r="K44" s="3">
        <f>IF(ISERROR(VLOOKUP($B44,'EE-2019 (Sub)'!$B$2:$D$73,3,FALSE)),"",VLOOKUP($B44,'EE-2019 (Sub)'!$B$2:$D$73,3,FALSE))</f>
        <v>9.5292548122736796E-5</v>
      </c>
    </row>
    <row r="45" spans="1:11" x14ac:dyDescent="0.55000000000000004">
      <c r="A45" s="1" t="s">
        <v>130</v>
      </c>
      <c r="B45" s="1" t="s">
        <v>133</v>
      </c>
      <c r="C45" s="2">
        <f t="shared" si="1"/>
        <v>3.5582324366003663E-3</v>
      </c>
      <c r="D45" s="3">
        <f>IF(ISERROR(VLOOKUP($B45,'UK-2016 (Sub)'!$B$2:$D$73,3,FALSE)),"",VLOOKUP($B45,'UK-2016 (Sub)'!$B$2:$D$73,3,FALSE))</f>
        <v>4.6970408642555191E-3</v>
      </c>
      <c r="E45" s="3">
        <f>IF(ISERROR(VLOOKUP($B45,'US-2018 (Sub)'!$B$2:$D$73,3,FALSE)),"",VLOOKUP($B45,'US-2018 (Sub)'!$B$2:$D$73,3,FALSE))</f>
        <v>4.5998160073597054E-3</v>
      </c>
      <c r="F45" s="3">
        <f>IF(ISERROR(VLOOKUP($B45,'FR-2018 (Sub)'!$B$2:$D$74,3,FALSE)),"",VLOOKUP($B45,'FR-2018 (Sub)'!$B$2:$D$74,3,FALSE))</f>
        <v>1.7889087656529517E-3</v>
      </c>
      <c r="G45" s="3">
        <f>IF(ISERROR(VLOOKUP($B45,'DE-2016 (Sub)'!$B$2:$D$73,3,FALSE)),"",VLOOKUP($B45,'DE-2016 (Sub)'!$B$2:$D$73,3,FALSE))</f>
        <v>1.7058377558756635E-3</v>
      </c>
      <c r="H45" s="3">
        <f>IF(ISERROR(VLOOKUP($B45,'CH-2016 (Sub)'!$B$2:$D$75,3,FALSE)),"",VLOOKUP($B45,'CH-2016 (Sub)'!$B$2:$D$75,3,FALSE))</f>
        <v>1.9904458598726115E-3</v>
      </c>
      <c r="I45" s="3">
        <f>IF(ISERROR(VLOOKUP($B45,'IT-2017 (Sub)'!$B$2:$D$73,3,FALSE)),"",VLOOKUP($B45,'IT-2017 (Sub)'!$B$2:$D$73,3,FALSE))</f>
        <v>5.3658536585365858E-3</v>
      </c>
      <c r="J45" s="3">
        <f>IF(ISERROR(VLOOKUP($B45,'BR-2020 (Sub)'!$B$2:$D$73,3,FALSE)),"",VLOOKUP($B45,'BR-2020 (Sub)'!$B$2:$D$73,3,FALSE))</f>
        <v>5.2685950413223137E-3</v>
      </c>
      <c r="K45" s="3">
        <f>IF(ISERROR(VLOOKUP($B45,'EE-2019 (Sub)'!$B$2:$D$73,3,FALSE)),"",VLOOKUP($B45,'EE-2019 (Sub)'!$B$2:$D$73,3,FALSE))</f>
        <v>3.0493615399275775E-3</v>
      </c>
    </row>
    <row r="46" spans="1:11" x14ac:dyDescent="0.55000000000000004">
      <c r="A46" s="1" t="s">
        <v>130</v>
      </c>
      <c r="B46" s="1" t="s">
        <v>134</v>
      </c>
      <c r="C46" s="2">
        <f t="shared" si="1"/>
        <v>7.9647040498490133E-3</v>
      </c>
      <c r="D46" s="3">
        <f>IF(ISERROR(VLOOKUP($B46,'UK-2016 (Sub)'!$B$2:$D$73,3,FALSE)),"",VLOOKUP($B46,'UK-2016 (Sub)'!$B$2:$D$73,3,FALSE))</f>
        <v>9.8637858149365903E-3</v>
      </c>
      <c r="E46" s="3">
        <f>IF(ISERROR(VLOOKUP($B46,'US-2018 (Sub)'!$B$2:$D$73,3,FALSE)),"",VLOOKUP($B46,'US-2018 (Sub)'!$B$2:$D$73,3,FALSE))</f>
        <v>9.4296228150873972E-3</v>
      </c>
      <c r="F46" s="3">
        <f>IF(ISERROR(VLOOKUP($B46,'FR-2018 (Sub)'!$B$2:$D$74,3,FALSE)),"",VLOOKUP($B46,'FR-2018 (Sub)'!$B$2:$D$74,3,FALSE))</f>
        <v>6.0331825037707393E-3</v>
      </c>
      <c r="G46" s="3">
        <f>IF(ISERROR(VLOOKUP($B46,'DE-2016 (Sub)'!$B$2:$D$73,3,FALSE)),"",VLOOKUP($B46,'DE-2016 (Sub)'!$B$2:$D$73,3,FALSE))</f>
        <v>1.0993176648976498E-2</v>
      </c>
      <c r="H46" s="3">
        <f>IF(ISERROR(VLOOKUP($B46,'CH-2016 (Sub)'!$B$2:$D$75,3,FALSE)),"",VLOOKUP($B46,'CH-2016 (Sub)'!$B$2:$D$75,3,FALSE))</f>
        <v>2.3885350318471337E-3</v>
      </c>
      <c r="I46" s="3">
        <f>IF(ISERROR(VLOOKUP($B46,'IT-2017 (Sub)'!$B$2:$D$73,3,FALSE)),"",VLOOKUP($B46,'IT-2017 (Sub)'!$B$2:$D$73,3,FALSE))</f>
        <v>5.3658536585365858E-3</v>
      </c>
      <c r="J46" s="3">
        <f>IF(ISERROR(VLOOKUP($B46,'BR-2020 (Sub)'!$B$2:$D$73,3,FALSE)),"",VLOOKUP($B46,'BR-2020 (Sub)'!$B$2:$D$73,3,FALSE))</f>
        <v>7.5413223140495872E-3</v>
      </c>
      <c r="K46" s="3">
        <f>IF(ISERROR(VLOOKUP($B46,'EE-2019 (Sub)'!$B$2:$D$73,3,FALSE)),"",VLOOKUP($B46,'EE-2019 (Sub)'!$B$2:$D$73,3,FALSE))</f>
        <v>1.2102153611587573E-2</v>
      </c>
    </row>
    <row r="47" spans="1:11" x14ac:dyDescent="0.55000000000000004">
      <c r="A47" s="1" t="s">
        <v>135</v>
      </c>
      <c r="B47" s="1" t="s">
        <v>136</v>
      </c>
      <c r="C47" s="2">
        <f t="shared" si="1"/>
        <v>9.961305203630554E-4</v>
      </c>
      <c r="D47" s="3">
        <f>IF(ISERROR(VLOOKUP($B47,'UK-2016 (Sub)'!$B$2:$D$73,3,FALSE)),"",VLOOKUP($B47,'UK-2016 (Sub)'!$B$2:$D$73,3,FALSE))</f>
        <v>3.0061061531235318E-3</v>
      </c>
      <c r="E47" s="3">
        <f>IF(ISERROR(VLOOKUP($B47,'US-2018 (Sub)'!$B$2:$D$73,3,FALSE)),"",VLOOKUP($B47,'US-2018 (Sub)'!$B$2:$D$73,3,FALSE))</f>
        <v>9.1996320147194111E-4</v>
      </c>
      <c r="F47" s="3">
        <f>IF(ISERROR(VLOOKUP($B47,'FR-2018 (Sub)'!$B$2:$D$74,3,FALSE)),"",VLOOKUP($B47,'FR-2018 (Sub)'!$B$2:$D$74,3,FALSE))</f>
        <v>1.9642919779718684E-3</v>
      </c>
      <c r="G47" s="3">
        <f>IF(ISERROR(VLOOKUP($B47,'DE-2016 (Sub)'!$B$2:$D$73,3,FALSE)),"",VLOOKUP($B47,'DE-2016 (Sub)'!$B$2:$D$73,3,FALSE))</f>
        <v>1.8953752843062926E-4</v>
      </c>
      <c r="H47" s="3" t="str">
        <f>IF(ISERROR(VLOOKUP($B47,'CH-2016 (Sub)'!$B$2:$D$75,3,FALSE)),"",VLOOKUP($B47,'CH-2016 (Sub)'!$B$2:$D$75,3,FALSE))</f>
        <v/>
      </c>
      <c r="I47" s="3">
        <f>IF(ISERROR(VLOOKUP($B47,'IT-2017 (Sub)'!$B$2:$D$73,3,FALSE)),"",VLOOKUP($B47,'IT-2017 (Sub)'!$B$2:$D$73,3,FALSE))</f>
        <v>4.8780487804878049E-4</v>
      </c>
      <c r="J47" s="3">
        <f>IF(ISERROR(VLOOKUP($B47,'BR-2020 (Sub)'!$B$2:$D$73,3,FALSE)),"",VLOOKUP($B47,'BR-2020 (Sub)'!$B$2:$D$73,3,FALSE))</f>
        <v>3.0991735537190085E-4</v>
      </c>
      <c r="K47" s="3">
        <f>IF(ISERROR(VLOOKUP($B47,'EE-2019 (Sub)'!$B$2:$D$73,3,FALSE)),"",VLOOKUP($B47,'EE-2019 (Sub)'!$B$2:$D$73,3,FALSE))</f>
        <v>9.5292548122736796E-5</v>
      </c>
    </row>
    <row r="48" spans="1:11" x14ac:dyDescent="0.55000000000000004">
      <c r="A48" s="1" t="s">
        <v>135</v>
      </c>
      <c r="B48" s="1" t="s">
        <v>137</v>
      </c>
      <c r="C48" s="2">
        <f t="shared" si="1"/>
        <v>1.222913842249904E-2</v>
      </c>
      <c r="D48" s="3">
        <f>IF(ISERROR(VLOOKUP($B48,'UK-2016 (Sub)'!$B$2:$D$73,3,FALSE)),"",VLOOKUP($B48,'UK-2016 (Sub)'!$B$2:$D$73,3,FALSE))</f>
        <v>1.474870831376233E-2</v>
      </c>
      <c r="E48" s="3">
        <f>IF(ISERROR(VLOOKUP($B48,'US-2018 (Sub)'!$B$2:$D$73,3,FALSE)),"",VLOOKUP($B48,'US-2018 (Sub)'!$B$2:$D$73,3,FALSE))</f>
        <v>9.4296228150873972E-3</v>
      </c>
      <c r="F48" s="3">
        <f>IF(ISERROR(VLOOKUP($B48,'FR-2018 (Sub)'!$B$2:$D$74,3,FALSE)),"",VLOOKUP($B48,'FR-2018 (Sub)'!$B$2:$D$74,3,FALSE))</f>
        <v>1.385527377319443E-2</v>
      </c>
      <c r="G48" s="3">
        <f>IF(ISERROR(VLOOKUP($B48,'DE-2016 (Sub)'!$B$2:$D$73,3,FALSE)),"",VLOOKUP($B48,'DE-2016 (Sub)'!$B$2:$D$73,3,FALSE))</f>
        <v>1.2509476876421531E-2</v>
      </c>
      <c r="H48" s="3">
        <f>IF(ISERROR(VLOOKUP($B48,'CH-2016 (Sub)'!$B$2:$D$75,3,FALSE)),"",VLOOKUP($B48,'CH-2016 (Sub)'!$B$2:$D$75,3,FALSE))</f>
        <v>1.2738853503184714E-2</v>
      </c>
      <c r="I48" s="3">
        <f>IF(ISERROR(VLOOKUP($B48,'IT-2017 (Sub)'!$B$2:$D$73,3,FALSE)),"",VLOOKUP($B48,'IT-2017 (Sub)'!$B$2:$D$73,3,FALSE))</f>
        <v>0.02</v>
      </c>
      <c r="J48" s="3">
        <f>IF(ISERROR(VLOOKUP($B48,'BR-2020 (Sub)'!$B$2:$D$73,3,FALSE)),"",VLOOKUP($B48,'BR-2020 (Sub)'!$B$2:$D$73,3,FALSE))</f>
        <v>4.5454545454545452E-3</v>
      </c>
      <c r="K48" s="3">
        <f>IF(ISERROR(VLOOKUP($B48,'EE-2019 (Sub)'!$B$2:$D$73,3,FALSE)),"",VLOOKUP($B48,'EE-2019 (Sub)'!$B$2:$D$73,3,FALSE))</f>
        <v>1.0005717552887363E-2</v>
      </c>
    </row>
    <row r="49" spans="1:11" x14ac:dyDescent="0.55000000000000004">
      <c r="A49" s="1" t="s">
        <v>135</v>
      </c>
      <c r="B49" s="1" t="s">
        <v>138</v>
      </c>
      <c r="C49" s="2">
        <f t="shared" si="1"/>
        <v>1.6422341468728676E-3</v>
      </c>
      <c r="D49" s="3">
        <f>IF(ISERROR(VLOOKUP($B49,'UK-2016 (Sub)'!$B$2:$D$73,3,FALSE)),"",VLOOKUP($B49,'UK-2016 (Sub)'!$B$2:$D$73,3,FALSE))</f>
        <v>4.039455143259746E-3</v>
      </c>
      <c r="E49" s="3">
        <f>IF(ISERROR(VLOOKUP($B49,'US-2018 (Sub)'!$B$2:$D$73,3,FALSE)),"",VLOOKUP($B49,'US-2018 (Sub)'!$B$2:$D$73,3,FALSE))</f>
        <v>4.829806807727691E-3</v>
      </c>
      <c r="F49" s="3">
        <f>IF(ISERROR(VLOOKUP($B49,'FR-2018 (Sub)'!$B$2:$D$74,3,FALSE)),"",VLOOKUP($B49,'FR-2018 (Sub)'!$B$2:$D$74,3,FALSE))</f>
        <v>7.7168613420323408E-4</v>
      </c>
      <c r="G49" s="3">
        <f>IF(ISERROR(VLOOKUP($B49,'DE-2016 (Sub)'!$B$2:$D$73,3,FALSE)),"",VLOOKUP($B49,'DE-2016 (Sub)'!$B$2:$D$73,3,FALSE))</f>
        <v>1.8953752843062926E-4</v>
      </c>
      <c r="H49" s="3">
        <f>IF(ISERROR(VLOOKUP($B49,'CH-2016 (Sub)'!$B$2:$D$75,3,FALSE)),"",VLOOKUP($B49,'CH-2016 (Sub)'!$B$2:$D$75,3,FALSE))</f>
        <v>7.9617834394904463E-4</v>
      </c>
      <c r="I49" s="3">
        <f>IF(ISERROR(VLOOKUP($B49,'IT-2017 (Sub)'!$B$2:$D$73,3,FALSE)),"",VLOOKUP($B49,'IT-2017 (Sub)'!$B$2:$D$73,3,FALSE))</f>
        <v>4.8780487804878049E-4</v>
      </c>
      <c r="J49" s="3" t="str">
        <f>IF(ISERROR(VLOOKUP($B49,'BR-2020 (Sub)'!$B$2:$D$73,3,FALSE)),"",VLOOKUP($B49,'BR-2020 (Sub)'!$B$2:$D$73,3,FALSE))</f>
        <v/>
      </c>
      <c r="K49" s="3">
        <f>IF(ISERROR(VLOOKUP($B49,'EE-2019 (Sub)'!$B$2:$D$73,3,FALSE)),"",VLOOKUP($B49,'EE-2019 (Sub)'!$B$2:$D$73,3,FALSE))</f>
        <v>3.8117019249094718E-4</v>
      </c>
    </row>
    <row r="50" spans="1:11" x14ac:dyDescent="0.55000000000000004">
      <c r="A50" s="1" t="s">
        <v>135</v>
      </c>
      <c r="B50" s="1" t="s">
        <v>139</v>
      </c>
      <c r="C50" s="2">
        <f t="shared" si="1"/>
        <v>4.7300747908651606E-3</v>
      </c>
      <c r="D50" s="3">
        <f>IF(ISERROR(VLOOKUP($B50,'UK-2016 (Sub)'!$B$2:$D$73,3,FALSE)),"",VLOOKUP($B50,'UK-2016 (Sub)'!$B$2:$D$73,3,FALSE))</f>
        <v>5.9182714889619544E-3</v>
      </c>
      <c r="E50" s="3">
        <f>IF(ISERROR(VLOOKUP($B50,'US-2018 (Sub)'!$B$2:$D$73,3,FALSE)),"",VLOOKUP($B50,'US-2018 (Sub)'!$B$2:$D$73,3,FALSE))</f>
        <v>3.9098436062557501E-3</v>
      </c>
      <c r="F50" s="3">
        <f>IF(ISERROR(VLOOKUP($B50,'FR-2018 (Sub)'!$B$2:$D$74,3,FALSE)),"",VLOOKUP($B50,'FR-2018 (Sub)'!$B$2:$D$74,3,FALSE))</f>
        <v>7.4011715598582906E-3</v>
      </c>
      <c r="G50" s="3">
        <f>IF(ISERROR(VLOOKUP($B50,'DE-2016 (Sub)'!$B$2:$D$73,3,FALSE)),"",VLOOKUP($B50,'DE-2016 (Sub)'!$B$2:$D$73,3,FALSE))</f>
        <v>4.5489006823351023E-3</v>
      </c>
      <c r="H50" s="3">
        <f>IF(ISERROR(VLOOKUP($B50,'CH-2016 (Sub)'!$B$2:$D$75,3,FALSE)),"",VLOOKUP($B50,'CH-2016 (Sub)'!$B$2:$D$75,3,FALSE))</f>
        <v>3.1847133757961785E-3</v>
      </c>
      <c r="I50" s="3">
        <f>IF(ISERROR(VLOOKUP($B50,'IT-2017 (Sub)'!$B$2:$D$73,3,FALSE)),"",VLOOKUP($B50,'IT-2017 (Sub)'!$B$2:$D$73,3,FALSE))</f>
        <v>3.9024390243902439E-3</v>
      </c>
      <c r="J50" s="3">
        <f>IF(ISERROR(VLOOKUP($B50,'BR-2020 (Sub)'!$B$2:$D$73,3,FALSE)),"",VLOOKUP($B50,'BR-2020 (Sub)'!$B$2:$D$73,3,FALSE))</f>
        <v>2.6859504132231405E-3</v>
      </c>
      <c r="K50" s="3">
        <f>IF(ISERROR(VLOOKUP($B50,'EE-2019 (Sub)'!$B$2:$D$73,3,FALSE)),"",VLOOKUP($B50,'EE-2019 (Sub)'!$B$2:$D$73,3,FALSE))</f>
        <v>6.2893081761006293E-3</v>
      </c>
    </row>
    <row r="51" spans="1:11" x14ac:dyDescent="0.55000000000000004">
      <c r="A51" s="1" t="s">
        <v>135</v>
      </c>
      <c r="B51" s="1" t="s">
        <v>140</v>
      </c>
      <c r="C51" s="2">
        <f t="shared" si="1"/>
        <v>3.0092822131328812E-4</v>
      </c>
      <c r="D51" s="3">
        <f>IF(ISERROR(VLOOKUP($B51,'UK-2016 (Sub)'!$B$2:$D$73,3,FALSE)),"",VLOOKUP($B51,'UK-2016 (Sub)'!$B$2:$D$73,3,FALSE))</f>
        <v>1.8788163457022076E-4</v>
      </c>
      <c r="E51" s="3">
        <f>IF(ISERROR(VLOOKUP($B51,'US-2018 (Sub)'!$B$2:$D$73,3,FALSE)),"",VLOOKUP($B51,'US-2018 (Sub)'!$B$2:$D$73,3,FALSE))</f>
        <v>2.2999080036798528E-4</v>
      </c>
      <c r="F51" s="3">
        <f>IF(ISERROR(VLOOKUP($B51,'FR-2018 (Sub)'!$B$2:$D$74,3,FALSE)),"",VLOOKUP($B51,'FR-2018 (Sub)'!$B$2:$D$74,3,FALSE))</f>
        <v>5.963029218843172E-4</v>
      </c>
      <c r="G51" s="3">
        <f>IF(ISERROR(VLOOKUP($B51,'DE-2016 (Sub)'!$B$2:$D$73,3,FALSE)),"",VLOOKUP($B51,'DE-2016 (Sub)'!$B$2:$D$73,3,FALSE))</f>
        <v>1.8953752843062926E-4</v>
      </c>
      <c r="H51" s="3" t="str">
        <f>IF(ISERROR(VLOOKUP($B51,'CH-2016 (Sub)'!$B$2:$D$75,3,FALSE)),"",VLOOKUP($B51,'CH-2016 (Sub)'!$B$2:$D$75,3,FALSE))</f>
        <v/>
      </c>
      <c r="I51" s="3" t="str">
        <f>IF(ISERROR(VLOOKUP($B51,'IT-2017 (Sub)'!$B$2:$D$73,3,FALSE)),"",VLOOKUP($B51,'IT-2017 (Sub)'!$B$2:$D$73,3,FALSE))</f>
        <v/>
      </c>
      <c r="J51" s="3" t="str">
        <f>IF(ISERROR(VLOOKUP($B51,'BR-2020 (Sub)'!$B$2:$D$73,3,FALSE)),"",VLOOKUP($B51,'BR-2020 (Sub)'!$B$2:$D$73,3,FALSE))</f>
        <v/>
      </c>
      <c r="K51" s="3" t="str">
        <f>IF(ISERROR(VLOOKUP($B51,'EE-2019 (Sub)'!$B$2:$D$73,3,FALSE)),"",VLOOKUP($B51,'EE-2019 (Sub)'!$B$2:$D$73,3,FALSE))</f>
        <v/>
      </c>
    </row>
    <row r="52" spans="1:11" x14ac:dyDescent="0.55000000000000004">
      <c r="A52" s="1" t="s">
        <v>135</v>
      </c>
      <c r="B52" s="1" t="s">
        <v>141</v>
      </c>
      <c r="C52" s="2">
        <f t="shared" si="1"/>
        <v>2.2999080036798528E-4</v>
      </c>
      <c r="D52" s="3" t="str">
        <f>IF(ISERROR(VLOOKUP($B52,'UK-2016 (Sub)'!$B$2:$D$73,3,FALSE)),"",VLOOKUP($B52,'UK-2016 (Sub)'!$B$2:$D$73,3,FALSE))</f>
        <v/>
      </c>
      <c r="E52" s="3">
        <f>IF(ISERROR(VLOOKUP($B52,'US-2018 (Sub)'!$B$2:$D$73,3,FALSE)),"",VLOOKUP($B52,'US-2018 (Sub)'!$B$2:$D$73,3,FALSE))</f>
        <v>2.2999080036798528E-4</v>
      </c>
      <c r="F52" s="3" t="str">
        <f>IF(ISERROR(VLOOKUP($B52,'FR-2018 (Sub)'!$B$2:$D$74,3,FALSE)),"",VLOOKUP($B52,'FR-2018 (Sub)'!$B$2:$D$74,3,FALSE))</f>
        <v/>
      </c>
      <c r="G52" s="3" t="str">
        <f>IF(ISERROR(VLOOKUP($B52,'DE-2016 (Sub)'!$B$2:$D$73,3,FALSE)),"",VLOOKUP($B52,'DE-2016 (Sub)'!$B$2:$D$73,3,FALSE))</f>
        <v/>
      </c>
      <c r="H52" s="3" t="str">
        <f>IF(ISERROR(VLOOKUP($B52,'CH-2016 (Sub)'!$B$2:$D$75,3,FALSE)),"",VLOOKUP($B52,'CH-2016 (Sub)'!$B$2:$D$75,3,FALSE))</f>
        <v/>
      </c>
      <c r="I52" s="3" t="str">
        <f>IF(ISERROR(VLOOKUP($B52,'IT-2017 (Sub)'!$B$2:$D$73,3,FALSE)),"",VLOOKUP($B52,'IT-2017 (Sub)'!$B$2:$D$73,3,FALSE))</f>
        <v/>
      </c>
      <c r="J52" s="3" t="str">
        <f>IF(ISERROR(VLOOKUP($B52,'BR-2020 (Sub)'!$B$2:$D$73,3,FALSE)),"",VLOOKUP($B52,'BR-2020 (Sub)'!$B$2:$D$73,3,FALSE))</f>
        <v/>
      </c>
      <c r="K52" s="3" t="str">
        <f>IF(ISERROR(VLOOKUP($B52,'EE-2019 (Sub)'!$B$2:$D$73,3,FALSE)),"",VLOOKUP($B52,'EE-2019 (Sub)'!$B$2:$D$73,3,FALSE))</f>
        <v/>
      </c>
    </row>
    <row r="53" spans="1:11" x14ac:dyDescent="0.55000000000000004">
      <c r="A53" s="1" t="s">
        <v>135</v>
      </c>
      <c r="B53" s="1" t="s">
        <v>142</v>
      </c>
      <c r="C53" s="2">
        <f t="shared" si="1"/>
        <v>2.780965764937372E-3</v>
      </c>
      <c r="D53" s="3">
        <f>IF(ISERROR(VLOOKUP($B53,'UK-2016 (Sub)'!$B$2:$D$73,3,FALSE)),"",VLOOKUP($B53,'UK-2016 (Sub)'!$B$2:$D$73,3,FALSE))</f>
        <v>2.9121653358384217E-3</v>
      </c>
      <c r="E53" s="3">
        <f>IF(ISERROR(VLOOKUP($B53,'US-2018 (Sub)'!$B$2:$D$73,3,FALSE)),"",VLOOKUP($B53,'US-2018 (Sub)'!$B$2:$D$73,3,FALSE))</f>
        <v>3.4498620055197792E-3</v>
      </c>
      <c r="F53" s="3">
        <f>IF(ISERROR(VLOOKUP($B53,'FR-2018 (Sub)'!$B$2:$D$74,3,FALSE)),"",VLOOKUP($B53,'FR-2018 (Sub)'!$B$2:$D$74,3,FALSE))</f>
        <v>1.1224525588410677E-3</v>
      </c>
      <c r="G53" s="3">
        <f>IF(ISERROR(VLOOKUP($B53,'DE-2016 (Sub)'!$B$2:$D$73,3,FALSE)),"",VLOOKUP($B53,'DE-2016 (Sub)'!$B$2:$D$73,3,FALSE))</f>
        <v>2.6535253980288099E-3</v>
      </c>
      <c r="H53" s="3">
        <f>IF(ISERROR(VLOOKUP($B53,'CH-2016 (Sub)'!$B$2:$D$75,3,FALSE)),"",VLOOKUP($B53,'CH-2016 (Sub)'!$B$2:$D$75,3,FALSE))</f>
        <v>3.9808917197452231E-4</v>
      </c>
      <c r="I53" s="3">
        <f>IF(ISERROR(VLOOKUP($B53,'IT-2017 (Sub)'!$B$2:$D$73,3,FALSE)),"",VLOOKUP($B53,'IT-2017 (Sub)'!$B$2:$D$73,3,FALSE))</f>
        <v>6.3414634146341468E-3</v>
      </c>
      <c r="J53" s="3">
        <f>IF(ISERROR(VLOOKUP($B53,'BR-2020 (Sub)'!$B$2:$D$73,3,FALSE)),"",VLOOKUP($B53,'BR-2020 (Sub)'!$B$2:$D$73,3,FALSE))</f>
        <v>2.8925619834710742E-3</v>
      </c>
      <c r="K53" s="3">
        <f>IF(ISERROR(VLOOKUP($B53,'EE-2019 (Sub)'!$B$2:$D$73,3,FALSE)),"",VLOOKUP($B53,'EE-2019 (Sub)'!$B$2:$D$73,3,FALSE))</f>
        <v>2.4776062511911567E-3</v>
      </c>
    </row>
    <row r="54" spans="1:11" x14ac:dyDescent="0.55000000000000004">
      <c r="A54" s="1" t="s">
        <v>135</v>
      </c>
      <c r="B54" s="1" t="s">
        <v>135</v>
      </c>
      <c r="C54" s="2">
        <f t="shared" si="1"/>
        <v>3.5503257995928204E-2</v>
      </c>
      <c r="D54" s="3">
        <f>IF(ISERROR(VLOOKUP($B54,'UK-2016 (Sub)'!$B$2:$D$73,3,FALSE)),"",VLOOKUP($B54,'UK-2016 (Sub)'!$B$2:$D$73,3,FALSE))</f>
        <v>2.705495537811179E-2</v>
      </c>
      <c r="E54" s="3">
        <f>IF(ISERROR(VLOOKUP($B54,'US-2018 (Sub)'!$B$2:$D$73,3,FALSE)),"",VLOOKUP($B54,'US-2018 (Sub)'!$B$2:$D$73,3,FALSE))</f>
        <v>3.2888684452621893E-2</v>
      </c>
      <c r="F54" s="3">
        <f>IF(ISERROR(VLOOKUP($B54,'FR-2018 (Sub)'!$B$2:$D$74,3,FALSE)),"",VLOOKUP($B54,'FR-2018 (Sub)'!$B$2:$D$74,3,FALSE))</f>
        <v>2.5044722719141325E-2</v>
      </c>
      <c r="G54" s="3">
        <f>IF(ISERROR(VLOOKUP($B54,'DE-2016 (Sub)'!$B$2:$D$73,3,FALSE)),"",VLOOKUP($B54,'DE-2016 (Sub)'!$B$2:$D$73,3,FALSE))</f>
        <v>4.3972706595905992E-2</v>
      </c>
      <c r="H54" s="3">
        <f>IF(ISERROR(VLOOKUP($B54,'CH-2016 (Sub)'!$B$2:$D$75,3,FALSE)),"",VLOOKUP($B54,'CH-2016 (Sub)'!$B$2:$D$75,3,FALSE))</f>
        <v>3.662420382165605E-2</v>
      </c>
      <c r="I54" s="3">
        <f>IF(ISERROR(VLOOKUP($B54,'IT-2017 (Sub)'!$B$2:$D$73,3,FALSE)),"",VLOOKUP($B54,'IT-2017 (Sub)'!$B$2:$D$73,3,FALSE))</f>
        <v>4.0487804878048782E-2</v>
      </c>
      <c r="J54" s="3">
        <f>IF(ISERROR(VLOOKUP($B54,'BR-2020 (Sub)'!$B$2:$D$73,3,FALSE)),"",VLOOKUP($B54,'BR-2020 (Sub)'!$B$2:$D$73,3,FALSE))</f>
        <v>3.9359504132231403E-2</v>
      </c>
      <c r="K54" s="3">
        <f>IF(ISERROR(VLOOKUP($B54,'EE-2019 (Sub)'!$B$2:$D$73,3,FALSE)),"",VLOOKUP($B54,'EE-2019 (Sub)'!$B$2:$D$73,3,FALSE))</f>
        <v>3.8593481989708404E-2</v>
      </c>
    </row>
    <row r="55" spans="1:11" x14ac:dyDescent="0.55000000000000004">
      <c r="A55" s="1" t="s">
        <v>135</v>
      </c>
      <c r="B55" s="1" t="s">
        <v>143</v>
      </c>
      <c r="C55" s="2">
        <f t="shared" si="1"/>
        <v>7.2534103625260041E-3</v>
      </c>
      <c r="D55" s="3">
        <f>IF(ISERROR(VLOOKUP($B55,'UK-2016 (Sub)'!$B$2:$D$73,3,FALSE)),"",VLOOKUP($B55,'UK-2016 (Sub)'!$B$2:$D$73,3,FALSE))</f>
        <v>9.2062000939408181E-3</v>
      </c>
      <c r="E55" s="3">
        <f>IF(ISERROR(VLOOKUP($B55,'US-2018 (Sub)'!$B$2:$D$73,3,FALSE)),"",VLOOKUP($B55,'US-2018 (Sub)'!$B$2:$D$73,3,FALSE))</f>
        <v>5.0597976080956758E-3</v>
      </c>
      <c r="F55" s="3">
        <f>IF(ISERROR(VLOOKUP($B55,'FR-2018 (Sub)'!$B$2:$D$74,3,FALSE)),"",VLOOKUP($B55,'FR-2018 (Sub)'!$B$2:$D$74,3,FALSE))</f>
        <v>4.4898102353642709E-3</v>
      </c>
      <c r="G55" s="3">
        <f>IF(ISERROR(VLOOKUP($B55,'DE-2016 (Sub)'!$B$2:$D$73,3,FALSE)),"",VLOOKUP($B55,'DE-2016 (Sub)'!$B$2:$D$73,3,FALSE))</f>
        <v>6.4442759666413947E-3</v>
      </c>
      <c r="H55" s="3">
        <f>IF(ISERROR(VLOOKUP($B55,'CH-2016 (Sub)'!$B$2:$D$75,3,FALSE)),"",VLOOKUP($B55,'CH-2016 (Sub)'!$B$2:$D$75,3,FALSE))</f>
        <v>3.9808917197452229E-3</v>
      </c>
      <c r="I55" s="3">
        <f>IF(ISERROR(VLOOKUP($B55,'IT-2017 (Sub)'!$B$2:$D$73,3,FALSE)),"",VLOOKUP($B55,'IT-2017 (Sub)'!$B$2:$D$73,3,FALSE))</f>
        <v>1.0243902439024391E-2</v>
      </c>
      <c r="J55" s="3">
        <f>IF(ISERROR(VLOOKUP($B55,'BR-2020 (Sub)'!$B$2:$D$73,3,FALSE)),"",VLOOKUP($B55,'BR-2020 (Sub)'!$B$2:$D$73,3,FALSE))</f>
        <v>6.4049586776859504E-3</v>
      </c>
      <c r="K55" s="3">
        <f>IF(ISERROR(VLOOKUP($B55,'EE-2019 (Sub)'!$B$2:$D$73,3,FALSE)),"",VLOOKUP($B55,'EE-2019 (Sub)'!$B$2:$D$73,3,FALSE))</f>
        <v>1.219744615971031E-2</v>
      </c>
    </row>
    <row r="56" spans="1:11" x14ac:dyDescent="0.55000000000000004">
      <c r="A56" s="1" t="s">
        <v>144</v>
      </c>
      <c r="B56" s="1" t="s">
        <v>145</v>
      </c>
      <c r="C56" s="2">
        <f t="shared" si="1"/>
        <v>1.9011323674562855E-3</v>
      </c>
      <c r="D56" s="3">
        <f>IF(ISERROR(VLOOKUP($B56,'UK-2016 (Sub)'!$B$2:$D$73,3,FALSE)),"",VLOOKUP($B56,'UK-2016 (Sub)'!$B$2:$D$73,3,FALSE))</f>
        <v>2.6303428839830902E-3</v>
      </c>
      <c r="E56" s="3">
        <f>IF(ISERROR(VLOOKUP($B56,'US-2018 (Sub)'!$B$2:$D$73,3,FALSE)),"",VLOOKUP($B56,'US-2018 (Sub)'!$B$2:$D$73,3,FALSE))</f>
        <v>9.1996320147194111E-4</v>
      </c>
      <c r="F56" s="3">
        <f>IF(ISERROR(VLOOKUP($B56,'FR-2018 (Sub)'!$B$2:$D$74,3,FALSE)),"",VLOOKUP($B56,'FR-2018 (Sub)'!$B$2:$D$74,3,FALSE))</f>
        <v>3.5076642463783365E-4</v>
      </c>
      <c r="G56" s="3">
        <f>IF(ISERROR(VLOOKUP($B56,'DE-2016 (Sub)'!$B$2:$D$73,3,FALSE)),"",VLOOKUP($B56,'DE-2016 (Sub)'!$B$2:$D$73,3,FALSE))</f>
        <v>1.1372251705837756E-3</v>
      </c>
      <c r="H56" s="3" t="str">
        <f>IF(ISERROR(VLOOKUP($B56,'CH-2016 (Sub)'!$B$2:$D$75,3,FALSE)),"",VLOOKUP($B56,'CH-2016 (Sub)'!$B$2:$D$75,3,FALSE))</f>
        <v/>
      </c>
      <c r="I56" s="3">
        <f>IF(ISERROR(VLOOKUP($B56,'IT-2017 (Sub)'!$B$2:$D$73,3,FALSE)),"",VLOOKUP($B56,'IT-2017 (Sub)'!$B$2:$D$73,3,FALSE))</f>
        <v>2.4390243902439024E-3</v>
      </c>
      <c r="J56" s="3">
        <f>IF(ISERROR(VLOOKUP($B56,'BR-2020 (Sub)'!$B$2:$D$73,3,FALSE)),"",VLOOKUP($B56,'BR-2020 (Sub)'!$B$2:$D$73,3,FALSE))</f>
        <v>2.6859504132231405E-3</v>
      </c>
      <c r="K56" s="3">
        <f>IF(ISERROR(VLOOKUP($B56,'EE-2019 (Sub)'!$B$2:$D$73,3,FALSE)),"",VLOOKUP($B56,'EE-2019 (Sub)'!$B$2:$D$73,3,FALSE))</f>
        <v>3.1446540880503146E-3</v>
      </c>
    </row>
    <row r="57" spans="1:11" x14ac:dyDescent="0.55000000000000004">
      <c r="A57" s="1" t="s">
        <v>144</v>
      </c>
      <c r="B57" s="1" t="s">
        <v>146</v>
      </c>
      <c r="C57" s="2">
        <f t="shared" si="1"/>
        <v>4.5514294610636006E-3</v>
      </c>
      <c r="D57" s="3">
        <f>IF(ISERROR(VLOOKUP($B57,'UK-2016 (Sub)'!$B$2:$D$73,3,FALSE)),"",VLOOKUP($B57,'UK-2016 (Sub)'!$B$2:$D$73,3,FALSE))</f>
        <v>3.945514325974636E-3</v>
      </c>
      <c r="E57" s="3">
        <f>IF(ISERROR(VLOOKUP($B57,'US-2018 (Sub)'!$B$2:$D$73,3,FALSE)),"",VLOOKUP($B57,'US-2018 (Sub)'!$B$2:$D$73,3,FALSE))</f>
        <v>2.7598896044158236E-3</v>
      </c>
      <c r="F57" s="3">
        <f>IF(ISERROR(VLOOKUP($B57,'FR-2018 (Sub)'!$B$2:$D$74,3,FALSE)),"",VLOOKUP($B57,'FR-2018 (Sub)'!$B$2:$D$74,3,FALSE))</f>
        <v>3.7181241011610367E-3</v>
      </c>
      <c r="G57" s="3">
        <f>IF(ISERROR(VLOOKUP($B57,'DE-2016 (Sub)'!$B$2:$D$73,3,FALSE)),"",VLOOKUP($B57,'DE-2016 (Sub)'!$B$2:$D$73,3,FALSE))</f>
        <v>9.4768764215314631E-4</v>
      </c>
      <c r="H57" s="3" t="str">
        <f>IF(ISERROR(VLOOKUP($B57,'CH-2016 (Sub)'!$B$2:$D$75,3,FALSE)),"",VLOOKUP($B57,'CH-2016 (Sub)'!$B$2:$D$75,3,FALSE))</f>
        <v/>
      </c>
      <c r="I57" s="3">
        <f>IF(ISERROR(VLOOKUP($B57,'IT-2017 (Sub)'!$B$2:$D$73,3,FALSE)),"",VLOOKUP($B57,'IT-2017 (Sub)'!$B$2:$D$73,3,FALSE))</f>
        <v>1.4634146341463415E-2</v>
      </c>
      <c r="J57" s="3">
        <f>IF(ISERROR(VLOOKUP($B57,'BR-2020 (Sub)'!$B$2:$D$73,3,FALSE)),"",VLOOKUP($B57,'BR-2020 (Sub)'!$B$2:$D$73,3,FALSE))</f>
        <v>2.9958677685950415E-3</v>
      </c>
      <c r="K57" s="3">
        <f>IF(ISERROR(VLOOKUP($B57,'EE-2019 (Sub)'!$B$2:$D$73,3,FALSE)),"",VLOOKUP($B57,'EE-2019 (Sub)'!$B$2:$D$73,3,FALSE))</f>
        <v>2.858776443682104E-3</v>
      </c>
    </row>
    <row r="58" spans="1:11" x14ac:dyDescent="0.55000000000000004">
      <c r="A58" s="1" t="s">
        <v>144</v>
      </c>
      <c r="B58" s="1" t="s">
        <v>147</v>
      </c>
      <c r="C58" s="2">
        <f t="shared" si="1"/>
        <v>2.0352879107409901E-2</v>
      </c>
      <c r="D58" s="3">
        <f>IF(ISERROR(VLOOKUP($B58,'UK-2016 (Sub)'!$B$2:$D$73,3,FALSE)),"",VLOOKUP($B58,'UK-2016 (Sub)'!$B$2:$D$73,3,FALSE))</f>
        <v>2.6961014560826679E-2</v>
      </c>
      <c r="E58" s="3">
        <f>IF(ISERROR(VLOOKUP($B58,'US-2018 (Sub)'!$B$2:$D$73,3,FALSE)),"",VLOOKUP($B58,'US-2018 (Sub)'!$B$2:$D$73,3,FALSE))</f>
        <v>3.1738730450781967E-2</v>
      </c>
      <c r="F58" s="3">
        <f>IF(ISERROR(VLOOKUP($B58,'FR-2018 (Sub)'!$B$2:$D$74,3,FALSE)),"",VLOOKUP($B58,'FR-2018 (Sub)'!$B$2:$D$74,3,FALSE))</f>
        <v>1.3890350415658214E-2</v>
      </c>
      <c r="G58" s="3">
        <f>IF(ISERROR(VLOOKUP($B58,'DE-2016 (Sub)'!$B$2:$D$73,3,FALSE)),"",VLOOKUP($B58,'DE-2016 (Sub)'!$B$2:$D$73,3,FALSE))</f>
        <v>3.2600454890068235E-2</v>
      </c>
      <c r="H58" s="3">
        <f>IF(ISERROR(VLOOKUP($B58,'CH-2016 (Sub)'!$B$2:$D$75,3,FALSE)),"",VLOOKUP($B58,'CH-2016 (Sub)'!$B$2:$D$75,3,FALSE))</f>
        <v>5.1751592356687895E-3</v>
      </c>
      <c r="I58" s="3">
        <f>IF(ISERROR(VLOOKUP($B58,'IT-2017 (Sub)'!$B$2:$D$73,3,FALSE)),"",VLOOKUP($B58,'IT-2017 (Sub)'!$B$2:$D$73,3,FALSE))</f>
        <v>1.7560975609756099E-2</v>
      </c>
      <c r="J58" s="3">
        <f>IF(ISERROR(VLOOKUP($B58,'BR-2020 (Sub)'!$B$2:$D$73,3,FALSE)),"",VLOOKUP($B58,'BR-2020 (Sub)'!$B$2:$D$73,3,FALSE))</f>
        <v>1.6219008264462809E-2</v>
      </c>
      <c r="K58" s="3">
        <f>IF(ISERROR(VLOOKUP($B58,'EE-2019 (Sub)'!$B$2:$D$73,3,FALSE)),"",VLOOKUP($B58,'EE-2019 (Sub)'!$B$2:$D$73,3,FALSE))</f>
        <v>1.8677339432056413E-2</v>
      </c>
    </row>
    <row r="59" spans="1:11" x14ac:dyDescent="0.55000000000000004">
      <c r="A59" s="1" t="s">
        <v>144</v>
      </c>
      <c r="B59" s="1" t="s">
        <v>148</v>
      </c>
      <c r="C59" s="2">
        <f t="shared" si="1"/>
        <v>7.6276503065824336E-3</v>
      </c>
      <c r="D59" s="3">
        <f>IF(ISERROR(VLOOKUP($B59,'UK-2016 (Sub)'!$B$2:$D$73,3,FALSE)),"",VLOOKUP($B59,'UK-2016 (Sub)'!$B$2:$D$73,3,FALSE))</f>
        <v>4.9788633161108502E-3</v>
      </c>
      <c r="E59" s="3">
        <f>IF(ISERROR(VLOOKUP($B59,'US-2018 (Sub)'!$B$2:$D$73,3,FALSE)),"",VLOOKUP($B59,'US-2018 (Sub)'!$B$2:$D$73,3,FALSE))</f>
        <v>1.1499540018399264E-2</v>
      </c>
      <c r="F59" s="3">
        <f>IF(ISERROR(VLOOKUP($B59,'FR-2018 (Sub)'!$B$2:$D$74,3,FALSE)),"",VLOOKUP($B59,'FR-2018 (Sub)'!$B$2:$D$74,3,FALSE))</f>
        <v>5.7174927215966889E-3</v>
      </c>
      <c r="G59" s="3">
        <f>IF(ISERROR(VLOOKUP($B59,'DE-2016 (Sub)'!$B$2:$D$73,3,FALSE)),"",VLOOKUP($B59,'DE-2016 (Sub)'!$B$2:$D$73,3,FALSE))</f>
        <v>3.2221379833206974E-3</v>
      </c>
      <c r="H59" s="3">
        <f>IF(ISERROR(VLOOKUP($B59,'CH-2016 (Sub)'!$B$2:$D$75,3,FALSE)),"",VLOOKUP($B59,'CH-2016 (Sub)'!$B$2:$D$75,3,FALSE))</f>
        <v>7.5636942675159236E-3</v>
      </c>
      <c r="I59" s="3">
        <f>IF(ISERROR(VLOOKUP($B59,'IT-2017 (Sub)'!$B$2:$D$73,3,FALSE)),"",VLOOKUP($B59,'IT-2017 (Sub)'!$B$2:$D$73,3,FALSE))</f>
        <v>1.7560975609756099E-2</v>
      </c>
      <c r="J59" s="3">
        <f>IF(ISERROR(VLOOKUP($B59,'BR-2020 (Sub)'!$B$2:$D$73,3,FALSE)),"",VLOOKUP($B59,'BR-2020 (Sub)'!$B$2:$D$73,3,FALSE))</f>
        <v>6.0950413223140494E-3</v>
      </c>
      <c r="K59" s="3">
        <f>IF(ISERROR(VLOOKUP($B59,'EE-2019 (Sub)'!$B$2:$D$73,3,FALSE)),"",VLOOKUP($B59,'EE-2019 (Sub)'!$B$2:$D$73,3,FALSE))</f>
        <v>4.383457213645893E-3</v>
      </c>
    </row>
    <row r="60" spans="1:11" x14ac:dyDescent="0.55000000000000004">
      <c r="A60" s="1" t="s">
        <v>144</v>
      </c>
      <c r="B60" s="1" t="s">
        <v>149</v>
      </c>
      <c r="C60" s="2">
        <f t="shared" si="1"/>
        <v>7.4770002623876855E-5</v>
      </c>
      <c r="D60" s="3">
        <f>IF(ISERROR(VLOOKUP($B60,'UK-2016 (Sub)'!$B$2:$D$73,3,FALSE)),"",VLOOKUP($B60,'UK-2016 (Sub)'!$B$2:$D$73,3,FALSE))</f>
        <v>9.3940817285110382E-5</v>
      </c>
      <c r="E60" s="3" t="str">
        <f>IF(ISERROR(VLOOKUP($B60,'US-2018 (Sub)'!$B$2:$D$73,3,FALSE)),"",VLOOKUP($B60,'US-2018 (Sub)'!$B$2:$D$73,3,FALSE))</f>
        <v/>
      </c>
      <c r="F60" s="3">
        <f>IF(ISERROR(VLOOKUP($B60,'FR-2018 (Sub)'!$B$2:$D$74,3,FALSE)),"",VLOOKUP($B60,'FR-2018 (Sub)'!$B$2:$D$74,3,FALSE))</f>
        <v>3.5076642463783367E-5</v>
      </c>
      <c r="G60" s="3" t="str">
        <f>IF(ISERROR(VLOOKUP($B60,'DE-2016 (Sub)'!$B$2:$D$73,3,FALSE)),"",VLOOKUP($B60,'DE-2016 (Sub)'!$B$2:$D$73,3,FALSE))</f>
        <v/>
      </c>
      <c r="H60" s="3" t="str">
        <f>IF(ISERROR(VLOOKUP($B60,'CH-2016 (Sub)'!$B$2:$D$75,3,FALSE)),"",VLOOKUP($B60,'CH-2016 (Sub)'!$B$2:$D$75,3,FALSE))</f>
        <v/>
      </c>
      <c r="I60" s="3" t="str">
        <f>IF(ISERROR(VLOOKUP($B60,'IT-2017 (Sub)'!$B$2:$D$73,3,FALSE)),"",VLOOKUP($B60,'IT-2017 (Sub)'!$B$2:$D$73,3,FALSE))</f>
        <v/>
      </c>
      <c r="J60" s="3" t="str">
        <f>IF(ISERROR(VLOOKUP($B60,'BR-2020 (Sub)'!$B$2:$D$73,3,FALSE)),"",VLOOKUP($B60,'BR-2020 (Sub)'!$B$2:$D$73,3,FALSE))</f>
        <v/>
      </c>
      <c r="K60" s="3">
        <f>IF(ISERROR(VLOOKUP($B60,'EE-2019 (Sub)'!$B$2:$D$73,3,FALSE)),"",VLOOKUP($B60,'EE-2019 (Sub)'!$B$2:$D$73,3,FALSE))</f>
        <v>9.5292548122736796E-5</v>
      </c>
    </row>
    <row r="61" spans="1:11" x14ac:dyDescent="0.55000000000000004">
      <c r="A61" s="1" t="s">
        <v>144</v>
      </c>
      <c r="B61" s="1" t="s">
        <v>60</v>
      </c>
      <c r="C61" s="2">
        <f t="shared" si="1"/>
        <v>1.9459171474608868E-4</v>
      </c>
      <c r="D61" s="3" t="str">
        <f>IF(ISERROR(VLOOKUP($B61,'UK-2016 (Sub)'!$B$2:$D$73,3,FALSE)),"",VLOOKUP($B61,'UK-2016 (Sub)'!$B$2:$D$73,3,FALSE))</f>
        <v/>
      </c>
      <c r="E61" s="3" t="str">
        <f>IF(ISERROR(VLOOKUP($B61,'US-2018 (Sub)'!$B$2:$D$73,3,FALSE)),"",VLOOKUP($B61,'US-2018 (Sub)'!$B$2:$D$73,3,FALSE))</f>
        <v/>
      </c>
      <c r="F61" s="3" t="str">
        <f>IF(ISERROR(VLOOKUP($B61,'FR-2018 (Sub)'!$B$2:$D$74,3,FALSE)),"",VLOOKUP($B61,'FR-2018 (Sub)'!$B$2:$D$74,3,FALSE))</f>
        <v/>
      </c>
      <c r="G61" s="3" t="str">
        <f>IF(ISERROR(VLOOKUP($B61,'DE-2016 (Sub)'!$B$2:$D$73,3,FALSE)),"",VLOOKUP($B61,'DE-2016 (Sub)'!$B$2:$D$73,3,FALSE))</f>
        <v/>
      </c>
      <c r="H61" s="3" t="str">
        <f>IF(ISERROR(VLOOKUP($B61,'CH-2016 (Sub)'!$B$2:$D$75,3,FALSE)),"",VLOOKUP($B61,'CH-2016 (Sub)'!$B$2:$D$75,3,FALSE))</f>
        <v/>
      </c>
      <c r="I61" s="3" t="str">
        <f>IF(ISERROR(VLOOKUP($B61,'IT-2017 (Sub)'!$B$2:$D$73,3,FALSE)),"",VLOOKUP($B61,'IT-2017 (Sub)'!$B$2:$D$73,3,FALSE))</f>
        <v/>
      </c>
      <c r="J61" s="3">
        <f>IF(ISERROR(VLOOKUP($B61,'BR-2020 (Sub)'!$B$2:$D$73,3,FALSE)),"",VLOOKUP($B61,'BR-2020 (Sub)'!$B$2:$D$73,3,FALSE))</f>
        <v>1.0330578512396694E-4</v>
      </c>
      <c r="K61" s="3">
        <f>IF(ISERROR(VLOOKUP($B61,'EE-2019 (Sub)'!$B$2:$D$73,3,FALSE)),"",VLOOKUP($B61,'EE-2019 (Sub)'!$B$2:$D$73,3,FALSE))</f>
        <v>2.858776443682104E-4</v>
      </c>
    </row>
    <row r="62" spans="1:11" x14ac:dyDescent="0.55000000000000004">
      <c r="A62" s="1" t="s">
        <v>144</v>
      </c>
      <c r="B62" s="1" t="s">
        <v>150</v>
      </c>
      <c r="C62" s="2">
        <f t="shared" si="1"/>
        <v>4.0737014340346918E-3</v>
      </c>
      <c r="D62" s="3">
        <f>IF(ISERROR(VLOOKUP($B62,'UK-2016 (Sub)'!$B$2:$D$73,3,FALSE)),"",VLOOKUP($B62,'UK-2016 (Sub)'!$B$2:$D$73,3,FALSE))</f>
        <v>5.7303898543917334E-3</v>
      </c>
      <c r="E62" s="3">
        <f>IF(ISERROR(VLOOKUP($B62,'US-2018 (Sub)'!$B$2:$D$73,3,FALSE)),"",VLOOKUP($B62,'US-2018 (Sub)'!$B$2:$D$73,3,FALSE))</f>
        <v>1.3799448022079118E-3</v>
      </c>
      <c r="F62" s="3">
        <f>IF(ISERROR(VLOOKUP($B62,'FR-2018 (Sub)'!$B$2:$D$74,3,FALSE)),"",VLOOKUP($B62,'FR-2018 (Sub)'!$B$2:$D$74,3,FALSE))</f>
        <v>3.6128941737696867E-3</v>
      </c>
      <c r="G62" s="3">
        <f>IF(ISERROR(VLOOKUP($B62,'DE-2016 (Sub)'!$B$2:$D$73,3,FALSE)),"",VLOOKUP($B62,'DE-2016 (Sub)'!$B$2:$D$73,3,FALSE))</f>
        <v>4.5489006823351023E-3</v>
      </c>
      <c r="H62" s="3">
        <f>IF(ISERROR(VLOOKUP($B62,'CH-2016 (Sub)'!$B$2:$D$75,3,FALSE)),"",VLOOKUP($B62,'CH-2016 (Sub)'!$B$2:$D$75,3,FALSE))</f>
        <v>6.369426751592357E-3</v>
      </c>
      <c r="I62" s="3">
        <f>IF(ISERROR(VLOOKUP($B62,'IT-2017 (Sub)'!$B$2:$D$73,3,FALSE)),"",VLOOKUP($B62,'IT-2017 (Sub)'!$B$2:$D$73,3,FALSE))</f>
        <v>1.4634146341463415E-3</v>
      </c>
      <c r="J62" s="3">
        <f>IF(ISERROR(VLOOKUP($B62,'BR-2020 (Sub)'!$B$2:$D$73,3,FALSE)),"",VLOOKUP($B62,'BR-2020 (Sub)'!$B$2:$D$73,3,FALSE))</f>
        <v>4.3388429752066115E-3</v>
      </c>
      <c r="K62" s="3">
        <f>IF(ISERROR(VLOOKUP($B62,'EE-2019 (Sub)'!$B$2:$D$73,3,FALSE)),"",VLOOKUP($B62,'EE-2019 (Sub)'!$B$2:$D$73,3,FALSE))</f>
        <v>5.1457975986277877E-3</v>
      </c>
    </row>
    <row r="63" spans="1:11" x14ac:dyDescent="0.55000000000000004">
      <c r="A63" s="1" t="s">
        <v>144</v>
      </c>
      <c r="B63" s="1" t="s">
        <v>151</v>
      </c>
      <c r="C63" s="2">
        <f t="shared" si="1"/>
        <v>1.2149709278385247E-2</v>
      </c>
      <c r="D63" s="3">
        <f>IF(ISERROR(VLOOKUP($B63,'UK-2016 (Sub)'!$B$2:$D$73,3,FALSE)),"",VLOOKUP($B63,'UK-2016 (Sub)'!$B$2:$D$73,3,FALSE))</f>
        <v>2.0666979802724285E-2</v>
      </c>
      <c r="E63" s="3">
        <f>IF(ISERROR(VLOOKUP($B63,'US-2018 (Sub)'!$B$2:$D$73,3,FALSE)),"",VLOOKUP($B63,'US-2018 (Sub)'!$B$2:$D$73,3,FALSE))</f>
        <v>1.0119595216191352E-2</v>
      </c>
      <c r="F63" s="3">
        <f>IF(ISERROR(VLOOKUP($B63,'FR-2018 (Sub)'!$B$2:$D$74,3,FALSE)),"",VLOOKUP($B63,'FR-2018 (Sub)'!$B$2:$D$74,3,FALSE))</f>
        <v>1.1329755515802028E-2</v>
      </c>
      <c r="G63" s="3">
        <f>IF(ISERROR(VLOOKUP($B63,'DE-2016 (Sub)'!$B$2:$D$73,3,FALSE)),"",VLOOKUP($B63,'DE-2016 (Sub)'!$B$2:$D$73,3,FALSE))</f>
        <v>1.269901440485216E-2</v>
      </c>
      <c r="H63" s="3">
        <f>IF(ISERROR(VLOOKUP($B63,'CH-2016 (Sub)'!$B$2:$D$75,3,FALSE)),"",VLOOKUP($B63,'CH-2016 (Sub)'!$B$2:$D$75,3,FALSE))</f>
        <v>6.7675159235668792E-3</v>
      </c>
      <c r="I63" s="3">
        <f>IF(ISERROR(VLOOKUP($B63,'IT-2017 (Sub)'!$B$2:$D$73,3,FALSE)),"",VLOOKUP($B63,'IT-2017 (Sub)'!$B$2:$D$73,3,FALSE))</f>
        <v>9.7560975609756097E-3</v>
      </c>
      <c r="J63" s="3">
        <f>IF(ISERROR(VLOOKUP($B63,'BR-2020 (Sub)'!$B$2:$D$73,3,FALSE)),"",VLOOKUP($B63,'BR-2020 (Sub)'!$B$2:$D$73,3,FALSE))</f>
        <v>1.518595041322314E-2</v>
      </c>
      <c r="K63" s="3">
        <f>IF(ISERROR(VLOOKUP($B63,'EE-2019 (Sub)'!$B$2:$D$73,3,FALSE)),"",VLOOKUP($B63,'EE-2019 (Sub)'!$B$2:$D$73,3,FALSE))</f>
        <v>1.0672765389746522E-2</v>
      </c>
    </row>
    <row r="64" spans="1:11" x14ac:dyDescent="0.55000000000000004">
      <c r="A64" s="1" t="s">
        <v>2</v>
      </c>
      <c r="B64" s="1" t="s">
        <v>2</v>
      </c>
      <c r="C64" s="2">
        <f t="shared" si="1"/>
        <v>0.58976449168600009</v>
      </c>
      <c r="D64" s="3">
        <f>IF(ISERROR(VLOOKUP($B64,'UK-2016 (Sub)'!$A$2:$D$73,4,FALSE)),"",VLOOKUP($B64,'UK-2016 (Sub)'!$A$2:$D$73,4,FALSE))</f>
        <v>0.57162987317989666</v>
      </c>
      <c r="E64" s="3">
        <f>IF(ISERROR(VLOOKUP($B64,'US-2018 (Sub)'!$A$2:$D$73,4,FALSE)),"",VLOOKUP($B64,'US-2018 (Sub)'!$A$2:$D$73,4,FALSE))</f>
        <v>0.51977920883164674</v>
      </c>
      <c r="F64" s="3">
        <f>IF(ISERROR(VLOOKUP($B64,'FR-2018 (Sub)'!$A$2:$D$74,4,FALSE)),"",VLOOKUP($B64,'FR-2018 (Sub)'!$A$2:$D$74,4,FALSE))</f>
        <v>0.67673366305377247</v>
      </c>
      <c r="G64" s="3">
        <f>IF(ISERROR(VLOOKUP($B64,'DE-2016 (Sub)'!$A$2:$D$73,4,FALSE)),"",VLOOKUP($B64,'DE-2016 (Sub)'!$A$2:$D$73,4,FALSE))</f>
        <v>0.58529188779378316</v>
      </c>
      <c r="H64" s="3">
        <f>IF(ISERROR(VLOOKUP($B64,'CH-2016 (Sub)'!$A$2:$D$75,4,FALSE)),"",VLOOKUP($B64,'CH-2016 (Sub)'!$A$2:$D$75,4,FALSE))</f>
        <v>0.61186305732484081</v>
      </c>
      <c r="I64" s="3">
        <f>IF(ISERROR(VLOOKUP($B64,'IT-2017 (Sub)'!$A$2:$D$73,4,FALSE)),"",VLOOKUP($B64,'IT-2017 (Sub)'!$A$2:$D$73,4,FALSE))</f>
        <v>0.48926829268292682</v>
      </c>
      <c r="J64" s="3">
        <f>IF(ISERROR(VLOOKUP($B64,'BR-2020 (Sub)'!$A$2:$D$73,4,FALSE)),"",VLOOKUP($B64,'BR-2020 (Sub)'!$A$2:$D$73,4,FALSE))</f>
        <v>0.62861570247933884</v>
      </c>
      <c r="K64" s="3">
        <f>IF(ISERROR(VLOOKUP($B64,'EE-2019 (Sub)'!$A$2:$D$73,4,FALSE)),"",VLOOKUP($B64,'EE-2019 (Sub)'!$A$2:$D$73,4,FALSE))</f>
        <v>0.63493424814179533</v>
      </c>
    </row>
    <row r="65" spans="1:11" x14ac:dyDescent="0.55000000000000004">
      <c r="A65" s="14"/>
      <c r="B65" s="14" t="s">
        <v>17</v>
      </c>
      <c r="C65" s="11"/>
      <c r="D65" s="12">
        <f t="shared" ref="D65:K65" si="2">SUM(D1:D64)</f>
        <v>1</v>
      </c>
      <c r="E65" s="12">
        <f t="shared" si="2"/>
        <v>1</v>
      </c>
      <c r="F65" s="12">
        <f t="shared" si="2"/>
        <v>1</v>
      </c>
      <c r="G65" s="12">
        <f t="shared" si="2"/>
        <v>1</v>
      </c>
      <c r="H65" s="12">
        <f t="shared" si="2"/>
        <v>1.0000000000000002</v>
      </c>
      <c r="I65" s="12">
        <f t="shared" si="2"/>
        <v>1</v>
      </c>
      <c r="J65" s="12">
        <f t="shared" si="2"/>
        <v>0.99999999999999978</v>
      </c>
      <c r="K65" s="12">
        <f t="shared" si="2"/>
        <v>1</v>
      </c>
    </row>
  </sheetData>
  <sortState xmlns:xlrd2="http://schemas.microsoft.com/office/spreadsheetml/2017/richdata2" ref="A2:K65">
    <sortCondition ref="A2:A65"/>
    <sortCondition ref="B2:B65"/>
  </sortState>
  <conditionalFormatting sqref="D62:H62 K62">
    <cfRule type="cellIs" dxfId="92" priority="267" operator="lessThanOrEqual">
      <formula>$C62*(1-#REF!)</formula>
    </cfRule>
    <cfRule type="cellIs" dxfId="91" priority="268" operator="greaterThanOrEqual">
      <formula>$C62*(1+#REF!)</formula>
    </cfRule>
  </conditionalFormatting>
  <conditionalFormatting sqref="D62:H62 K62">
    <cfRule type="cellIs" dxfId="90" priority="269" operator="between">
      <formula>$C62*(1-#REF!)</formula>
      <formula>$C62*(1+#REF!)</formula>
    </cfRule>
  </conditionalFormatting>
  <conditionalFormatting sqref="E62:H62 K62">
    <cfRule type="cellIs" dxfId="89" priority="270" operator="lessThan">
      <formula>$C62*(1-#REF!)</formula>
    </cfRule>
    <cfRule type="cellIs" dxfId="88" priority="271" operator="greaterThan">
      <formula>$C62*(1+#REF!)</formula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2" operator="between" id="{6AB6823F-E10A-4B3C-9873-AE40CDE896EC}">
            <xm:f>$C2*(1-Parameters!$B$2)</xm:f>
            <xm:f>$C2*(1+Parameters!$B$2)</xm:f>
            <x14:dxf>
              <font>
                <color theme="9" tint="-0.24994659260841701"/>
              </font>
            </x14:dxf>
          </x14:cfRule>
          <xm:sqref>D65:K65 D2:K63</xm:sqref>
        </x14:conditionalFormatting>
        <x14:conditionalFormatting xmlns:xm="http://schemas.microsoft.com/office/excel/2006/main">
          <x14:cfRule type="cellIs" priority="35" stopIfTrue="1" operator="lessThanOrEqual" id="{5DC34208-58DA-4A5C-BAF1-3AB3D8CF9EA2}">
            <xm:f>$C2*(1-Parameters!$B$2)</xm:f>
            <x14:dxf>
              <font>
                <color rgb="FFFF0000"/>
              </font>
            </x14:dxf>
          </x14:cfRule>
          <x14:cfRule type="cellIs" priority="36" stopIfTrue="1" operator="greaterThanOrEqual" id="{82228B0F-EB3C-49F4-B732-20F9EBE1B30A}">
            <xm:f>$C2*(1+Parameters!$B$2)</xm:f>
            <x14:dxf>
              <font>
                <color rgb="FF0070C0"/>
              </font>
            </x14:dxf>
          </x14:cfRule>
          <xm:sqref>D65:K65 D2:K63</xm:sqref>
        </x14:conditionalFormatting>
        <x14:conditionalFormatting xmlns:xm="http://schemas.microsoft.com/office/excel/2006/main">
          <x14:cfRule type="cellIs" priority="6" operator="between" id="{5F7D1AF0-C471-45D8-9E63-3D085D99833B}">
            <xm:f>$C65*(1-Parameters!$B$2)</xm:f>
            <xm:f>$C65*(1+Parameters!$B$2)</xm:f>
            <x14:dxf>
              <font>
                <color theme="9" tint="-0.24994659260841701"/>
              </font>
            </x14:dxf>
          </x14:cfRule>
          <xm:sqref>I65:J65</xm:sqref>
        </x14:conditionalFormatting>
        <x14:conditionalFormatting xmlns:xm="http://schemas.microsoft.com/office/excel/2006/main">
          <x14:cfRule type="cellIs" priority="4" stopIfTrue="1" operator="lessThanOrEqual" id="{D0732E0D-AFD8-4506-801F-949C6A642218}">
            <xm:f>$C65*(1-Parameters!$B$2)</xm:f>
            <x14:dxf>
              <font>
                <color rgb="FFFF0000"/>
              </font>
            </x14:dxf>
          </x14:cfRule>
          <x14:cfRule type="cellIs" priority="5" stopIfTrue="1" operator="greaterThanOrEqual" id="{E3735531-172C-4A7D-8F3C-96FBEC7E85B8}">
            <xm:f>$C65*(1+Parameters!$B$2)</xm:f>
            <x14:dxf>
              <font>
                <color rgb="FF0070C0"/>
              </font>
            </x14:dxf>
          </x14:cfRule>
          <xm:sqref>I65:J65</xm:sqref>
        </x14:conditionalFormatting>
        <x14:conditionalFormatting xmlns:xm="http://schemas.microsoft.com/office/excel/2006/main">
          <x14:cfRule type="cellIs" priority="9" operator="between" id="{41732197-66D7-4E51-BFB8-E4BB49517968}">
            <xm:f>$C65*(1-Parameters!$B$2)</xm:f>
            <xm:f>$C65*(1+Parameters!$B$2)</xm:f>
            <x14:dxf>
              <font>
                <color theme="9" tint="-0.24994659260841701"/>
              </font>
            </x14:dxf>
          </x14:cfRule>
          <xm:sqref>D65:K65</xm:sqref>
        </x14:conditionalFormatting>
        <x14:conditionalFormatting xmlns:xm="http://schemas.microsoft.com/office/excel/2006/main">
          <x14:cfRule type="cellIs" priority="7" stopIfTrue="1" operator="lessThanOrEqual" id="{AB359A4E-E7A7-4166-9566-91D1E87771C4}">
            <xm:f>$C65*(1-Parameters!$B$2)</xm:f>
            <x14:dxf>
              <font>
                <color rgb="FFFF0000"/>
              </font>
            </x14:dxf>
          </x14:cfRule>
          <x14:cfRule type="cellIs" priority="8" stopIfTrue="1" operator="greaterThanOrEqual" id="{B82A1351-0D17-4F37-9758-73E3FF4B9756}">
            <xm:f>$C65*(1+Parameters!$B$2)</xm:f>
            <x14:dxf>
              <font>
                <color rgb="FF0070C0"/>
              </font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between" id="{9148AC31-0123-4C7D-BB1C-5BAA96C91C09}">
            <xm:f>$C64*(1-Parameters!$B$2)</xm:f>
            <xm:f>$C64*(1+Parameters!$B$2)</xm:f>
            <x14:dxf>
              <font>
                <color theme="9" tint="-0.24994659260841701"/>
              </font>
            </x14:dxf>
          </x14:cfRule>
          <xm:sqref>D64:K64</xm:sqref>
        </x14:conditionalFormatting>
        <x14:conditionalFormatting xmlns:xm="http://schemas.microsoft.com/office/excel/2006/main">
          <x14:cfRule type="cellIs" priority="1" stopIfTrue="1" operator="lessThanOrEqual" id="{D7021921-BD7F-46C1-BD4E-D014D83A5A66}">
            <xm:f>$C64*(1-Parameters!$B$2)</xm:f>
            <x14:dxf>
              <font>
                <color rgb="FFFF0000"/>
              </font>
            </x14:dxf>
          </x14:cfRule>
          <x14:cfRule type="cellIs" priority="2" stopIfTrue="1" operator="greaterThanOrEqual" id="{D3664625-3467-4B51-8764-4E0B7C2D2BA7}">
            <xm:f>$C64*(1+Parameters!$B$2)</xm:f>
            <x14:dxf>
              <font>
                <color rgb="FF0070C0"/>
              </font>
            </x14:dxf>
          </x14:cfRule>
          <xm:sqref>D64:K64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BAD9-D6D1-4F81-9032-E2FF4A49AD52}">
  <dimension ref="A1:W11"/>
  <sheetViews>
    <sheetView workbookViewId="0">
      <selection activeCell="P2" sqref="P2"/>
    </sheetView>
  </sheetViews>
  <sheetFormatPr defaultRowHeight="14.4" x14ac:dyDescent="0.55000000000000004"/>
  <cols>
    <col min="1" max="1" width="12.578125" bestFit="1" customWidth="1"/>
    <col min="2" max="2" width="7.15625" bestFit="1" customWidth="1"/>
    <col min="3" max="10" width="8.68359375" bestFit="1" customWidth="1"/>
    <col min="12" max="12" width="7.15625" bestFit="1" customWidth="1"/>
    <col min="14" max="14" width="12.578125" bestFit="1" customWidth="1"/>
    <col min="15" max="15" width="4.26171875" bestFit="1" customWidth="1"/>
    <col min="16" max="16" width="6.26171875" bestFit="1" customWidth="1"/>
    <col min="17" max="17" width="6.15625" bestFit="1" customWidth="1"/>
    <col min="18" max="18" width="5.83984375" bestFit="1" customWidth="1"/>
    <col min="19" max="19" width="6" bestFit="1" customWidth="1"/>
    <col min="20" max="20" width="6.15625" bestFit="1" customWidth="1"/>
    <col min="21" max="21" width="5.26171875" bestFit="1" customWidth="1"/>
    <col min="22" max="22" width="6" bestFit="1" customWidth="1"/>
    <col min="23" max="23" width="5.68359375" bestFit="1" customWidth="1"/>
  </cols>
  <sheetData>
    <row r="1" spans="1:23" x14ac:dyDescent="0.55000000000000004">
      <c r="A1" s="5" t="s">
        <v>0</v>
      </c>
      <c r="B1" s="5" t="s">
        <v>3</v>
      </c>
      <c r="C1" s="5" t="s">
        <v>152</v>
      </c>
      <c r="D1" s="5" t="s">
        <v>153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  <c r="L1" s="8" t="s">
        <v>5</v>
      </c>
      <c r="N1" s="7" t="s">
        <v>0</v>
      </c>
      <c r="O1" s="8" t="s">
        <v>3</v>
      </c>
      <c r="P1" s="5" t="s">
        <v>152</v>
      </c>
      <c r="Q1" s="5" t="s">
        <v>153</v>
      </c>
      <c r="R1" s="5" t="s">
        <v>154</v>
      </c>
      <c r="S1" s="5" t="s">
        <v>155</v>
      </c>
      <c r="T1" s="5" t="s">
        <v>156</v>
      </c>
      <c r="U1" s="5" t="s">
        <v>157</v>
      </c>
      <c r="V1" s="5" t="s">
        <v>158</v>
      </c>
      <c r="W1" s="5" t="s">
        <v>159</v>
      </c>
    </row>
    <row r="2" spans="1:23" x14ac:dyDescent="0.55000000000000004">
      <c r="A2" s="1" t="str">
        <f>Categories!A3</f>
        <v>Assets</v>
      </c>
      <c r="B2" s="2">
        <f>AVERAGE(C2:J2)</f>
        <v>0.11563657669401287</v>
      </c>
      <c r="C2" s="3">
        <f>IF(Categories!C3&lt;&gt;"",Categories!C3/(1-Categories!C$12),"")</f>
        <v>9.1865818899364168E-2</v>
      </c>
      <c r="D2" s="3">
        <f>IF(Categories!D3&lt;&gt;"",Categories!D3/(1-Categories!D$12),"")</f>
        <v>0.10727969348659004</v>
      </c>
      <c r="E2" s="3">
        <f>IF(Categories!E3&lt;&gt;"",Categories!E3/(1-Categories!E$12),"")</f>
        <v>0.12076822916666667</v>
      </c>
      <c r="F2" s="3">
        <f>IF(Categories!F3&lt;&gt;"",Categories!F3/(1-Categories!F$12),"")</f>
        <v>0.10100548446069471</v>
      </c>
      <c r="G2" s="3">
        <f>IF(Categories!G3&lt;&gt;"",Categories!G3/(1-Categories!G$12),"")</f>
        <v>0.21230769230769231</v>
      </c>
      <c r="H2" s="3">
        <f>IF(Categories!H3&lt;&gt;"",Categories!H3/(1-Categories!H$12),"")</f>
        <v>6.8767908309455589E-2</v>
      </c>
      <c r="I2" s="3">
        <f>IF(Categories!I3&lt;&gt;"",Categories!I3/(1-Categories!I$12),"")</f>
        <v>0.12155771905424199</v>
      </c>
      <c r="J2" s="3">
        <f>IF(Categories!J3&lt;&gt;"",Categories!J3/(1-Categories!J$12),"")</f>
        <v>0.10154006786739755</v>
      </c>
      <c r="L2" s="3">
        <f>IF(ISERROR(SMALL(C2:J2,1)),"",SMALL(C2:J2,1))</f>
        <v>6.8767908309455589E-2</v>
      </c>
      <c r="N2" s="1" t="str">
        <f t="shared" ref="N2:N10" si="0">A2</f>
        <v>Assets</v>
      </c>
      <c r="O2" s="6">
        <f>IF(ISERROR(AVERAGE(P2:W2)),"",ROUND(AVERAGE(P2:W2),0))</f>
        <v>2</v>
      </c>
      <c r="P2" s="6">
        <f t="shared" ref="P2:P10" si="1">IF(C2&lt;&gt;"",ROUND(C2/$L2,0),0)</f>
        <v>1</v>
      </c>
      <c r="Q2" s="6">
        <f t="shared" ref="Q2:Q10" si="2">IF(D2&lt;&gt;"",ROUND(D2/$L2,0),0)</f>
        <v>2</v>
      </c>
      <c r="R2" s="6">
        <f t="shared" ref="R2:R10" si="3">IF(E2&lt;&gt;"",ROUND(E2/$L2,0),0)</f>
        <v>2</v>
      </c>
      <c r="S2" s="6">
        <f t="shared" ref="S2:S10" si="4">IF(F2&lt;&gt;"",ROUND(F2/$L2,0),0)</f>
        <v>1</v>
      </c>
      <c r="T2" s="6">
        <f t="shared" ref="T2:T10" si="5">IF(G2&lt;&gt;"",ROUND(G2/$L2,0),0)</f>
        <v>3</v>
      </c>
      <c r="U2" s="6">
        <f t="shared" ref="U2:U10" si="6">IF(H2&lt;&gt;"",ROUND(H2/$L2,0),0)</f>
        <v>1</v>
      </c>
      <c r="V2" s="6">
        <f t="shared" ref="V2:W10" si="7">IF(I2&lt;&gt;"",ROUND(I2/$L2,0),0)</f>
        <v>2</v>
      </c>
      <c r="W2" s="6">
        <f t="shared" si="7"/>
        <v>1</v>
      </c>
    </row>
    <row r="3" spans="1:23" x14ac:dyDescent="0.55000000000000004">
      <c r="A3" s="1" t="str">
        <f>Categories!A4</f>
        <v>Institutional</v>
      </c>
      <c r="B3" s="2">
        <f t="shared" ref="B3:B10" si="8">AVERAGE(C3:J3)</f>
        <v>9.8960364735452902E-2</v>
      </c>
      <c r="C3" s="3">
        <f>IF(Categories!C4&lt;&gt;"",Categories!C4/(1-Categories!C$12),"")</f>
        <v>6.2486296864722651E-2</v>
      </c>
      <c r="D3" s="3">
        <f>IF(Categories!D4&lt;&gt;"",Categories!D4/(1-Categories!D$12),"")</f>
        <v>7.8544061302682003E-2</v>
      </c>
      <c r="E3" s="3">
        <f>IF(Categories!E4&lt;&gt;"",Categories!E4/(1-Categories!E$12),"")</f>
        <v>0.11046006944444445</v>
      </c>
      <c r="F3" s="3">
        <f>IF(Categories!F4&lt;&gt;"",Categories!F4/(1-Categories!F$12),"")</f>
        <v>0.12751371115173674</v>
      </c>
      <c r="G3" s="3">
        <f>IF(Categories!G4&lt;&gt;"",Categories!G4/(1-Categories!G$12),"")</f>
        <v>0.10153846153846155</v>
      </c>
      <c r="H3" s="3">
        <f>IF(Categories!H4&lt;&gt;"",Categories!H4/(1-Categories!H$12),"")</f>
        <v>0.12034383954154727</v>
      </c>
      <c r="I3" s="3">
        <f>IF(Categories!I4&lt;&gt;"",Categories!I4/(1-Categories!I$12),"")</f>
        <v>8.8734353268428365E-2</v>
      </c>
      <c r="J3" s="3">
        <f>IF(Categories!J4&lt;&gt;"",Categories!J4/(1-Categories!J$12),"")</f>
        <v>0.10206212477160011</v>
      </c>
      <c r="L3" s="3">
        <f t="shared" ref="L3:L10" si="9">IF(ISERROR(SMALL(C3:J3,1)),"",SMALL(C3:J3,1))</f>
        <v>6.2486296864722651E-2</v>
      </c>
      <c r="N3" s="1" t="str">
        <f t="shared" si="0"/>
        <v>Institutional</v>
      </c>
      <c r="O3" s="6">
        <f t="shared" ref="O3:O10" si="10">IF(ISERROR(AVERAGE(P3:W3)),"",ROUND(AVERAGE(P3:W3),0))</f>
        <v>2</v>
      </c>
      <c r="P3" s="6">
        <f t="shared" si="1"/>
        <v>1</v>
      </c>
      <c r="Q3" s="6">
        <f t="shared" si="2"/>
        <v>1</v>
      </c>
      <c r="R3" s="6">
        <f t="shared" si="3"/>
        <v>2</v>
      </c>
      <c r="S3" s="6">
        <f t="shared" si="4"/>
        <v>2</v>
      </c>
      <c r="T3" s="6">
        <f t="shared" si="5"/>
        <v>2</v>
      </c>
      <c r="U3" s="6">
        <f t="shared" si="6"/>
        <v>2</v>
      </c>
      <c r="V3" s="6">
        <f t="shared" si="7"/>
        <v>1</v>
      </c>
      <c r="W3" s="6">
        <f t="shared" si="7"/>
        <v>2</v>
      </c>
    </row>
    <row r="4" spans="1:23" x14ac:dyDescent="0.55000000000000004">
      <c r="A4" s="1" t="str">
        <f>Categories!A5</f>
        <v>National</v>
      </c>
      <c r="B4" s="2">
        <f t="shared" si="8"/>
        <v>8.0981557831162662E-2</v>
      </c>
      <c r="C4" s="3">
        <f>IF(Categories!C5&lt;&gt;"",Categories!C5/(1-Categories!C$12),"")</f>
        <v>6.4898048673536504E-2</v>
      </c>
      <c r="D4" s="3">
        <f>IF(Categories!D5&lt;&gt;"",Categories!D5/(1-Categories!D$12),"")</f>
        <v>0.11542145593869732</v>
      </c>
      <c r="E4" s="3">
        <f>IF(Categories!E5&lt;&gt;"",Categories!E5/(1-Categories!E$12),"")</f>
        <v>6.3910590277777776E-2</v>
      </c>
      <c r="F4" s="3">
        <f>IF(Categories!F5&lt;&gt;"",Categories!F5/(1-Categories!F$12),"")</f>
        <v>8.226691042047532E-2</v>
      </c>
      <c r="G4" s="3">
        <f>IF(Categories!G5&lt;&gt;"",Categories!G5/(1-Categories!G$12),"")</f>
        <v>7.3846153846153853E-2</v>
      </c>
      <c r="H4" s="3">
        <f>IF(Categories!H5&lt;&gt;"",Categories!H5/(1-Categories!H$12),"")</f>
        <v>5.4441260744985676E-2</v>
      </c>
      <c r="I4" s="3">
        <f>IF(Categories!I5&lt;&gt;"",Categories!I5/(1-Categories!I$12),"")</f>
        <v>7.8998609179415855E-2</v>
      </c>
      <c r="J4" s="3">
        <f>IF(Categories!J5&lt;&gt;"",Categories!J5/(1-Categories!J$12),"")</f>
        <v>0.11406943356825894</v>
      </c>
      <c r="L4" s="3">
        <f t="shared" si="9"/>
        <v>5.4441260744985676E-2</v>
      </c>
      <c r="N4" s="1" t="str">
        <f t="shared" si="0"/>
        <v>National</v>
      </c>
      <c r="O4" s="6">
        <f t="shared" si="10"/>
        <v>1</v>
      </c>
      <c r="P4" s="6">
        <f t="shared" si="1"/>
        <v>1</v>
      </c>
      <c r="Q4" s="6">
        <f t="shared" si="2"/>
        <v>2</v>
      </c>
      <c r="R4" s="6">
        <f t="shared" si="3"/>
        <v>1</v>
      </c>
      <c r="S4" s="6">
        <f t="shared" si="4"/>
        <v>2</v>
      </c>
      <c r="T4" s="6">
        <f t="shared" si="5"/>
        <v>1</v>
      </c>
      <c r="U4" s="6">
        <f t="shared" si="6"/>
        <v>1</v>
      </c>
      <c r="V4" s="6">
        <f t="shared" si="7"/>
        <v>1</v>
      </c>
      <c r="W4" s="6">
        <f t="shared" si="7"/>
        <v>2</v>
      </c>
    </row>
    <row r="5" spans="1:23" x14ac:dyDescent="0.55000000000000004">
      <c r="A5" s="1" t="str">
        <f>Categories!A6</f>
        <v>Objectives</v>
      </c>
      <c r="B5" s="2">
        <f t="shared" si="8"/>
        <v>0.17029467184501154</v>
      </c>
      <c r="C5" s="3">
        <f>IF(Categories!C6&lt;&gt;"",Categories!C6/(1-Categories!C$12),"")</f>
        <v>0.15610611707958783</v>
      </c>
      <c r="D5" s="3">
        <f>IF(Categories!D6&lt;&gt;"",Categories!D6/(1-Categories!D$12),"")</f>
        <v>0.14942528735632185</v>
      </c>
      <c r="E5" s="3">
        <f>IF(Categories!E6&lt;&gt;"",Categories!E6/(1-Categories!E$12),"")</f>
        <v>0.15299479166666666</v>
      </c>
      <c r="F5" s="3">
        <f>IF(Categories!F6&lt;&gt;"",Categories!F6/(1-Categories!F$12),"")</f>
        <v>0.1663619744058501</v>
      </c>
      <c r="G5" s="3">
        <f>IF(Categories!G6&lt;&gt;"",Categories!G6/(1-Categories!G$12),"")</f>
        <v>0.17025641025641028</v>
      </c>
      <c r="H5" s="3">
        <f>IF(Categories!H6&lt;&gt;"",Categories!H6/(1-Categories!H$12),"")</f>
        <v>0.24641833810888253</v>
      </c>
      <c r="I5" s="3">
        <f>IF(Categories!I6&lt;&gt;"",Categories!I6/(1-Categories!I$12),"")</f>
        <v>0.17357440890125173</v>
      </c>
      <c r="J5" s="3">
        <f>IF(Categories!J6&lt;&gt;"",Categories!J6/(1-Categories!J$12),"")</f>
        <v>0.14722004698512139</v>
      </c>
      <c r="L5" s="3">
        <f t="shared" si="9"/>
        <v>0.14722004698512139</v>
      </c>
      <c r="N5" s="1" t="str">
        <f t="shared" si="0"/>
        <v>Objectives</v>
      </c>
      <c r="O5" s="6">
        <f t="shared" si="10"/>
        <v>1</v>
      </c>
      <c r="P5" s="6">
        <f t="shared" si="1"/>
        <v>1</v>
      </c>
      <c r="Q5" s="6">
        <f t="shared" si="2"/>
        <v>1</v>
      </c>
      <c r="R5" s="6">
        <f t="shared" si="3"/>
        <v>1</v>
      </c>
      <c r="S5" s="6">
        <f t="shared" si="4"/>
        <v>1</v>
      </c>
      <c r="T5" s="6">
        <f t="shared" si="5"/>
        <v>1</v>
      </c>
      <c r="U5" s="6">
        <f t="shared" si="6"/>
        <v>2</v>
      </c>
      <c r="V5" s="6">
        <f t="shared" si="7"/>
        <v>1</v>
      </c>
      <c r="W5" s="6">
        <f t="shared" si="7"/>
        <v>1</v>
      </c>
    </row>
    <row r="6" spans="1:23" x14ac:dyDescent="0.55000000000000004">
      <c r="A6" s="1" t="str">
        <f>Categories!A7</f>
        <v>Offences</v>
      </c>
      <c r="B6" s="2">
        <f t="shared" si="8"/>
        <v>0.10222522379588919</v>
      </c>
      <c r="C6" s="3">
        <f>IF(Categories!C7&lt;&gt;"",Categories!C7/(1-Categories!C$12),"")</f>
        <v>0.13067309800482352</v>
      </c>
      <c r="D6" s="3">
        <f>IF(Categories!D7&lt;&gt;"",Categories!D7/(1-Categories!D$12),"")</f>
        <v>9.7701149425287348E-2</v>
      </c>
      <c r="E6" s="3">
        <f>IF(Categories!E7&lt;&gt;"",Categories!E7/(1-Categories!E$12),"")</f>
        <v>0.1376953125</v>
      </c>
      <c r="F6" s="3">
        <f>IF(Categories!F7&lt;&gt;"",Categories!F7/(1-Categories!F$12),"")</f>
        <v>8.8665447897623401E-2</v>
      </c>
      <c r="G6" s="3">
        <f>IF(Categories!G7&lt;&gt;"",Categories!G7/(1-Categories!G$12),"")</f>
        <v>8.5128205128205139E-2</v>
      </c>
      <c r="H6" s="3">
        <f>IF(Categories!H7&lt;&gt;"",Categories!H7/(1-Categories!H$12),"")</f>
        <v>9.5510983763132759E-2</v>
      </c>
      <c r="I6" s="3">
        <f>IF(Categories!I7&lt;&gt;"",Categories!I7/(1-Categories!I$12),"")</f>
        <v>0.10542420027816411</v>
      </c>
      <c r="J6" s="3">
        <f>IF(Categories!J7&lt;&gt;"",Categories!J7/(1-Categories!J$12),"")</f>
        <v>7.7003393369877327E-2</v>
      </c>
      <c r="L6" s="3">
        <f t="shared" si="9"/>
        <v>7.7003393369877327E-2</v>
      </c>
      <c r="N6" s="1" t="str">
        <f t="shared" si="0"/>
        <v>Offences</v>
      </c>
      <c r="O6" s="6">
        <f t="shared" si="10"/>
        <v>1</v>
      </c>
      <c r="P6" s="6">
        <f t="shared" si="1"/>
        <v>2</v>
      </c>
      <c r="Q6" s="6">
        <f t="shared" si="2"/>
        <v>1</v>
      </c>
      <c r="R6" s="6">
        <f t="shared" si="3"/>
        <v>2</v>
      </c>
      <c r="S6" s="6">
        <f t="shared" si="4"/>
        <v>1</v>
      </c>
      <c r="T6" s="6">
        <f t="shared" si="5"/>
        <v>1</v>
      </c>
      <c r="U6" s="6">
        <f t="shared" si="6"/>
        <v>1</v>
      </c>
      <c r="V6" s="6">
        <f t="shared" si="7"/>
        <v>1</v>
      </c>
      <c r="W6" s="6">
        <f t="shared" si="7"/>
        <v>1</v>
      </c>
    </row>
    <row r="7" spans="1:23" x14ac:dyDescent="0.55000000000000004">
      <c r="A7" s="1" t="str">
        <f>Categories!A8</f>
        <v>Perpetrators</v>
      </c>
      <c r="B7" s="2">
        <f t="shared" si="8"/>
        <v>1.584209770590202E-2</v>
      </c>
      <c r="C7" s="3">
        <f>IF(Categories!C8&lt;&gt;"",Categories!C8/(1-Categories!C$12),"")</f>
        <v>3.5080026310019739E-2</v>
      </c>
      <c r="D7" s="3">
        <f>IF(Categories!D8&lt;&gt;"",Categories!D8/(1-Categories!D$12),"")</f>
        <v>3.0651340996168584E-2</v>
      </c>
      <c r="E7" s="3">
        <f>IF(Categories!E8&lt;&gt;"",Categories!E8/(1-Categories!E$12),"")</f>
        <v>2.7235243055555552E-2</v>
      </c>
      <c r="F7" s="3">
        <f>IF(Categories!F8&lt;&gt;"",Categories!F8/(1-Categories!F$12),"")</f>
        <v>1.0511882998171846E-2</v>
      </c>
      <c r="G7" s="3">
        <f>IF(Categories!G8&lt;&gt;"",Categories!G8/(1-Categories!G$12),"")</f>
        <v>6.1538461538461547E-3</v>
      </c>
      <c r="H7" s="3">
        <f>IF(Categories!H8&lt;&gt;"",Categories!H8/(1-Categories!H$12),"")</f>
        <v>4.7755491881566383E-3</v>
      </c>
      <c r="I7" s="3">
        <f>IF(Categories!I8&lt;&gt;"",Categories!I8/(1-Categories!I$12),"")</f>
        <v>9.4575799721835895E-3</v>
      </c>
      <c r="J7" s="3">
        <f>IF(Categories!J8&lt;&gt;"",Categories!J8/(1-Categories!J$12),"")</f>
        <v>2.8713129731140698E-3</v>
      </c>
      <c r="L7" s="3">
        <f t="shared" si="9"/>
        <v>2.8713129731140698E-3</v>
      </c>
      <c r="N7" s="1" t="str">
        <f t="shared" si="0"/>
        <v>Perpetrators</v>
      </c>
      <c r="O7" s="6">
        <f t="shared" si="10"/>
        <v>6</v>
      </c>
      <c r="P7" s="6">
        <f t="shared" si="1"/>
        <v>12</v>
      </c>
      <c r="Q7" s="6">
        <f t="shared" si="2"/>
        <v>11</v>
      </c>
      <c r="R7" s="6">
        <f t="shared" si="3"/>
        <v>9</v>
      </c>
      <c r="S7" s="6">
        <f t="shared" si="4"/>
        <v>4</v>
      </c>
      <c r="T7" s="6">
        <f t="shared" si="5"/>
        <v>2</v>
      </c>
      <c r="U7" s="6">
        <f t="shared" si="6"/>
        <v>2</v>
      </c>
      <c r="V7" s="6">
        <f t="shared" si="7"/>
        <v>3</v>
      </c>
      <c r="W7" s="6">
        <f t="shared" si="7"/>
        <v>1</v>
      </c>
    </row>
    <row r="8" spans="1:23" x14ac:dyDescent="0.55000000000000004">
      <c r="A8" s="1" t="str">
        <f>Categories!A9</f>
        <v>Resources</v>
      </c>
      <c r="B8" s="2">
        <f t="shared" si="8"/>
        <v>0.13528672700562358</v>
      </c>
      <c r="C8" s="3">
        <f>IF(Categories!C9&lt;&gt;"",Categories!C9/(1-Categories!C$12),"")</f>
        <v>0.15062486296864724</v>
      </c>
      <c r="D8" s="3">
        <f>IF(Categories!D9&lt;&gt;"",Categories!D9/(1-Categories!D$12),"")</f>
        <v>0.17241379310344829</v>
      </c>
      <c r="E8" s="3">
        <f>IF(Categories!E9&lt;&gt;"",Categories!E9/(1-Categories!E$12),"")</f>
        <v>9.6462673611111105E-2</v>
      </c>
      <c r="F8" s="3">
        <f>IF(Categories!F9&lt;&gt;"",Categories!F9/(1-Categories!F$12),"")</f>
        <v>0.12020109689213894</v>
      </c>
      <c r="G8" s="3">
        <f>IF(Categories!G9&lt;&gt;"",Categories!G9/(1-Categories!G$12),"")</f>
        <v>0.13538461538461541</v>
      </c>
      <c r="H8" s="3">
        <f>IF(Categories!H9&lt;&gt;"",Categories!H9/(1-Categories!H$12),"")</f>
        <v>0.12511938872970391</v>
      </c>
      <c r="I8" s="3">
        <f>IF(Categories!I9&lt;&gt;"",Categories!I9/(1-Categories!I$12),"")</f>
        <v>0.14269819193324063</v>
      </c>
      <c r="J8" s="3">
        <f>IF(Categories!J9&lt;&gt;"",Categories!J9/(1-Categories!J$12),"")</f>
        <v>0.139389193422083</v>
      </c>
      <c r="L8" s="3">
        <f t="shared" si="9"/>
        <v>9.6462673611111105E-2</v>
      </c>
      <c r="N8" s="1" t="str">
        <f t="shared" si="0"/>
        <v>Resources</v>
      </c>
      <c r="O8" s="6">
        <f t="shared" si="10"/>
        <v>1</v>
      </c>
      <c r="P8" s="6">
        <f t="shared" si="1"/>
        <v>2</v>
      </c>
      <c r="Q8" s="6">
        <f t="shared" si="2"/>
        <v>2</v>
      </c>
      <c r="R8" s="6">
        <f t="shared" si="3"/>
        <v>1</v>
      </c>
      <c r="S8" s="6">
        <f t="shared" si="4"/>
        <v>1</v>
      </c>
      <c r="T8" s="6">
        <f t="shared" si="5"/>
        <v>1</v>
      </c>
      <c r="U8" s="6">
        <f t="shared" si="6"/>
        <v>1</v>
      </c>
      <c r="V8" s="6">
        <f t="shared" si="7"/>
        <v>1</v>
      </c>
      <c r="W8" s="6">
        <f t="shared" si="7"/>
        <v>1</v>
      </c>
    </row>
    <row r="9" spans="1:23" x14ac:dyDescent="0.55000000000000004">
      <c r="A9" s="1" t="str">
        <f>Categories!A10</f>
        <v>Security</v>
      </c>
      <c r="B9" s="2">
        <f t="shared" si="8"/>
        <v>0.15964845961712334</v>
      </c>
      <c r="C9" s="3">
        <f>IF(Categories!C10&lt;&gt;"",Categories!C10/(1-Categories!C$12),"")</f>
        <v>0.15654461740846307</v>
      </c>
      <c r="D9" s="3">
        <f>IF(Categories!D10&lt;&gt;"",Categories!D10/(1-Categories!D$12),"")</f>
        <v>0.12691570881226052</v>
      </c>
      <c r="E9" s="3">
        <f>IF(Categories!E10&lt;&gt;"",Categories!E10/(1-Categories!E$12),"")</f>
        <v>0.17089843749999997</v>
      </c>
      <c r="F9" s="3">
        <f>IF(Categories!F10&lt;&gt;"",Categories!F10/(1-Categories!F$12),"")</f>
        <v>0.17047531992687384</v>
      </c>
      <c r="G9" s="3">
        <f>IF(Categories!G10&lt;&gt;"",Categories!G10/(1-Categories!G$12),"")</f>
        <v>0.14871794871794874</v>
      </c>
      <c r="H9" s="3">
        <f>IF(Categories!H10&lt;&gt;"",Categories!H10/(1-Categories!H$12),"")</f>
        <v>0.16045845272206305</v>
      </c>
      <c r="I9" s="3">
        <f>IF(Categories!I10&lt;&gt;"",Categories!I10/(1-Categories!I$12),"")</f>
        <v>0.15132127955493743</v>
      </c>
      <c r="J9" s="3">
        <f>IF(Categories!J10&lt;&gt;"",Categories!J10/(1-Categories!J$12),"")</f>
        <v>0.1918559122944401</v>
      </c>
      <c r="L9" s="3">
        <f t="shared" si="9"/>
        <v>0.12691570881226052</v>
      </c>
      <c r="N9" s="1" t="str">
        <f t="shared" si="0"/>
        <v>Security</v>
      </c>
      <c r="O9" s="6">
        <f t="shared" si="10"/>
        <v>1</v>
      </c>
      <c r="P9" s="6">
        <f t="shared" si="1"/>
        <v>1</v>
      </c>
      <c r="Q9" s="6">
        <f t="shared" si="2"/>
        <v>1</v>
      </c>
      <c r="R9" s="6">
        <f t="shared" si="3"/>
        <v>1</v>
      </c>
      <c r="S9" s="6">
        <f t="shared" si="4"/>
        <v>1</v>
      </c>
      <c r="T9" s="6">
        <f t="shared" si="5"/>
        <v>1</v>
      </c>
      <c r="U9" s="6">
        <f t="shared" si="6"/>
        <v>1</v>
      </c>
      <c r="V9" s="6">
        <f t="shared" si="7"/>
        <v>1</v>
      </c>
      <c r="W9" s="6">
        <f t="shared" si="7"/>
        <v>2</v>
      </c>
    </row>
    <row r="10" spans="1:23" x14ac:dyDescent="0.55000000000000004">
      <c r="A10" s="1" t="str">
        <f>Categories!A11</f>
        <v>Stakeholders</v>
      </c>
      <c r="B10" s="2">
        <f t="shared" si="8"/>
        <v>0.12112432076982192</v>
      </c>
      <c r="C10" s="3">
        <f>IF(Categories!C11&lt;&gt;"",Categories!C11/(1-Categories!C$12),"")</f>
        <v>0.15172111379083536</v>
      </c>
      <c r="D10" s="3">
        <f>IF(Categories!D11&lt;&gt;"",Categories!D11/(1-Categories!D$12),"")</f>
        <v>0.12164750957854406</v>
      </c>
      <c r="E10" s="3">
        <f>IF(Categories!E11&lt;&gt;"",Categories!E11/(1-Categories!E$12),"")</f>
        <v>0.11957465277777778</v>
      </c>
      <c r="F10" s="3">
        <f>IF(Categories!F11&lt;&gt;"",Categories!F11/(1-Categories!F$12),"")</f>
        <v>0.13299817184643511</v>
      </c>
      <c r="G10" s="3">
        <f>IF(Categories!G11&lt;&gt;"",Categories!G11/(1-Categories!G$12),"")</f>
        <v>6.666666666666668E-2</v>
      </c>
      <c r="H10" s="3">
        <f>IF(Categories!H11&lt;&gt;"",Categories!H11/(1-Categories!H$12),"")</f>
        <v>0.12416427889207259</v>
      </c>
      <c r="I10" s="3">
        <f>IF(Categories!I11&lt;&gt;"",Categories!I11/(1-Categories!I$12),"")</f>
        <v>0.12823365785813629</v>
      </c>
      <c r="J10" s="3">
        <f>IF(Categories!J11&lt;&gt;"",Categories!J11/(1-Categories!J$12),"")</f>
        <v>0.12398851474810754</v>
      </c>
      <c r="L10" s="3">
        <f t="shared" si="9"/>
        <v>6.666666666666668E-2</v>
      </c>
      <c r="N10" s="1" t="str">
        <f t="shared" si="0"/>
        <v>Stakeholders</v>
      </c>
      <c r="O10" s="6">
        <f t="shared" si="10"/>
        <v>2</v>
      </c>
      <c r="P10" s="6">
        <f t="shared" si="1"/>
        <v>2</v>
      </c>
      <c r="Q10" s="6">
        <f t="shared" si="2"/>
        <v>2</v>
      </c>
      <c r="R10" s="6">
        <f t="shared" si="3"/>
        <v>2</v>
      </c>
      <c r="S10" s="6">
        <f t="shared" si="4"/>
        <v>2</v>
      </c>
      <c r="T10" s="6">
        <f t="shared" si="5"/>
        <v>1</v>
      </c>
      <c r="U10" s="6">
        <f t="shared" si="6"/>
        <v>2</v>
      </c>
      <c r="V10" s="6">
        <f t="shared" si="7"/>
        <v>2</v>
      </c>
      <c r="W10" s="6">
        <f t="shared" si="7"/>
        <v>2</v>
      </c>
    </row>
    <row r="11" spans="1:23" x14ac:dyDescent="0.55000000000000004">
      <c r="A11" s="11" t="s">
        <v>17</v>
      </c>
      <c r="B11" s="11"/>
      <c r="C11" s="12">
        <f>SUM(C2:C10)</f>
        <v>1</v>
      </c>
      <c r="D11" s="12">
        <f t="shared" ref="D11:J11" si="11">SUM(D2:D10)</f>
        <v>1</v>
      </c>
      <c r="E11" s="12">
        <f t="shared" si="11"/>
        <v>1</v>
      </c>
      <c r="F11" s="12">
        <f t="shared" si="11"/>
        <v>1</v>
      </c>
      <c r="G11" s="12">
        <f t="shared" si="11"/>
        <v>1.0000000000000002</v>
      </c>
      <c r="H11" s="12">
        <f t="shared" si="11"/>
        <v>1</v>
      </c>
      <c r="I11" s="12">
        <f t="shared" si="11"/>
        <v>1</v>
      </c>
      <c r="J11" s="12">
        <f t="shared" si="11"/>
        <v>1</v>
      </c>
    </row>
  </sheetData>
  <conditionalFormatting sqref="G2">
    <cfRule type="aboveAverage" dxfId="75" priority="45" aboveAverage="0"/>
    <cfRule type="aboveAverage" dxfId="74" priority="46"/>
  </conditionalFormatting>
  <conditionalFormatting sqref="G3">
    <cfRule type="aboveAverage" dxfId="73" priority="43" aboveAverage="0"/>
    <cfRule type="aboveAverage" dxfId="72" priority="44"/>
  </conditionalFormatting>
  <conditionalFormatting sqref="G4">
    <cfRule type="aboveAverage" dxfId="71" priority="41" aboveAverage="0"/>
    <cfRule type="aboveAverage" dxfId="70" priority="42"/>
  </conditionalFormatting>
  <conditionalFormatting sqref="G5">
    <cfRule type="aboveAverage" dxfId="69" priority="39" aboveAverage="0"/>
    <cfRule type="aboveAverage" dxfId="68" priority="40"/>
  </conditionalFormatting>
  <conditionalFormatting sqref="G6">
    <cfRule type="aboveAverage" dxfId="67" priority="37" aboveAverage="0"/>
    <cfRule type="aboveAverage" dxfId="66" priority="38"/>
  </conditionalFormatting>
  <conditionalFormatting sqref="G7">
    <cfRule type="aboveAverage" dxfId="65" priority="35" aboveAverage="0"/>
    <cfRule type="aboveAverage" dxfId="64" priority="36"/>
  </conditionalFormatting>
  <conditionalFormatting sqref="G8">
    <cfRule type="aboveAverage" dxfId="63" priority="33" aboveAverage="0"/>
    <cfRule type="aboveAverage" dxfId="62" priority="34"/>
  </conditionalFormatting>
  <conditionalFormatting sqref="G9">
    <cfRule type="aboveAverage" dxfId="61" priority="31" aboveAverage="0"/>
    <cfRule type="aboveAverage" dxfId="60" priority="32"/>
  </conditionalFormatting>
  <conditionalFormatting sqref="G10">
    <cfRule type="aboveAverage" dxfId="59" priority="29" aboveAverage="0"/>
    <cfRule type="aboveAverage" dxfId="58" priority="30"/>
  </conditionalFormatting>
  <conditionalFormatting sqref="F2">
    <cfRule type="aboveAverage" dxfId="57" priority="23" aboveAverage="0"/>
    <cfRule type="aboveAverage" dxfId="56" priority="24"/>
  </conditionalFormatting>
  <conditionalFormatting sqref="F3">
    <cfRule type="aboveAverage" dxfId="55" priority="21" aboveAverage="0"/>
    <cfRule type="aboveAverage" dxfId="54" priority="22"/>
  </conditionalFormatting>
  <conditionalFormatting sqref="F4">
    <cfRule type="aboveAverage" dxfId="53" priority="19" aboveAverage="0"/>
    <cfRule type="aboveAverage" dxfId="52" priority="20"/>
  </conditionalFormatting>
  <conditionalFormatting sqref="F5">
    <cfRule type="aboveAverage" dxfId="51" priority="17" aboveAverage="0"/>
    <cfRule type="aboveAverage" dxfId="50" priority="18"/>
  </conditionalFormatting>
  <conditionalFormatting sqref="F6">
    <cfRule type="aboveAverage" dxfId="49" priority="15" aboveAverage="0"/>
    <cfRule type="aboveAverage" dxfId="48" priority="16"/>
  </conditionalFormatting>
  <conditionalFormatting sqref="F7">
    <cfRule type="aboveAverage" dxfId="47" priority="13" aboveAverage="0"/>
    <cfRule type="aboveAverage" dxfId="46" priority="14"/>
  </conditionalFormatting>
  <conditionalFormatting sqref="F8">
    <cfRule type="aboveAverage" dxfId="45" priority="11" aboveAverage="0"/>
    <cfRule type="aboveAverage" dxfId="44" priority="12"/>
  </conditionalFormatting>
  <conditionalFormatting sqref="F9">
    <cfRule type="aboveAverage" dxfId="43" priority="9" aboveAverage="0"/>
    <cfRule type="aboveAverage" dxfId="42" priority="10"/>
  </conditionalFormatting>
  <conditionalFormatting sqref="F10">
    <cfRule type="aboveAverage" dxfId="41" priority="7" aboveAverage="0"/>
    <cfRule type="aboveAverage" dxfId="40" priority="8"/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lessThanOrEqual" id="{208CA860-853D-42DB-AA8E-1313A7CB1B1C}">
            <xm:f>$B2*(1-Parameters!$B$2)</xm:f>
            <x14:dxf>
              <font>
                <color rgb="FFFF0000"/>
              </font>
            </x14:dxf>
          </x14:cfRule>
          <x14:cfRule type="cellIs" priority="50" operator="greaterThanOrEqual" id="{56B0155F-8053-45EB-A50E-61C1B996A064}">
            <xm:f>$B2*(1+Parameters!$B$2)</xm:f>
            <x14:dxf>
              <font>
                <color rgb="FF0070C0"/>
              </font>
            </x14:dxf>
          </x14:cfRule>
          <xm:sqref>C2:G10 J2:J10</xm:sqref>
        </x14:conditionalFormatting>
        <x14:conditionalFormatting xmlns:xm="http://schemas.microsoft.com/office/excel/2006/main">
          <x14:cfRule type="cellIs" priority="51" operator="between" id="{058A9142-B320-463E-B009-47937BB27A8E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C2:G10 J2:J10</xm:sqref>
        </x14:conditionalFormatting>
        <x14:conditionalFormatting xmlns:xm="http://schemas.microsoft.com/office/excel/2006/main">
          <x14:cfRule type="cellIs" priority="4" operator="lessThanOrEqual" id="{685337CE-687B-491A-92B7-FAC7DF2641A7}">
            <xm:f>$B2*(1-Parameters!$B$2)</xm:f>
            <x14:dxf>
              <font>
                <color rgb="FFFF0000"/>
              </font>
            </x14:dxf>
          </x14:cfRule>
          <x14:cfRule type="cellIs" priority="5" operator="greaterThanOrEqual" id="{C0734F3F-6777-4BB5-952A-D04407120A49}">
            <xm:f>$B2*(1+Parameters!$B$2)</xm:f>
            <x14:dxf>
              <font>
                <color rgb="FF0070C0"/>
              </font>
            </x14:dxf>
          </x14:cfRule>
          <xm:sqref>H2:J10</xm:sqref>
        </x14:conditionalFormatting>
        <x14:conditionalFormatting xmlns:xm="http://schemas.microsoft.com/office/excel/2006/main">
          <x14:cfRule type="cellIs" priority="6" operator="between" id="{FBFB7F52-2663-4C08-9970-9C896F47CCC3}">
            <xm:f>$B2*(1-Parameters!$B$2)</xm:f>
            <xm:f>$B2*(1+Parameters!$B$2)</xm:f>
            <x14:dxf>
              <font>
                <color theme="9" tint="-0.24994659260841701"/>
              </font>
            </x14:dxf>
          </x14:cfRule>
          <xm:sqref>H2:J10</xm:sqref>
        </x14:conditionalFormatting>
        <x14:conditionalFormatting xmlns:xm="http://schemas.microsoft.com/office/excel/2006/main">
          <x14:cfRule type="cellIs" priority="3" operator="between" id="{A12278ED-23E7-40D8-AFA8-7D58F98CE43B}">
            <xm:f>$O2*(1-Parameters!$B$3)</xm:f>
            <xm:f>$O2*(1+Parameters!$B$3)</xm:f>
            <x14:dxf>
              <font>
                <color theme="9" tint="-0.24994659260841701"/>
              </font>
            </x14:dxf>
          </x14:cfRule>
          <xm:sqref>P2:W10</xm:sqref>
        </x14:conditionalFormatting>
        <x14:conditionalFormatting xmlns:xm="http://schemas.microsoft.com/office/excel/2006/main">
          <x14:cfRule type="cellIs" priority="1" stopIfTrue="1" operator="lessThanOrEqual" id="{D4F70B98-7300-46F0-9188-0B6FE5DBC225}">
            <xm:f>$O2*(1-Parameters!$B$3)</xm:f>
            <x14:dxf>
              <font>
                <color rgb="FFFF0000"/>
              </font>
            </x14:dxf>
          </x14:cfRule>
          <x14:cfRule type="cellIs" priority="2" stopIfTrue="1" operator="greaterThanOrEqual" id="{B0D29CFE-B257-4C2E-BD25-BC641D0BFDD0}">
            <xm:f>$O2*(1+Parameters!$B$3)</xm:f>
            <x14:dxf>
              <font>
                <color rgb="FF0070C0"/>
              </font>
            </x14:dxf>
          </x14:cfRule>
          <xm:sqref>P2:W10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4117-BCBE-4672-858E-898BD64721B2}">
  <dimension ref="A1:AA64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4.4" x14ac:dyDescent="0.55000000000000004"/>
  <cols>
    <col min="1" max="1" width="12.578125" bestFit="1" customWidth="1"/>
    <col min="2" max="2" width="16" bestFit="1" customWidth="1"/>
    <col min="3" max="3" width="7.15625" bestFit="1" customWidth="1"/>
    <col min="4" max="9" width="8.68359375" bestFit="1" customWidth="1"/>
    <col min="10" max="10" width="8.68359375" customWidth="1"/>
    <col min="11" max="11" width="8.68359375" bestFit="1" customWidth="1"/>
    <col min="13" max="13" width="7" bestFit="1" customWidth="1"/>
    <col min="15" max="15" width="4.41796875" bestFit="1" customWidth="1"/>
    <col min="16" max="16" width="12.578125" bestFit="1" customWidth="1"/>
    <col min="17" max="17" width="16" bestFit="1" customWidth="1"/>
    <col min="18" max="18" width="5.15625" bestFit="1" customWidth="1"/>
    <col min="19" max="19" width="6.26171875" bestFit="1" customWidth="1"/>
    <col min="20" max="20" width="6.15625" bestFit="1" customWidth="1"/>
    <col min="21" max="21" width="5.83984375" bestFit="1" customWidth="1"/>
    <col min="22" max="22" width="6" bestFit="1" customWidth="1"/>
    <col min="23" max="23" width="6.15625" bestFit="1" customWidth="1"/>
    <col min="24" max="24" width="5.41796875" bestFit="1" customWidth="1"/>
    <col min="25" max="25" width="6" bestFit="1" customWidth="1"/>
    <col min="26" max="26" width="5.68359375" bestFit="1" customWidth="1"/>
  </cols>
  <sheetData>
    <row r="1" spans="1:26" x14ac:dyDescent="0.55000000000000004">
      <c r="A1" s="4" t="s">
        <v>0</v>
      </c>
      <c r="B1" s="4" t="s">
        <v>19</v>
      </c>
      <c r="C1" s="5" t="s">
        <v>3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5" t="s">
        <v>158</v>
      </c>
      <c r="K1" s="5" t="s">
        <v>159</v>
      </c>
      <c r="M1" s="5" t="s">
        <v>5</v>
      </c>
      <c r="O1" s="8" t="s">
        <v>6</v>
      </c>
      <c r="P1" s="7" t="s">
        <v>0</v>
      </c>
      <c r="Q1" s="7" t="s">
        <v>19</v>
      </c>
      <c r="R1" s="8" t="s">
        <v>3</v>
      </c>
      <c r="S1" s="5" t="s">
        <v>152</v>
      </c>
      <c r="T1" s="5" t="s">
        <v>153</v>
      </c>
      <c r="U1" s="5" t="s">
        <v>154</v>
      </c>
      <c r="V1" s="5" t="s">
        <v>155</v>
      </c>
      <c r="W1" s="5" t="s">
        <v>156</v>
      </c>
      <c r="X1" s="5" t="s">
        <v>157</v>
      </c>
      <c r="Y1" s="5" t="s">
        <v>158</v>
      </c>
      <c r="Z1" s="5" t="s">
        <v>159</v>
      </c>
    </row>
    <row r="2" spans="1:26" x14ac:dyDescent="0.55000000000000004">
      <c r="A2" s="1" t="str">
        <f>Subcategories!A2</f>
        <v>Assets</v>
      </c>
      <c r="B2" s="1" t="str">
        <f>Subcategories!B2</f>
        <v>Communications</v>
      </c>
      <c r="C2" s="2">
        <f>IF(ISERROR(AVERAGE(D2:K2)),"",AVERAGE(D2:K2))</f>
        <v>8.1939395395528147E-3</v>
      </c>
      <c r="D2" s="3">
        <f>IF(Subcategories!D2&lt;&gt;"",Subcategories!D2/(1-Subcategories!D$64),"")</f>
        <v>4.1666666666666666E-3</v>
      </c>
      <c r="E2" s="3">
        <f>IF(Subcategories!E2&lt;&gt;"",Subcategories!E2/(1-Subcategories!E$64),"")</f>
        <v>1.0057471264367816E-2</v>
      </c>
      <c r="F2" s="3">
        <f>IF(Subcategories!F2&lt;&gt;"",Subcategories!F2/(1-Subcategories!F$64),"")</f>
        <v>5.7508680555555551E-3</v>
      </c>
      <c r="G2" s="3">
        <f>IF(Subcategories!G2&lt;&gt;"",Subcategories!G2/(1-Subcategories!G$64),"")</f>
        <v>5.9414990859232167E-3</v>
      </c>
      <c r="H2" s="3">
        <f>IF(Subcategories!H2&lt;&gt;"",Subcategories!H2/(1-Subcategories!H$64),"")</f>
        <v>1.1282051282051283E-2</v>
      </c>
      <c r="I2" s="3">
        <f>IF(Subcategories!I2&lt;&gt;"",Subcategories!I2/(1-Subcategories!I$64),"")</f>
        <v>7.6408787010506206E-3</v>
      </c>
      <c r="J2" s="3">
        <f>IF(Subcategories!J2&lt;&gt;"",Subcategories!J2/(1-Subcategories!J$64),"")</f>
        <v>1.4186369958275382E-2</v>
      </c>
      <c r="K2" s="3">
        <f>IF(Subcategories!K2&lt;&gt;"",Subcategories!K2/(1-Subcategories!K$64),"")</f>
        <v>6.525711302531976E-3</v>
      </c>
      <c r="M2" s="3">
        <f>IF(ISERROR(SMALL(D2:K2,1)),"",SMALL(D2:K2,1))</f>
        <v>4.1666666666666666E-3</v>
      </c>
      <c r="O2" s="6">
        <v>1</v>
      </c>
      <c r="P2" s="1" t="str">
        <f t="shared" ref="P2:Q32" si="0">A2</f>
        <v>Assets</v>
      </c>
      <c r="Q2" s="1" t="str">
        <f t="shared" si="0"/>
        <v>Communications</v>
      </c>
      <c r="R2" s="6">
        <f>IF(ISERROR(AVERAGE(S2:Z2)),"",ROUND(AVERAGE(S2:Z2),0))</f>
        <v>2</v>
      </c>
      <c r="S2" s="6">
        <f t="shared" ref="S2:S32" si="1">IF(D2&lt;&gt;"",ROUND(D2/$M2,0),0)</f>
        <v>1</v>
      </c>
      <c r="T2" s="6">
        <f t="shared" ref="T2:T32" si="2">IF(E2&lt;&gt;"",ROUND(E2/$M2,0),0)</f>
        <v>2</v>
      </c>
      <c r="U2" s="6">
        <f t="shared" ref="U2:U32" si="3">IF(F2&lt;&gt;"",ROUND(F2/$M2,0),0)</f>
        <v>1</v>
      </c>
      <c r="V2" s="6">
        <f t="shared" ref="V2:V32" si="4">IF(G2&lt;&gt;"",ROUND(G2/$M2,0),0)</f>
        <v>1</v>
      </c>
      <c r="W2" s="6">
        <f>IF(H2&lt;&gt;"",ROUND(H2/$M2,0),0)</f>
        <v>3</v>
      </c>
      <c r="X2" s="6">
        <f>IF(I2&lt;&gt;"",ROUND(I2/$M2,0),0)</f>
        <v>2</v>
      </c>
      <c r="Y2" s="6">
        <f>IF(J2&lt;&gt;"",ROUND(J2/$M2,0),0)</f>
        <v>3</v>
      </c>
      <c r="Z2" s="6">
        <f>IF(K2&lt;&gt;"",ROUND(K2/$M2,0),0)</f>
        <v>2</v>
      </c>
    </row>
    <row r="3" spans="1:26" x14ac:dyDescent="0.55000000000000004">
      <c r="A3" s="1" t="str">
        <f>Subcategories!A3</f>
        <v>Assets</v>
      </c>
      <c r="B3" s="1" t="str">
        <f>Subcategories!B3</f>
        <v>Cyberspace</v>
      </c>
      <c r="C3" s="2">
        <f t="shared" ref="C3:C63" si="5">IF(ISERROR(AVERAGE(D3:K3)),"",AVERAGE(D3:K3))</f>
        <v>4.4616082317244475E-2</v>
      </c>
      <c r="D3" s="3">
        <f>IF(Subcategories!D3&lt;&gt;"",Subcategories!D3/(1-Subcategories!D$64),"")</f>
        <v>3.2017543859649125E-2</v>
      </c>
      <c r="E3" s="3">
        <f>IF(Subcategories!E3&lt;&gt;"",Subcategories!E3/(1-Subcategories!E$64),"")</f>
        <v>4.597701149425288E-2</v>
      </c>
      <c r="F3" s="3">
        <f>IF(Subcategories!F3&lt;&gt;"",Subcategories!F3/(1-Subcategories!F$64),"")</f>
        <v>3.7109375E-2</v>
      </c>
      <c r="G3" s="3">
        <f>IF(Subcategories!G3&lt;&gt;"",Subcategories!G3/(1-Subcategories!G$64),"")</f>
        <v>4.6617915904936011E-2</v>
      </c>
      <c r="H3" s="3">
        <f>IF(Subcategories!H3&lt;&gt;"",Subcategories!H3/(1-Subcategories!H$64),"")</f>
        <v>9.7435897435897437E-2</v>
      </c>
      <c r="I3" s="3">
        <f>IF(Subcategories!I3&lt;&gt;"",Subcategories!I3/(1-Subcategories!I$64),"")</f>
        <v>2.1967526265520534E-2</v>
      </c>
      <c r="J3" s="3">
        <f>IF(Subcategories!J3&lt;&gt;"",Subcategories!J3/(1-Subcategories!J$64),"")</f>
        <v>3.5605006954102923E-2</v>
      </c>
      <c r="K3" s="3">
        <f>IF(Subcategories!K3&lt;&gt;"",Subcategories!K3/(1-Subcategories!K$64),"")</f>
        <v>4.0198381623596978E-2</v>
      </c>
      <c r="M3" s="3">
        <f t="shared" ref="M3:M63" si="6">IF(ISERROR(SMALL(D3:K3,1)),"",SMALL(D3:K3,1))</f>
        <v>2.1967526265520534E-2</v>
      </c>
      <c r="O3" s="6">
        <v>2</v>
      </c>
      <c r="P3" s="1" t="str">
        <f t="shared" si="0"/>
        <v>Assets</v>
      </c>
      <c r="Q3" s="1" t="str">
        <f t="shared" si="0"/>
        <v>Cyberspace</v>
      </c>
      <c r="R3" s="6">
        <f t="shared" ref="R3:R63" si="7">IF(ISERROR(AVERAGE(S3:Z3)),"",ROUND(AVERAGE(S3:Z3),0))</f>
        <v>2</v>
      </c>
      <c r="S3" s="6">
        <f t="shared" si="1"/>
        <v>1</v>
      </c>
      <c r="T3" s="6">
        <f t="shared" si="2"/>
        <v>2</v>
      </c>
      <c r="U3" s="6">
        <f t="shared" si="3"/>
        <v>2</v>
      </c>
      <c r="V3" s="6">
        <f t="shared" si="4"/>
        <v>2</v>
      </c>
      <c r="W3" s="6">
        <f t="shared" ref="W3:W33" si="8">IF(H3&lt;&gt;"",ROUND(H3/$M3,0),0)</f>
        <v>4</v>
      </c>
      <c r="X3" s="6">
        <f t="shared" ref="X3:X33" si="9">IF(I3&lt;&gt;"",ROUND(I3/$M3,0),0)</f>
        <v>1</v>
      </c>
      <c r="Y3" s="6">
        <f t="shared" ref="Y3:Y63" si="10">IF(J3&lt;&gt;"",ROUND(J3/$M3,0),0)</f>
        <v>2</v>
      </c>
      <c r="Z3" s="6">
        <f t="shared" ref="Z3:Z33" si="11">IF(K3&lt;&gt;"",ROUND(K3/$M3,0),0)</f>
        <v>2</v>
      </c>
    </row>
    <row r="4" spans="1:26" x14ac:dyDescent="0.55000000000000004">
      <c r="A4" s="1" t="str">
        <f>Subcategories!A4</f>
        <v>Assets</v>
      </c>
      <c r="B4" s="1" t="str">
        <f>Subcategories!B4</f>
        <v>Hardware</v>
      </c>
      <c r="C4" s="2">
        <f t="shared" si="5"/>
        <v>2.0107570380891112E-2</v>
      </c>
      <c r="D4" s="3">
        <f>IF(Subcategories!D4&lt;&gt;"",Subcategories!D4/(1-Subcategories!D$64),"")</f>
        <v>2.2149122807017543E-2</v>
      </c>
      <c r="E4" s="3">
        <f>IF(Subcategories!E4&lt;&gt;"",Subcategories!E4/(1-Subcategories!E$64),"")</f>
        <v>1.2452107279693488E-2</v>
      </c>
      <c r="F4" s="3">
        <f>IF(Subcategories!F4&lt;&gt;"",Subcategories!F4/(1-Subcategories!F$64),"")</f>
        <v>2.1701388888888888E-2</v>
      </c>
      <c r="G4" s="3">
        <f>IF(Subcategories!G4&lt;&gt;"",Subcategories!G4/(1-Subcategories!G$64),"")</f>
        <v>1.5082266910420474E-2</v>
      </c>
      <c r="H4" s="3">
        <f>IF(Subcategories!H4&lt;&gt;"",Subcategories!H4/(1-Subcategories!H$64),"")</f>
        <v>3.4871794871794877E-2</v>
      </c>
      <c r="I4" s="3">
        <f>IF(Subcategories!I4&lt;&gt;"",Subcategories!I4/(1-Subcategories!I$64),"")</f>
        <v>1.4326647564469915E-2</v>
      </c>
      <c r="J4" s="3">
        <f>IF(Subcategories!J4&lt;&gt;"",Subcategories!J4/(1-Subcategories!J$64),"")</f>
        <v>2.6703755215577191E-2</v>
      </c>
      <c r="K4" s="3">
        <f>IF(Subcategories!K4&lt;&gt;"",Subcategories!K4/(1-Subcategories!K$64),"")</f>
        <v>1.357347950926651E-2</v>
      </c>
      <c r="M4" s="3">
        <f t="shared" si="6"/>
        <v>1.2452107279693488E-2</v>
      </c>
      <c r="O4" s="6">
        <v>3</v>
      </c>
      <c r="P4" s="1" t="str">
        <f t="shared" si="0"/>
        <v>Assets</v>
      </c>
      <c r="Q4" s="1" t="str">
        <f t="shared" si="0"/>
        <v>Hardware</v>
      </c>
      <c r="R4" s="6">
        <f t="shared" si="7"/>
        <v>2</v>
      </c>
      <c r="S4" s="6">
        <f t="shared" si="1"/>
        <v>2</v>
      </c>
      <c r="T4" s="6">
        <f t="shared" si="2"/>
        <v>1</v>
      </c>
      <c r="U4" s="6">
        <f t="shared" si="3"/>
        <v>2</v>
      </c>
      <c r="V4" s="6">
        <f t="shared" si="4"/>
        <v>1</v>
      </c>
      <c r="W4" s="6">
        <f t="shared" si="8"/>
        <v>3</v>
      </c>
      <c r="X4" s="6">
        <f t="shared" si="9"/>
        <v>1</v>
      </c>
      <c r="Y4" s="6">
        <f t="shared" si="10"/>
        <v>2</v>
      </c>
      <c r="Z4" s="6">
        <f t="shared" si="11"/>
        <v>1</v>
      </c>
    </row>
    <row r="5" spans="1:26" x14ac:dyDescent="0.55000000000000004">
      <c r="A5" s="1" t="str">
        <f>Subcategories!A5</f>
        <v>Assets</v>
      </c>
      <c r="B5" s="1" t="str">
        <f>Subcategories!B5</f>
        <v>SocialMedia</v>
      </c>
      <c r="C5" s="2">
        <f t="shared" si="5"/>
        <v>1.2035335154210282E-3</v>
      </c>
      <c r="D5" s="3">
        <f>IF(Subcategories!D5&lt;&gt;"",Subcategories!D5/(1-Subcategories!D$64),"")</f>
        <v>2.1929824561403509E-4</v>
      </c>
      <c r="E5" s="3" t="str">
        <f>IF(Subcategories!E5&lt;&gt;"",Subcategories!E5/(1-Subcategories!E$64),"")</f>
        <v/>
      </c>
      <c r="F5" s="3">
        <f>IF(Subcategories!F5&lt;&gt;"",Subcategories!F5/(1-Subcategories!F$64),"")</f>
        <v>2.2786458333333335E-3</v>
      </c>
      <c r="G5" s="3" t="str">
        <f>IF(Subcategories!G5&lt;&gt;"",Subcategories!G5/(1-Subcategories!G$64),"")</f>
        <v/>
      </c>
      <c r="H5" s="3" t="str">
        <f>IF(Subcategories!H5&lt;&gt;"",Subcategories!H5/(1-Subcategories!H$64),"")</f>
        <v/>
      </c>
      <c r="I5" s="3" t="str">
        <f>IF(Subcategories!I5&lt;&gt;"",Subcategories!I5/(1-Subcategories!I$64),"")</f>
        <v/>
      </c>
      <c r="J5" s="3">
        <f>IF(Subcategories!J5&lt;&gt;"",Subcategories!J5/(1-Subcategories!J$64),"")</f>
        <v>1.1126564673157164E-3</v>
      </c>
      <c r="K5" s="3" t="str">
        <f>IF(Subcategories!K5&lt;&gt;"",Subcategories!K5/(1-Subcategories!K$64),"")</f>
        <v/>
      </c>
      <c r="M5" s="3">
        <f t="shared" si="6"/>
        <v>2.1929824561403509E-4</v>
      </c>
      <c r="O5" s="6">
        <v>4</v>
      </c>
      <c r="P5" s="1" t="str">
        <f t="shared" si="0"/>
        <v>Assets</v>
      </c>
      <c r="Q5" s="1" t="str">
        <f t="shared" si="0"/>
        <v>SocialMedia</v>
      </c>
      <c r="R5" s="6">
        <f t="shared" si="7"/>
        <v>2</v>
      </c>
      <c r="S5" s="6">
        <f t="shared" si="1"/>
        <v>1</v>
      </c>
      <c r="T5" s="6">
        <f t="shared" si="2"/>
        <v>0</v>
      </c>
      <c r="U5" s="6">
        <f t="shared" si="3"/>
        <v>10</v>
      </c>
      <c r="V5" s="6">
        <f t="shared" si="4"/>
        <v>0</v>
      </c>
      <c r="W5" s="6">
        <f t="shared" si="8"/>
        <v>0</v>
      </c>
      <c r="X5" s="6">
        <f t="shared" si="9"/>
        <v>0</v>
      </c>
      <c r="Y5" s="6">
        <f t="shared" si="10"/>
        <v>5</v>
      </c>
      <c r="Z5" s="6">
        <f t="shared" si="11"/>
        <v>0</v>
      </c>
    </row>
    <row r="6" spans="1:26" x14ac:dyDescent="0.55000000000000004">
      <c r="A6" s="1" t="str">
        <f>Subcategories!A6</f>
        <v>Assets</v>
      </c>
      <c r="B6" s="1" t="str">
        <f>Subcategories!B6</f>
        <v>Software</v>
      </c>
      <c r="C6" s="2">
        <f t="shared" si="5"/>
        <v>4.0382313860041603E-2</v>
      </c>
      <c r="D6" s="3">
        <f>IF(Subcategories!D6&lt;&gt;"",Subcategories!D6/(1-Subcategories!D$64),"")</f>
        <v>3.2675438596491233E-2</v>
      </c>
      <c r="E6" s="3">
        <f>IF(Subcategories!E6&lt;&gt;"",Subcategories!E6/(1-Subcategories!E$64),"")</f>
        <v>3.017241379310345E-2</v>
      </c>
      <c r="F6" s="3">
        <f>IF(Subcategories!F6&lt;&gt;"",Subcategories!F6/(1-Subcategories!F$64),"")</f>
        <v>5.3385416666666657E-2</v>
      </c>
      <c r="G6" s="3">
        <f>IF(Subcategories!G6&lt;&gt;"",Subcategories!G6/(1-Subcategories!G$64),"")</f>
        <v>3.3363802559414991E-2</v>
      </c>
      <c r="H6" s="3">
        <f>IF(Subcategories!H6&lt;&gt;"",Subcategories!H6/(1-Subcategories!H$64),"")</f>
        <v>6.7692307692307704E-2</v>
      </c>
      <c r="I6" s="3">
        <f>IF(Subcategories!I6&lt;&gt;"",Subcategories!I6/(1-Subcategories!I$64),"")</f>
        <v>2.1967526265520534E-2</v>
      </c>
      <c r="J6" s="3">
        <f>IF(Subcategories!J6&lt;&gt;"",Subcategories!J6/(1-Subcategories!J$64),"")</f>
        <v>4.2559109874826154E-2</v>
      </c>
      <c r="K6" s="3">
        <f>IF(Subcategories!K6&lt;&gt;"",Subcategories!K6/(1-Subcategories!K$64),"")</f>
        <v>4.1242495432002091E-2</v>
      </c>
      <c r="M6" s="3">
        <f t="shared" si="6"/>
        <v>2.1967526265520534E-2</v>
      </c>
      <c r="O6" s="6">
        <v>5</v>
      </c>
      <c r="P6" s="1" t="str">
        <f t="shared" si="0"/>
        <v>Assets</v>
      </c>
      <c r="Q6" s="1" t="str">
        <f t="shared" si="0"/>
        <v>Software</v>
      </c>
      <c r="R6" s="6">
        <f t="shared" si="7"/>
        <v>2</v>
      </c>
      <c r="S6" s="6">
        <f t="shared" si="1"/>
        <v>1</v>
      </c>
      <c r="T6" s="6">
        <f t="shared" si="2"/>
        <v>1</v>
      </c>
      <c r="U6" s="6">
        <f t="shared" si="3"/>
        <v>2</v>
      </c>
      <c r="V6" s="6">
        <f t="shared" si="4"/>
        <v>2</v>
      </c>
      <c r="W6" s="6">
        <f t="shared" si="8"/>
        <v>3</v>
      </c>
      <c r="X6" s="6">
        <f t="shared" si="9"/>
        <v>1</v>
      </c>
      <c r="Y6" s="6">
        <f t="shared" si="10"/>
        <v>2</v>
      </c>
      <c r="Z6" s="6">
        <f t="shared" si="11"/>
        <v>2</v>
      </c>
    </row>
    <row r="7" spans="1:26" x14ac:dyDescent="0.55000000000000004">
      <c r="A7" s="1" t="str">
        <f>Subcategories!A7</f>
        <v>Assets</v>
      </c>
      <c r="B7" s="1" t="str">
        <f>Subcategories!B7</f>
        <v>SupplyChain</v>
      </c>
      <c r="C7" s="2">
        <f t="shared" si="5"/>
        <v>2.5171517061527327E-3</v>
      </c>
      <c r="D7" s="3">
        <f>IF(Subcategories!D7&lt;&gt;"",Subcategories!D7/(1-Subcategories!D$64),"")</f>
        <v>6.5789473684210525E-4</v>
      </c>
      <c r="E7" s="3">
        <f>IF(Subcategories!E7&lt;&gt;"",Subcategories!E7/(1-Subcategories!E$64),"")</f>
        <v>8.6206896551724137E-3</v>
      </c>
      <c r="F7" s="3">
        <f>IF(Subcategories!F7&lt;&gt;"",Subcategories!F7/(1-Subcategories!F$64),"")</f>
        <v>5.4253472222222214E-4</v>
      </c>
      <c r="G7" s="3" t="str">
        <f>IF(Subcategories!G7&lt;&gt;"",Subcategories!G7/(1-Subcategories!G$64),"")</f>
        <v/>
      </c>
      <c r="H7" s="3">
        <f>IF(Subcategories!H7&lt;&gt;"",Subcategories!H7/(1-Subcategories!H$64),"")</f>
        <v>1.0256410256410259E-3</v>
      </c>
      <c r="I7" s="3">
        <f>IF(Subcategories!I7&lt;&gt;"",Subcategories!I7/(1-Subcategories!I$64),"")</f>
        <v>2.8653295128939827E-3</v>
      </c>
      <c r="J7" s="3">
        <f>IF(Subcategories!J7&lt;&gt;"",Subcategories!J7/(1-Subcategories!J$64),"")</f>
        <v>1.3908205841446455E-3</v>
      </c>
      <c r="K7" s="3" t="str">
        <f>IF(Subcategories!K7&lt;&gt;"",Subcategories!K7/(1-Subcategories!K$64),"")</f>
        <v/>
      </c>
      <c r="M7" s="3">
        <f t="shared" si="6"/>
        <v>5.4253472222222214E-4</v>
      </c>
      <c r="O7" s="6">
        <v>6</v>
      </c>
      <c r="P7" s="1" t="str">
        <f t="shared" si="0"/>
        <v>Assets</v>
      </c>
      <c r="Q7" s="1" t="str">
        <f t="shared" si="0"/>
        <v>SupplyChain</v>
      </c>
      <c r="R7" s="6">
        <f t="shared" si="7"/>
        <v>4</v>
      </c>
      <c r="S7" s="6">
        <f t="shared" si="1"/>
        <v>1</v>
      </c>
      <c r="T7" s="6">
        <f t="shared" si="2"/>
        <v>16</v>
      </c>
      <c r="U7" s="6">
        <f t="shared" si="3"/>
        <v>1</v>
      </c>
      <c r="V7" s="6">
        <f t="shared" si="4"/>
        <v>0</v>
      </c>
      <c r="W7" s="6">
        <f t="shared" si="8"/>
        <v>2</v>
      </c>
      <c r="X7" s="6">
        <f t="shared" si="9"/>
        <v>5</v>
      </c>
      <c r="Y7" s="6">
        <f t="shared" si="10"/>
        <v>3</v>
      </c>
      <c r="Z7" s="6">
        <f t="shared" si="11"/>
        <v>0</v>
      </c>
    </row>
    <row r="8" spans="1:26" x14ac:dyDescent="0.55000000000000004">
      <c r="A8" s="1" t="str">
        <f>Subcategories!A8</f>
        <v>Institutional</v>
      </c>
      <c r="B8" s="1" t="str">
        <f>Subcategories!B8</f>
        <v>IntFora</v>
      </c>
      <c r="C8" s="2">
        <f t="shared" si="5"/>
        <v>1.7108353232647602E-2</v>
      </c>
      <c r="D8" s="3">
        <f>IF(Subcategories!D8&lt;&gt;"",Subcategories!D8/(1-Subcategories!D$64),"")</f>
        <v>7.2368421052631587E-3</v>
      </c>
      <c r="E8" s="3">
        <f>IF(Subcategories!E8&lt;&gt;"",Subcategories!E8/(1-Subcategories!E$64),"")</f>
        <v>9.5785440613026813E-3</v>
      </c>
      <c r="F8" s="3">
        <f>IF(Subcategories!F8&lt;&gt;"",Subcategories!F8/(1-Subcategories!F$64),"")</f>
        <v>2.0616319444444441E-2</v>
      </c>
      <c r="G8" s="3">
        <f>IF(Subcategories!G8&lt;&gt;"",Subcategories!G8/(1-Subcategories!G$64),"")</f>
        <v>1.1425959780621572E-2</v>
      </c>
      <c r="H8" s="3">
        <f>IF(Subcategories!H8&lt;&gt;"",Subcategories!H8/(1-Subcategories!H$64),"")</f>
        <v>1.3333333333333334E-2</v>
      </c>
      <c r="I8" s="3">
        <f>IF(Subcategories!I8&lt;&gt;"",Subcategories!I8/(1-Subcategories!I$64),"")</f>
        <v>3.2473734479465138E-2</v>
      </c>
      <c r="J8" s="3">
        <f>IF(Subcategories!J8&lt;&gt;"",Subcategories!J8/(1-Subcategories!J$64),"")</f>
        <v>1.5577190542420027E-2</v>
      </c>
      <c r="K8" s="3">
        <f>IF(Subcategories!K8&lt;&gt;"",Subcategories!K8/(1-Subcategories!K$64),"")</f>
        <v>2.6624902114330461E-2</v>
      </c>
      <c r="M8" s="3">
        <f t="shared" si="6"/>
        <v>7.2368421052631587E-3</v>
      </c>
      <c r="O8" s="6">
        <v>7</v>
      </c>
      <c r="P8" s="1" t="str">
        <f t="shared" si="0"/>
        <v>Institutional</v>
      </c>
      <c r="Q8" s="1" t="str">
        <f t="shared" si="0"/>
        <v>IntFora</v>
      </c>
      <c r="R8" s="6">
        <f t="shared" si="7"/>
        <v>2</v>
      </c>
      <c r="S8" s="6">
        <f t="shared" si="1"/>
        <v>1</v>
      </c>
      <c r="T8" s="6">
        <f t="shared" si="2"/>
        <v>1</v>
      </c>
      <c r="U8" s="6">
        <f t="shared" si="3"/>
        <v>3</v>
      </c>
      <c r="V8" s="6">
        <f t="shared" si="4"/>
        <v>2</v>
      </c>
      <c r="W8" s="6">
        <f t="shared" si="8"/>
        <v>2</v>
      </c>
      <c r="X8" s="6">
        <f t="shared" si="9"/>
        <v>4</v>
      </c>
      <c r="Y8" s="6">
        <f t="shared" si="10"/>
        <v>2</v>
      </c>
      <c r="Z8" s="6">
        <f t="shared" si="11"/>
        <v>4</v>
      </c>
    </row>
    <row r="9" spans="1:26" x14ac:dyDescent="0.55000000000000004">
      <c r="A9" s="1" t="str">
        <f>Subcategories!A9</f>
        <v>Institutional</v>
      </c>
      <c r="B9" s="1" t="str">
        <f>Subcategories!B9</f>
        <v>IntLaw</v>
      </c>
      <c r="C9" s="2">
        <f t="shared" si="5"/>
        <v>1.9794172238894472E-2</v>
      </c>
      <c r="D9" s="3">
        <f>IF(Subcategories!D9&lt;&gt;"",Subcategories!D9/(1-Subcategories!D$64),"")</f>
        <v>5.263157894736842E-3</v>
      </c>
      <c r="E9" s="3">
        <f>IF(Subcategories!E9&lt;&gt;"",Subcategories!E9/(1-Subcategories!E$64),"")</f>
        <v>1.0057471264367816E-2</v>
      </c>
      <c r="F9" s="3">
        <f>IF(Subcategories!F9&lt;&gt;"",Subcategories!F9/(1-Subcategories!F$64),"")</f>
        <v>2.105034722222222E-2</v>
      </c>
      <c r="G9" s="3">
        <f>IF(Subcategories!G9&lt;&gt;"",Subcategories!G9/(1-Subcategories!G$64),"")</f>
        <v>1.9652650822669104E-2</v>
      </c>
      <c r="H9" s="3">
        <f>IF(Subcategories!H9&lt;&gt;"",Subcategories!H9/(1-Subcategories!H$64),"")</f>
        <v>4.5128205128205132E-2</v>
      </c>
      <c r="I9" s="3">
        <f>IF(Subcategories!I9&lt;&gt;"",Subcategories!I9/(1-Subcategories!I$64),"")</f>
        <v>2.4832855778414518E-2</v>
      </c>
      <c r="J9" s="3">
        <f>IF(Subcategories!J9&lt;&gt;"",Subcategories!J9/(1-Subcategories!J$64),"")</f>
        <v>1.6968011126564674E-2</v>
      </c>
      <c r="K9" s="3">
        <f>IF(Subcategories!K9&lt;&gt;"",Subcategories!K9/(1-Subcategories!K$64),"")</f>
        <v>1.5400678673975465E-2</v>
      </c>
      <c r="M9" s="3">
        <f t="shared" si="6"/>
        <v>5.263157894736842E-3</v>
      </c>
      <c r="O9" s="6">
        <v>8</v>
      </c>
      <c r="P9" s="1" t="str">
        <f t="shared" si="0"/>
        <v>Institutional</v>
      </c>
      <c r="Q9" s="1" t="str">
        <f t="shared" si="0"/>
        <v>IntLaw</v>
      </c>
      <c r="R9" s="6">
        <f t="shared" si="7"/>
        <v>4</v>
      </c>
      <c r="S9" s="6">
        <f t="shared" si="1"/>
        <v>1</v>
      </c>
      <c r="T9" s="6">
        <f t="shared" si="2"/>
        <v>2</v>
      </c>
      <c r="U9" s="6">
        <f t="shared" si="3"/>
        <v>4</v>
      </c>
      <c r="V9" s="6">
        <f t="shared" si="4"/>
        <v>4</v>
      </c>
      <c r="W9" s="6">
        <f t="shared" si="8"/>
        <v>9</v>
      </c>
      <c r="X9" s="6">
        <f t="shared" si="9"/>
        <v>5</v>
      </c>
      <c r="Y9" s="6">
        <f t="shared" si="10"/>
        <v>3</v>
      </c>
      <c r="Z9" s="6">
        <f t="shared" si="11"/>
        <v>3</v>
      </c>
    </row>
    <row r="10" spans="1:26" x14ac:dyDescent="0.55000000000000004">
      <c r="A10" s="1" t="str">
        <f>Subcategories!A10</f>
        <v>Institutional</v>
      </c>
      <c r="B10" s="1" t="str">
        <f>Subcategories!B10</f>
        <v>Partners</v>
      </c>
      <c r="C10" s="2">
        <f t="shared" si="5"/>
        <v>2.3208028206060691E-2</v>
      </c>
      <c r="D10" s="3">
        <f>IF(Subcategories!D10&lt;&gt;"",Subcategories!D10/(1-Subcategories!D$64),"")</f>
        <v>1.425438596491228E-2</v>
      </c>
      <c r="E10" s="3">
        <f>IF(Subcategories!E10&lt;&gt;"",Subcategories!E10/(1-Subcategories!E$64),"")</f>
        <v>2.7777777777777776E-2</v>
      </c>
      <c r="F10" s="3">
        <f>IF(Subcategories!F10&lt;&gt;"",Subcategories!F10/(1-Subcategories!F$64),"")</f>
        <v>3.2877604166666664E-2</v>
      </c>
      <c r="G10" s="3">
        <f>IF(Subcategories!G10&lt;&gt;"",Subcategories!G10/(1-Subcategories!G$64),"")</f>
        <v>3.1535648994515539E-2</v>
      </c>
      <c r="H10" s="3">
        <f>IF(Subcategories!H10&lt;&gt;"",Subcategories!H10/(1-Subcategories!H$64),"")</f>
        <v>1.8461538461538463E-2</v>
      </c>
      <c r="I10" s="3">
        <f>IF(Subcategories!I10&lt;&gt;"",Subcategories!I10/(1-Subcategories!I$64),"")</f>
        <v>1.5281757402101241E-2</v>
      </c>
      <c r="J10" s="3">
        <f>IF(Subcategories!J10&lt;&gt;"",Subcategories!J10/(1-Subcategories!J$64),"")</f>
        <v>1.3630041724617525E-2</v>
      </c>
      <c r="K10" s="3">
        <f>IF(Subcategories!K10&lt;&gt;"",Subcategories!K10/(1-Subcategories!K$64),"")</f>
        <v>3.1845471156356046E-2</v>
      </c>
      <c r="M10" s="3">
        <f t="shared" si="6"/>
        <v>1.3630041724617525E-2</v>
      </c>
      <c r="O10" s="6">
        <v>9</v>
      </c>
      <c r="P10" s="1" t="str">
        <f t="shared" si="0"/>
        <v>Institutional</v>
      </c>
      <c r="Q10" s="1" t="str">
        <f t="shared" si="0"/>
        <v>Partners</v>
      </c>
      <c r="R10" s="6">
        <f t="shared" si="7"/>
        <v>2</v>
      </c>
      <c r="S10" s="6">
        <f t="shared" si="1"/>
        <v>1</v>
      </c>
      <c r="T10" s="6">
        <f t="shared" si="2"/>
        <v>2</v>
      </c>
      <c r="U10" s="6">
        <f t="shared" si="3"/>
        <v>2</v>
      </c>
      <c r="V10" s="6">
        <f t="shared" si="4"/>
        <v>2</v>
      </c>
      <c r="W10" s="6">
        <f t="shared" si="8"/>
        <v>1</v>
      </c>
      <c r="X10" s="6">
        <f t="shared" si="9"/>
        <v>1</v>
      </c>
      <c r="Y10" s="6">
        <f t="shared" si="10"/>
        <v>1</v>
      </c>
      <c r="Z10" s="6">
        <f t="shared" si="11"/>
        <v>2</v>
      </c>
    </row>
    <row r="11" spans="1:26" x14ac:dyDescent="0.55000000000000004">
      <c r="A11" s="1" t="str">
        <f>Subcategories!A11</f>
        <v>Institutional</v>
      </c>
      <c r="B11" s="1" t="str">
        <f>Subcategories!B11</f>
        <v>LawEnforce</v>
      </c>
      <c r="C11" s="2">
        <f t="shared" si="5"/>
        <v>8.6201467849894558E-3</v>
      </c>
      <c r="D11" s="3">
        <f>IF(Subcategories!D11&lt;&gt;"",Subcategories!D11/(1-Subcategories!D$64),"")</f>
        <v>1.1842105263157893E-2</v>
      </c>
      <c r="E11" s="3">
        <f>IF(Subcategories!E11&lt;&gt;"",Subcategories!E11/(1-Subcategories!E$64),"")</f>
        <v>1.0536398467432949E-2</v>
      </c>
      <c r="F11" s="3">
        <f>IF(Subcategories!F11&lt;&gt;"",Subcategories!F11/(1-Subcategories!F$64),"")</f>
        <v>8.6805555555555542E-3</v>
      </c>
      <c r="G11" s="3">
        <f>IF(Subcategories!G11&lt;&gt;"",Subcategories!G11/(1-Subcategories!G$64),"")</f>
        <v>1.3711151736745886E-2</v>
      </c>
      <c r="H11" s="3">
        <f>IF(Subcategories!H11&lt;&gt;"",Subcategories!H11/(1-Subcategories!H$64),"")</f>
        <v>4.1025641025641034E-3</v>
      </c>
      <c r="I11" s="3">
        <f>IF(Subcategories!I11&lt;&gt;"",Subcategories!I11/(1-Subcategories!I$64),"")</f>
        <v>1.1461318051575931E-2</v>
      </c>
      <c r="J11" s="3">
        <f>IF(Subcategories!J11&lt;&gt;"",Subcategories!J11/(1-Subcategories!J$64),"")</f>
        <v>4.4506258692628654E-3</v>
      </c>
      <c r="K11" s="3">
        <f>IF(Subcategories!K11&lt;&gt;"",Subcategories!K11/(1-Subcategories!K$64),"")</f>
        <v>4.1764552336204649E-3</v>
      </c>
      <c r="M11" s="3">
        <f t="shared" si="6"/>
        <v>4.1025641025641034E-3</v>
      </c>
      <c r="O11" s="6">
        <v>10</v>
      </c>
      <c r="P11" s="1" t="str">
        <f t="shared" si="0"/>
        <v>Institutional</v>
      </c>
      <c r="Q11" s="1" t="str">
        <f t="shared" si="0"/>
        <v>LawEnforce</v>
      </c>
      <c r="R11" s="6">
        <f t="shared" si="7"/>
        <v>2</v>
      </c>
      <c r="S11" s="6">
        <f t="shared" si="1"/>
        <v>3</v>
      </c>
      <c r="T11" s="6">
        <f t="shared" si="2"/>
        <v>3</v>
      </c>
      <c r="U11" s="6">
        <f t="shared" si="3"/>
        <v>2</v>
      </c>
      <c r="V11" s="6">
        <f t="shared" si="4"/>
        <v>3</v>
      </c>
      <c r="W11" s="6">
        <f t="shared" si="8"/>
        <v>1</v>
      </c>
      <c r="X11" s="6">
        <f t="shared" si="9"/>
        <v>3</v>
      </c>
      <c r="Y11" s="6">
        <f t="shared" si="10"/>
        <v>1</v>
      </c>
      <c r="Z11" s="6">
        <f t="shared" si="11"/>
        <v>1</v>
      </c>
    </row>
    <row r="12" spans="1:26" x14ac:dyDescent="0.55000000000000004">
      <c r="A12" s="1" t="str">
        <f>Subcategories!A12</f>
        <v>Institutional</v>
      </c>
      <c r="B12" s="1" t="str">
        <f>Subcategories!B12</f>
        <v>Policy</v>
      </c>
      <c r="C12" s="2">
        <f t="shared" si="5"/>
        <v>3.0203964884068589E-2</v>
      </c>
      <c r="D12" s="3">
        <f>IF(Subcategories!D12&lt;&gt;"",Subcategories!D12/(1-Subcategories!D$64),"")</f>
        <v>2.3684210526315787E-2</v>
      </c>
      <c r="E12" s="3">
        <f>IF(Subcategories!E12&lt;&gt;"",Subcategories!E12/(1-Subcategories!E$64),"")</f>
        <v>2.0593869731800767E-2</v>
      </c>
      <c r="F12" s="3">
        <f>IF(Subcategories!F12&lt;&gt;"",Subcategories!F12/(1-Subcategories!F$64),"")</f>
        <v>2.7235243055555552E-2</v>
      </c>
      <c r="G12" s="3">
        <f>IF(Subcategories!G12&lt;&gt;"",Subcategories!G12/(1-Subcategories!G$64),"")</f>
        <v>5.1188299817184646E-2</v>
      </c>
      <c r="H12" s="3">
        <f>IF(Subcategories!H12&lt;&gt;"",Subcategories!H12/(1-Subcategories!H$64),"")</f>
        <v>2.0512820512820516E-2</v>
      </c>
      <c r="I12" s="3">
        <f>IF(Subcategories!I12&lt;&gt;"",Subcategories!I12/(1-Subcategories!I$64),"")</f>
        <v>3.6294173829990443E-2</v>
      </c>
      <c r="J12" s="3">
        <f>IF(Subcategories!J12&lt;&gt;"",Subcategories!J12/(1-Subcategories!J$64),"")</f>
        <v>3.8108484005563284E-2</v>
      </c>
      <c r="K12" s="3">
        <f>IF(Subcategories!K12&lt;&gt;"",Subcategories!K12/(1-Subcategories!K$64),"")</f>
        <v>2.4014617593317675E-2</v>
      </c>
      <c r="M12" s="3">
        <f t="shared" si="6"/>
        <v>2.0512820512820516E-2</v>
      </c>
      <c r="O12" s="6">
        <v>11</v>
      </c>
      <c r="P12" s="1" t="str">
        <f t="shared" si="0"/>
        <v>Institutional</v>
      </c>
      <c r="Q12" s="1" t="str">
        <f t="shared" si="0"/>
        <v>Policy</v>
      </c>
      <c r="R12" s="6">
        <f t="shared" si="7"/>
        <v>1</v>
      </c>
      <c r="S12" s="6">
        <f t="shared" si="1"/>
        <v>1</v>
      </c>
      <c r="T12" s="6">
        <f t="shared" si="2"/>
        <v>1</v>
      </c>
      <c r="U12" s="6">
        <f t="shared" si="3"/>
        <v>1</v>
      </c>
      <c r="V12" s="6">
        <f t="shared" si="4"/>
        <v>2</v>
      </c>
      <c r="W12" s="6">
        <f t="shared" si="8"/>
        <v>1</v>
      </c>
      <c r="X12" s="6">
        <f t="shared" si="9"/>
        <v>2</v>
      </c>
      <c r="Y12" s="6">
        <f t="shared" si="10"/>
        <v>2</v>
      </c>
      <c r="Z12" s="6">
        <f t="shared" si="11"/>
        <v>1</v>
      </c>
    </row>
    <row r="13" spans="1:26" x14ac:dyDescent="0.55000000000000004">
      <c r="A13" s="1" t="str">
        <f>Subcategories!A13</f>
        <v>National</v>
      </c>
      <c r="B13" s="1" t="str">
        <f>Subcategories!B13</f>
        <v>Country</v>
      </c>
      <c r="C13" s="2">
        <f t="shared" si="5"/>
        <v>3.3373497333016915E-2</v>
      </c>
      <c r="D13" s="3">
        <f>IF(Subcategories!D13&lt;&gt;"",Subcategories!D13/(1-Subcategories!D$64),"")</f>
        <v>4.5394736842105265E-2</v>
      </c>
      <c r="E13" s="3">
        <f>IF(Subcategories!E13&lt;&gt;"",Subcategories!E13/(1-Subcategories!E$64),"")</f>
        <v>8.3333333333333343E-2</v>
      </c>
      <c r="F13" s="3">
        <f>IF(Subcategories!F13&lt;&gt;"",Subcategories!F13/(1-Subcategories!F$64),"")</f>
        <v>1.7361111111111108E-2</v>
      </c>
      <c r="G13" s="3">
        <f>IF(Subcategories!G13&lt;&gt;"",Subcategories!G13/(1-Subcategories!G$64),"")</f>
        <v>2.4680073126142593E-2</v>
      </c>
      <c r="H13" s="3">
        <f>IF(Subcategories!H13&lt;&gt;"",Subcategories!H13/(1-Subcategories!H$64),"")</f>
        <v>2.0512820512820516E-2</v>
      </c>
      <c r="I13" s="3">
        <f>IF(Subcategories!I13&lt;&gt;"",Subcategories!I13/(1-Subcategories!I$64),"")</f>
        <v>1.9102196752626551E-3</v>
      </c>
      <c r="J13" s="3">
        <f>IF(Subcategories!J13&lt;&gt;"",Subcategories!J13/(1-Subcategories!J$64),"")</f>
        <v>2.4200278164116826E-2</v>
      </c>
      <c r="K13" s="3">
        <f>IF(Subcategories!K13&lt;&gt;"",Subcategories!K13/(1-Subcategories!K$64),"")</f>
        <v>4.9595405899243022E-2</v>
      </c>
      <c r="M13" s="3">
        <f t="shared" si="6"/>
        <v>1.9102196752626551E-3</v>
      </c>
      <c r="O13" s="6">
        <v>12</v>
      </c>
      <c r="P13" s="1" t="str">
        <f t="shared" si="0"/>
        <v>National</v>
      </c>
      <c r="Q13" s="1" t="str">
        <f t="shared" si="0"/>
        <v>Country</v>
      </c>
      <c r="R13" s="6">
        <f t="shared" si="7"/>
        <v>18</v>
      </c>
      <c r="S13" s="6">
        <f t="shared" si="1"/>
        <v>24</v>
      </c>
      <c r="T13" s="6">
        <f t="shared" si="2"/>
        <v>44</v>
      </c>
      <c r="U13" s="6">
        <f t="shared" si="3"/>
        <v>9</v>
      </c>
      <c r="V13" s="6">
        <f t="shared" si="4"/>
        <v>13</v>
      </c>
      <c r="W13" s="6">
        <f t="shared" si="8"/>
        <v>11</v>
      </c>
      <c r="X13" s="6">
        <f t="shared" si="9"/>
        <v>1</v>
      </c>
      <c r="Y13" s="6">
        <f t="shared" si="10"/>
        <v>13</v>
      </c>
      <c r="Z13" s="6">
        <f t="shared" si="11"/>
        <v>26</v>
      </c>
    </row>
    <row r="14" spans="1:26" x14ac:dyDescent="0.55000000000000004">
      <c r="A14" s="1" t="str">
        <f>Subcategories!A14</f>
        <v>National</v>
      </c>
      <c r="B14" s="1" t="str">
        <f>Subcategories!B14</f>
        <v>Nation</v>
      </c>
      <c r="C14" s="2">
        <f t="shared" si="5"/>
        <v>4.7609839501672975E-2</v>
      </c>
      <c r="D14" s="3">
        <f>IF(Subcategories!D14&lt;&gt;"",Subcategories!D14/(1-Subcategories!D$64),"")</f>
        <v>1.9517543859649124E-2</v>
      </c>
      <c r="E14" s="3">
        <f>IF(Subcategories!E14&lt;&gt;"",Subcategories!E14/(1-Subcategories!E$64),"")</f>
        <v>3.2088122605363985E-2</v>
      </c>
      <c r="F14" s="3">
        <f>IF(Subcategories!F14&lt;&gt;"",Subcategories!F14/(1-Subcategories!F$64),"")</f>
        <v>4.6549479166666664E-2</v>
      </c>
      <c r="G14" s="3">
        <f>IF(Subcategories!G14&lt;&gt;"",Subcategories!G14/(1-Subcategories!G$64),"")</f>
        <v>5.758683729433272E-2</v>
      </c>
      <c r="H14" s="3">
        <f>IF(Subcategories!H14&lt;&gt;"",Subcategories!H14/(1-Subcategories!H$64),"")</f>
        <v>5.3333333333333337E-2</v>
      </c>
      <c r="I14" s="3">
        <f>IF(Subcategories!I14&lt;&gt;"",Subcategories!I14/(1-Subcategories!I$64),"")</f>
        <v>5.253104106972302E-2</v>
      </c>
      <c r="J14" s="3">
        <f>IF(Subcategories!J14&lt;&gt;"",Subcategories!J14/(1-Subcategories!J$64),"")</f>
        <v>5.4798331015299025E-2</v>
      </c>
      <c r="K14" s="3">
        <f>IF(Subcategories!K14&lt;&gt;"",Subcategories!K14/(1-Subcategories!K$64),"")</f>
        <v>6.4474027669015929E-2</v>
      </c>
      <c r="M14" s="3">
        <f t="shared" si="6"/>
        <v>1.9517543859649124E-2</v>
      </c>
      <c r="O14" s="6">
        <v>13</v>
      </c>
      <c r="P14" s="1" t="str">
        <f t="shared" si="0"/>
        <v>National</v>
      </c>
      <c r="Q14" s="1" t="str">
        <f t="shared" si="0"/>
        <v>Nation</v>
      </c>
      <c r="R14" s="6">
        <f t="shared" si="7"/>
        <v>3</v>
      </c>
      <c r="S14" s="6">
        <f t="shared" si="1"/>
        <v>1</v>
      </c>
      <c r="T14" s="6">
        <f t="shared" si="2"/>
        <v>2</v>
      </c>
      <c r="U14" s="6">
        <f t="shared" si="3"/>
        <v>2</v>
      </c>
      <c r="V14" s="6">
        <f t="shared" si="4"/>
        <v>3</v>
      </c>
      <c r="W14" s="6">
        <f t="shared" si="8"/>
        <v>3</v>
      </c>
      <c r="X14" s="6">
        <f t="shared" si="9"/>
        <v>3</v>
      </c>
      <c r="Y14" s="6">
        <f t="shared" si="10"/>
        <v>3</v>
      </c>
      <c r="Z14" s="6">
        <f t="shared" si="11"/>
        <v>3</v>
      </c>
    </row>
    <row r="15" spans="1:26" x14ac:dyDescent="0.55000000000000004">
      <c r="A15" s="1" t="str">
        <f>Subcategories!A15</f>
        <v>Objectives</v>
      </c>
      <c r="B15" s="1" t="str">
        <f>Subcategories!B15</f>
        <v>Assessment</v>
      </c>
      <c r="C15" s="2">
        <f t="shared" si="5"/>
        <v>4.3335444037080957E-2</v>
      </c>
      <c r="D15" s="3">
        <f>IF(Subcategories!D15&lt;&gt;"",Subcategories!D15/(1-Subcategories!D$64),"")</f>
        <v>3.5745614035087719E-2</v>
      </c>
      <c r="E15" s="3">
        <f>IF(Subcategories!E15&lt;&gt;"",Subcategories!E15/(1-Subcategories!E$64),"")</f>
        <v>2.0593869731800767E-2</v>
      </c>
      <c r="F15" s="3">
        <f>IF(Subcategories!F15&lt;&gt;"",Subcategories!F15/(1-Subcategories!F$64),"")</f>
        <v>4.1558159722222224E-2</v>
      </c>
      <c r="G15" s="3">
        <f>IF(Subcategories!G15&lt;&gt;"",Subcategories!G15/(1-Subcategories!G$64),"")</f>
        <v>5.3016453382084099E-2</v>
      </c>
      <c r="H15" s="3">
        <f>IF(Subcategories!H15&lt;&gt;"",Subcategories!H15/(1-Subcategories!H$64),"")</f>
        <v>3.5897435897435902E-2</v>
      </c>
      <c r="I15" s="3">
        <f>IF(Subcategories!I15&lt;&gt;"",Subcategories!I15/(1-Subcategories!I$64),"")</f>
        <v>8.5004775549188144E-2</v>
      </c>
      <c r="J15" s="3">
        <f>IF(Subcategories!J15&lt;&gt;"",Subcategories!J15/(1-Subcategories!J$64),"")</f>
        <v>5.0069541029207236E-2</v>
      </c>
      <c r="K15" s="3">
        <f>IF(Subcategories!K15&lt;&gt;"",Subcategories!K15/(1-Subcategories!K$64),"")</f>
        <v>2.4797702949621511E-2</v>
      </c>
      <c r="M15" s="3">
        <f t="shared" si="6"/>
        <v>2.0593869731800767E-2</v>
      </c>
      <c r="O15" s="6">
        <v>14</v>
      </c>
      <c r="P15" s="1" t="str">
        <f t="shared" si="0"/>
        <v>Objectives</v>
      </c>
      <c r="Q15" s="1" t="str">
        <f t="shared" si="0"/>
        <v>Assessment</v>
      </c>
      <c r="R15" s="6">
        <f t="shared" si="7"/>
        <v>2</v>
      </c>
      <c r="S15" s="6">
        <f t="shared" si="1"/>
        <v>2</v>
      </c>
      <c r="T15" s="6">
        <f t="shared" si="2"/>
        <v>1</v>
      </c>
      <c r="U15" s="6">
        <f t="shared" si="3"/>
        <v>2</v>
      </c>
      <c r="V15" s="6">
        <f t="shared" si="4"/>
        <v>3</v>
      </c>
      <c r="W15" s="6">
        <f t="shared" si="8"/>
        <v>2</v>
      </c>
      <c r="X15" s="6">
        <f t="shared" si="9"/>
        <v>4</v>
      </c>
      <c r="Y15" s="6">
        <f t="shared" si="10"/>
        <v>2</v>
      </c>
      <c r="Z15" s="6">
        <f t="shared" si="11"/>
        <v>1</v>
      </c>
    </row>
    <row r="16" spans="1:26" x14ac:dyDescent="0.55000000000000004">
      <c r="A16" s="1" t="str">
        <f>Subcategories!A16</f>
        <v>Objectives</v>
      </c>
      <c r="B16" s="1" t="str">
        <f>Subcategories!B16</f>
        <v>Capabilities</v>
      </c>
      <c r="C16" s="2">
        <f t="shared" si="5"/>
        <v>3.6592557968232145E-2</v>
      </c>
      <c r="D16" s="3">
        <f>IF(Subcategories!D16&lt;&gt;"",Subcategories!D16/(1-Subcategories!D$64),"")</f>
        <v>4.4736842105263158E-2</v>
      </c>
      <c r="E16" s="3">
        <f>IF(Subcategories!E16&lt;&gt;"",Subcategories!E16/(1-Subcategories!E$64),"")</f>
        <v>3.017241379310345E-2</v>
      </c>
      <c r="F16" s="3">
        <f>IF(Subcategories!F16&lt;&gt;"",Subcategories!F16/(1-Subcategories!F$64),"")</f>
        <v>3.1358506944444441E-2</v>
      </c>
      <c r="G16" s="3">
        <f>IF(Subcategories!G16&lt;&gt;"",Subcategories!G16/(1-Subcategories!G$64),"")</f>
        <v>3.793418647166362E-2</v>
      </c>
      <c r="H16" s="3">
        <f>IF(Subcategories!H16&lt;&gt;"",Subcategories!H16/(1-Subcategories!H$64),"")</f>
        <v>2.0512820512820516E-2</v>
      </c>
      <c r="I16" s="3">
        <f>IF(Subcategories!I16&lt;&gt;"",Subcategories!I16/(1-Subcategories!I$64),"")</f>
        <v>7.1633237822349566E-2</v>
      </c>
      <c r="J16" s="3">
        <f>IF(Subcategories!J16&lt;&gt;"",Subcategories!J16/(1-Subcategories!J$64),"")</f>
        <v>2.5591098748261473E-2</v>
      </c>
      <c r="K16" s="3">
        <f>IF(Subcategories!K16&lt;&gt;"",Subcategories!K16/(1-Subcategories!K$64),"")</f>
        <v>3.080135734795093E-2</v>
      </c>
      <c r="M16" s="3">
        <f t="shared" si="6"/>
        <v>2.0512820512820516E-2</v>
      </c>
      <c r="O16" s="6">
        <v>15</v>
      </c>
      <c r="P16" s="1" t="str">
        <f t="shared" si="0"/>
        <v>Objectives</v>
      </c>
      <c r="Q16" s="1" t="str">
        <f t="shared" si="0"/>
        <v>Capabilities</v>
      </c>
      <c r="R16" s="6">
        <f t="shared" si="7"/>
        <v>2</v>
      </c>
      <c r="S16" s="6">
        <f t="shared" si="1"/>
        <v>2</v>
      </c>
      <c r="T16" s="6">
        <f t="shared" si="2"/>
        <v>1</v>
      </c>
      <c r="U16" s="6">
        <f t="shared" si="3"/>
        <v>2</v>
      </c>
      <c r="V16" s="6">
        <f t="shared" si="4"/>
        <v>2</v>
      </c>
      <c r="W16" s="6">
        <f t="shared" si="8"/>
        <v>1</v>
      </c>
      <c r="X16" s="6">
        <f t="shared" si="9"/>
        <v>3</v>
      </c>
      <c r="Y16" s="6">
        <f t="shared" si="10"/>
        <v>1</v>
      </c>
      <c r="Z16" s="6">
        <f t="shared" si="11"/>
        <v>2</v>
      </c>
    </row>
    <row r="17" spans="1:26" x14ac:dyDescent="0.55000000000000004">
      <c r="A17" s="1" t="str">
        <f>Subcategories!A17</f>
        <v>Objectives</v>
      </c>
      <c r="B17" s="1" t="str">
        <f>Subcategories!B17</f>
        <v>Education</v>
      </c>
      <c r="C17" s="2">
        <f t="shared" si="5"/>
        <v>2.4082765876086331E-2</v>
      </c>
      <c r="D17" s="3">
        <f>IF(Subcategories!D17&lt;&gt;"",Subcategories!D17/(1-Subcategories!D$64),"")</f>
        <v>1.7763157894736842E-2</v>
      </c>
      <c r="E17" s="3">
        <f>IF(Subcategories!E17&lt;&gt;"",Subcategories!E17/(1-Subcategories!E$64),"")</f>
        <v>2.0114942528735632E-2</v>
      </c>
      <c r="F17" s="3">
        <f>IF(Subcategories!F17&lt;&gt;"",Subcategories!F17/(1-Subcategories!F$64),"")</f>
        <v>1.909722222222222E-2</v>
      </c>
      <c r="G17" s="3">
        <f>IF(Subcategories!G17&lt;&gt;"",Subcategories!G17/(1-Subcategories!G$64),"")</f>
        <v>2.3765996343692867E-2</v>
      </c>
      <c r="H17" s="3">
        <f>IF(Subcategories!H17&lt;&gt;"",Subcategories!H17/(1-Subcategories!H$64),"")</f>
        <v>1.0256410256410258E-2</v>
      </c>
      <c r="I17" s="3">
        <f>IF(Subcategories!I17&lt;&gt;"",Subcategories!I17/(1-Subcategories!I$64),"")</f>
        <v>3.0563514804202482E-2</v>
      </c>
      <c r="J17" s="3">
        <f>IF(Subcategories!J17&lt;&gt;"",Subcategories!J17/(1-Subcategories!J$64),"")</f>
        <v>3.9777468706536853E-2</v>
      </c>
      <c r="K17" s="3">
        <f>IF(Subcategories!K17&lt;&gt;"",Subcategories!K17/(1-Subcategories!K$64),"")</f>
        <v>3.1323414252153486E-2</v>
      </c>
      <c r="M17" s="3">
        <f t="shared" si="6"/>
        <v>1.0256410256410258E-2</v>
      </c>
      <c r="O17" s="6">
        <v>16</v>
      </c>
      <c r="P17" s="1" t="str">
        <f t="shared" si="0"/>
        <v>Objectives</v>
      </c>
      <c r="Q17" s="1" t="str">
        <f t="shared" si="0"/>
        <v>Education</v>
      </c>
      <c r="R17" s="6">
        <f t="shared" si="7"/>
        <v>2</v>
      </c>
      <c r="S17" s="6">
        <f t="shared" si="1"/>
        <v>2</v>
      </c>
      <c r="T17" s="6">
        <f t="shared" si="2"/>
        <v>2</v>
      </c>
      <c r="U17" s="6">
        <f t="shared" si="3"/>
        <v>2</v>
      </c>
      <c r="V17" s="6">
        <f t="shared" si="4"/>
        <v>2</v>
      </c>
      <c r="W17" s="6">
        <f t="shared" si="8"/>
        <v>1</v>
      </c>
      <c r="X17" s="6">
        <f t="shared" si="9"/>
        <v>3</v>
      </c>
      <c r="Y17" s="6">
        <f t="shared" si="10"/>
        <v>4</v>
      </c>
      <c r="Z17" s="6">
        <f t="shared" si="11"/>
        <v>3</v>
      </c>
    </row>
    <row r="18" spans="1:26" x14ac:dyDescent="0.55000000000000004">
      <c r="A18" s="1" t="str">
        <f>Subcategories!A18</f>
        <v>Objectives</v>
      </c>
      <c r="B18" s="1" t="str">
        <f>Subcategories!B18</f>
        <v>Innovation</v>
      </c>
      <c r="C18" s="2">
        <f t="shared" si="5"/>
        <v>2.1312504101988879E-2</v>
      </c>
      <c r="D18" s="3">
        <f>IF(Subcategories!D18&lt;&gt;"",Subcategories!D18/(1-Subcategories!D$64),"")</f>
        <v>1.9298245614035089E-2</v>
      </c>
      <c r="E18" s="3">
        <f>IF(Subcategories!E18&lt;&gt;"",Subcategories!E18/(1-Subcategories!E$64),"")</f>
        <v>2.1072796934865898E-2</v>
      </c>
      <c r="F18" s="3">
        <f>IF(Subcategories!F18&lt;&gt;"",Subcategories!F18/(1-Subcategories!F$64),"")</f>
        <v>1.3020833333333334E-2</v>
      </c>
      <c r="G18" s="3">
        <f>IF(Subcategories!G18&lt;&gt;"",Subcategories!G18/(1-Subcategories!G$64),"")</f>
        <v>1.5996343692870198E-2</v>
      </c>
      <c r="H18" s="3">
        <f>IF(Subcategories!H18&lt;&gt;"",Subcategories!H18/(1-Subcategories!H$64),"")</f>
        <v>1.5384615384615387E-2</v>
      </c>
      <c r="I18" s="3">
        <f>IF(Subcategories!I18&lt;&gt;"",Subcategories!I18/(1-Subcategories!I$64),"")</f>
        <v>3.4383954154727794E-2</v>
      </c>
      <c r="J18" s="3">
        <f>IF(Subcategories!J18&lt;&gt;"",Subcategories!J18/(1-Subcategories!J$64),"")</f>
        <v>2.8372739916550763E-2</v>
      </c>
      <c r="K18" s="3">
        <f>IF(Subcategories!K18&lt;&gt;"",Subcategories!K18/(1-Subcategories!K$64),"")</f>
        <v>2.2970503784912558E-2</v>
      </c>
      <c r="M18" s="3">
        <f t="shared" si="6"/>
        <v>1.3020833333333334E-2</v>
      </c>
      <c r="O18" s="6">
        <v>17</v>
      </c>
      <c r="P18" s="1" t="str">
        <f t="shared" si="0"/>
        <v>Objectives</v>
      </c>
      <c r="Q18" s="1" t="str">
        <f t="shared" si="0"/>
        <v>Innovation</v>
      </c>
      <c r="R18" s="6">
        <f t="shared" si="7"/>
        <v>2</v>
      </c>
      <c r="S18" s="6">
        <f t="shared" si="1"/>
        <v>1</v>
      </c>
      <c r="T18" s="6">
        <f t="shared" si="2"/>
        <v>2</v>
      </c>
      <c r="U18" s="6">
        <f t="shared" si="3"/>
        <v>1</v>
      </c>
      <c r="V18" s="6">
        <f t="shared" si="4"/>
        <v>1</v>
      </c>
      <c r="W18" s="6">
        <f t="shared" si="8"/>
        <v>1</v>
      </c>
      <c r="X18" s="6">
        <f t="shared" si="9"/>
        <v>3</v>
      </c>
      <c r="Y18" s="6">
        <f t="shared" si="10"/>
        <v>2</v>
      </c>
      <c r="Z18" s="6">
        <f t="shared" si="11"/>
        <v>2</v>
      </c>
    </row>
    <row r="19" spans="1:26" x14ac:dyDescent="0.55000000000000004">
      <c r="A19" s="1" t="str">
        <f>Subcategories!A19</f>
        <v>Objectives</v>
      </c>
      <c r="B19" s="1" t="str">
        <f>Subcategories!B19</f>
        <v>Intelligence</v>
      </c>
      <c r="C19" s="2">
        <f t="shared" si="5"/>
        <v>8.2837310989164071E-3</v>
      </c>
      <c r="D19" s="3">
        <f>IF(Subcategories!D19&lt;&gt;"",Subcategories!D19/(1-Subcategories!D$64),"")</f>
        <v>6.3596491228070174E-3</v>
      </c>
      <c r="E19" s="3">
        <f>IF(Subcategories!E19&lt;&gt;"",Subcategories!E19/(1-Subcategories!E$64),"")</f>
        <v>7.6628352490421461E-3</v>
      </c>
      <c r="F19" s="3">
        <f>IF(Subcategories!F19&lt;&gt;"",Subcategories!F19/(1-Subcategories!F$64),"")</f>
        <v>1.5950520833333332E-2</v>
      </c>
      <c r="G19" s="3">
        <f>IF(Subcategories!G19&lt;&gt;"",Subcategories!G19/(1-Subcategories!G$64),"")</f>
        <v>5.9414990859232167E-3</v>
      </c>
      <c r="H19" s="3">
        <f>IF(Subcategories!H19&lt;&gt;"",Subcategories!H19/(1-Subcategories!H$64),"")</f>
        <v>3.0769230769230774E-3</v>
      </c>
      <c r="I19" s="3">
        <f>IF(Subcategories!I19&lt;&gt;"",Subcategories!I19/(1-Subcategories!I$64),"")</f>
        <v>1.7191977077363897E-2</v>
      </c>
      <c r="J19" s="3">
        <f>IF(Subcategories!J19&lt;&gt;"",Subcategories!J19/(1-Subcategories!J$64),"")</f>
        <v>6.954102920723227E-3</v>
      </c>
      <c r="K19" s="3">
        <f>IF(Subcategories!K19&lt;&gt;"",Subcategories!K19/(1-Subcategories!K$64),"")</f>
        <v>3.1323414252153485E-3</v>
      </c>
      <c r="M19" s="3">
        <f t="shared" si="6"/>
        <v>3.0769230769230774E-3</v>
      </c>
      <c r="O19" s="6">
        <v>18</v>
      </c>
      <c r="P19" s="1" t="str">
        <f t="shared" si="0"/>
        <v>Objectives</v>
      </c>
      <c r="Q19" s="1" t="str">
        <f t="shared" si="0"/>
        <v>Intelligence</v>
      </c>
      <c r="R19" s="6">
        <f t="shared" si="7"/>
        <v>3</v>
      </c>
      <c r="S19" s="6">
        <f t="shared" si="1"/>
        <v>2</v>
      </c>
      <c r="T19" s="6">
        <f t="shared" si="2"/>
        <v>2</v>
      </c>
      <c r="U19" s="6">
        <f t="shared" si="3"/>
        <v>5</v>
      </c>
      <c r="V19" s="6">
        <f t="shared" si="4"/>
        <v>2</v>
      </c>
      <c r="W19" s="6">
        <f t="shared" si="8"/>
        <v>1</v>
      </c>
      <c r="X19" s="6">
        <f t="shared" si="9"/>
        <v>6</v>
      </c>
      <c r="Y19" s="6">
        <f t="shared" si="10"/>
        <v>2</v>
      </c>
      <c r="Z19" s="6">
        <f t="shared" si="11"/>
        <v>1</v>
      </c>
    </row>
    <row r="20" spans="1:26" x14ac:dyDescent="0.55000000000000004">
      <c r="A20" s="1" t="str">
        <f>Subcategories!A20</f>
        <v>Objectives</v>
      </c>
      <c r="B20" s="1" t="str">
        <f>Subcategories!B20</f>
        <v>Interests</v>
      </c>
      <c r="C20" s="2">
        <f t="shared" si="5"/>
        <v>1.4972683212396046E-2</v>
      </c>
      <c r="D20" s="3">
        <f>IF(Subcategories!D20&lt;&gt;"",Subcategories!D20/(1-Subcategories!D$64),"")</f>
        <v>1.2280701754385965E-2</v>
      </c>
      <c r="E20" s="3">
        <f>IF(Subcategories!E20&lt;&gt;"",Subcategories!E20/(1-Subcategories!E$64),"")</f>
        <v>1.0536398467432949E-2</v>
      </c>
      <c r="F20" s="3">
        <f>IF(Subcategories!F20&lt;&gt;"",Subcategories!F20/(1-Subcategories!F$64),"")</f>
        <v>8.1380208333333322E-3</v>
      </c>
      <c r="G20" s="3">
        <f>IF(Subcategories!G20&lt;&gt;"",Subcategories!G20/(1-Subcategories!G$64),"")</f>
        <v>1.5082266910420474E-2</v>
      </c>
      <c r="H20" s="3">
        <f>IF(Subcategories!H20&lt;&gt;"",Subcategories!H20/(1-Subcategories!H$64),"")</f>
        <v>6.2564102564102581E-2</v>
      </c>
      <c r="I20" s="3">
        <f>IF(Subcategories!I20&lt;&gt;"",Subcategories!I20/(1-Subcategories!I$64),"")</f>
        <v>2.8653295128939827E-3</v>
      </c>
      <c r="J20" s="3">
        <f>IF(Subcategories!J20&lt;&gt;"",Subcategories!J20/(1-Subcategories!J$64),"")</f>
        <v>3.6161335187760778E-3</v>
      </c>
      <c r="K20" s="3">
        <f>IF(Subcategories!K20&lt;&gt;"",Subcategories!K20/(1-Subcategories!K$64),"")</f>
        <v>4.6985121378230231E-3</v>
      </c>
      <c r="M20" s="3">
        <f t="shared" si="6"/>
        <v>2.8653295128939827E-3</v>
      </c>
      <c r="O20" s="6">
        <v>19</v>
      </c>
      <c r="P20" s="1" t="str">
        <f t="shared" si="0"/>
        <v>Objectives</v>
      </c>
      <c r="Q20" s="1" t="str">
        <f t="shared" si="0"/>
        <v>Interests</v>
      </c>
      <c r="R20" s="6">
        <f t="shared" si="7"/>
        <v>5</v>
      </c>
      <c r="S20" s="6">
        <f t="shared" si="1"/>
        <v>4</v>
      </c>
      <c r="T20" s="6">
        <f t="shared" si="2"/>
        <v>4</v>
      </c>
      <c r="U20" s="6">
        <f t="shared" si="3"/>
        <v>3</v>
      </c>
      <c r="V20" s="6">
        <f t="shared" si="4"/>
        <v>5</v>
      </c>
      <c r="W20" s="6">
        <f t="shared" si="8"/>
        <v>22</v>
      </c>
      <c r="X20" s="6">
        <f t="shared" si="9"/>
        <v>1</v>
      </c>
      <c r="Y20" s="6">
        <f t="shared" si="10"/>
        <v>1</v>
      </c>
      <c r="Z20" s="6">
        <f t="shared" si="11"/>
        <v>2</v>
      </c>
    </row>
    <row r="21" spans="1:26" x14ac:dyDescent="0.55000000000000004">
      <c r="A21" s="1" t="str">
        <f>Subcategories!A21</f>
        <v>Objectives</v>
      </c>
      <c r="B21" s="1" t="str">
        <f>Subcategories!B21</f>
        <v>Market</v>
      </c>
      <c r="C21" s="2">
        <f t="shared" si="5"/>
        <v>1.6798090369195773E-2</v>
      </c>
      <c r="D21" s="3">
        <f>IF(Subcategories!D21&lt;&gt;"",Subcategories!D21/(1-Subcategories!D$64),"")</f>
        <v>1.732456140350877E-2</v>
      </c>
      <c r="E21" s="3">
        <f>IF(Subcategories!E21&lt;&gt;"",Subcategories!E21/(1-Subcategories!E$64),"")</f>
        <v>2.2030651340996171E-2</v>
      </c>
      <c r="F21" s="3">
        <f>IF(Subcategories!F21&lt;&gt;"",Subcategories!F21/(1-Subcategories!F$64),"")</f>
        <v>2.1809895833333332E-2</v>
      </c>
      <c r="G21" s="3">
        <f>IF(Subcategories!G21&lt;&gt;"",Subcategories!G21/(1-Subcategories!G$64),"")</f>
        <v>1.1882998171846433E-2</v>
      </c>
      <c r="H21" s="3">
        <f>IF(Subcategories!H21&lt;&gt;"",Subcategories!H21/(1-Subcategories!H$64),"")</f>
        <v>1.4358974358974359E-2</v>
      </c>
      <c r="I21" s="3">
        <f>IF(Subcategories!I21&lt;&gt;"",Subcategories!I21/(1-Subcategories!I$64),"")</f>
        <v>4.7755491881566383E-3</v>
      </c>
      <c r="J21" s="3">
        <f>IF(Subcategories!J21&lt;&gt;"",Subcategories!J21/(1-Subcategories!J$64),"")</f>
        <v>1.5577190542420027E-2</v>
      </c>
      <c r="K21" s="3">
        <f>IF(Subcategories!K21&lt;&gt;"",Subcategories!K21/(1-Subcategories!K$64),"")</f>
        <v>2.6624902114330461E-2</v>
      </c>
      <c r="M21" s="3">
        <f t="shared" si="6"/>
        <v>4.7755491881566383E-3</v>
      </c>
      <c r="O21" s="6">
        <v>20</v>
      </c>
      <c r="P21" s="1" t="str">
        <f t="shared" si="0"/>
        <v>Objectives</v>
      </c>
      <c r="Q21" s="1" t="str">
        <f t="shared" si="0"/>
        <v>Market</v>
      </c>
      <c r="R21" s="6">
        <f t="shared" si="7"/>
        <v>4</v>
      </c>
      <c r="S21" s="6">
        <f t="shared" si="1"/>
        <v>4</v>
      </c>
      <c r="T21" s="6">
        <f t="shared" si="2"/>
        <v>5</v>
      </c>
      <c r="U21" s="6">
        <f t="shared" si="3"/>
        <v>5</v>
      </c>
      <c r="V21" s="6">
        <f t="shared" si="4"/>
        <v>2</v>
      </c>
      <c r="W21" s="6">
        <f t="shared" si="8"/>
        <v>3</v>
      </c>
      <c r="X21" s="6">
        <f t="shared" si="9"/>
        <v>1</v>
      </c>
      <c r="Y21" s="6">
        <f t="shared" si="10"/>
        <v>3</v>
      </c>
      <c r="Z21" s="6">
        <f t="shared" si="11"/>
        <v>6</v>
      </c>
    </row>
    <row r="22" spans="1:26" x14ac:dyDescent="0.55000000000000004">
      <c r="A22" s="1" t="str">
        <f>Subcategories!A22</f>
        <v>Objectives</v>
      </c>
      <c r="B22" s="1" t="str">
        <f>Subcategories!B22</f>
        <v>Values</v>
      </c>
      <c r="C22" s="2">
        <f t="shared" si="5"/>
        <v>5.6241993209321748E-3</v>
      </c>
      <c r="D22" s="3">
        <f>IF(Subcategories!D22&lt;&gt;"",Subcategories!D22/(1-Subcategories!D$64),"")</f>
        <v>2.6315789473684206E-3</v>
      </c>
      <c r="E22" s="3">
        <f>IF(Subcategories!E22&lt;&gt;"",Subcategories!E22/(1-Subcategories!E$64),"")</f>
        <v>1.7241379310344827E-2</v>
      </c>
      <c r="F22" s="3">
        <f>IF(Subcategories!F22&lt;&gt;"",Subcategories!F22/(1-Subcategories!F$64),"")</f>
        <v>2.0616319444444445E-3</v>
      </c>
      <c r="G22" s="3">
        <f>IF(Subcategories!G22&lt;&gt;"",Subcategories!G22/(1-Subcategories!G$64),"")</f>
        <v>2.7422303473491772E-3</v>
      </c>
      <c r="H22" s="3">
        <f>IF(Subcategories!H22&lt;&gt;"",Subcategories!H22/(1-Subcategories!H$64),"")</f>
        <v>8.2051282051282069E-3</v>
      </c>
      <c r="I22" s="3" t="str">
        <f>IF(Subcategories!I22&lt;&gt;"",Subcategories!I22/(1-Subcategories!I$64),"")</f>
        <v/>
      </c>
      <c r="J22" s="3">
        <f>IF(Subcategories!J22&lt;&gt;"",Subcategories!J22/(1-Subcategories!J$64),"")</f>
        <v>3.6161335187760778E-3</v>
      </c>
      <c r="K22" s="3">
        <f>IF(Subcategories!K22&lt;&gt;"",Subcategories!K22/(1-Subcategories!K$64),"")</f>
        <v>2.8713129731140698E-3</v>
      </c>
      <c r="M22" s="3">
        <f t="shared" si="6"/>
        <v>2.0616319444444445E-3</v>
      </c>
      <c r="O22" s="6">
        <v>21</v>
      </c>
      <c r="P22" s="1" t="str">
        <f t="shared" si="0"/>
        <v>Objectives</v>
      </c>
      <c r="Q22" s="1" t="str">
        <f t="shared" si="0"/>
        <v>Values</v>
      </c>
      <c r="R22" s="6">
        <f t="shared" si="7"/>
        <v>2</v>
      </c>
      <c r="S22" s="6">
        <f t="shared" si="1"/>
        <v>1</v>
      </c>
      <c r="T22" s="6">
        <f t="shared" si="2"/>
        <v>8</v>
      </c>
      <c r="U22" s="6">
        <f t="shared" si="3"/>
        <v>1</v>
      </c>
      <c r="V22" s="6">
        <f t="shared" si="4"/>
        <v>1</v>
      </c>
      <c r="W22" s="6">
        <f t="shared" si="8"/>
        <v>4</v>
      </c>
      <c r="X22" s="6">
        <f t="shared" si="9"/>
        <v>0</v>
      </c>
      <c r="Y22" s="6">
        <f t="shared" si="10"/>
        <v>2</v>
      </c>
      <c r="Z22" s="6">
        <f t="shared" si="11"/>
        <v>1</v>
      </c>
    </row>
    <row r="23" spans="1:26" x14ac:dyDescent="0.55000000000000004">
      <c r="A23" s="1" t="str">
        <f>Subcategories!A23</f>
        <v>Offences</v>
      </c>
      <c r="B23" s="1" t="str">
        <f>Subcategories!B23</f>
        <v>Cases</v>
      </c>
      <c r="C23" s="2">
        <f t="shared" si="5"/>
        <v>3.1016503280354261E-3</v>
      </c>
      <c r="D23" s="3">
        <f>IF(Subcategories!D23&lt;&gt;"",Subcategories!D23/(1-Subcategories!D$64),"")</f>
        <v>3.0701754385964908E-3</v>
      </c>
      <c r="E23" s="3">
        <f>IF(Subcategories!E23&lt;&gt;"",Subcategories!E23/(1-Subcategories!E$64),"")</f>
        <v>9.5785440613026826E-4</v>
      </c>
      <c r="F23" s="3">
        <f>IF(Subcategories!F23&lt;&gt;"",Subcategories!F23/(1-Subcategories!F$64),"")</f>
        <v>7.5954861111111101E-3</v>
      </c>
      <c r="G23" s="3" t="str">
        <f>IF(Subcategories!G23&lt;&gt;"",Subcategories!G23/(1-Subcategories!G$64),"")</f>
        <v/>
      </c>
      <c r="H23" s="3" t="str">
        <f>IF(Subcategories!H23&lt;&gt;"",Subcategories!H23/(1-Subcategories!H$64),"")</f>
        <v/>
      </c>
      <c r="I23" s="3" t="str">
        <f>IF(Subcategories!I23&lt;&gt;"",Subcategories!I23/(1-Subcategories!I$64),"")</f>
        <v/>
      </c>
      <c r="J23" s="3" t="str">
        <f>IF(Subcategories!J23&lt;&gt;"",Subcategories!J23/(1-Subcategories!J$64),"")</f>
        <v/>
      </c>
      <c r="K23" s="3">
        <f>IF(Subcategories!K23&lt;&gt;"",Subcategories!K23/(1-Subcategories!K$64),"")</f>
        <v>7.8308535630383712E-4</v>
      </c>
      <c r="M23" s="3">
        <f t="shared" si="6"/>
        <v>7.8308535630383712E-4</v>
      </c>
      <c r="O23" s="6">
        <v>22</v>
      </c>
      <c r="P23" s="1" t="str">
        <f t="shared" si="0"/>
        <v>Offences</v>
      </c>
      <c r="Q23" s="1" t="str">
        <f t="shared" si="0"/>
        <v>Cases</v>
      </c>
      <c r="R23" s="6">
        <f t="shared" si="7"/>
        <v>2</v>
      </c>
      <c r="S23" s="6">
        <f t="shared" si="1"/>
        <v>4</v>
      </c>
      <c r="T23" s="6">
        <f t="shared" si="2"/>
        <v>1</v>
      </c>
      <c r="U23" s="6">
        <f t="shared" si="3"/>
        <v>10</v>
      </c>
      <c r="V23" s="6">
        <f t="shared" si="4"/>
        <v>0</v>
      </c>
      <c r="W23" s="6">
        <f t="shared" si="8"/>
        <v>0</v>
      </c>
      <c r="X23" s="6">
        <f t="shared" si="9"/>
        <v>0</v>
      </c>
      <c r="Y23" s="6">
        <f t="shared" si="10"/>
        <v>0</v>
      </c>
      <c r="Z23" s="6">
        <f t="shared" si="11"/>
        <v>1</v>
      </c>
    </row>
    <row r="24" spans="1:26" x14ac:dyDescent="0.55000000000000004">
      <c r="A24" s="1" t="str">
        <f>Subcategories!A24</f>
        <v>Offences</v>
      </c>
      <c r="B24" s="1" t="str">
        <f>Subcategories!B24</f>
        <v>Crime</v>
      </c>
      <c r="C24" s="2">
        <f t="shared" si="5"/>
        <v>7.1787673901153089E-3</v>
      </c>
      <c r="D24" s="3">
        <f>IF(Subcategories!D24&lt;&gt;"",Subcategories!D24/(1-Subcategories!D$64),"")</f>
        <v>1.1842105263157893E-2</v>
      </c>
      <c r="E24" s="3">
        <f>IF(Subcategories!E24&lt;&gt;"",Subcategories!E24/(1-Subcategories!E$64),"")</f>
        <v>5.74712643678161E-3</v>
      </c>
      <c r="F24" s="3">
        <f>IF(Subcategories!F24&lt;&gt;"",Subcategories!F24/(1-Subcategories!F$64),"")</f>
        <v>9.6571180555555542E-3</v>
      </c>
      <c r="G24" s="3">
        <f>IF(Subcategories!G24&lt;&gt;"",Subcategories!G24/(1-Subcategories!G$64),"")</f>
        <v>3.1992687385740404E-3</v>
      </c>
      <c r="H24" s="3">
        <f>IF(Subcategories!H24&lt;&gt;"",Subcategories!H24/(1-Subcategories!H$64),"")</f>
        <v>1.1282051282051283E-2</v>
      </c>
      <c r="I24" s="3">
        <f>IF(Subcategories!I24&lt;&gt;"",Subcategories!I24/(1-Subcategories!I$64),"")</f>
        <v>1.9102196752626551E-3</v>
      </c>
      <c r="J24" s="3">
        <f>IF(Subcategories!J24&lt;&gt;"",Subcategories!J24/(1-Subcategories!J$64),"")</f>
        <v>7.7885952712100134E-3</v>
      </c>
      <c r="K24" s="3">
        <f>IF(Subcategories!K24&lt;&gt;"",Subcategories!K24/(1-Subcategories!K$64),"")</f>
        <v>6.0036543983294187E-3</v>
      </c>
      <c r="M24" s="3">
        <f t="shared" si="6"/>
        <v>1.9102196752626551E-3</v>
      </c>
      <c r="O24" s="6">
        <v>23</v>
      </c>
      <c r="P24" s="1" t="str">
        <f t="shared" si="0"/>
        <v>Offences</v>
      </c>
      <c r="Q24" s="1" t="str">
        <f t="shared" si="0"/>
        <v>Crime</v>
      </c>
      <c r="R24" s="6">
        <f t="shared" si="7"/>
        <v>4</v>
      </c>
      <c r="S24" s="6">
        <f t="shared" si="1"/>
        <v>6</v>
      </c>
      <c r="T24" s="6">
        <f t="shared" si="2"/>
        <v>3</v>
      </c>
      <c r="U24" s="6">
        <f t="shared" si="3"/>
        <v>5</v>
      </c>
      <c r="V24" s="6">
        <f t="shared" si="4"/>
        <v>2</v>
      </c>
      <c r="W24" s="6">
        <f t="shared" si="8"/>
        <v>6</v>
      </c>
      <c r="X24" s="6">
        <f t="shared" si="9"/>
        <v>1</v>
      </c>
      <c r="Y24" s="6">
        <f t="shared" si="10"/>
        <v>4</v>
      </c>
      <c r="Z24" s="6">
        <f t="shared" si="11"/>
        <v>3</v>
      </c>
    </row>
    <row r="25" spans="1:26" x14ac:dyDescent="0.55000000000000004">
      <c r="A25" s="1" t="str">
        <f>Subcategories!A25</f>
        <v>Offences</v>
      </c>
      <c r="B25" s="1" t="str">
        <f>Subcategories!B25</f>
        <v>Disinformation</v>
      </c>
      <c r="C25" s="2">
        <f t="shared" si="5"/>
        <v>2.9944134030461798E-3</v>
      </c>
      <c r="D25" s="3" t="str">
        <f>IF(Subcategories!D25&lt;&gt;"",Subcategories!D25/(1-Subcategories!D$64),"")</f>
        <v/>
      </c>
      <c r="E25" s="3">
        <f>IF(Subcategories!E25&lt;&gt;"",Subcategories!E25/(1-Subcategories!E$64),"")</f>
        <v>2.3946360153256703E-3</v>
      </c>
      <c r="F25" s="3">
        <f>IF(Subcategories!F25&lt;&gt;"",Subcategories!F25/(1-Subcategories!F$64),"")</f>
        <v>4.7743055555555551E-3</v>
      </c>
      <c r="G25" s="3">
        <f>IF(Subcategories!G25&lt;&gt;"",Subcategories!G25/(1-Subcategories!G$64),"")</f>
        <v>1.3711151736745886E-3</v>
      </c>
      <c r="H25" s="3">
        <f>IF(Subcategories!H25&lt;&gt;"",Subcategories!H25/(1-Subcategories!H$64),"")</f>
        <v>6.1538461538461547E-3</v>
      </c>
      <c r="I25" s="3" t="str">
        <f>IF(Subcategories!I25&lt;&gt;"",Subcategories!I25/(1-Subcategories!I$64),"")</f>
        <v/>
      </c>
      <c r="J25" s="3">
        <f>IF(Subcategories!J25&lt;&gt;"",Subcategories!J25/(1-Subcategories!J$64),"")</f>
        <v>2.7816411682892909E-4</v>
      </c>
      <c r="K25" s="3" t="str">
        <f>IF(Subcategories!K25&lt;&gt;"",Subcategories!K25/(1-Subcategories!K$64),"")</f>
        <v/>
      </c>
      <c r="M25" s="3">
        <f t="shared" si="6"/>
        <v>2.7816411682892909E-4</v>
      </c>
      <c r="O25" s="6">
        <v>24</v>
      </c>
      <c r="P25" s="1" t="str">
        <f t="shared" si="0"/>
        <v>Offences</v>
      </c>
      <c r="Q25" s="1" t="str">
        <f t="shared" si="0"/>
        <v>Disinformation</v>
      </c>
      <c r="R25" s="6">
        <f t="shared" si="7"/>
        <v>7</v>
      </c>
      <c r="S25" s="6">
        <f t="shared" si="1"/>
        <v>0</v>
      </c>
      <c r="T25" s="6">
        <f t="shared" si="2"/>
        <v>9</v>
      </c>
      <c r="U25" s="6">
        <f t="shared" si="3"/>
        <v>17</v>
      </c>
      <c r="V25" s="6">
        <f t="shared" si="4"/>
        <v>5</v>
      </c>
      <c r="W25" s="6">
        <f t="shared" si="8"/>
        <v>22</v>
      </c>
      <c r="X25" s="6">
        <f t="shared" si="9"/>
        <v>0</v>
      </c>
      <c r="Y25" s="6">
        <f t="shared" si="10"/>
        <v>1</v>
      </c>
      <c r="Z25" s="6">
        <f t="shared" si="11"/>
        <v>0</v>
      </c>
    </row>
    <row r="26" spans="1:26" x14ac:dyDescent="0.55000000000000004">
      <c r="A26" s="1" t="str">
        <f>Subcategories!A26</f>
        <v>Offences</v>
      </c>
      <c r="B26" s="1" t="str">
        <f>Subcategories!B26</f>
        <v>Hacktivism</v>
      </c>
      <c r="C26" s="2">
        <f t="shared" si="5"/>
        <v>4.2052656233478925E-4</v>
      </c>
      <c r="D26" s="3">
        <f>IF(Subcategories!D26&lt;&gt;"",Subcategories!D26/(1-Subcategories!D$64),"")</f>
        <v>6.5789473684210525E-4</v>
      </c>
      <c r="E26" s="3" t="str">
        <f>IF(Subcategories!E26&lt;&gt;"",Subcategories!E26/(1-Subcategories!E$64),"")</f>
        <v/>
      </c>
      <c r="F26" s="3">
        <f>IF(Subcategories!F26&lt;&gt;"",Subcategories!F26/(1-Subcategories!F$64),"")</f>
        <v>3.2552083333333332E-4</v>
      </c>
      <c r="G26" s="3" t="str">
        <f>IF(Subcategories!G26&lt;&gt;"",Subcategories!G26/(1-Subcategories!G$64),"")</f>
        <v/>
      </c>
      <c r="H26" s="3" t="str">
        <f>IF(Subcategories!H26&lt;&gt;"",Subcategories!H26/(1-Subcategories!H$64),"")</f>
        <v/>
      </c>
      <c r="I26" s="3" t="str">
        <f>IF(Subcategories!I26&lt;&gt;"",Subcategories!I26/(1-Subcategories!I$64),"")</f>
        <v/>
      </c>
      <c r="J26" s="3">
        <f>IF(Subcategories!J26&lt;&gt;"",Subcategories!J26/(1-Subcategories!J$64),"")</f>
        <v>2.7816411682892909E-4</v>
      </c>
      <c r="K26" s="3" t="str">
        <f>IF(Subcategories!K26&lt;&gt;"",Subcategories!K26/(1-Subcategories!K$64),"")</f>
        <v/>
      </c>
      <c r="M26" s="3">
        <f t="shared" si="6"/>
        <v>2.7816411682892909E-4</v>
      </c>
      <c r="O26" s="6">
        <v>25</v>
      </c>
      <c r="P26" s="1" t="str">
        <f t="shared" si="0"/>
        <v>Offences</v>
      </c>
      <c r="Q26" s="1" t="str">
        <f t="shared" si="0"/>
        <v>Hacktivism</v>
      </c>
      <c r="R26" s="6">
        <f t="shared" si="7"/>
        <v>1</v>
      </c>
      <c r="S26" s="6">
        <f t="shared" si="1"/>
        <v>2</v>
      </c>
      <c r="T26" s="6">
        <f t="shared" si="2"/>
        <v>0</v>
      </c>
      <c r="U26" s="6">
        <f t="shared" si="3"/>
        <v>1</v>
      </c>
      <c r="V26" s="6">
        <f t="shared" si="4"/>
        <v>0</v>
      </c>
      <c r="W26" s="6">
        <f t="shared" si="8"/>
        <v>0</v>
      </c>
      <c r="X26" s="6">
        <f t="shared" si="9"/>
        <v>0</v>
      </c>
      <c r="Y26" s="6">
        <f t="shared" si="10"/>
        <v>1</v>
      </c>
      <c r="Z26" s="6">
        <f t="shared" si="11"/>
        <v>0</v>
      </c>
    </row>
    <row r="27" spans="1:26" x14ac:dyDescent="0.55000000000000004">
      <c r="A27" s="1" t="str">
        <f>Subcategories!A27</f>
        <v>Offences</v>
      </c>
      <c r="B27" s="1" t="str">
        <f>Subcategories!B27</f>
        <v>IndEspionage</v>
      </c>
      <c r="C27" s="2">
        <f t="shared" si="5"/>
        <v>2.1426474098273423E-3</v>
      </c>
      <c r="D27" s="3">
        <f>IF(Subcategories!D27&lt;&gt;"",Subcategories!D27/(1-Subcategories!D$64),"")</f>
        <v>1.0964912280701754E-3</v>
      </c>
      <c r="E27" s="3">
        <f>IF(Subcategories!E27&lt;&gt;"",Subcategories!E27/(1-Subcategories!E$64),"")</f>
        <v>4.3103448275862068E-3</v>
      </c>
      <c r="F27" s="3">
        <f>IF(Subcategories!F27&lt;&gt;"",Subcategories!F27/(1-Subcategories!F$64),"")</f>
        <v>1.0850694444444443E-3</v>
      </c>
      <c r="G27" s="3">
        <f>IF(Subcategories!G27&lt;&gt;"",Subcategories!G27/(1-Subcategories!G$64),"")</f>
        <v>4.5703839122486289E-4</v>
      </c>
      <c r="H27" s="3">
        <f>IF(Subcategories!H27&lt;&gt;"",Subcategories!H27/(1-Subcategories!H$64),"")</f>
        <v>6.1538461538461547E-3</v>
      </c>
      <c r="I27" s="3" t="str">
        <f>IF(Subcategories!I27&lt;&gt;"",Subcategories!I27/(1-Subcategories!I$64),"")</f>
        <v/>
      </c>
      <c r="J27" s="3">
        <f>IF(Subcategories!J27&lt;&gt;"",Subcategories!J27/(1-Subcategories!J$64),"")</f>
        <v>1.1126564673157164E-3</v>
      </c>
      <c r="K27" s="3">
        <f>IF(Subcategories!K27&lt;&gt;"",Subcategories!K27/(1-Subcategories!K$64),"")</f>
        <v>7.8308535630383712E-4</v>
      </c>
      <c r="M27" s="3">
        <f t="shared" si="6"/>
        <v>4.5703839122486289E-4</v>
      </c>
      <c r="O27" s="6">
        <v>26</v>
      </c>
      <c r="P27" s="1" t="str">
        <f t="shared" si="0"/>
        <v>Offences</v>
      </c>
      <c r="Q27" s="1" t="str">
        <f t="shared" si="0"/>
        <v>IndEspionage</v>
      </c>
      <c r="R27" s="6">
        <f t="shared" si="7"/>
        <v>4</v>
      </c>
      <c r="S27" s="6">
        <f t="shared" si="1"/>
        <v>2</v>
      </c>
      <c r="T27" s="6">
        <f t="shared" si="2"/>
        <v>9</v>
      </c>
      <c r="U27" s="6">
        <f t="shared" si="3"/>
        <v>2</v>
      </c>
      <c r="V27" s="6">
        <f t="shared" si="4"/>
        <v>1</v>
      </c>
      <c r="W27" s="6">
        <f t="shared" si="8"/>
        <v>13</v>
      </c>
      <c r="X27" s="6">
        <f t="shared" si="9"/>
        <v>0</v>
      </c>
      <c r="Y27" s="6">
        <f t="shared" si="10"/>
        <v>2</v>
      </c>
      <c r="Z27" s="6">
        <f t="shared" si="11"/>
        <v>2</v>
      </c>
    </row>
    <row r="28" spans="1:26" x14ac:dyDescent="0.55000000000000004">
      <c r="A28" s="1" t="str">
        <f>Subcategories!A28</f>
        <v>Offences</v>
      </c>
      <c r="B28" s="1" t="str">
        <f>Subcategories!B28</f>
        <v>PolEspionage</v>
      </c>
      <c r="C28" s="2">
        <f t="shared" si="5"/>
        <v>4.1288993273310721E-3</v>
      </c>
      <c r="D28" s="3">
        <f>IF(Subcategories!D28&lt;&gt;"",Subcategories!D28/(1-Subcategories!D$64),"")</f>
        <v>3.2894736842105261E-3</v>
      </c>
      <c r="E28" s="3">
        <f>IF(Subcategories!E28&lt;&gt;"",Subcategories!E28/(1-Subcategories!E$64),"")</f>
        <v>2.873563218390805E-3</v>
      </c>
      <c r="F28" s="3">
        <f>IF(Subcategories!F28&lt;&gt;"",Subcategories!F28/(1-Subcategories!F$64),"")</f>
        <v>4.448784722222222E-3</v>
      </c>
      <c r="G28" s="3">
        <f>IF(Subcategories!G28&lt;&gt;"",Subcategories!G28/(1-Subcategories!G$64),"")</f>
        <v>5.4844606946983544E-3</v>
      </c>
      <c r="H28" s="3">
        <f>IF(Subcategories!H28&lt;&gt;"",Subcategories!H28/(1-Subcategories!H$64),"")</f>
        <v>5.1282051282051291E-3</v>
      </c>
      <c r="I28" s="3">
        <f>IF(Subcategories!I28&lt;&gt;"",Subcategories!I28/(1-Subcategories!I$64),"")</f>
        <v>5.7306590257879654E-3</v>
      </c>
      <c r="J28" s="3">
        <f>IF(Subcategories!J28&lt;&gt;"",Subcategories!J28/(1-Subcategories!J$64),"")</f>
        <v>1.9471488178025033E-3</v>
      </c>
      <c r="K28" s="3" t="str">
        <f>IF(Subcategories!K28&lt;&gt;"",Subcategories!K28/(1-Subcategories!K$64),"")</f>
        <v/>
      </c>
      <c r="M28" s="3">
        <f t="shared" si="6"/>
        <v>1.9471488178025033E-3</v>
      </c>
      <c r="O28" s="6">
        <v>27</v>
      </c>
      <c r="P28" s="1" t="str">
        <f t="shared" si="0"/>
        <v>Offences</v>
      </c>
      <c r="Q28" s="1" t="str">
        <f t="shared" si="0"/>
        <v>PolEspionage</v>
      </c>
      <c r="R28" s="6">
        <f t="shared" si="7"/>
        <v>2</v>
      </c>
      <c r="S28" s="6">
        <f t="shared" si="1"/>
        <v>2</v>
      </c>
      <c r="T28" s="6">
        <f t="shared" si="2"/>
        <v>1</v>
      </c>
      <c r="U28" s="6">
        <f t="shared" si="3"/>
        <v>2</v>
      </c>
      <c r="V28" s="6">
        <f t="shared" si="4"/>
        <v>3</v>
      </c>
      <c r="W28" s="6">
        <f t="shared" si="8"/>
        <v>3</v>
      </c>
      <c r="X28" s="6">
        <f t="shared" si="9"/>
        <v>3</v>
      </c>
      <c r="Y28" s="6">
        <f t="shared" si="10"/>
        <v>1</v>
      </c>
      <c r="Z28" s="6">
        <f t="shared" si="11"/>
        <v>0</v>
      </c>
    </row>
    <row r="29" spans="1:26" x14ac:dyDescent="0.55000000000000004">
      <c r="A29" s="1" t="str">
        <f>Subcategories!A29</f>
        <v>Offences</v>
      </c>
      <c r="B29" s="1" t="str">
        <f>Subcategories!B29</f>
        <v>Terrorism</v>
      </c>
      <c r="C29" s="2">
        <f t="shared" si="5"/>
        <v>3.7971461654632936E-3</v>
      </c>
      <c r="D29" s="3">
        <f>IF(Subcategories!D29&lt;&gt;"",Subcategories!D29/(1-Subcategories!D$64),"")</f>
        <v>2.1929824561403508E-3</v>
      </c>
      <c r="E29" s="3">
        <f>IF(Subcategories!E29&lt;&gt;"",Subcategories!E29/(1-Subcategories!E$64),"")</f>
        <v>4.7892720306513413E-4</v>
      </c>
      <c r="F29" s="3">
        <f>IF(Subcategories!F29&lt;&gt;"",Subcategories!F29/(1-Subcategories!F$64),"")</f>
        <v>6.5104166666666663E-4</v>
      </c>
      <c r="G29" s="3" t="str">
        <f>IF(Subcategories!G29&lt;&gt;"",Subcategories!G29/(1-Subcategories!G$64),"")</f>
        <v/>
      </c>
      <c r="H29" s="3">
        <f>IF(Subcategories!H29&lt;&gt;"",Subcategories!H29/(1-Subcategories!H$64),"")</f>
        <v>1.5384615384615387E-2</v>
      </c>
      <c r="I29" s="3" t="str">
        <f>IF(Subcategories!I29&lt;&gt;"",Subcategories!I29/(1-Subcategories!I$64),"")</f>
        <v/>
      </c>
      <c r="J29" s="3">
        <f>IF(Subcategories!J29&lt;&gt;"",Subcategories!J29/(1-Subcategories!J$64),"")</f>
        <v>2.7816411682892909E-4</v>
      </c>
      <c r="K29" s="3" t="str">
        <f>IF(Subcategories!K29&lt;&gt;"",Subcategories!K29/(1-Subcategories!K$64),"")</f>
        <v/>
      </c>
      <c r="M29" s="3">
        <f t="shared" si="6"/>
        <v>2.7816411682892909E-4</v>
      </c>
      <c r="O29" s="6">
        <v>28</v>
      </c>
      <c r="P29" s="1" t="str">
        <f t="shared" si="0"/>
        <v>Offences</v>
      </c>
      <c r="Q29" s="1" t="str">
        <f t="shared" si="0"/>
        <v>Terrorism</v>
      </c>
      <c r="R29" s="6">
        <f t="shared" si="7"/>
        <v>9</v>
      </c>
      <c r="S29" s="6">
        <f t="shared" si="1"/>
        <v>8</v>
      </c>
      <c r="T29" s="6">
        <f t="shared" si="2"/>
        <v>2</v>
      </c>
      <c r="U29" s="6">
        <f t="shared" si="3"/>
        <v>2</v>
      </c>
      <c r="V29" s="6">
        <f t="shared" si="4"/>
        <v>0</v>
      </c>
      <c r="W29" s="6">
        <f t="shared" si="8"/>
        <v>55</v>
      </c>
      <c r="X29" s="6">
        <f t="shared" si="9"/>
        <v>0</v>
      </c>
      <c r="Y29" s="6">
        <f t="shared" si="10"/>
        <v>1</v>
      </c>
      <c r="Z29" s="6">
        <f t="shared" si="11"/>
        <v>0</v>
      </c>
    </row>
    <row r="30" spans="1:26" x14ac:dyDescent="0.55000000000000004">
      <c r="A30" s="1" t="str">
        <f>Subcategories!A30</f>
        <v>Offences</v>
      </c>
      <c r="B30" s="1" t="str">
        <f>Subcategories!B30</f>
        <v>Threats</v>
      </c>
      <c r="C30" s="2">
        <f t="shared" si="5"/>
        <v>8.3609187703191271E-2</v>
      </c>
      <c r="D30" s="3">
        <f>IF(Subcategories!D30&lt;&gt;"",Subcategories!D30/(1-Subcategories!D$64),"")</f>
        <v>0.10855263157894737</v>
      </c>
      <c r="E30" s="3">
        <f>IF(Subcategories!E30&lt;&gt;"",Subcategories!E30/(1-Subcategories!E$64),"")</f>
        <v>8.0938697318007666E-2</v>
      </c>
      <c r="F30" s="3">
        <f>IF(Subcategories!F30&lt;&gt;"",Subcategories!F30/(1-Subcategories!F$64),"")</f>
        <v>0.10915798611111112</v>
      </c>
      <c r="G30" s="3">
        <f>IF(Subcategories!G30&lt;&gt;"",Subcategories!G30/(1-Subcategories!G$64),"")</f>
        <v>7.8153564899451564E-2</v>
      </c>
      <c r="H30" s="3">
        <f>IF(Subcategories!H30&lt;&gt;"",Subcategories!H30/(1-Subcategories!H$64),"")</f>
        <v>4.1025641025641033E-2</v>
      </c>
      <c r="I30" s="3">
        <f>IF(Subcategories!I30&lt;&gt;"",Subcategories!I30/(1-Subcategories!I$64),"")</f>
        <v>8.7870105062082135E-2</v>
      </c>
      <c r="J30" s="3">
        <f>IF(Subcategories!J30&lt;&gt;"",Subcategories!J30/(1-Subcategories!J$64),"")</f>
        <v>9.37413073713491E-2</v>
      </c>
      <c r="K30" s="3">
        <f>IF(Subcategories!K30&lt;&gt;"",Subcategories!K30/(1-Subcategories!K$64),"")</f>
        <v>6.9433568258940231E-2</v>
      </c>
      <c r="M30" s="3">
        <f t="shared" si="6"/>
        <v>4.1025641025641033E-2</v>
      </c>
      <c r="O30" s="6">
        <v>29</v>
      </c>
      <c r="P30" s="1" t="str">
        <f t="shared" si="0"/>
        <v>Offences</v>
      </c>
      <c r="Q30" s="1" t="str">
        <f t="shared" si="0"/>
        <v>Threats</v>
      </c>
      <c r="R30" s="6">
        <f t="shared" si="7"/>
        <v>2</v>
      </c>
      <c r="S30" s="6">
        <f t="shared" si="1"/>
        <v>3</v>
      </c>
      <c r="T30" s="6">
        <f t="shared" si="2"/>
        <v>2</v>
      </c>
      <c r="U30" s="6">
        <f t="shared" si="3"/>
        <v>3</v>
      </c>
      <c r="V30" s="6">
        <f t="shared" si="4"/>
        <v>2</v>
      </c>
      <c r="W30" s="6">
        <f t="shared" si="8"/>
        <v>1</v>
      </c>
      <c r="X30" s="6">
        <f t="shared" si="9"/>
        <v>2</v>
      </c>
      <c r="Y30" s="6">
        <f t="shared" si="10"/>
        <v>2</v>
      </c>
      <c r="Z30" s="6">
        <f t="shared" si="11"/>
        <v>2</v>
      </c>
    </row>
    <row r="31" spans="1:26" x14ac:dyDescent="0.55000000000000004">
      <c r="A31" s="1" t="str">
        <f>Subcategories!A31</f>
        <v>Perpetrators</v>
      </c>
      <c r="B31" s="1" t="str">
        <f>Subcategories!B31</f>
        <v>Attackers</v>
      </c>
      <c r="C31" s="2">
        <f t="shared" si="5"/>
        <v>7.5629401510151472E-3</v>
      </c>
      <c r="D31" s="3">
        <f>IF(Subcategories!D31&lt;&gt;"",Subcategories!D31/(1-Subcategories!D$64),"")</f>
        <v>8.9912280701754388E-3</v>
      </c>
      <c r="E31" s="3">
        <f>IF(Subcategories!E31&lt;&gt;"",Subcategories!E31/(1-Subcategories!E$64),"")</f>
        <v>6.7049808429118776E-3</v>
      </c>
      <c r="F31" s="3">
        <f>IF(Subcategories!F31&lt;&gt;"",Subcategories!F31/(1-Subcategories!F$64),"")</f>
        <v>1.8988715277777776E-2</v>
      </c>
      <c r="G31" s="3">
        <f>IF(Subcategories!G31&lt;&gt;"",Subcategories!G31/(1-Subcategories!G$64),"")</f>
        <v>6.855575868372943E-3</v>
      </c>
      <c r="H31" s="3" t="str">
        <f>IF(Subcategories!H31&lt;&gt;"",Subcategories!H31/(1-Subcategories!H$64),"")</f>
        <v/>
      </c>
      <c r="I31" s="3">
        <f>IF(Subcategories!I31&lt;&gt;"",Subcategories!I31/(1-Subcategories!I$64),"")</f>
        <v>4.7755491881566383E-3</v>
      </c>
      <c r="J31" s="3">
        <f>IF(Subcategories!J31&lt;&gt;"",Subcategories!J31/(1-Subcategories!J$64),"")</f>
        <v>5.8414464534075105E-3</v>
      </c>
      <c r="K31" s="3">
        <f>IF(Subcategories!K31&lt;&gt;"",Subcategories!K31/(1-Subcategories!K$64),"")</f>
        <v>7.8308535630383712E-4</v>
      </c>
      <c r="M31" s="3">
        <f t="shared" si="6"/>
        <v>7.8308535630383712E-4</v>
      </c>
      <c r="O31" s="6">
        <v>30</v>
      </c>
      <c r="P31" s="1" t="str">
        <f t="shared" si="0"/>
        <v>Perpetrators</v>
      </c>
      <c r="Q31" s="1" t="str">
        <f t="shared" si="0"/>
        <v>Attackers</v>
      </c>
      <c r="R31" s="6">
        <f t="shared" si="7"/>
        <v>8</v>
      </c>
      <c r="S31" s="6">
        <f t="shared" si="1"/>
        <v>11</v>
      </c>
      <c r="T31" s="6">
        <f t="shared" si="2"/>
        <v>9</v>
      </c>
      <c r="U31" s="6">
        <f t="shared" si="3"/>
        <v>24</v>
      </c>
      <c r="V31" s="6">
        <f t="shared" si="4"/>
        <v>9</v>
      </c>
      <c r="W31" s="6">
        <f t="shared" si="8"/>
        <v>0</v>
      </c>
      <c r="X31" s="6">
        <f t="shared" si="9"/>
        <v>6</v>
      </c>
      <c r="Y31" s="6">
        <f t="shared" si="10"/>
        <v>7</v>
      </c>
      <c r="Z31" s="6">
        <f t="shared" si="11"/>
        <v>1</v>
      </c>
    </row>
    <row r="32" spans="1:26" x14ac:dyDescent="0.55000000000000004">
      <c r="A32" s="1" t="str">
        <f>Subcategories!A32</f>
        <v>Perpetrators</v>
      </c>
      <c r="B32" s="1" t="str">
        <f>Subcategories!B32</f>
        <v>Criminals</v>
      </c>
      <c r="C32" s="2">
        <f t="shared" si="5"/>
        <v>4.0348545942714663E-3</v>
      </c>
      <c r="D32" s="3">
        <f>IF(Subcategories!D32&lt;&gt;"",Subcategories!D32/(1-Subcategories!D$64),"")</f>
        <v>1.0526315789473684E-2</v>
      </c>
      <c r="E32" s="3">
        <f>IF(Subcategories!E32&lt;&gt;"",Subcategories!E32/(1-Subcategories!E$64),"")</f>
        <v>7.6628352490421461E-3</v>
      </c>
      <c r="F32" s="3">
        <f>IF(Subcategories!F32&lt;&gt;"",Subcategories!F32/(1-Subcategories!F$64),"")</f>
        <v>4.231770833333333E-3</v>
      </c>
      <c r="G32" s="3">
        <f>IF(Subcategories!G32&lt;&gt;"",Subcategories!G32/(1-Subcategories!G$64),"")</f>
        <v>1.3711151736745886E-3</v>
      </c>
      <c r="H32" s="3">
        <f>IF(Subcategories!H32&lt;&gt;"",Subcategories!H32/(1-Subcategories!H$64),"")</f>
        <v>2.0512820512820517E-3</v>
      </c>
      <c r="I32" s="3" t="str">
        <f>IF(Subcategories!I32&lt;&gt;"",Subcategories!I32/(1-Subcategories!I$64),"")</f>
        <v/>
      </c>
      <c r="J32" s="3">
        <f>IF(Subcategories!J32&lt;&gt;"",Subcategories!J32/(1-Subcategories!J$64),"")</f>
        <v>8.3449235048678721E-4</v>
      </c>
      <c r="K32" s="3">
        <f>IF(Subcategories!K32&lt;&gt;"",Subcategories!K32/(1-Subcategories!K$64),"")</f>
        <v>1.5661707126076742E-3</v>
      </c>
      <c r="M32" s="3">
        <f t="shared" si="6"/>
        <v>8.3449235048678721E-4</v>
      </c>
      <c r="O32" s="6">
        <v>31</v>
      </c>
      <c r="P32" s="1" t="str">
        <f t="shared" si="0"/>
        <v>Perpetrators</v>
      </c>
      <c r="Q32" s="1" t="str">
        <f t="shared" si="0"/>
        <v>Criminals</v>
      </c>
      <c r="R32" s="6">
        <f t="shared" si="7"/>
        <v>4</v>
      </c>
      <c r="S32" s="6">
        <f t="shared" si="1"/>
        <v>13</v>
      </c>
      <c r="T32" s="6">
        <f t="shared" si="2"/>
        <v>9</v>
      </c>
      <c r="U32" s="6">
        <f t="shared" si="3"/>
        <v>5</v>
      </c>
      <c r="V32" s="6">
        <f t="shared" si="4"/>
        <v>2</v>
      </c>
      <c r="W32" s="6">
        <f t="shared" si="8"/>
        <v>2</v>
      </c>
      <c r="X32" s="6">
        <f t="shared" si="9"/>
        <v>0</v>
      </c>
      <c r="Y32" s="6">
        <f t="shared" si="10"/>
        <v>1</v>
      </c>
      <c r="Z32" s="6">
        <f t="shared" si="11"/>
        <v>2</v>
      </c>
    </row>
    <row r="33" spans="1:26" x14ac:dyDescent="0.55000000000000004">
      <c r="A33" s="1" t="str">
        <f>Subcategories!A33</f>
        <v>Perpetrators</v>
      </c>
      <c r="B33" s="1" t="str">
        <f>Subcategories!B33</f>
        <v>Hackers</v>
      </c>
      <c r="C33" s="2">
        <f t="shared" si="5"/>
        <v>8.4939820580899096E-4</v>
      </c>
      <c r="D33" s="3">
        <f>IF(Subcategories!D33&lt;&gt;"",Subcategories!D33/(1-Subcategories!D$64),"")</f>
        <v>4.3859649122807018E-4</v>
      </c>
      <c r="E33" s="3" t="str">
        <f>IF(Subcategories!E33&lt;&gt;"",Subcategories!E33/(1-Subcategories!E$64),"")</f>
        <v/>
      </c>
      <c r="F33" s="3">
        <f>IF(Subcategories!F33&lt;&gt;"",Subcategories!F33/(1-Subcategories!F$64),"")</f>
        <v>5.4253472222222214E-4</v>
      </c>
      <c r="G33" s="3" t="str">
        <f>IF(Subcategories!G33&lt;&gt;"",Subcategories!G33/(1-Subcategories!G$64),"")</f>
        <v/>
      </c>
      <c r="H33" s="3">
        <f>IF(Subcategories!H33&lt;&gt;"",Subcategories!H33/(1-Subcategories!H$64),"")</f>
        <v>1.0256410256410259E-3</v>
      </c>
      <c r="I33" s="3" t="str">
        <f>IF(Subcategories!I33&lt;&gt;"",Subcategories!I33/(1-Subcategories!I$64),"")</f>
        <v/>
      </c>
      <c r="J33" s="3">
        <f>IF(Subcategories!J33&lt;&gt;"",Subcategories!J33/(1-Subcategories!J$64),"")</f>
        <v>1.3908205841446455E-3</v>
      </c>
      <c r="K33" s="3" t="str">
        <f>IF(Subcategories!K33&lt;&gt;"",Subcategories!K33/(1-Subcategories!K$64),"")</f>
        <v/>
      </c>
      <c r="M33" s="3">
        <f t="shared" si="6"/>
        <v>4.3859649122807018E-4</v>
      </c>
      <c r="O33" s="6">
        <v>32</v>
      </c>
      <c r="P33" s="1" t="str">
        <f t="shared" ref="P33:Q63" si="12">A33</f>
        <v>Perpetrators</v>
      </c>
      <c r="Q33" s="1" t="str">
        <f t="shared" si="12"/>
        <v>Hackers</v>
      </c>
      <c r="R33" s="6">
        <f t="shared" si="7"/>
        <v>1</v>
      </c>
      <c r="S33" s="6">
        <f t="shared" ref="S33:S63" si="13">IF(D33&lt;&gt;"",ROUND(D33/$M33,0),0)</f>
        <v>1</v>
      </c>
      <c r="T33" s="6">
        <f t="shared" ref="T33:T63" si="14">IF(E33&lt;&gt;"",ROUND(E33/$M33,0),0)</f>
        <v>0</v>
      </c>
      <c r="U33" s="6">
        <f t="shared" ref="U33:U63" si="15">IF(F33&lt;&gt;"",ROUND(F33/$M33,0),0)</f>
        <v>1</v>
      </c>
      <c r="V33" s="6">
        <f t="shared" ref="V33:V63" si="16">IF(G33&lt;&gt;"",ROUND(G33/$M33,0),0)</f>
        <v>0</v>
      </c>
      <c r="W33" s="6">
        <f t="shared" si="8"/>
        <v>2</v>
      </c>
      <c r="X33" s="6">
        <f t="shared" si="9"/>
        <v>0</v>
      </c>
      <c r="Y33" s="6">
        <f t="shared" si="10"/>
        <v>3</v>
      </c>
      <c r="Z33" s="6">
        <f t="shared" si="11"/>
        <v>0</v>
      </c>
    </row>
    <row r="34" spans="1:26" x14ac:dyDescent="0.55000000000000004">
      <c r="A34" s="1" t="str">
        <f>Subcategories!A34</f>
        <v>Perpetrators</v>
      </c>
      <c r="B34" s="1" t="str">
        <f>Subcategories!B34</f>
        <v>Hacktivists</v>
      </c>
      <c r="C34" s="2">
        <f t="shared" si="5"/>
        <v>5.776785496425347E-4</v>
      </c>
      <c r="D34" s="3">
        <f>IF(Subcategories!D34&lt;&gt;"",Subcategories!D34/(1-Subcategories!D$64),"")</f>
        <v>8.7719298245614037E-4</v>
      </c>
      <c r="E34" s="3" t="str">
        <f>IF(Subcategories!E34&lt;&gt;"",Subcategories!E34/(1-Subcategories!E$64),"")</f>
        <v/>
      </c>
      <c r="F34" s="3" t="str">
        <f>IF(Subcategories!F34&lt;&gt;"",Subcategories!F34/(1-Subcategories!F$64),"")</f>
        <v/>
      </c>
      <c r="G34" s="3" t="str">
        <f>IF(Subcategories!G34&lt;&gt;"",Subcategories!G34/(1-Subcategories!G$64),"")</f>
        <v/>
      </c>
      <c r="H34" s="3" t="str">
        <f>IF(Subcategories!H34&lt;&gt;"",Subcategories!H34/(1-Subcategories!H$64),"")</f>
        <v/>
      </c>
      <c r="I34" s="3" t="str">
        <f>IF(Subcategories!I34&lt;&gt;"",Subcategories!I34/(1-Subcategories!I$64),"")</f>
        <v/>
      </c>
      <c r="J34" s="3">
        <f>IF(Subcategories!J34&lt;&gt;"",Subcategories!J34/(1-Subcategories!J$64),"")</f>
        <v>2.7816411682892909E-4</v>
      </c>
      <c r="K34" s="3" t="str">
        <f>IF(Subcategories!K34&lt;&gt;"",Subcategories!K34/(1-Subcategories!K$64),"")</f>
        <v/>
      </c>
      <c r="M34" s="3">
        <f t="shared" si="6"/>
        <v>2.7816411682892909E-4</v>
      </c>
      <c r="O34" s="6">
        <v>33</v>
      </c>
      <c r="P34" s="1" t="str">
        <f t="shared" si="12"/>
        <v>Perpetrators</v>
      </c>
      <c r="Q34" s="1" t="str">
        <f t="shared" si="12"/>
        <v>Hacktivists</v>
      </c>
      <c r="R34" s="6">
        <f t="shared" si="7"/>
        <v>1</v>
      </c>
      <c r="S34" s="6">
        <f t="shared" si="13"/>
        <v>3</v>
      </c>
      <c r="T34" s="6">
        <f t="shared" si="14"/>
        <v>0</v>
      </c>
      <c r="U34" s="6">
        <f t="shared" si="15"/>
        <v>0</v>
      </c>
      <c r="V34" s="6">
        <f t="shared" si="16"/>
        <v>0</v>
      </c>
      <c r="W34" s="6">
        <f t="shared" ref="W34:W63" si="17">IF(H34&lt;&gt;"",ROUND(H34/$M34,0),0)</f>
        <v>0</v>
      </c>
      <c r="X34" s="6">
        <f t="shared" ref="X34:X63" si="18">IF(I34&lt;&gt;"",ROUND(I34/$M34,0),0)</f>
        <v>0</v>
      </c>
      <c r="Y34" s="6">
        <f t="shared" si="10"/>
        <v>1</v>
      </c>
      <c r="Z34" s="6">
        <f t="shared" ref="Z34:Z63" si="19">IF(K34&lt;&gt;"",ROUND(K34/$M34,0),0)</f>
        <v>0</v>
      </c>
    </row>
    <row r="35" spans="1:26" x14ac:dyDescent="0.55000000000000004">
      <c r="A35" s="1" t="str">
        <f>Subcategories!A35</f>
        <v>Perpetrators</v>
      </c>
      <c r="B35" s="1" t="str">
        <f>Subcategories!B35</f>
        <v>Insider</v>
      </c>
      <c r="C35" s="2">
        <f t="shared" si="5"/>
        <v>1.5350877192982456E-3</v>
      </c>
      <c r="D35" s="3">
        <f>IF(Subcategories!D35&lt;&gt;"",Subcategories!D35/(1-Subcategories!D$64),"")</f>
        <v>1.5350877192982456E-3</v>
      </c>
      <c r="E35" s="3" t="str">
        <f>IF(Subcategories!E35&lt;&gt;"",Subcategories!E35/(1-Subcategories!E$64),"")</f>
        <v/>
      </c>
      <c r="F35" s="3" t="str">
        <f>IF(Subcategories!F35&lt;&gt;"",Subcategories!F35/(1-Subcategories!F$64),"")</f>
        <v/>
      </c>
      <c r="G35" s="3" t="str">
        <f>IF(Subcategories!G35&lt;&gt;"",Subcategories!G35/(1-Subcategories!G$64),"")</f>
        <v/>
      </c>
      <c r="H35" s="3" t="str">
        <f>IF(Subcategories!H35&lt;&gt;"",Subcategories!H35/(1-Subcategories!H$64),"")</f>
        <v/>
      </c>
      <c r="I35" s="3" t="str">
        <f>IF(Subcategories!I35&lt;&gt;"",Subcategories!I35/(1-Subcategories!I$64),"")</f>
        <v/>
      </c>
      <c r="J35" s="3" t="str">
        <f>IF(Subcategories!J35&lt;&gt;"",Subcategories!J35/(1-Subcategories!J$64),"")</f>
        <v/>
      </c>
      <c r="K35" s="3" t="str">
        <f>IF(Subcategories!K35&lt;&gt;"",Subcategories!K35/(1-Subcategories!K$64),"")</f>
        <v/>
      </c>
      <c r="M35" s="3">
        <f t="shared" si="6"/>
        <v>1.5350877192982456E-3</v>
      </c>
      <c r="O35" s="6">
        <v>34</v>
      </c>
      <c r="P35" s="1" t="str">
        <f t="shared" si="12"/>
        <v>Perpetrators</v>
      </c>
      <c r="Q35" s="1" t="str">
        <f t="shared" si="12"/>
        <v>Insider</v>
      </c>
      <c r="R35" s="6">
        <f t="shared" si="7"/>
        <v>0</v>
      </c>
      <c r="S35" s="6">
        <f t="shared" si="13"/>
        <v>1</v>
      </c>
      <c r="T35" s="6">
        <f t="shared" si="14"/>
        <v>0</v>
      </c>
      <c r="U35" s="6">
        <f t="shared" si="15"/>
        <v>0</v>
      </c>
      <c r="V35" s="6">
        <f t="shared" si="16"/>
        <v>0</v>
      </c>
      <c r="W35" s="6">
        <f t="shared" si="17"/>
        <v>0</v>
      </c>
      <c r="X35" s="6">
        <f t="shared" si="18"/>
        <v>0</v>
      </c>
      <c r="Y35" s="6">
        <f t="shared" si="10"/>
        <v>0</v>
      </c>
      <c r="Z35" s="6">
        <f t="shared" si="19"/>
        <v>0</v>
      </c>
    </row>
    <row r="36" spans="1:26" x14ac:dyDescent="0.55000000000000004">
      <c r="A36" s="1" t="str">
        <f>Subcategories!A36</f>
        <v>Perpetrators</v>
      </c>
      <c r="B36" s="1" t="str">
        <f>Subcategories!B36</f>
        <v>Kiddies</v>
      </c>
      <c r="C36" s="2">
        <f t="shared" si="5"/>
        <v>3.8320084064327482E-4</v>
      </c>
      <c r="D36" s="3">
        <f>IF(Subcategories!D36&lt;&gt;"",Subcategories!D36/(1-Subcategories!D$64),"")</f>
        <v>6.5789473684210525E-4</v>
      </c>
      <c r="E36" s="3" t="str">
        <f>IF(Subcategories!E36&lt;&gt;"",Subcategories!E36/(1-Subcategories!E$64),"")</f>
        <v/>
      </c>
      <c r="F36" s="3">
        <f>IF(Subcategories!F36&lt;&gt;"",Subcategories!F36/(1-Subcategories!F$64),"")</f>
        <v>1.0850694444444444E-4</v>
      </c>
      <c r="G36" s="3" t="str">
        <f>IF(Subcategories!G36&lt;&gt;"",Subcategories!G36/(1-Subcategories!G$64),"")</f>
        <v/>
      </c>
      <c r="H36" s="3" t="str">
        <f>IF(Subcategories!H36&lt;&gt;"",Subcategories!H36/(1-Subcategories!H$64),"")</f>
        <v/>
      </c>
      <c r="I36" s="3" t="str">
        <f>IF(Subcategories!I36&lt;&gt;"",Subcategories!I36/(1-Subcategories!I$64),"")</f>
        <v/>
      </c>
      <c r="J36" s="3" t="str">
        <f>IF(Subcategories!J36&lt;&gt;"",Subcategories!J36/(1-Subcategories!J$64),"")</f>
        <v/>
      </c>
      <c r="K36" s="3" t="str">
        <f>IF(Subcategories!K36&lt;&gt;"",Subcategories!K36/(1-Subcategories!K$64),"")</f>
        <v/>
      </c>
      <c r="M36" s="3">
        <f t="shared" si="6"/>
        <v>1.0850694444444444E-4</v>
      </c>
      <c r="O36" s="6">
        <v>35</v>
      </c>
      <c r="P36" s="1" t="str">
        <f t="shared" si="12"/>
        <v>Perpetrators</v>
      </c>
      <c r="Q36" s="1" t="str">
        <f t="shared" si="12"/>
        <v>Kiddies</v>
      </c>
      <c r="R36" s="6">
        <f t="shared" si="7"/>
        <v>1</v>
      </c>
      <c r="S36" s="6">
        <f t="shared" si="13"/>
        <v>6</v>
      </c>
      <c r="T36" s="6">
        <f t="shared" si="14"/>
        <v>0</v>
      </c>
      <c r="U36" s="6">
        <f t="shared" si="15"/>
        <v>1</v>
      </c>
      <c r="V36" s="6">
        <f t="shared" si="16"/>
        <v>0</v>
      </c>
      <c r="W36" s="6">
        <f t="shared" si="17"/>
        <v>0</v>
      </c>
      <c r="X36" s="6">
        <f t="shared" si="18"/>
        <v>0</v>
      </c>
      <c r="Y36" s="6">
        <f t="shared" si="10"/>
        <v>0</v>
      </c>
      <c r="Z36" s="6">
        <f t="shared" si="19"/>
        <v>0</v>
      </c>
    </row>
    <row r="37" spans="1:26" x14ac:dyDescent="0.55000000000000004">
      <c r="A37" s="1" t="str">
        <f>Subcategories!A37</f>
        <v>Perpetrators</v>
      </c>
      <c r="B37" s="1" t="str">
        <f>Subcategories!B37</f>
        <v>Militia</v>
      </c>
      <c r="C37" s="2" t="str">
        <f t="shared" si="5"/>
        <v/>
      </c>
      <c r="D37" s="3" t="str">
        <f>IF(Subcategories!D37&lt;&gt;"",Subcategories!D37/(1-Subcategories!D$64),"")</f>
        <v/>
      </c>
      <c r="E37" s="3" t="str">
        <f>IF(Subcategories!E37&lt;&gt;"",Subcategories!E37/(1-Subcategories!E$64),"")</f>
        <v/>
      </c>
      <c r="F37" s="3" t="str">
        <f>IF(Subcategories!F37&lt;&gt;"",Subcategories!F37/(1-Subcategories!F$64),"")</f>
        <v/>
      </c>
      <c r="G37" s="3" t="str">
        <f>IF(Subcategories!G37&lt;&gt;"",Subcategories!G37/(1-Subcategories!G$64),"")</f>
        <v/>
      </c>
      <c r="H37" s="3" t="str">
        <f>IF(Subcategories!H37&lt;&gt;"",Subcategories!H37/(1-Subcategories!H$64),"")</f>
        <v/>
      </c>
      <c r="I37" s="3" t="str">
        <f>IF(Subcategories!I37&lt;&gt;"",Subcategories!I37/(1-Subcategories!I$64),"")</f>
        <v/>
      </c>
      <c r="J37" s="3" t="str">
        <f>IF(Subcategories!J37&lt;&gt;"",Subcategories!J37/(1-Subcategories!J$64),"")</f>
        <v/>
      </c>
      <c r="K37" s="3" t="str">
        <f>IF(Subcategories!K37&lt;&gt;"",Subcategories!K37/(1-Subcategories!K$64),"")</f>
        <v/>
      </c>
      <c r="M37" s="3" t="str">
        <f t="shared" si="6"/>
        <v/>
      </c>
      <c r="O37" s="6">
        <v>36</v>
      </c>
      <c r="P37" s="1" t="str">
        <f t="shared" si="12"/>
        <v>Perpetrators</v>
      </c>
      <c r="Q37" s="1" t="str">
        <f t="shared" si="12"/>
        <v>Militia</v>
      </c>
      <c r="R37" s="6">
        <f t="shared" si="7"/>
        <v>0</v>
      </c>
      <c r="S37" s="6">
        <f t="shared" si="13"/>
        <v>0</v>
      </c>
      <c r="T37" s="6">
        <f t="shared" si="14"/>
        <v>0</v>
      </c>
      <c r="U37" s="6">
        <f t="shared" si="15"/>
        <v>0</v>
      </c>
      <c r="V37" s="6">
        <f t="shared" si="16"/>
        <v>0</v>
      </c>
      <c r="W37" s="6">
        <f t="shared" si="17"/>
        <v>0</v>
      </c>
      <c r="X37" s="6">
        <f t="shared" si="18"/>
        <v>0</v>
      </c>
      <c r="Y37" s="6">
        <f t="shared" si="10"/>
        <v>0</v>
      </c>
      <c r="Z37" s="6">
        <f t="shared" si="19"/>
        <v>0</v>
      </c>
    </row>
    <row r="38" spans="1:26" x14ac:dyDescent="0.55000000000000004">
      <c r="A38" s="1" t="str">
        <f>Subcategories!A38</f>
        <v>Perpetrators</v>
      </c>
      <c r="B38" s="1" t="str">
        <f>Subcategories!B38</f>
        <v>NonState</v>
      </c>
      <c r="C38" s="2">
        <f t="shared" si="5"/>
        <v>1.0523174896590799E-3</v>
      </c>
      <c r="D38" s="3" t="str">
        <f>IF(Subcategories!D38&lt;&gt;"",Subcategories!D38/(1-Subcategories!D$64),"")</f>
        <v/>
      </c>
      <c r="E38" s="3">
        <f>IF(Subcategories!E38&lt;&gt;"",Subcategories!E38/(1-Subcategories!E$64),"")</f>
        <v>1.4367816091954025E-3</v>
      </c>
      <c r="F38" s="3">
        <f>IF(Subcategories!F38&lt;&gt;"",Subcategories!F38/(1-Subcategories!F$64),"")</f>
        <v>1.3020833333333333E-3</v>
      </c>
      <c r="G38" s="3">
        <f>IF(Subcategories!G38&lt;&gt;"",Subcategories!G38/(1-Subcategories!G$64),"")</f>
        <v>9.1407678244972577E-4</v>
      </c>
      <c r="H38" s="3" t="str">
        <f>IF(Subcategories!H38&lt;&gt;"",Subcategories!H38/(1-Subcategories!H$64),"")</f>
        <v/>
      </c>
      <c r="I38" s="3" t="str">
        <f>IF(Subcategories!I38&lt;&gt;"",Subcategories!I38/(1-Subcategories!I$64),"")</f>
        <v/>
      </c>
      <c r="J38" s="3">
        <f>IF(Subcategories!J38&lt;&gt;"",Subcategories!J38/(1-Subcategories!J$64),"")</f>
        <v>5.5632823365785818E-4</v>
      </c>
      <c r="K38" s="3" t="str">
        <f>IF(Subcategories!K38&lt;&gt;"",Subcategories!K38/(1-Subcategories!K$64),"")</f>
        <v/>
      </c>
      <c r="M38" s="3">
        <f t="shared" si="6"/>
        <v>5.5632823365785818E-4</v>
      </c>
      <c r="O38" s="6">
        <v>37</v>
      </c>
      <c r="P38" s="1" t="str">
        <f t="shared" si="12"/>
        <v>Perpetrators</v>
      </c>
      <c r="Q38" s="1" t="str">
        <f t="shared" si="12"/>
        <v>NonState</v>
      </c>
      <c r="R38" s="6">
        <f t="shared" si="7"/>
        <v>1</v>
      </c>
      <c r="S38" s="6">
        <f t="shared" si="13"/>
        <v>0</v>
      </c>
      <c r="T38" s="6">
        <f t="shared" si="14"/>
        <v>3</v>
      </c>
      <c r="U38" s="6">
        <f t="shared" si="15"/>
        <v>2</v>
      </c>
      <c r="V38" s="6">
        <f t="shared" si="16"/>
        <v>2</v>
      </c>
      <c r="W38" s="6">
        <f t="shared" si="17"/>
        <v>0</v>
      </c>
      <c r="X38" s="6">
        <f t="shared" si="18"/>
        <v>0</v>
      </c>
      <c r="Y38" s="6">
        <f t="shared" si="10"/>
        <v>1</v>
      </c>
      <c r="Z38" s="6">
        <f t="shared" si="19"/>
        <v>0</v>
      </c>
    </row>
    <row r="39" spans="1:26" x14ac:dyDescent="0.55000000000000004">
      <c r="A39" s="1" t="str">
        <f>Subcategories!A39</f>
        <v>Perpetrators</v>
      </c>
      <c r="B39" s="1" t="str">
        <f>Subcategories!B39</f>
        <v>OrgCrime</v>
      </c>
      <c r="C39" s="2">
        <f t="shared" si="5"/>
        <v>7.5844489483206992E-4</v>
      </c>
      <c r="D39" s="3">
        <f>IF(Subcategories!D39&lt;&gt;"",Subcategories!D39/(1-Subcategories!D$64),"")</f>
        <v>1.3157894736842105E-3</v>
      </c>
      <c r="E39" s="3">
        <f>IF(Subcategories!E39&lt;&gt;"",Subcategories!E39/(1-Subcategories!E$64),"")</f>
        <v>9.5785440613026826E-4</v>
      </c>
      <c r="F39" s="3">
        <f>IF(Subcategories!F39&lt;&gt;"",Subcategories!F39/(1-Subcategories!F$64),"")</f>
        <v>4.3402777777777775E-4</v>
      </c>
      <c r="G39" s="3" t="str">
        <f>IF(Subcategories!G39&lt;&gt;"",Subcategories!G39/(1-Subcategories!G$64),"")</f>
        <v/>
      </c>
      <c r="H39" s="3">
        <f>IF(Subcategories!H39&lt;&gt;"",Subcategories!H39/(1-Subcategories!H$64),"")</f>
        <v>1.0256410256410259E-3</v>
      </c>
      <c r="I39" s="3" t="str">
        <f>IF(Subcategories!I39&lt;&gt;"",Subcategories!I39/(1-Subcategories!I$64),"")</f>
        <v/>
      </c>
      <c r="J39" s="3">
        <f>IF(Subcategories!J39&lt;&gt;"",Subcategories!J39/(1-Subcategories!J$64),"")</f>
        <v>5.5632823365785818E-4</v>
      </c>
      <c r="K39" s="3">
        <f>IF(Subcategories!K39&lt;&gt;"",Subcategories!K39/(1-Subcategories!K$64),"")</f>
        <v>2.6102845210127906E-4</v>
      </c>
      <c r="M39" s="3">
        <f t="shared" si="6"/>
        <v>2.6102845210127906E-4</v>
      </c>
      <c r="O39" s="6">
        <v>38</v>
      </c>
      <c r="P39" s="1" t="str">
        <f t="shared" si="12"/>
        <v>Perpetrators</v>
      </c>
      <c r="Q39" s="1" t="str">
        <f t="shared" si="12"/>
        <v>OrgCrime</v>
      </c>
      <c r="R39" s="6">
        <f t="shared" si="7"/>
        <v>2</v>
      </c>
      <c r="S39" s="6">
        <f t="shared" si="13"/>
        <v>5</v>
      </c>
      <c r="T39" s="6">
        <f t="shared" si="14"/>
        <v>4</v>
      </c>
      <c r="U39" s="6">
        <f t="shared" si="15"/>
        <v>2</v>
      </c>
      <c r="V39" s="6">
        <f t="shared" si="16"/>
        <v>0</v>
      </c>
      <c r="W39" s="6">
        <f t="shared" si="17"/>
        <v>4</v>
      </c>
      <c r="X39" s="6">
        <f t="shared" si="18"/>
        <v>0</v>
      </c>
      <c r="Y39" s="6">
        <f t="shared" si="10"/>
        <v>2</v>
      </c>
      <c r="Z39" s="6">
        <f t="shared" si="19"/>
        <v>1</v>
      </c>
    </row>
    <row r="40" spans="1:26" x14ac:dyDescent="0.55000000000000004">
      <c r="A40" s="1" t="str">
        <f>Subcategories!A40</f>
        <v>Perpetrators</v>
      </c>
      <c r="B40" s="1" t="str">
        <f>Subcategories!B40</f>
        <v>Proxies</v>
      </c>
      <c r="C40" s="2">
        <f t="shared" si="5"/>
        <v>4.7892720306513413E-4</v>
      </c>
      <c r="D40" s="3" t="str">
        <f>IF(Subcategories!D40&lt;&gt;"",Subcategories!D40/(1-Subcategories!D$64),"")</f>
        <v/>
      </c>
      <c r="E40" s="3">
        <f>IF(Subcategories!E40&lt;&gt;"",Subcategories!E40/(1-Subcategories!E$64),"")</f>
        <v>4.7892720306513413E-4</v>
      </c>
      <c r="F40" s="3" t="str">
        <f>IF(Subcategories!F40&lt;&gt;"",Subcategories!F40/(1-Subcategories!F$64),"")</f>
        <v/>
      </c>
      <c r="G40" s="3" t="str">
        <f>IF(Subcategories!G40&lt;&gt;"",Subcategories!G40/(1-Subcategories!G$64),"")</f>
        <v/>
      </c>
      <c r="H40" s="3" t="str">
        <f>IF(Subcategories!H40&lt;&gt;"",Subcategories!H40/(1-Subcategories!H$64),"")</f>
        <v/>
      </c>
      <c r="I40" s="3" t="str">
        <f>IF(Subcategories!I40&lt;&gt;"",Subcategories!I40/(1-Subcategories!I$64),"")</f>
        <v/>
      </c>
      <c r="J40" s="3" t="str">
        <f>IF(Subcategories!J40&lt;&gt;"",Subcategories!J40/(1-Subcategories!J$64),"")</f>
        <v/>
      </c>
      <c r="K40" s="3" t="str">
        <f>IF(Subcategories!K40&lt;&gt;"",Subcategories!K40/(1-Subcategories!K$64),"")</f>
        <v/>
      </c>
      <c r="M40" s="3">
        <f t="shared" si="6"/>
        <v>4.7892720306513413E-4</v>
      </c>
      <c r="O40" s="6">
        <v>39</v>
      </c>
      <c r="P40" s="1" t="str">
        <f t="shared" si="12"/>
        <v>Perpetrators</v>
      </c>
      <c r="Q40" s="1" t="str">
        <f t="shared" si="12"/>
        <v>Proxies</v>
      </c>
      <c r="R40" s="6">
        <f t="shared" si="7"/>
        <v>0</v>
      </c>
      <c r="S40" s="6">
        <f t="shared" si="13"/>
        <v>0</v>
      </c>
      <c r="T40" s="6">
        <f t="shared" si="14"/>
        <v>1</v>
      </c>
      <c r="U40" s="6">
        <f t="shared" si="15"/>
        <v>0</v>
      </c>
      <c r="V40" s="6">
        <f t="shared" si="16"/>
        <v>0</v>
      </c>
      <c r="W40" s="6">
        <f t="shared" si="17"/>
        <v>0</v>
      </c>
      <c r="X40" s="6">
        <f t="shared" si="18"/>
        <v>0</v>
      </c>
      <c r="Y40" s="6">
        <f t="shared" si="10"/>
        <v>0</v>
      </c>
      <c r="Z40" s="6">
        <f t="shared" si="19"/>
        <v>0</v>
      </c>
    </row>
    <row r="41" spans="1:26" x14ac:dyDescent="0.55000000000000004">
      <c r="A41" s="1" t="str">
        <f>Subcategories!A41</f>
        <v>Perpetrators</v>
      </c>
      <c r="B41" s="1" t="str">
        <f>Subcategories!B41</f>
        <v>States</v>
      </c>
      <c r="C41" s="2">
        <f t="shared" si="5"/>
        <v>3.7087999799404756E-3</v>
      </c>
      <c r="D41" s="3">
        <f>IF(Subcategories!D41&lt;&gt;"",Subcategories!D41/(1-Subcategories!D$64),"")</f>
        <v>5.4824561403508769E-3</v>
      </c>
      <c r="E41" s="3">
        <f>IF(Subcategories!E41&lt;&gt;"",Subcategories!E41/(1-Subcategories!E$64),"")</f>
        <v>1.1015325670498085E-2</v>
      </c>
      <c r="F41" s="3">
        <f>IF(Subcategories!F41&lt;&gt;"",Subcategories!F41/(1-Subcategories!F$64),"")</f>
        <v>7.5954861111111101E-4</v>
      </c>
      <c r="G41" s="3" t="str">
        <f>IF(Subcategories!G41&lt;&gt;"",Subcategories!G41/(1-Subcategories!G$64),"")</f>
        <v/>
      </c>
      <c r="H41" s="3">
        <f>IF(Subcategories!H41&lt;&gt;"",Subcategories!H41/(1-Subcategories!H$64),"")</f>
        <v>1.0256410256410259E-3</v>
      </c>
      <c r="I41" s="3" t="str">
        <f>IF(Subcategories!I41&lt;&gt;"",Subcategories!I41/(1-Subcategories!I$64),"")</f>
        <v/>
      </c>
      <c r="J41" s="3" t="str">
        <f>IF(Subcategories!J41&lt;&gt;"",Subcategories!J41/(1-Subcategories!J$64),"")</f>
        <v/>
      </c>
      <c r="K41" s="3">
        <f>IF(Subcategories!K41&lt;&gt;"",Subcategories!K41/(1-Subcategories!K$64),"")</f>
        <v>2.6102845210127906E-4</v>
      </c>
      <c r="M41" s="3">
        <f t="shared" si="6"/>
        <v>2.6102845210127906E-4</v>
      </c>
      <c r="O41" s="6">
        <v>40</v>
      </c>
      <c r="P41" s="1" t="str">
        <f t="shared" si="12"/>
        <v>Perpetrators</v>
      </c>
      <c r="Q41" s="1" t="str">
        <f t="shared" si="12"/>
        <v>States</v>
      </c>
      <c r="R41" s="6">
        <f t="shared" si="7"/>
        <v>9</v>
      </c>
      <c r="S41" s="6">
        <f t="shared" si="13"/>
        <v>21</v>
      </c>
      <c r="T41" s="6">
        <f t="shared" si="14"/>
        <v>42</v>
      </c>
      <c r="U41" s="6">
        <f t="shared" si="15"/>
        <v>3</v>
      </c>
      <c r="V41" s="6">
        <f t="shared" si="16"/>
        <v>0</v>
      </c>
      <c r="W41" s="6">
        <f t="shared" si="17"/>
        <v>4</v>
      </c>
      <c r="X41" s="6">
        <f t="shared" si="18"/>
        <v>0</v>
      </c>
      <c r="Y41" s="6">
        <f t="shared" si="10"/>
        <v>0</v>
      </c>
      <c r="Z41" s="6">
        <f t="shared" si="19"/>
        <v>1</v>
      </c>
    </row>
    <row r="42" spans="1:26" x14ac:dyDescent="0.55000000000000004">
      <c r="A42" s="1" t="str">
        <f>Subcategories!A42</f>
        <v>Perpetrators</v>
      </c>
      <c r="B42" s="1" t="str">
        <f>Subcategories!B42</f>
        <v>Terrorists</v>
      </c>
      <c r="C42" s="2">
        <f t="shared" si="5"/>
        <v>2.1845211329867371E-3</v>
      </c>
      <c r="D42" s="3">
        <f>IF(Subcategories!D42&lt;&gt;"",Subcategories!D42/(1-Subcategories!D$64),"")</f>
        <v>5.263157894736842E-3</v>
      </c>
      <c r="E42" s="3">
        <f>IF(Subcategories!E42&lt;&gt;"",Subcategories!E42/(1-Subcategories!E$64),"")</f>
        <v>2.3946360153256703E-3</v>
      </c>
      <c r="F42" s="3">
        <f>IF(Subcategories!F42&lt;&gt;"",Subcategories!F42/(1-Subcategories!F$64),"")</f>
        <v>8.6805555555555551E-4</v>
      </c>
      <c r="G42" s="3">
        <f>IF(Subcategories!G42&lt;&gt;"",Subcategories!G42/(1-Subcategories!G$64),"")</f>
        <v>1.3711151736745886E-3</v>
      </c>
      <c r="H42" s="3">
        <f>IF(Subcategories!H42&lt;&gt;"",Subcategories!H42/(1-Subcategories!H$64),"")</f>
        <v>1.0256410256410259E-3</v>
      </c>
      <c r="I42" s="3" t="str">
        <f>IF(Subcategories!I42&lt;&gt;"",Subcategories!I42/(1-Subcategories!I$64),"")</f>
        <v/>
      </c>
      <c r="J42" s="3" t="str">
        <f>IF(Subcategories!J42&lt;&gt;"",Subcategories!J42/(1-Subcategories!J$64),"")</f>
        <v/>
      </c>
      <c r="K42" s="3" t="str">
        <f>IF(Subcategories!K42&lt;&gt;"",Subcategories!K42/(1-Subcategories!K$64),"")</f>
        <v/>
      </c>
      <c r="M42" s="3">
        <f t="shared" si="6"/>
        <v>8.6805555555555551E-4</v>
      </c>
      <c r="O42" s="6">
        <v>41</v>
      </c>
      <c r="P42" s="1" t="str">
        <f t="shared" si="12"/>
        <v>Perpetrators</v>
      </c>
      <c r="Q42" s="1" t="str">
        <f t="shared" si="12"/>
        <v>Terrorists</v>
      </c>
      <c r="R42" s="6">
        <f t="shared" si="7"/>
        <v>2</v>
      </c>
      <c r="S42" s="6">
        <f t="shared" si="13"/>
        <v>6</v>
      </c>
      <c r="T42" s="6">
        <f t="shared" si="14"/>
        <v>3</v>
      </c>
      <c r="U42" s="6">
        <f t="shared" si="15"/>
        <v>1</v>
      </c>
      <c r="V42" s="6">
        <f t="shared" si="16"/>
        <v>2</v>
      </c>
      <c r="W42" s="6">
        <f t="shared" si="17"/>
        <v>1</v>
      </c>
      <c r="X42" s="6">
        <f t="shared" si="18"/>
        <v>0</v>
      </c>
      <c r="Y42" s="6">
        <f t="shared" si="10"/>
        <v>0</v>
      </c>
      <c r="Z42" s="6">
        <f t="shared" si="19"/>
        <v>0</v>
      </c>
    </row>
    <row r="43" spans="1:26" x14ac:dyDescent="0.55000000000000004">
      <c r="A43" s="1" t="str">
        <f>Subcategories!A43</f>
        <v>Resources</v>
      </c>
      <c r="B43" s="1" t="str">
        <f>Subcategories!B43</f>
        <v>Actions</v>
      </c>
      <c r="C43" s="2">
        <f t="shared" si="5"/>
        <v>0.10623753456916241</v>
      </c>
      <c r="D43" s="3">
        <f>IF(Subcategories!D43&lt;&gt;"",Subcategories!D43/(1-Subcategories!D$64),"")</f>
        <v>0.11644736842105262</v>
      </c>
      <c r="E43" s="3">
        <f>IF(Subcategories!E43&lt;&gt;"",Subcategories!E43/(1-Subcategories!E$64),"")</f>
        <v>0.14319923371647511</v>
      </c>
      <c r="F43" s="3">
        <f>IF(Subcategories!F43&lt;&gt;"",Subcategories!F43/(1-Subcategories!F$64),"")</f>
        <v>7.12890625E-2</v>
      </c>
      <c r="G43" s="3">
        <f>IF(Subcategories!G43&lt;&gt;"",Subcategories!G43/(1-Subcategories!G$64),"")</f>
        <v>8.9579524680073117E-2</v>
      </c>
      <c r="H43" s="3">
        <f>IF(Subcategories!H43&lt;&gt;"",Subcategories!H43/(1-Subcategories!H$64),"")</f>
        <v>0.12410256410256412</v>
      </c>
      <c r="I43" s="3">
        <f>IF(Subcategories!I43&lt;&gt;"",Subcategories!I43/(1-Subcategories!I$64),"")</f>
        <v>0.10028653295128939</v>
      </c>
      <c r="J43" s="3">
        <f>IF(Subcategories!J43&lt;&gt;"",Subcategories!J43/(1-Subcategories!J$64),"")</f>
        <v>0.10737134909596663</v>
      </c>
      <c r="K43" s="3">
        <f>IF(Subcategories!K43&lt;&gt;"",Subcategories!K43/(1-Subcategories!K$64),"")</f>
        <v>9.7624641085878358E-2</v>
      </c>
      <c r="M43" s="3">
        <f t="shared" si="6"/>
        <v>7.12890625E-2</v>
      </c>
      <c r="O43" s="6">
        <v>42</v>
      </c>
      <c r="P43" s="1" t="str">
        <f t="shared" si="12"/>
        <v>Resources</v>
      </c>
      <c r="Q43" s="1" t="str">
        <f t="shared" si="12"/>
        <v>Actions</v>
      </c>
      <c r="R43" s="6">
        <f t="shared" si="7"/>
        <v>2</v>
      </c>
      <c r="S43" s="6">
        <f t="shared" si="13"/>
        <v>2</v>
      </c>
      <c r="T43" s="6">
        <f t="shared" si="14"/>
        <v>2</v>
      </c>
      <c r="U43" s="6">
        <f t="shared" si="15"/>
        <v>1</v>
      </c>
      <c r="V43" s="6">
        <f t="shared" si="16"/>
        <v>1</v>
      </c>
      <c r="W43" s="6">
        <f t="shared" si="17"/>
        <v>2</v>
      </c>
      <c r="X43" s="6">
        <f t="shared" si="18"/>
        <v>1</v>
      </c>
      <c r="Y43" s="6">
        <f t="shared" si="10"/>
        <v>2</v>
      </c>
      <c r="Z43" s="6">
        <f t="shared" si="19"/>
        <v>1</v>
      </c>
    </row>
    <row r="44" spans="1:26" x14ac:dyDescent="0.55000000000000004">
      <c r="A44" s="1" t="str">
        <f>Subcategories!A44</f>
        <v>Resources</v>
      </c>
      <c r="B44" s="1" t="str">
        <f>Subcategories!B44</f>
        <v>Budget</v>
      </c>
      <c r="C44" s="2">
        <f t="shared" si="5"/>
        <v>1.2223641797454823E-3</v>
      </c>
      <c r="D44" s="3">
        <f>IF(Subcategories!D44&lt;&gt;"",Subcategories!D44/(1-Subcategories!D$64),"")</f>
        <v>2.1929824561403509E-4</v>
      </c>
      <c r="E44" s="3" t="str">
        <f>IF(Subcategories!E44&lt;&gt;"",Subcategories!E44/(1-Subcategories!E$64),"")</f>
        <v/>
      </c>
      <c r="F44" s="3">
        <f>IF(Subcategories!F44&lt;&gt;"",Subcategories!F44/(1-Subcategories!F$64),"")</f>
        <v>9.765625E-4</v>
      </c>
      <c r="G44" s="3" t="str">
        <f>IF(Subcategories!G44&lt;&gt;"",Subcategories!G44/(1-Subcategories!G$64),"")</f>
        <v/>
      </c>
      <c r="H44" s="3" t="str">
        <f>IF(Subcategories!H44&lt;&gt;"",Subcategories!H44/(1-Subcategories!H$64),"")</f>
        <v/>
      </c>
      <c r="I44" s="3">
        <f>IF(Subcategories!I44&lt;&gt;"",Subcategories!I44/(1-Subcategories!I$64),"")</f>
        <v>3.8204393505253103E-3</v>
      </c>
      <c r="J44" s="3">
        <f>IF(Subcategories!J44&lt;&gt;"",Subcategories!J44/(1-Subcategories!J$64),"")</f>
        <v>8.3449235048678721E-4</v>
      </c>
      <c r="K44" s="3">
        <f>IF(Subcategories!K44&lt;&gt;"",Subcategories!K44/(1-Subcategories!K$64),"")</f>
        <v>2.6102845210127906E-4</v>
      </c>
      <c r="M44" s="3">
        <f t="shared" si="6"/>
        <v>2.1929824561403509E-4</v>
      </c>
      <c r="O44" s="6">
        <v>43</v>
      </c>
      <c r="P44" s="1" t="str">
        <f t="shared" si="12"/>
        <v>Resources</v>
      </c>
      <c r="Q44" s="1" t="str">
        <f t="shared" si="12"/>
        <v>Budget</v>
      </c>
      <c r="R44" s="6">
        <f t="shared" si="7"/>
        <v>3</v>
      </c>
      <c r="S44" s="6">
        <f t="shared" si="13"/>
        <v>1</v>
      </c>
      <c r="T44" s="6">
        <f t="shared" si="14"/>
        <v>0</v>
      </c>
      <c r="U44" s="6">
        <f t="shared" si="15"/>
        <v>4</v>
      </c>
      <c r="V44" s="6">
        <f t="shared" si="16"/>
        <v>0</v>
      </c>
      <c r="W44" s="6">
        <f t="shared" si="17"/>
        <v>0</v>
      </c>
      <c r="X44" s="6">
        <f t="shared" si="18"/>
        <v>17</v>
      </c>
      <c r="Y44" s="6">
        <f t="shared" si="10"/>
        <v>4</v>
      </c>
      <c r="Z44" s="6">
        <f t="shared" si="19"/>
        <v>1</v>
      </c>
    </row>
    <row r="45" spans="1:26" x14ac:dyDescent="0.55000000000000004">
      <c r="A45" s="1" t="str">
        <f>Subcategories!A45</f>
        <v>Resources</v>
      </c>
      <c r="B45" s="1" t="str">
        <f>Subcategories!B45</f>
        <v>Funding</v>
      </c>
      <c r="C45" s="2">
        <f t="shared" si="5"/>
        <v>8.545543724670113E-3</v>
      </c>
      <c r="D45" s="3">
        <f>IF(Subcategories!D45&lt;&gt;"",Subcategories!D45/(1-Subcategories!D$64),"")</f>
        <v>1.0964912280701754E-2</v>
      </c>
      <c r="E45" s="3">
        <f>IF(Subcategories!E45&lt;&gt;"",Subcategories!E45/(1-Subcategories!E$64),"")</f>
        <v>9.5785440613026813E-3</v>
      </c>
      <c r="F45" s="3">
        <f>IF(Subcategories!F45&lt;&gt;"",Subcategories!F45/(1-Subcategories!F$64),"")</f>
        <v>5.5338541666666661E-3</v>
      </c>
      <c r="G45" s="3">
        <f>IF(Subcategories!G45&lt;&gt;"",Subcategories!G45/(1-Subcategories!G$64),"")</f>
        <v>4.1133455210237658E-3</v>
      </c>
      <c r="H45" s="3">
        <f>IF(Subcategories!H45&lt;&gt;"",Subcategories!H45/(1-Subcategories!H$64),"")</f>
        <v>5.1282051282051291E-3</v>
      </c>
      <c r="I45" s="3">
        <f>IF(Subcategories!I45&lt;&gt;"",Subcategories!I45/(1-Subcategories!I$64),"")</f>
        <v>1.0506208213944605E-2</v>
      </c>
      <c r="J45" s="3">
        <f>IF(Subcategories!J45&lt;&gt;"",Subcategories!J45/(1-Subcategories!J$64),"")</f>
        <v>1.4186369958275382E-2</v>
      </c>
      <c r="K45" s="3">
        <f>IF(Subcategories!K45&lt;&gt;"",Subcategories!K45/(1-Subcategories!K$64),"")</f>
        <v>8.3529104672409298E-3</v>
      </c>
      <c r="M45" s="3">
        <f t="shared" si="6"/>
        <v>4.1133455210237658E-3</v>
      </c>
      <c r="O45" s="6">
        <v>44</v>
      </c>
      <c r="P45" s="1" t="str">
        <f t="shared" si="12"/>
        <v>Resources</v>
      </c>
      <c r="Q45" s="1" t="str">
        <f t="shared" si="12"/>
        <v>Funding</v>
      </c>
      <c r="R45" s="6">
        <f t="shared" si="7"/>
        <v>2</v>
      </c>
      <c r="S45" s="6">
        <f t="shared" si="13"/>
        <v>3</v>
      </c>
      <c r="T45" s="6">
        <f t="shared" si="14"/>
        <v>2</v>
      </c>
      <c r="U45" s="6">
        <f t="shared" si="15"/>
        <v>1</v>
      </c>
      <c r="V45" s="6">
        <f t="shared" si="16"/>
        <v>1</v>
      </c>
      <c r="W45" s="6">
        <f t="shared" si="17"/>
        <v>1</v>
      </c>
      <c r="X45" s="6">
        <f t="shared" si="18"/>
        <v>3</v>
      </c>
      <c r="Y45" s="6">
        <f t="shared" si="10"/>
        <v>3</v>
      </c>
      <c r="Z45" s="6">
        <f t="shared" si="19"/>
        <v>2</v>
      </c>
    </row>
    <row r="46" spans="1:26" x14ac:dyDescent="0.55000000000000004">
      <c r="A46" s="1" t="str">
        <f>Subcategories!A46</f>
        <v>Resources</v>
      </c>
      <c r="B46" s="1" t="str">
        <f>Subcategories!B46</f>
        <v>Personnel</v>
      </c>
      <c r="C46" s="2">
        <f t="shared" si="5"/>
        <v>1.9743800070474462E-2</v>
      </c>
      <c r="D46" s="3">
        <f>IF(Subcategories!D46&lt;&gt;"",Subcategories!D46/(1-Subcategories!D$64),"")</f>
        <v>2.3026315789473686E-2</v>
      </c>
      <c r="E46" s="3">
        <f>IF(Subcategories!E46&lt;&gt;"",Subcategories!E46/(1-Subcategories!E$64),"")</f>
        <v>1.9636015325670501E-2</v>
      </c>
      <c r="F46" s="3">
        <f>IF(Subcategories!F46&lt;&gt;"",Subcategories!F46/(1-Subcategories!F$64),"")</f>
        <v>1.8663194444444444E-2</v>
      </c>
      <c r="G46" s="3">
        <f>IF(Subcategories!G46&lt;&gt;"",Subcategories!G46/(1-Subcategories!G$64),"")</f>
        <v>2.6508226691042049E-2</v>
      </c>
      <c r="H46" s="3">
        <f>IF(Subcategories!H46&lt;&gt;"",Subcategories!H46/(1-Subcategories!H$64),"")</f>
        <v>6.1538461538461547E-3</v>
      </c>
      <c r="I46" s="3">
        <f>IF(Subcategories!I46&lt;&gt;"",Subcategories!I46/(1-Subcategories!I$64),"")</f>
        <v>1.0506208213944605E-2</v>
      </c>
      <c r="J46" s="3">
        <f>IF(Subcategories!J46&lt;&gt;"",Subcategories!J46/(1-Subcategories!J$64),"")</f>
        <v>2.0305980528511822E-2</v>
      </c>
      <c r="K46" s="3">
        <f>IF(Subcategories!K46&lt;&gt;"",Subcategories!K46/(1-Subcategories!K$64),"")</f>
        <v>3.3150613416862436E-2</v>
      </c>
      <c r="M46" s="3">
        <f t="shared" si="6"/>
        <v>6.1538461538461547E-3</v>
      </c>
      <c r="O46" s="6">
        <v>45</v>
      </c>
      <c r="P46" s="1" t="str">
        <f t="shared" si="12"/>
        <v>Resources</v>
      </c>
      <c r="Q46" s="1" t="str">
        <f t="shared" si="12"/>
        <v>Personnel</v>
      </c>
      <c r="R46" s="6">
        <f t="shared" si="7"/>
        <v>3</v>
      </c>
      <c r="S46" s="6">
        <f t="shared" si="13"/>
        <v>4</v>
      </c>
      <c r="T46" s="6">
        <f t="shared" si="14"/>
        <v>3</v>
      </c>
      <c r="U46" s="6">
        <f t="shared" si="15"/>
        <v>3</v>
      </c>
      <c r="V46" s="6">
        <f t="shared" si="16"/>
        <v>4</v>
      </c>
      <c r="W46" s="6">
        <f t="shared" si="17"/>
        <v>1</v>
      </c>
      <c r="X46" s="6">
        <f t="shared" si="18"/>
        <v>2</v>
      </c>
      <c r="Y46" s="6">
        <f t="shared" si="10"/>
        <v>3</v>
      </c>
      <c r="Z46" s="6">
        <f t="shared" si="19"/>
        <v>5</v>
      </c>
    </row>
    <row r="47" spans="1:26" x14ac:dyDescent="0.55000000000000004">
      <c r="A47" s="1" t="str">
        <f>Subcategories!A47</f>
        <v>Security</v>
      </c>
      <c r="B47" s="1" t="str">
        <f>Subcategories!B47</f>
        <v>ActivePosture</v>
      </c>
      <c r="C47" s="2">
        <f t="shared" si="5"/>
        <v>2.5024729417489722E-3</v>
      </c>
      <c r="D47" s="3">
        <f>IF(Subcategories!D47&lt;&gt;"",Subcategories!D47/(1-Subcategories!D$64),"")</f>
        <v>7.0175438596491221E-3</v>
      </c>
      <c r="E47" s="3">
        <f>IF(Subcategories!E47&lt;&gt;"",Subcategories!E47/(1-Subcategories!E$64),"")</f>
        <v>1.9157088122605365E-3</v>
      </c>
      <c r="F47" s="3">
        <f>IF(Subcategories!F47&lt;&gt;"",Subcategories!F47/(1-Subcategories!F$64),"")</f>
        <v>6.0763888888888881E-3</v>
      </c>
      <c r="G47" s="3">
        <f>IF(Subcategories!G47&lt;&gt;"",Subcategories!G47/(1-Subcategories!G$64),"")</f>
        <v>4.5703839122486289E-4</v>
      </c>
      <c r="H47" s="3" t="str">
        <f>IF(Subcategories!H47&lt;&gt;"",Subcategories!H47/(1-Subcategories!H$64),"")</f>
        <v/>
      </c>
      <c r="I47" s="3">
        <f>IF(Subcategories!I47&lt;&gt;"",Subcategories!I47/(1-Subcategories!I$64),"")</f>
        <v>9.5510983763132757E-4</v>
      </c>
      <c r="J47" s="3">
        <f>IF(Subcategories!J47&lt;&gt;"",Subcategories!J47/(1-Subcategories!J$64),"")</f>
        <v>8.3449235048678721E-4</v>
      </c>
      <c r="K47" s="3">
        <f>IF(Subcategories!K47&lt;&gt;"",Subcategories!K47/(1-Subcategories!K$64),"")</f>
        <v>2.6102845210127906E-4</v>
      </c>
      <c r="M47" s="3">
        <f t="shared" si="6"/>
        <v>2.6102845210127906E-4</v>
      </c>
      <c r="O47" s="6">
        <v>46</v>
      </c>
      <c r="P47" s="1" t="str">
        <f t="shared" si="12"/>
        <v>Security</v>
      </c>
      <c r="Q47" s="1" t="str">
        <f t="shared" si="12"/>
        <v>ActivePosture</v>
      </c>
      <c r="R47" s="6">
        <f t="shared" si="7"/>
        <v>8</v>
      </c>
      <c r="S47" s="6">
        <f t="shared" si="13"/>
        <v>27</v>
      </c>
      <c r="T47" s="6">
        <f t="shared" si="14"/>
        <v>7</v>
      </c>
      <c r="U47" s="6">
        <f t="shared" si="15"/>
        <v>23</v>
      </c>
      <c r="V47" s="6">
        <f t="shared" si="16"/>
        <v>2</v>
      </c>
      <c r="W47" s="6">
        <f t="shared" si="17"/>
        <v>0</v>
      </c>
      <c r="X47" s="6">
        <f t="shared" si="18"/>
        <v>4</v>
      </c>
      <c r="Y47" s="6">
        <f t="shared" si="10"/>
        <v>3</v>
      </c>
      <c r="Z47" s="6">
        <f t="shared" si="19"/>
        <v>1</v>
      </c>
    </row>
    <row r="48" spans="1:26" x14ac:dyDescent="0.55000000000000004">
      <c r="A48" s="1" t="str">
        <f>Subcategories!A48</f>
        <v>Security</v>
      </c>
      <c r="B48" s="1" t="str">
        <f>Subcategories!B48</f>
        <v>Defence</v>
      </c>
      <c r="C48" s="2">
        <f t="shared" si="5"/>
        <v>2.983973019224687E-2</v>
      </c>
      <c r="D48" s="3">
        <f>IF(Subcategories!D48&lt;&gt;"",Subcategories!D48/(1-Subcategories!D$64),"")</f>
        <v>3.4429824561403512E-2</v>
      </c>
      <c r="E48" s="3">
        <f>IF(Subcategories!E48&lt;&gt;"",Subcategories!E48/(1-Subcategories!E$64),"")</f>
        <v>1.9636015325670501E-2</v>
      </c>
      <c r="F48" s="3">
        <f>IF(Subcategories!F48&lt;&gt;"",Subcategories!F48/(1-Subcategories!F$64),"")</f>
        <v>4.2860243055555552E-2</v>
      </c>
      <c r="G48" s="3">
        <f>IF(Subcategories!G48&lt;&gt;"",Subcategories!G48/(1-Subcategories!G$64),"")</f>
        <v>3.0164533820840948E-2</v>
      </c>
      <c r="H48" s="3">
        <f>IF(Subcategories!H48&lt;&gt;"",Subcategories!H48/(1-Subcategories!H$64),"")</f>
        <v>3.2820512820512827E-2</v>
      </c>
      <c r="I48" s="3">
        <f>IF(Subcategories!I48&lt;&gt;"",Subcategories!I48/(1-Subcategories!I$64),"")</f>
        <v>3.9159503342884434E-2</v>
      </c>
      <c r="J48" s="3">
        <f>IF(Subcategories!J48&lt;&gt;"",Subcategories!J48/(1-Subcategories!J$64),"")</f>
        <v>1.2239221140472878E-2</v>
      </c>
      <c r="K48" s="3">
        <f>IF(Subcategories!K48&lt;&gt;"",Subcategories!K48/(1-Subcategories!K$64),"")</f>
        <v>2.7407987470634297E-2</v>
      </c>
      <c r="M48" s="3">
        <f t="shared" si="6"/>
        <v>1.2239221140472878E-2</v>
      </c>
      <c r="O48" s="6">
        <v>47</v>
      </c>
      <c r="P48" s="1" t="str">
        <f t="shared" si="12"/>
        <v>Security</v>
      </c>
      <c r="Q48" s="1" t="str">
        <f t="shared" si="12"/>
        <v>Defence</v>
      </c>
      <c r="R48" s="6">
        <f t="shared" si="7"/>
        <v>3</v>
      </c>
      <c r="S48" s="6">
        <f t="shared" si="13"/>
        <v>3</v>
      </c>
      <c r="T48" s="6">
        <f t="shared" si="14"/>
        <v>2</v>
      </c>
      <c r="U48" s="6">
        <f t="shared" si="15"/>
        <v>4</v>
      </c>
      <c r="V48" s="6">
        <f t="shared" si="16"/>
        <v>2</v>
      </c>
      <c r="W48" s="6">
        <f t="shared" si="17"/>
        <v>3</v>
      </c>
      <c r="X48" s="6">
        <f t="shared" si="18"/>
        <v>3</v>
      </c>
      <c r="Y48" s="6">
        <f t="shared" si="10"/>
        <v>1</v>
      </c>
      <c r="Z48" s="6">
        <f t="shared" si="19"/>
        <v>2</v>
      </c>
    </row>
    <row r="49" spans="1:27" x14ac:dyDescent="0.55000000000000004">
      <c r="A49" s="1" t="str">
        <f>Subcategories!A49</f>
        <v>Security</v>
      </c>
      <c r="B49" s="1" t="str">
        <f>Subcategories!B49</f>
        <v>Dissuasion</v>
      </c>
      <c r="C49" s="2">
        <f t="shared" si="5"/>
        <v>3.7688560988703513E-3</v>
      </c>
      <c r="D49" s="3">
        <f>IF(Subcategories!D49&lt;&gt;"",Subcategories!D49/(1-Subcategories!D$64),"")</f>
        <v>9.4298245614035086E-3</v>
      </c>
      <c r="E49" s="3">
        <f>IF(Subcategories!E49&lt;&gt;"",Subcategories!E49/(1-Subcategories!E$64),"")</f>
        <v>1.0057471264367816E-2</v>
      </c>
      <c r="F49" s="3">
        <f>IF(Subcategories!F49&lt;&gt;"",Subcategories!F49/(1-Subcategories!F$64),"")</f>
        <v>2.3871527777777775E-3</v>
      </c>
      <c r="G49" s="3">
        <f>IF(Subcategories!G49&lt;&gt;"",Subcategories!G49/(1-Subcategories!G$64),"")</f>
        <v>4.5703839122486289E-4</v>
      </c>
      <c r="H49" s="3">
        <f>IF(Subcategories!H49&lt;&gt;"",Subcategories!H49/(1-Subcategories!H$64),"")</f>
        <v>2.0512820512820517E-3</v>
      </c>
      <c r="I49" s="3">
        <f>IF(Subcategories!I49&lt;&gt;"",Subcategories!I49/(1-Subcategories!I$64),"")</f>
        <v>9.5510983763132757E-4</v>
      </c>
      <c r="J49" s="3" t="str">
        <f>IF(Subcategories!J49&lt;&gt;"",Subcategories!J49/(1-Subcategories!J$64),"")</f>
        <v/>
      </c>
      <c r="K49" s="3">
        <f>IF(Subcategories!K49&lt;&gt;"",Subcategories!K49/(1-Subcategories!K$64),"")</f>
        <v>1.0441138084051162E-3</v>
      </c>
      <c r="M49" s="3">
        <f t="shared" si="6"/>
        <v>4.5703839122486289E-4</v>
      </c>
      <c r="O49" s="6">
        <v>48</v>
      </c>
      <c r="P49" s="1" t="str">
        <f t="shared" si="12"/>
        <v>Security</v>
      </c>
      <c r="Q49" s="1" t="str">
        <f t="shared" si="12"/>
        <v>Dissuasion</v>
      </c>
      <c r="R49" s="6">
        <f t="shared" si="7"/>
        <v>7</v>
      </c>
      <c r="S49" s="6">
        <f t="shared" si="13"/>
        <v>21</v>
      </c>
      <c r="T49" s="6">
        <f t="shared" si="14"/>
        <v>22</v>
      </c>
      <c r="U49" s="6">
        <f t="shared" si="15"/>
        <v>5</v>
      </c>
      <c r="V49" s="6">
        <f t="shared" si="16"/>
        <v>1</v>
      </c>
      <c r="W49" s="6">
        <f t="shared" si="17"/>
        <v>4</v>
      </c>
      <c r="X49" s="6">
        <f t="shared" si="18"/>
        <v>2</v>
      </c>
      <c r="Y49" s="6">
        <f t="shared" si="10"/>
        <v>0</v>
      </c>
      <c r="Z49" s="6">
        <f t="shared" si="19"/>
        <v>2</v>
      </c>
    </row>
    <row r="50" spans="1:27" x14ac:dyDescent="0.55000000000000004">
      <c r="A50" s="1" t="str">
        <f>Subcategories!A50</f>
        <v>Security</v>
      </c>
      <c r="B50" s="1" t="str">
        <f>Subcategories!B50</f>
        <v>Industry</v>
      </c>
      <c r="C50" s="2">
        <f t="shared" si="5"/>
        <v>1.2015948796922672E-2</v>
      </c>
      <c r="D50" s="3">
        <f>IF(Subcategories!D50&lt;&gt;"",Subcategories!D50/(1-Subcategories!D$64),"")</f>
        <v>1.3815789473684212E-2</v>
      </c>
      <c r="E50" s="3">
        <f>IF(Subcategories!E50&lt;&gt;"",Subcategories!E50/(1-Subcategories!E$64),"")</f>
        <v>8.1417624521072807E-3</v>
      </c>
      <c r="F50" s="3">
        <f>IF(Subcategories!F50&lt;&gt;"",Subcategories!F50/(1-Subcategories!F$64),"")</f>
        <v>2.2894965277777776E-2</v>
      </c>
      <c r="G50" s="3">
        <f>IF(Subcategories!G50&lt;&gt;"",Subcategories!G50/(1-Subcategories!G$64),"")</f>
        <v>1.0968921389396709E-2</v>
      </c>
      <c r="H50" s="3">
        <f>IF(Subcategories!H50&lt;&gt;"",Subcategories!H50/(1-Subcategories!H$64),"")</f>
        <v>8.2051282051282069E-3</v>
      </c>
      <c r="I50" s="3">
        <f>IF(Subcategories!I50&lt;&gt;"",Subcategories!I50/(1-Subcategories!I$64),"")</f>
        <v>7.6408787010506206E-3</v>
      </c>
      <c r="J50" s="3">
        <f>IF(Subcategories!J50&lt;&gt;"",Subcategories!J50/(1-Subcategories!J$64),"")</f>
        <v>7.2322670375521555E-3</v>
      </c>
      <c r="K50" s="3">
        <f>IF(Subcategories!K50&lt;&gt;"",Subcategories!K50/(1-Subcategories!K$64),"")</f>
        <v>1.722787783868442E-2</v>
      </c>
      <c r="M50" s="3">
        <f t="shared" si="6"/>
        <v>7.2322670375521555E-3</v>
      </c>
      <c r="O50" s="6">
        <v>49</v>
      </c>
      <c r="P50" s="1" t="str">
        <f t="shared" si="12"/>
        <v>Security</v>
      </c>
      <c r="Q50" s="1" t="str">
        <f t="shared" si="12"/>
        <v>Industry</v>
      </c>
      <c r="R50" s="6">
        <f t="shared" si="7"/>
        <v>2</v>
      </c>
      <c r="S50" s="6">
        <f t="shared" si="13"/>
        <v>2</v>
      </c>
      <c r="T50" s="6">
        <f t="shared" si="14"/>
        <v>1</v>
      </c>
      <c r="U50" s="6">
        <f t="shared" si="15"/>
        <v>3</v>
      </c>
      <c r="V50" s="6">
        <f t="shared" si="16"/>
        <v>2</v>
      </c>
      <c r="W50" s="6">
        <f t="shared" si="17"/>
        <v>1</v>
      </c>
      <c r="X50" s="6">
        <f t="shared" si="18"/>
        <v>1</v>
      </c>
      <c r="Y50" s="6">
        <f t="shared" si="10"/>
        <v>1</v>
      </c>
      <c r="Z50" s="6">
        <f t="shared" si="19"/>
        <v>2</v>
      </c>
    </row>
    <row r="51" spans="1:27" x14ac:dyDescent="0.55000000000000004">
      <c r="A51" s="1" t="str">
        <f>Subcategories!A51</f>
        <v>Security</v>
      </c>
      <c r="B51" s="1" t="str">
        <f>Subcategories!B51</f>
        <v>PassivePosture</v>
      </c>
      <c r="C51" s="2">
        <f t="shared" si="5"/>
        <v>8.0479503526840557E-4</v>
      </c>
      <c r="D51" s="3">
        <f>IF(Subcategories!D51&lt;&gt;"",Subcategories!D51/(1-Subcategories!D$64),"")</f>
        <v>4.3859649122807018E-4</v>
      </c>
      <c r="E51" s="3">
        <f>IF(Subcategories!E51&lt;&gt;"",Subcategories!E51/(1-Subcategories!E$64),"")</f>
        <v>4.7892720306513413E-4</v>
      </c>
      <c r="F51" s="3">
        <f>IF(Subcategories!F51&lt;&gt;"",Subcategories!F51/(1-Subcategories!F$64),"")</f>
        <v>1.8446180555555553E-3</v>
      </c>
      <c r="G51" s="3">
        <f>IF(Subcategories!G51&lt;&gt;"",Subcategories!G51/(1-Subcategories!G$64),"")</f>
        <v>4.5703839122486289E-4</v>
      </c>
      <c r="H51" s="3" t="str">
        <f>IF(Subcategories!H51&lt;&gt;"",Subcategories!H51/(1-Subcategories!H$64),"")</f>
        <v/>
      </c>
      <c r="I51" s="3" t="str">
        <f>IF(Subcategories!I51&lt;&gt;"",Subcategories!I51/(1-Subcategories!I$64),"")</f>
        <v/>
      </c>
      <c r="J51" s="3" t="str">
        <f>IF(Subcategories!J51&lt;&gt;"",Subcategories!J51/(1-Subcategories!J$64),"")</f>
        <v/>
      </c>
      <c r="K51" s="3" t="str">
        <f>IF(Subcategories!K51&lt;&gt;"",Subcategories!K51/(1-Subcategories!K$64),"")</f>
        <v/>
      </c>
      <c r="M51" s="3">
        <f t="shared" si="6"/>
        <v>4.3859649122807018E-4</v>
      </c>
      <c r="O51" s="6">
        <v>50</v>
      </c>
      <c r="P51" s="1" t="str">
        <f t="shared" si="12"/>
        <v>Security</v>
      </c>
      <c r="Q51" s="1" t="str">
        <f t="shared" si="12"/>
        <v>PassivePosture</v>
      </c>
      <c r="R51" s="6">
        <f t="shared" si="7"/>
        <v>1</v>
      </c>
      <c r="S51" s="6">
        <f t="shared" si="13"/>
        <v>1</v>
      </c>
      <c r="T51" s="6">
        <f t="shared" si="14"/>
        <v>1</v>
      </c>
      <c r="U51" s="6">
        <f t="shared" si="15"/>
        <v>4</v>
      </c>
      <c r="V51" s="6">
        <f t="shared" si="16"/>
        <v>1</v>
      </c>
      <c r="W51" s="6">
        <f t="shared" si="17"/>
        <v>0</v>
      </c>
      <c r="X51" s="6">
        <f t="shared" si="18"/>
        <v>0</v>
      </c>
      <c r="Y51" s="6">
        <f t="shared" si="10"/>
        <v>0</v>
      </c>
      <c r="Z51" s="6">
        <f t="shared" si="19"/>
        <v>0</v>
      </c>
    </row>
    <row r="52" spans="1:27" x14ac:dyDescent="0.55000000000000004">
      <c r="A52" s="1" t="str">
        <f>Subcategories!A52</f>
        <v>Security</v>
      </c>
      <c r="B52" s="1" t="str">
        <f>Subcategories!B52</f>
        <v>Personal</v>
      </c>
      <c r="C52" s="2">
        <f t="shared" si="5"/>
        <v>4.7892720306513413E-4</v>
      </c>
      <c r="D52" s="3" t="str">
        <f>IF(Subcategories!D52&lt;&gt;"",Subcategories!D52/(1-Subcategories!D$64),"")</f>
        <v/>
      </c>
      <c r="E52" s="3">
        <f>IF(Subcategories!E52&lt;&gt;"",Subcategories!E52/(1-Subcategories!E$64),"")</f>
        <v>4.7892720306513413E-4</v>
      </c>
      <c r="F52" s="3" t="str">
        <f>IF(Subcategories!F52&lt;&gt;"",Subcategories!F52/(1-Subcategories!F$64),"")</f>
        <v/>
      </c>
      <c r="G52" s="3" t="str">
        <f>IF(Subcategories!G52&lt;&gt;"",Subcategories!G52/(1-Subcategories!G$64),"")</f>
        <v/>
      </c>
      <c r="H52" s="3" t="str">
        <f>IF(Subcategories!H52&lt;&gt;"",Subcategories!H52/(1-Subcategories!H$64),"")</f>
        <v/>
      </c>
      <c r="I52" s="3" t="str">
        <f>IF(Subcategories!I52&lt;&gt;"",Subcategories!I52/(1-Subcategories!I$64),"")</f>
        <v/>
      </c>
      <c r="J52" s="3" t="str">
        <f>IF(Subcategories!J52&lt;&gt;"",Subcategories!J52/(1-Subcategories!J$64),"")</f>
        <v/>
      </c>
      <c r="K52" s="3" t="str">
        <f>IF(Subcategories!K52&lt;&gt;"",Subcategories!K52/(1-Subcategories!K$64),"")</f>
        <v/>
      </c>
      <c r="M52" s="3">
        <f t="shared" si="6"/>
        <v>4.7892720306513413E-4</v>
      </c>
      <c r="O52" s="6">
        <v>51</v>
      </c>
      <c r="P52" s="1" t="str">
        <f t="shared" si="12"/>
        <v>Security</v>
      </c>
      <c r="Q52" s="1" t="str">
        <f t="shared" si="12"/>
        <v>Personal</v>
      </c>
      <c r="R52" s="6">
        <f t="shared" si="7"/>
        <v>0</v>
      </c>
      <c r="S52" s="6">
        <f t="shared" si="13"/>
        <v>0</v>
      </c>
      <c r="T52" s="6">
        <f t="shared" si="14"/>
        <v>1</v>
      </c>
      <c r="U52" s="6">
        <f t="shared" si="15"/>
        <v>0</v>
      </c>
      <c r="V52" s="6">
        <f t="shared" si="16"/>
        <v>0</v>
      </c>
      <c r="W52" s="6">
        <f t="shared" si="17"/>
        <v>0</v>
      </c>
      <c r="X52" s="6">
        <f t="shared" si="18"/>
        <v>0</v>
      </c>
      <c r="Y52" s="6">
        <f t="shared" si="10"/>
        <v>0</v>
      </c>
      <c r="Z52" s="6">
        <f t="shared" si="19"/>
        <v>0</v>
      </c>
    </row>
    <row r="53" spans="1:27" x14ac:dyDescent="0.55000000000000004">
      <c r="A53" s="1" t="str">
        <f>Subcategories!A53</f>
        <v>Security</v>
      </c>
      <c r="B53" s="1" t="str">
        <f>Subcategories!B53</f>
        <v>Resilience</v>
      </c>
      <c r="C53" s="2">
        <f t="shared" si="5"/>
        <v>6.4837896625092439E-3</v>
      </c>
      <c r="D53" s="3">
        <f>IF(Subcategories!D53&lt;&gt;"",Subcategories!D53/(1-Subcategories!D$64),"")</f>
        <v>6.7982456140350872E-3</v>
      </c>
      <c r="E53" s="3">
        <f>IF(Subcategories!E53&lt;&gt;"",Subcategories!E53/(1-Subcategories!E$64),"")</f>
        <v>7.1839080459770114E-3</v>
      </c>
      <c r="F53" s="3">
        <f>IF(Subcategories!F53&lt;&gt;"",Subcategories!F53/(1-Subcategories!F$64),"")</f>
        <v>3.472222222222222E-3</v>
      </c>
      <c r="G53" s="3">
        <f>IF(Subcategories!G53&lt;&gt;"",Subcategories!G53/(1-Subcategories!G$64),"")</f>
        <v>6.3985374771480807E-3</v>
      </c>
      <c r="H53" s="3">
        <f>IF(Subcategories!H53&lt;&gt;"",Subcategories!H53/(1-Subcategories!H$64),"")</f>
        <v>1.0256410256410259E-3</v>
      </c>
      <c r="I53" s="3">
        <f>IF(Subcategories!I53&lt;&gt;"",Subcategories!I53/(1-Subcategories!I$64),"")</f>
        <v>1.2416427889207259E-2</v>
      </c>
      <c r="J53" s="3">
        <f>IF(Subcategories!J53&lt;&gt;"",Subcategories!J53/(1-Subcategories!J$64),"")</f>
        <v>7.7885952712100134E-3</v>
      </c>
      <c r="K53" s="3">
        <f>IF(Subcategories!K53&lt;&gt;"",Subcategories!K53/(1-Subcategories!K$64),"")</f>
        <v>6.7867397546332552E-3</v>
      </c>
      <c r="M53" s="3">
        <f t="shared" si="6"/>
        <v>1.0256410256410259E-3</v>
      </c>
      <c r="O53" s="6">
        <v>52</v>
      </c>
      <c r="P53" s="1" t="str">
        <f t="shared" si="12"/>
        <v>Security</v>
      </c>
      <c r="Q53" s="1" t="str">
        <f t="shared" si="12"/>
        <v>Resilience</v>
      </c>
      <c r="R53" s="6">
        <f t="shared" si="7"/>
        <v>6</v>
      </c>
      <c r="S53" s="6">
        <f t="shared" si="13"/>
        <v>7</v>
      </c>
      <c r="T53" s="6">
        <f t="shared" si="14"/>
        <v>7</v>
      </c>
      <c r="U53" s="6">
        <f t="shared" si="15"/>
        <v>3</v>
      </c>
      <c r="V53" s="6">
        <f t="shared" si="16"/>
        <v>6</v>
      </c>
      <c r="W53" s="6">
        <f t="shared" si="17"/>
        <v>1</v>
      </c>
      <c r="X53" s="6">
        <f t="shared" si="18"/>
        <v>12</v>
      </c>
      <c r="Y53" s="6">
        <f t="shared" si="10"/>
        <v>8</v>
      </c>
      <c r="Z53" s="6">
        <f t="shared" si="19"/>
        <v>7</v>
      </c>
    </row>
    <row r="54" spans="1:27" x14ac:dyDescent="0.55000000000000004">
      <c r="A54" s="1" t="str">
        <f>Subcategories!A54</f>
        <v>Security</v>
      </c>
      <c r="B54" s="1" t="str">
        <f>Subcategories!B54</f>
        <v>Security</v>
      </c>
      <c r="C54" s="2">
        <f t="shared" si="5"/>
        <v>8.7560186545984034E-2</v>
      </c>
      <c r="D54" s="3">
        <f>IF(Subcategories!D54&lt;&gt;"",Subcategories!D54/(1-Subcategories!D$64),"")</f>
        <v>6.3157894736842107E-2</v>
      </c>
      <c r="E54" s="3">
        <f>IF(Subcategories!E54&lt;&gt;"",Subcategories!E54/(1-Subcategories!E$64),"")</f>
        <v>6.8486590038314171E-2</v>
      </c>
      <c r="F54" s="3">
        <f>IF(Subcategories!F54&lt;&gt;"",Subcategories!F54/(1-Subcategories!F$64),"")</f>
        <v>7.7473958333333329E-2</v>
      </c>
      <c r="G54" s="3">
        <f>IF(Subcategories!G54&lt;&gt;"",Subcategories!G54/(1-Subcategories!G$64),"")</f>
        <v>0.1060329067641682</v>
      </c>
      <c r="H54" s="3">
        <f>IF(Subcategories!H54&lt;&gt;"",Subcategories!H54/(1-Subcategories!H$64),"")</f>
        <v>9.4358974358974362E-2</v>
      </c>
      <c r="I54" s="3">
        <f>IF(Subcategories!I54&lt;&gt;"",Subcategories!I54/(1-Subcategories!I$64),"")</f>
        <v>7.927411652340019E-2</v>
      </c>
      <c r="J54" s="3">
        <f>IF(Subcategories!J54&lt;&gt;"",Subcategories!J54/(1-Subcategories!J$64),"")</f>
        <v>0.10598052851182196</v>
      </c>
      <c r="K54" s="3">
        <f>IF(Subcategories!K54&lt;&gt;"",Subcategories!K54/(1-Subcategories!K$64),"")</f>
        <v>0.10571652310101802</v>
      </c>
      <c r="M54" s="3">
        <f t="shared" si="6"/>
        <v>6.3157894736842107E-2</v>
      </c>
      <c r="O54" s="6">
        <v>53</v>
      </c>
      <c r="P54" s="1" t="str">
        <f t="shared" si="12"/>
        <v>Security</v>
      </c>
      <c r="Q54" s="1" t="str">
        <f t="shared" si="12"/>
        <v>Security</v>
      </c>
      <c r="R54" s="6">
        <f t="shared" si="7"/>
        <v>1</v>
      </c>
      <c r="S54" s="6">
        <f t="shared" si="13"/>
        <v>1</v>
      </c>
      <c r="T54" s="6">
        <f t="shared" si="14"/>
        <v>1</v>
      </c>
      <c r="U54" s="6">
        <f t="shared" si="15"/>
        <v>1</v>
      </c>
      <c r="V54" s="6">
        <f t="shared" si="16"/>
        <v>2</v>
      </c>
      <c r="W54" s="6">
        <f t="shared" si="17"/>
        <v>1</v>
      </c>
      <c r="X54" s="6">
        <f t="shared" si="18"/>
        <v>1</v>
      </c>
      <c r="Y54" s="6">
        <f t="shared" si="10"/>
        <v>2</v>
      </c>
      <c r="Z54" s="6">
        <f t="shared" si="19"/>
        <v>2</v>
      </c>
    </row>
    <row r="55" spans="1:27" x14ac:dyDescent="0.55000000000000004">
      <c r="A55" s="1" t="str">
        <f>Subcategories!A55</f>
        <v>Security</v>
      </c>
      <c r="B55" s="1" t="str">
        <f>Subcategories!B55</f>
        <v>Strategy</v>
      </c>
      <c r="C55" s="2">
        <f t="shared" si="5"/>
        <v>1.780341933589601E-2</v>
      </c>
      <c r="D55" s="3">
        <f>IF(Subcategories!D55&lt;&gt;"",Subcategories!D55/(1-Subcategories!D$64),"")</f>
        <v>2.1491228070175439E-2</v>
      </c>
      <c r="E55" s="3">
        <f>IF(Subcategories!E55&lt;&gt;"",Subcategories!E55/(1-Subcategories!E$64),"")</f>
        <v>1.0536398467432949E-2</v>
      </c>
      <c r="F55" s="3">
        <f>IF(Subcategories!F55&lt;&gt;"",Subcategories!F55/(1-Subcategories!F$64),"")</f>
        <v>1.3888888888888888E-2</v>
      </c>
      <c r="G55" s="3">
        <f>IF(Subcategories!G55&lt;&gt;"",Subcategories!G55/(1-Subcategories!G$64),"")</f>
        <v>1.5539305301645337E-2</v>
      </c>
      <c r="H55" s="3">
        <f>IF(Subcategories!H55&lt;&gt;"",Subcategories!H55/(1-Subcategories!H$64),"")</f>
        <v>1.0256410256410258E-2</v>
      </c>
      <c r="I55" s="3">
        <f>IF(Subcategories!I55&lt;&gt;"",Subcategories!I55/(1-Subcategories!I$64),"")</f>
        <v>2.0057306590257881E-2</v>
      </c>
      <c r="J55" s="3">
        <f>IF(Subcategories!J55&lt;&gt;"",Subcategories!J55/(1-Subcategories!J$64),"")</f>
        <v>1.7246175243393603E-2</v>
      </c>
      <c r="K55" s="3">
        <f>IF(Subcategories!K55&lt;&gt;"",Subcategories!K55/(1-Subcategories!K$64),"")</f>
        <v>3.3411641868963719E-2</v>
      </c>
      <c r="M55" s="3">
        <f t="shared" si="6"/>
        <v>1.0256410256410258E-2</v>
      </c>
      <c r="O55" s="6">
        <v>54</v>
      </c>
      <c r="P55" s="1" t="str">
        <f t="shared" si="12"/>
        <v>Security</v>
      </c>
      <c r="Q55" s="1" t="str">
        <f t="shared" si="12"/>
        <v>Strategy</v>
      </c>
      <c r="R55" s="6">
        <f t="shared" si="7"/>
        <v>2</v>
      </c>
      <c r="S55" s="6">
        <f t="shared" si="13"/>
        <v>2</v>
      </c>
      <c r="T55" s="6">
        <f t="shared" si="14"/>
        <v>1</v>
      </c>
      <c r="U55" s="6">
        <f t="shared" si="15"/>
        <v>1</v>
      </c>
      <c r="V55" s="6">
        <f t="shared" si="16"/>
        <v>2</v>
      </c>
      <c r="W55" s="6">
        <f t="shared" si="17"/>
        <v>1</v>
      </c>
      <c r="X55" s="6">
        <f t="shared" si="18"/>
        <v>2</v>
      </c>
      <c r="Y55" s="6">
        <f t="shared" si="10"/>
        <v>2</v>
      </c>
      <c r="Z55" s="6">
        <f t="shared" si="19"/>
        <v>3</v>
      </c>
    </row>
    <row r="56" spans="1:27" x14ac:dyDescent="0.55000000000000004">
      <c r="A56" s="1" t="str">
        <f>Subcategories!A56</f>
        <v>Stakeholders</v>
      </c>
      <c r="B56" s="1" t="str">
        <f>Subcategories!B56</f>
        <v>Academia</v>
      </c>
      <c r="C56" s="2">
        <f t="shared" si="5"/>
        <v>4.6435878037568773E-3</v>
      </c>
      <c r="D56" s="3">
        <f>IF(Subcategories!D56&lt;&gt;"",Subcategories!D56/(1-Subcategories!D$64),"")</f>
        <v>6.1403508771929816E-3</v>
      </c>
      <c r="E56" s="3">
        <f>IF(Subcategories!E56&lt;&gt;"",Subcategories!E56/(1-Subcategories!E$64),"")</f>
        <v>1.9157088122605365E-3</v>
      </c>
      <c r="F56" s="3">
        <f>IF(Subcategories!F56&lt;&gt;"",Subcategories!F56/(1-Subcategories!F$64),"")</f>
        <v>1.0850694444444443E-3</v>
      </c>
      <c r="G56" s="3">
        <f>IF(Subcategories!G56&lt;&gt;"",Subcategories!G56/(1-Subcategories!G$64),"")</f>
        <v>2.7422303473491772E-3</v>
      </c>
      <c r="H56" s="3" t="str">
        <f>IF(Subcategories!H56&lt;&gt;"",Subcategories!H56/(1-Subcategories!H$64),"")</f>
        <v/>
      </c>
      <c r="I56" s="3">
        <f>IF(Subcategories!I56&lt;&gt;"",Subcategories!I56/(1-Subcategories!I$64),"")</f>
        <v>4.7755491881566383E-3</v>
      </c>
      <c r="J56" s="3">
        <f>IF(Subcategories!J56&lt;&gt;"",Subcategories!J56/(1-Subcategories!J$64),"")</f>
        <v>7.2322670375521555E-3</v>
      </c>
      <c r="K56" s="3">
        <f>IF(Subcategories!K56&lt;&gt;"",Subcategories!K56/(1-Subcategories!K$64),"")</f>
        <v>8.6139389193422098E-3</v>
      </c>
      <c r="M56" s="3">
        <f t="shared" si="6"/>
        <v>1.0850694444444443E-3</v>
      </c>
      <c r="O56" s="6">
        <v>55</v>
      </c>
      <c r="P56" s="1" t="str">
        <f t="shared" si="12"/>
        <v>Stakeholders</v>
      </c>
      <c r="Q56" s="1" t="str">
        <f t="shared" si="12"/>
        <v>Academia</v>
      </c>
      <c r="R56" s="6">
        <f t="shared" si="7"/>
        <v>4</v>
      </c>
      <c r="S56" s="6">
        <f t="shared" si="13"/>
        <v>6</v>
      </c>
      <c r="T56" s="6">
        <f t="shared" si="14"/>
        <v>2</v>
      </c>
      <c r="U56" s="6">
        <f t="shared" si="15"/>
        <v>1</v>
      </c>
      <c r="V56" s="6">
        <f t="shared" si="16"/>
        <v>3</v>
      </c>
      <c r="W56" s="6">
        <f t="shared" si="17"/>
        <v>0</v>
      </c>
      <c r="X56" s="6">
        <f t="shared" si="18"/>
        <v>4</v>
      </c>
      <c r="Y56" s="6">
        <f t="shared" si="10"/>
        <v>7</v>
      </c>
      <c r="Z56" s="6">
        <f t="shared" si="19"/>
        <v>8</v>
      </c>
    </row>
    <row r="57" spans="1:27" x14ac:dyDescent="0.55000000000000004">
      <c r="A57" s="1" t="str">
        <f>Subcategories!A57</f>
        <v>Stakeholders</v>
      </c>
      <c r="B57" s="1" t="str">
        <f>Subcategories!B57</f>
        <v>General</v>
      </c>
      <c r="C57" s="2">
        <f t="shared" si="5"/>
        <v>1.0470784128546236E-2</v>
      </c>
      <c r="D57" s="3">
        <f>IF(Subcategories!D57&lt;&gt;"",Subcategories!D57/(1-Subcategories!D$64),"")</f>
        <v>9.2105263157894728E-3</v>
      </c>
      <c r="E57" s="3">
        <f>IF(Subcategories!E57&lt;&gt;"",Subcategories!E57/(1-Subcategories!E$64),"")</f>
        <v>5.74712643678161E-3</v>
      </c>
      <c r="F57" s="3">
        <f>IF(Subcategories!F57&lt;&gt;"",Subcategories!F57/(1-Subcategories!F$64),"")</f>
        <v>1.150173611111111E-2</v>
      </c>
      <c r="G57" s="3">
        <f>IF(Subcategories!G57&lt;&gt;"",Subcategories!G57/(1-Subcategories!G$64),"")</f>
        <v>2.2851919561243145E-3</v>
      </c>
      <c r="H57" s="3" t="str">
        <f>IF(Subcategories!H57&lt;&gt;"",Subcategories!H57/(1-Subcategories!H$64),"")</f>
        <v/>
      </c>
      <c r="I57" s="3">
        <f>IF(Subcategories!I57&lt;&gt;"",Subcategories!I57/(1-Subcategories!I$64),"")</f>
        <v>2.865329512893983E-2</v>
      </c>
      <c r="J57" s="3">
        <f>IF(Subcategories!J57&lt;&gt;"",Subcategories!J57/(1-Subcategories!J$64),"")</f>
        <v>8.0667593880389427E-3</v>
      </c>
      <c r="K57" s="3">
        <f>IF(Subcategories!K57&lt;&gt;"",Subcategories!K57/(1-Subcategories!K$64),"")</f>
        <v>7.8308535630383716E-3</v>
      </c>
      <c r="M57" s="3">
        <f t="shared" si="6"/>
        <v>2.2851919561243145E-3</v>
      </c>
      <c r="O57" s="6">
        <v>56</v>
      </c>
      <c r="P57" s="1" t="str">
        <f t="shared" si="12"/>
        <v>Stakeholders</v>
      </c>
      <c r="Q57" s="1" t="str">
        <f t="shared" si="12"/>
        <v>General</v>
      </c>
      <c r="R57" s="6">
        <f t="shared" si="7"/>
        <v>4</v>
      </c>
      <c r="S57" s="6">
        <f t="shared" si="13"/>
        <v>4</v>
      </c>
      <c r="T57" s="6">
        <f t="shared" si="14"/>
        <v>3</v>
      </c>
      <c r="U57" s="6">
        <f t="shared" si="15"/>
        <v>5</v>
      </c>
      <c r="V57" s="6">
        <f t="shared" si="16"/>
        <v>1</v>
      </c>
      <c r="W57" s="6">
        <f t="shared" si="17"/>
        <v>0</v>
      </c>
      <c r="X57" s="6">
        <f t="shared" si="18"/>
        <v>13</v>
      </c>
      <c r="Y57" s="6">
        <f t="shared" si="10"/>
        <v>4</v>
      </c>
      <c r="Z57" s="6">
        <f t="shared" si="19"/>
        <v>3</v>
      </c>
    </row>
    <row r="58" spans="1:27" x14ac:dyDescent="0.55000000000000004">
      <c r="A58" s="1" t="str">
        <f>Subcategories!A58</f>
        <v>Stakeholders</v>
      </c>
      <c r="B58" s="1" t="str">
        <f>Subcategories!B58</f>
        <v>Government</v>
      </c>
      <c r="C58" s="2">
        <f t="shared" si="5"/>
        <v>4.9145066780868329E-2</v>
      </c>
      <c r="D58" s="3">
        <f>IF(Subcategories!D58&lt;&gt;"",Subcategories!D58/(1-Subcategories!D$64),"")</f>
        <v>6.2938596491228072E-2</v>
      </c>
      <c r="E58" s="3">
        <f>IF(Subcategories!E58&lt;&gt;"",Subcategories!E58/(1-Subcategories!E$64),"")</f>
        <v>6.6091954022988508E-2</v>
      </c>
      <c r="F58" s="3">
        <f>IF(Subcategories!F58&lt;&gt;"",Subcategories!F58/(1-Subcategories!F$64),"")</f>
        <v>4.296875E-2</v>
      </c>
      <c r="G58" s="3">
        <f>IF(Subcategories!G58&lt;&gt;"",Subcategories!G58/(1-Subcategories!G$64),"")</f>
        <v>7.8610603290676415E-2</v>
      </c>
      <c r="H58" s="3">
        <f>IF(Subcategories!H58&lt;&gt;"",Subcategories!H58/(1-Subcategories!H$64),"")</f>
        <v>1.3333333333333334E-2</v>
      </c>
      <c r="I58" s="3">
        <f>IF(Subcategories!I58&lt;&gt;"",Subcategories!I58/(1-Subcategories!I$64),"")</f>
        <v>3.4383954154727794E-2</v>
      </c>
      <c r="J58" s="3">
        <f>IF(Subcategories!J58&lt;&gt;"",Subcategories!J58/(1-Subcategories!J$64),"")</f>
        <v>4.3671766342141864E-2</v>
      </c>
      <c r="K58" s="3">
        <f>IF(Subcategories!K58&lt;&gt;"",Subcategories!K58/(1-Subcategories!K$64),"")</f>
        <v>5.1161576611850695E-2</v>
      </c>
      <c r="M58" s="3">
        <f t="shared" si="6"/>
        <v>1.3333333333333334E-2</v>
      </c>
      <c r="O58" s="6">
        <v>57</v>
      </c>
      <c r="P58" s="1" t="str">
        <f t="shared" si="12"/>
        <v>Stakeholders</v>
      </c>
      <c r="Q58" s="1" t="str">
        <f t="shared" si="12"/>
        <v>Government</v>
      </c>
      <c r="R58" s="6">
        <f t="shared" si="7"/>
        <v>4</v>
      </c>
      <c r="S58" s="6">
        <f t="shared" si="13"/>
        <v>5</v>
      </c>
      <c r="T58" s="6">
        <f t="shared" si="14"/>
        <v>5</v>
      </c>
      <c r="U58" s="6">
        <f t="shared" si="15"/>
        <v>3</v>
      </c>
      <c r="V58" s="6">
        <f t="shared" si="16"/>
        <v>6</v>
      </c>
      <c r="W58" s="6">
        <f t="shared" si="17"/>
        <v>1</v>
      </c>
      <c r="X58" s="6">
        <f t="shared" si="18"/>
        <v>3</v>
      </c>
      <c r="Y58" s="6">
        <f t="shared" si="10"/>
        <v>3</v>
      </c>
      <c r="Z58" s="6">
        <f t="shared" si="19"/>
        <v>4</v>
      </c>
    </row>
    <row r="59" spans="1:27" x14ac:dyDescent="0.55000000000000004">
      <c r="A59" s="1" t="str">
        <f>Subcategories!A59</f>
        <v>Stakeholders</v>
      </c>
      <c r="B59" s="1" t="str">
        <f>Subcategories!B59</f>
        <v>Infrastructure</v>
      </c>
      <c r="C59" s="2">
        <f t="shared" si="5"/>
        <v>1.7914447137192577E-2</v>
      </c>
      <c r="D59" s="3">
        <f>IF(Subcategories!D59&lt;&gt;"",Subcategories!D59/(1-Subcategories!D$64),"")</f>
        <v>1.1622807017543859E-2</v>
      </c>
      <c r="E59" s="3">
        <f>IF(Subcategories!E59&lt;&gt;"",Subcategories!E59/(1-Subcategories!E$64),"")</f>
        <v>2.3946360153256706E-2</v>
      </c>
      <c r="F59" s="3">
        <f>IF(Subcategories!F59&lt;&gt;"",Subcategories!F59/(1-Subcategories!F$64),"")</f>
        <v>1.7686631944444444E-2</v>
      </c>
      <c r="G59" s="3">
        <f>IF(Subcategories!G59&lt;&gt;"",Subcategories!G59/(1-Subcategories!G$64),"")</f>
        <v>7.7696526508226685E-3</v>
      </c>
      <c r="H59" s="3">
        <f>IF(Subcategories!H59&lt;&gt;"",Subcategories!H59/(1-Subcategories!H$64),"")</f>
        <v>1.9487179487179488E-2</v>
      </c>
      <c r="I59" s="3">
        <f>IF(Subcategories!I59&lt;&gt;"",Subcategories!I59/(1-Subcategories!I$64),"")</f>
        <v>3.4383954154727794E-2</v>
      </c>
      <c r="J59" s="3">
        <f>IF(Subcategories!J59&lt;&gt;"",Subcategories!J59/(1-Subcategories!J$64),"")</f>
        <v>1.6411682892906815E-2</v>
      </c>
      <c r="K59" s="3">
        <f>IF(Subcategories!K59&lt;&gt;"",Subcategories!K59/(1-Subcategories!K$64),"")</f>
        <v>1.2007308796658837E-2</v>
      </c>
      <c r="M59" s="3">
        <f t="shared" si="6"/>
        <v>7.7696526508226685E-3</v>
      </c>
      <c r="O59" s="6">
        <v>58</v>
      </c>
      <c r="P59" s="1" t="str">
        <f t="shared" si="12"/>
        <v>Stakeholders</v>
      </c>
      <c r="Q59" s="1" t="str">
        <f t="shared" si="12"/>
        <v>Infrastructure</v>
      </c>
      <c r="R59" s="6">
        <f t="shared" si="7"/>
        <v>2</v>
      </c>
      <c r="S59" s="6">
        <f t="shared" si="13"/>
        <v>1</v>
      </c>
      <c r="T59" s="6">
        <f t="shared" si="14"/>
        <v>3</v>
      </c>
      <c r="U59" s="6">
        <f t="shared" si="15"/>
        <v>2</v>
      </c>
      <c r="V59" s="6">
        <f t="shared" si="16"/>
        <v>1</v>
      </c>
      <c r="W59" s="6">
        <f t="shared" si="17"/>
        <v>3</v>
      </c>
      <c r="X59" s="6">
        <f t="shared" si="18"/>
        <v>4</v>
      </c>
      <c r="Y59" s="6">
        <f t="shared" si="10"/>
        <v>2</v>
      </c>
      <c r="Z59" s="6">
        <f t="shared" si="19"/>
        <v>2</v>
      </c>
    </row>
    <row r="60" spans="1:27" x14ac:dyDescent="0.55000000000000004">
      <c r="A60" s="1" t="str">
        <f>Subcategories!A60</f>
        <v>Stakeholders</v>
      </c>
      <c r="B60" s="1" t="str">
        <f>Subcategories!B60</f>
        <v>Media</v>
      </c>
      <c r="C60" s="2">
        <f t="shared" si="5"/>
        <v>1.9627788071991951E-4</v>
      </c>
      <c r="D60" s="3">
        <f>IF(Subcategories!D60&lt;&gt;"",Subcategories!D60/(1-Subcategories!D$64),"")</f>
        <v>2.1929824561403509E-4</v>
      </c>
      <c r="E60" s="3" t="str">
        <f>IF(Subcategories!E60&lt;&gt;"",Subcategories!E60/(1-Subcategories!E$64),"")</f>
        <v/>
      </c>
      <c r="F60" s="3">
        <f>IF(Subcategories!F60&lt;&gt;"",Subcategories!F60/(1-Subcategories!F$64),"")</f>
        <v>1.0850694444444444E-4</v>
      </c>
      <c r="G60" s="3" t="str">
        <f>IF(Subcategories!G60&lt;&gt;"",Subcategories!G60/(1-Subcategories!G$64),"")</f>
        <v/>
      </c>
      <c r="H60" s="3" t="str">
        <f>IF(Subcategories!H60&lt;&gt;"",Subcategories!H60/(1-Subcategories!H$64),"")</f>
        <v/>
      </c>
      <c r="I60" s="3" t="str">
        <f>IF(Subcategories!I60&lt;&gt;"",Subcategories!I60/(1-Subcategories!I$64),"")</f>
        <v/>
      </c>
      <c r="J60" s="3" t="str">
        <f>IF(Subcategories!J60&lt;&gt;"",Subcategories!J60/(1-Subcategories!J$64),"")</f>
        <v/>
      </c>
      <c r="K60" s="3">
        <f>IF(Subcategories!K60&lt;&gt;"",Subcategories!K60/(1-Subcategories!K$64),"")</f>
        <v>2.6102845210127906E-4</v>
      </c>
      <c r="M60" s="3">
        <f t="shared" si="6"/>
        <v>1.0850694444444444E-4</v>
      </c>
      <c r="O60" s="6">
        <v>59</v>
      </c>
      <c r="P60" s="1" t="str">
        <f t="shared" si="12"/>
        <v>Stakeholders</v>
      </c>
      <c r="Q60" s="1" t="str">
        <f t="shared" si="12"/>
        <v>Media</v>
      </c>
      <c r="R60" s="6">
        <f t="shared" si="7"/>
        <v>1</v>
      </c>
      <c r="S60" s="6">
        <f t="shared" si="13"/>
        <v>2</v>
      </c>
      <c r="T60" s="6">
        <f t="shared" si="14"/>
        <v>0</v>
      </c>
      <c r="U60" s="6">
        <f t="shared" si="15"/>
        <v>1</v>
      </c>
      <c r="V60" s="6">
        <f t="shared" si="16"/>
        <v>0</v>
      </c>
      <c r="W60" s="6">
        <f t="shared" si="17"/>
        <v>0</v>
      </c>
      <c r="X60" s="6">
        <f t="shared" si="18"/>
        <v>0</v>
      </c>
      <c r="Y60" s="6">
        <f t="shared" si="10"/>
        <v>0</v>
      </c>
      <c r="Z60" s="6">
        <f t="shared" si="19"/>
        <v>2</v>
      </c>
    </row>
    <row r="61" spans="1:27" x14ac:dyDescent="0.55000000000000004">
      <c r="A61" s="1" t="str">
        <f>Subcategories!A61</f>
        <v>Stakeholders</v>
      </c>
      <c r="B61" s="1" t="str">
        <f>Subcategories!B61</f>
        <v>NGO</v>
      </c>
      <c r="C61" s="2">
        <f t="shared" si="5"/>
        <v>5.3062473656638313E-4</v>
      </c>
      <c r="D61" s="3" t="str">
        <f>IF(Subcategories!D61&lt;&gt;"",Subcategories!D61/(1-Subcategories!D$64),"")</f>
        <v/>
      </c>
      <c r="E61" s="3" t="str">
        <f>IF(Subcategories!E61&lt;&gt;"",Subcategories!E61/(1-Subcategories!E$64),"")</f>
        <v/>
      </c>
      <c r="F61" s="3" t="str">
        <f>IF(Subcategories!F61&lt;&gt;"",Subcategories!F61/(1-Subcategories!F$64),"")</f>
        <v/>
      </c>
      <c r="G61" s="3" t="str">
        <f>IF(Subcategories!G61&lt;&gt;"",Subcategories!G61/(1-Subcategories!G$64),"")</f>
        <v/>
      </c>
      <c r="H61" s="3" t="str">
        <f>IF(Subcategories!H61&lt;&gt;"",Subcategories!H61/(1-Subcategories!H$64),"")</f>
        <v/>
      </c>
      <c r="I61" s="3" t="str">
        <f>IF(Subcategories!I61&lt;&gt;"",Subcategories!I61/(1-Subcategories!I$64),"")</f>
        <v/>
      </c>
      <c r="J61" s="3">
        <f>IF(Subcategories!J61&lt;&gt;"",Subcategories!J61/(1-Subcategories!J$64),"")</f>
        <v>2.7816411682892909E-4</v>
      </c>
      <c r="K61" s="3">
        <f>IF(Subcategories!K61&lt;&gt;"",Subcategories!K61/(1-Subcategories!K$64),"")</f>
        <v>7.8308535630383712E-4</v>
      </c>
      <c r="M61" s="3">
        <f t="shared" si="6"/>
        <v>2.7816411682892909E-4</v>
      </c>
      <c r="O61" s="6">
        <v>60</v>
      </c>
      <c r="P61" s="1" t="str">
        <f t="shared" si="12"/>
        <v>Stakeholders</v>
      </c>
      <c r="Q61" s="1" t="str">
        <f t="shared" si="12"/>
        <v>NGO</v>
      </c>
      <c r="R61" s="6">
        <f t="shared" si="7"/>
        <v>1</v>
      </c>
      <c r="S61" s="6">
        <f t="shared" si="13"/>
        <v>0</v>
      </c>
      <c r="T61" s="6">
        <f t="shared" si="14"/>
        <v>0</v>
      </c>
      <c r="U61" s="6">
        <f t="shared" si="15"/>
        <v>0</v>
      </c>
      <c r="V61" s="6">
        <f t="shared" si="16"/>
        <v>0</v>
      </c>
      <c r="W61" s="6">
        <f t="shared" si="17"/>
        <v>0</v>
      </c>
      <c r="X61" s="6">
        <f t="shared" si="18"/>
        <v>0</v>
      </c>
      <c r="Y61" s="6">
        <f t="shared" si="10"/>
        <v>1</v>
      </c>
      <c r="Z61" s="6">
        <f t="shared" si="19"/>
        <v>3</v>
      </c>
    </row>
    <row r="62" spans="1:27" x14ac:dyDescent="0.55000000000000004">
      <c r="A62" s="1" t="str">
        <f>Subcategories!A62</f>
        <v>Stakeholders</v>
      </c>
      <c r="B62" s="1" t="str">
        <f>Subcategories!B62</f>
        <v>Person</v>
      </c>
      <c r="C62" s="2">
        <f t="shared" si="5"/>
        <v>1.043123851393199E-2</v>
      </c>
      <c r="D62" s="3">
        <f>IF(Subcategories!D62&lt;&gt;"",Subcategories!D62/(1-Subcategories!D$64),"")</f>
        <v>1.337719298245614E-2</v>
      </c>
      <c r="E62" s="3">
        <f>IF(Subcategories!E62&lt;&gt;"",Subcategories!E62/(1-Subcategories!E$64),"")</f>
        <v>2.873563218390805E-3</v>
      </c>
      <c r="F62" s="3">
        <f>IF(Subcategories!F62&lt;&gt;"",Subcategories!F62/(1-Subcategories!F$64),"")</f>
        <v>1.1176215277777776E-2</v>
      </c>
      <c r="G62" s="3">
        <f>IF(Subcategories!G62&lt;&gt;"",Subcategories!G62/(1-Subcategories!G$64),"")</f>
        <v>1.0968921389396709E-2</v>
      </c>
      <c r="H62" s="3">
        <f>IF(Subcategories!H62&lt;&gt;"",Subcategories!H62/(1-Subcategories!H$64),"")</f>
        <v>1.6410256410256414E-2</v>
      </c>
      <c r="I62" s="3">
        <f>IF(Subcategories!I62&lt;&gt;"",Subcategories!I62/(1-Subcategories!I$64),"")</f>
        <v>2.8653295128939827E-3</v>
      </c>
      <c r="J62" s="3">
        <f>IF(Subcategories!J62&lt;&gt;"",Subcategories!J62/(1-Subcategories!J$64),"")</f>
        <v>1.1682892906815021E-2</v>
      </c>
      <c r="K62" s="3">
        <f>IF(Subcategories!K62&lt;&gt;"",Subcategories!K62/(1-Subcategories!K$64),"")</f>
        <v>1.409553641346907E-2</v>
      </c>
      <c r="M62" s="3">
        <f t="shared" si="6"/>
        <v>2.8653295128939827E-3</v>
      </c>
      <c r="O62" s="6">
        <v>61</v>
      </c>
      <c r="P62" s="1" t="str">
        <f t="shared" si="12"/>
        <v>Stakeholders</v>
      </c>
      <c r="Q62" s="1" t="str">
        <f t="shared" si="12"/>
        <v>Person</v>
      </c>
      <c r="R62" s="6">
        <f t="shared" si="7"/>
        <v>4</v>
      </c>
      <c r="S62" s="6">
        <f t="shared" si="13"/>
        <v>5</v>
      </c>
      <c r="T62" s="6">
        <f t="shared" si="14"/>
        <v>1</v>
      </c>
      <c r="U62" s="6">
        <f t="shared" si="15"/>
        <v>4</v>
      </c>
      <c r="V62" s="6">
        <f t="shared" si="16"/>
        <v>4</v>
      </c>
      <c r="W62" s="6">
        <f t="shared" si="17"/>
        <v>6</v>
      </c>
      <c r="X62" s="6">
        <f t="shared" si="18"/>
        <v>1</v>
      </c>
      <c r="Y62" s="6">
        <f t="shared" si="10"/>
        <v>4</v>
      </c>
      <c r="Z62" s="6">
        <f t="shared" si="19"/>
        <v>5</v>
      </c>
    </row>
    <row r="63" spans="1:27" x14ac:dyDescent="0.55000000000000004">
      <c r="A63" s="1" t="str">
        <f>Subcategories!A63</f>
        <v>Stakeholders</v>
      </c>
      <c r="B63" s="1" t="str">
        <f>Subcategories!B63</f>
        <v>Private</v>
      </c>
      <c r="C63" s="2">
        <f t="shared" si="5"/>
        <v>3.020639152941185E-2</v>
      </c>
      <c r="D63" s="3">
        <f>IF(Subcategories!D63&lt;&gt;"",Subcategories!D63/(1-Subcategories!D$64),"")</f>
        <v>4.8245614035087724E-2</v>
      </c>
      <c r="E63" s="3">
        <f>IF(Subcategories!E63&lt;&gt;"",Subcategories!E63/(1-Subcategories!E$64),"")</f>
        <v>2.1072796934865898E-2</v>
      </c>
      <c r="F63" s="3">
        <f>IF(Subcategories!F63&lt;&gt;"",Subcategories!F63/(1-Subcategories!F$64),"")</f>
        <v>3.5047743055555552E-2</v>
      </c>
      <c r="G63" s="3">
        <f>IF(Subcategories!G63&lt;&gt;"",Subcategories!G63/(1-Subcategories!G$64),"")</f>
        <v>3.0621572212065813E-2</v>
      </c>
      <c r="H63" s="3">
        <f>IF(Subcategories!H63&lt;&gt;"",Subcategories!H63/(1-Subcategories!H$64),"")</f>
        <v>1.7435897435897438E-2</v>
      </c>
      <c r="I63" s="3">
        <f>IF(Subcategories!I63&lt;&gt;"",Subcategories!I63/(1-Subcategories!I$64),"")</f>
        <v>1.9102196752626553E-2</v>
      </c>
      <c r="J63" s="3">
        <f>IF(Subcategories!J63&lt;&gt;"",Subcategories!J63/(1-Subcategories!J$64),"")</f>
        <v>4.0890125173852571E-2</v>
      </c>
      <c r="K63" s="3">
        <f>IF(Subcategories!K63&lt;&gt;"",Subcategories!K63/(1-Subcategories!K$64),"")</f>
        <v>2.9235186635343254E-2</v>
      </c>
      <c r="M63" s="3">
        <f t="shared" si="6"/>
        <v>1.7435897435897438E-2</v>
      </c>
      <c r="O63" s="6">
        <v>62</v>
      </c>
      <c r="P63" s="1" t="str">
        <f t="shared" si="12"/>
        <v>Stakeholders</v>
      </c>
      <c r="Q63" s="1" t="str">
        <f t="shared" si="12"/>
        <v>Private</v>
      </c>
      <c r="R63" s="6">
        <f t="shared" si="7"/>
        <v>2</v>
      </c>
      <c r="S63" s="6">
        <f t="shared" si="13"/>
        <v>3</v>
      </c>
      <c r="T63" s="6">
        <f t="shared" si="14"/>
        <v>1</v>
      </c>
      <c r="U63" s="6">
        <f t="shared" si="15"/>
        <v>2</v>
      </c>
      <c r="V63" s="6">
        <f t="shared" si="16"/>
        <v>2</v>
      </c>
      <c r="W63" s="6">
        <f t="shared" si="17"/>
        <v>1</v>
      </c>
      <c r="X63" s="6">
        <f t="shared" si="18"/>
        <v>1</v>
      </c>
      <c r="Y63" s="6">
        <f t="shared" si="10"/>
        <v>2</v>
      </c>
      <c r="Z63" s="6">
        <f t="shared" si="19"/>
        <v>2</v>
      </c>
    </row>
    <row r="64" spans="1:27" x14ac:dyDescent="0.55000000000000004">
      <c r="A64" s="11" t="s">
        <v>17</v>
      </c>
      <c r="B64" s="11" t="s">
        <v>17</v>
      </c>
      <c r="C64" s="12"/>
      <c r="D64" s="13">
        <f t="shared" ref="D64:K64" si="20">SUM(D2:D63)</f>
        <v>0.99999999999999989</v>
      </c>
      <c r="E64" s="13">
        <f t="shared" si="20"/>
        <v>0.99999999999999978</v>
      </c>
      <c r="F64" s="13">
        <f t="shared" si="20"/>
        <v>0.99999999999999989</v>
      </c>
      <c r="G64" s="13">
        <f t="shared" si="20"/>
        <v>1.0000000000000002</v>
      </c>
      <c r="H64" s="13">
        <f t="shared" si="20"/>
        <v>1.0000000000000002</v>
      </c>
      <c r="I64" s="13">
        <f t="shared" si="20"/>
        <v>1.0000000000000002</v>
      </c>
      <c r="J64" s="13">
        <f t="shared" si="20"/>
        <v>1</v>
      </c>
      <c r="K64" s="13">
        <f t="shared" si="20"/>
        <v>1.0000000000000002</v>
      </c>
      <c r="S64" s="9">
        <f t="shared" ref="S64:Y64" si="21">SUM(S2:S63)</f>
        <v>251</v>
      </c>
      <c r="T64" s="9">
        <f t="shared" si="21"/>
        <v>265</v>
      </c>
      <c r="U64" s="9">
        <f t="shared" si="21"/>
        <v>214</v>
      </c>
      <c r="V64" s="9">
        <f t="shared" si="21"/>
        <v>122</v>
      </c>
      <c r="W64" s="9">
        <f t="shared" si="21"/>
        <v>217</v>
      </c>
      <c r="X64" s="9">
        <f t="shared" si="21"/>
        <v>136</v>
      </c>
      <c r="Y64" s="9">
        <f t="shared" si="21"/>
        <v>138</v>
      </c>
      <c r="Z64" s="9">
        <f t="shared" ref="Z64" si="22">SUM(Z2:Z63)</f>
        <v>135</v>
      </c>
      <c r="AA64" s="9"/>
    </row>
  </sheetData>
  <conditionalFormatting sqref="D62:H62 K62">
    <cfRule type="cellIs" dxfId="30" priority="288" operator="lessThanOrEqual">
      <formula>$C62*(1-#REF!)</formula>
    </cfRule>
    <cfRule type="cellIs" dxfId="29" priority="289" operator="greaterThanOrEqual">
      <formula>$C62*(1+#REF!)</formula>
    </cfRule>
  </conditionalFormatting>
  <conditionalFormatting sqref="D62:H62 K62">
    <cfRule type="cellIs" dxfId="28" priority="290" operator="between">
      <formula>$C62*(1-#REF!)</formula>
      <formula>$C62*(1+#REF!)</formula>
    </cfRule>
  </conditionalFormatting>
  <conditionalFormatting sqref="E62:H62 K62">
    <cfRule type="cellIs" dxfId="27" priority="291" operator="lessThan">
      <formula>$C62*(1-#REF!)</formula>
    </cfRule>
    <cfRule type="cellIs" dxfId="26" priority="292" operator="greaterThan">
      <formula>$C62*(1+#REF!)</formula>
    </cfRule>
  </conditionalFormatting>
  <conditionalFormatting sqref="I62:J62">
    <cfRule type="cellIs" dxfId="25" priority="23" operator="lessThanOrEqual">
      <formula>$C62*(1-#REF!)</formula>
    </cfRule>
    <cfRule type="cellIs" dxfId="24" priority="24" operator="greaterThanOrEqual">
      <formula>$C62*(1+#REF!)</formula>
    </cfRule>
  </conditionalFormatting>
  <conditionalFormatting sqref="I62:J62">
    <cfRule type="cellIs" dxfId="23" priority="25" operator="between">
      <formula>$C62*(1-#REF!)</formula>
      <formula>$C62*(1+#REF!)</formula>
    </cfRule>
  </conditionalFormatting>
  <conditionalFormatting sqref="I62:J62">
    <cfRule type="cellIs" dxfId="22" priority="26" operator="lessThan">
      <formula>$C62*(1-#REF!)</formula>
    </cfRule>
    <cfRule type="cellIs" dxfId="21" priority="27" operator="greaterThan">
      <formula>$C62*(1+#REF!)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between" id="{805EC73A-66F8-4E1E-8A29-189FC6EB055F}">
            <xm:f>$C2*(1-Parameters!$B$2)</xm:f>
            <xm:f>$C2*(1+Parameters!$B$2)</xm:f>
            <x14:dxf>
              <font>
                <color theme="9" tint="-0.24994659260841701"/>
              </font>
            </x14:dxf>
          </x14:cfRule>
          <xm:sqref>D2:K63</xm:sqref>
        </x14:conditionalFormatting>
        <x14:conditionalFormatting xmlns:xm="http://schemas.microsoft.com/office/excel/2006/main">
          <x14:cfRule type="cellIs" priority="20" stopIfTrue="1" operator="lessThanOrEqual" id="{B266D1E1-A467-48DD-A6D1-42B144A6A167}">
            <xm:f>$C2*(1-Parameters!$B$2)</xm:f>
            <x14:dxf>
              <font>
                <color rgb="FFFF0000"/>
              </font>
            </x14:dxf>
          </x14:cfRule>
          <x14:cfRule type="cellIs" priority="21" stopIfTrue="1" operator="greaterThanOrEqual" id="{D07EA445-2007-4912-A35F-3E263395D311}">
            <xm:f>$C2*(1+Parameters!$B$2)</xm:f>
            <x14:dxf>
              <font>
                <color rgb="FF0070C0"/>
              </font>
            </x14:dxf>
          </x14:cfRule>
          <xm:sqref>D2:K63</xm:sqref>
        </x14:conditionalFormatting>
        <x14:conditionalFormatting xmlns:xm="http://schemas.microsoft.com/office/excel/2006/main">
          <x14:cfRule type="cellIs" priority="6" operator="between" id="{A3E53D08-FBBA-4669-AD97-8CAD235EB0AE}">
            <xm:f>$R2*(1-Parameters!$B$3)</xm:f>
            <xm:f>$R2*(1+Parameters!$B$3)</xm:f>
            <x14:dxf>
              <font>
                <color theme="9" tint="-0.24994659260841701"/>
              </font>
            </x14:dxf>
          </x14:cfRule>
          <xm:sqref>S2:Z63</xm:sqref>
        </x14:conditionalFormatting>
        <x14:conditionalFormatting xmlns:xm="http://schemas.microsoft.com/office/excel/2006/main">
          <x14:cfRule type="cellIs" priority="4" stopIfTrue="1" operator="lessThanOrEqual" id="{B335F92F-363E-4552-A2FC-CB8FFB1004E5}">
            <xm:f>$R2*(1-Parameters!$B$3)</xm:f>
            <x14:dxf>
              <font>
                <color rgb="FFFF0000"/>
              </font>
            </x14:dxf>
          </x14:cfRule>
          <x14:cfRule type="cellIs" priority="5" stopIfTrue="1" operator="greaterThanOrEqual" id="{C9C3533A-41D1-49B2-BB22-9F7182D29CDA}">
            <xm:f>$R2*(1+Parameters!$B$3)</xm:f>
            <x14:dxf>
              <font>
                <color rgb="FF0070C0"/>
              </font>
            </x14:dxf>
          </x14:cfRule>
          <xm:sqref>S2:Z63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5E2F-91A7-45CD-8B9B-223DA08A909D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437</v>
      </c>
      <c r="C2">
        <v>4.514462809917355E-2</v>
      </c>
    </row>
    <row r="3" spans="1:3" x14ac:dyDescent="0.55000000000000004">
      <c r="A3" s="10" t="s">
        <v>76</v>
      </c>
      <c r="B3">
        <v>319</v>
      </c>
      <c r="C3">
        <v>3.2954545454545452E-2</v>
      </c>
    </row>
    <row r="4" spans="1:3" x14ac:dyDescent="0.55000000000000004">
      <c r="A4" s="10" t="s">
        <v>8</v>
      </c>
      <c r="B4">
        <v>284</v>
      </c>
      <c r="C4">
        <v>2.933884297520661E-2</v>
      </c>
    </row>
    <row r="5" spans="1:3" x14ac:dyDescent="0.55000000000000004">
      <c r="A5" s="10" t="s">
        <v>9</v>
      </c>
      <c r="B5">
        <v>624</v>
      </c>
      <c r="C5">
        <v>6.4462809917355368E-2</v>
      </c>
    </row>
    <row r="6" spans="1:3" x14ac:dyDescent="0.55000000000000004">
      <c r="A6" s="10" t="s">
        <v>10</v>
      </c>
      <c r="B6">
        <v>379</v>
      </c>
      <c r="C6">
        <v>3.9152892561983468E-2</v>
      </c>
    </row>
    <row r="7" spans="1:3" x14ac:dyDescent="0.55000000000000004">
      <c r="A7" s="10" t="s">
        <v>11</v>
      </c>
      <c r="B7">
        <v>34</v>
      </c>
      <c r="C7">
        <v>3.5123966942148762E-3</v>
      </c>
    </row>
    <row r="8" spans="1:3" x14ac:dyDescent="0.55000000000000004">
      <c r="A8" s="10" t="s">
        <v>12</v>
      </c>
      <c r="B8">
        <v>513</v>
      </c>
      <c r="C8">
        <v>5.2995867768595044E-2</v>
      </c>
    </row>
    <row r="9" spans="1:3" x14ac:dyDescent="0.55000000000000004">
      <c r="A9" s="10" t="s">
        <v>20</v>
      </c>
      <c r="B9">
        <v>544</v>
      </c>
      <c r="C9">
        <v>5.6198347107438019E-2</v>
      </c>
    </row>
    <row r="10" spans="1:3" x14ac:dyDescent="0.55000000000000004">
      <c r="A10" s="10" t="s">
        <v>18</v>
      </c>
      <c r="B10">
        <v>461</v>
      </c>
      <c r="C10">
        <v>4.7623966942148759E-2</v>
      </c>
    </row>
    <row r="11" spans="1:3" x14ac:dyDescent="0.55000000000000004">
      <c r="A11" s="10" t="s">
        <v>2</v>
      </c>
      <c r="B11">
        <v>6085</v>
      </c>
      <c r="C11">
        <v>0.62861570247933884</v>
      </c>
    </row>
    <row r="12" spans="1:3" x14ac:dyDescent="0.55000000000000004">
      <c r="A12" s="10" t="s">
        <v>17</v>
      </c>
      <c r="B12">
        <v>9680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1B1D-4218-433B-923E-6ACD830F9A19}">
  <sheetPr>
    <tabColor rgb="FFC00000"/>
  </sheetPr>
  <dimension ref="A1:D54"/>
  <sheetViews>
    <sheetView workbookViewId="0">
      <selection sqref="A1:D54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51</v>
      </c>
      <c r="D2">
        <v>5.2685950413223137E-3</v>
      </c>
    </row>
    <row r="3" spans="1:4" x14ac:dyDescent="0.55000000000000004">
      <c r="A3" t="s">
        <v>1</v>
      </c>
      <c r="B3" s="10" t="s">
        <v>22</v>
      </c>
      <c r="C3">
        <v>128</v>
      </c>
      <c r="D3">
        <v>1.3223140495867768E-2</v>
      </c>
    </row>
    <row r="4" spans="1:4" x14ac:dyDescent="0.55000000000000004">
      <c r="A4" t="s">
        <v>1</v>
      </c>
      <c r="B4" s="10" t="s">
        <v>23</v>
      </c>
      <c r="C4">
        <v>96</v>
      </c>
      <c r="D4">
        <v>9.9173553719008271E-3</v>
      </c>
    </row>
    <row r="5" spans="1:4" x14ac:dyDescent="0.55000000000000004">
      <c r="A5" t="s">
        <v>1</v>
      </c>
      <c r="B5" s="10" t="s">
        <v>24</v>
      </c>
      <c r="C5">
        <v>4</v>
      </c>
      <c r="D5">
        <v>4.1322314049586776E-4</v>
      </c>
    </row>
    <row r="6" spans="1:4" x14ac:dyDescent="0.55000000000000004">
      <c r="A6" t="s">
        <v>1</v>
      </c>
      <c r="B6" s="10" t="s">
        <v>25</v>
      </c>
      <c r="C6">
        <v>153</v>
      </c>
      <c r="D6">
        <v>1.5805785123966944E-2</v>
      </c>
    </row>
    <row r="7" spans="1:4" x14ac:dyDescent="0.55000000000000004">
      <c r="A7" t="s">
        <v>1</v>
      </c>
      <c r="B7" s="10" t="s">
        <v>26</v>
      </c>
      <c r="C7">
        <v>5</v>
      </c>
      <c r="D7">
        <v>5.1652892561983473E-4</v>
      </c>
    </row>
    <row r="8" spans="1:4" x14ac:dyDescent="0.55000000000000004">
      <c r="A8" t="s">
        <v>76</v>
      </c>
      <c r="B8" s="10" t="s">
        <v>77</v>
      </c>
      <c r="C8">
        <v>56</v>
      </c>
      <c r="D8">
        <v>5.7851239669421484E-3</v>
      </c>
    </row>
    <row r="9" spans="1:4" x14ac:dyDescent="0.55000000000000004">
      <c r="A9" t="s">
        <v>76</v>
      </c>
      <c r="B9" s="10" t="s">
        <v>78</v>
      </c>
      <c r="C9">
        <v>61</v>
      </c>
      <c r="D9">
        <v>6.3016528925619831E-3</v>
      </c>
    </row>
    <row r="10" spans="1:4" x14ac:dyDescent="0.55000000000000004">
      <c r="A10" t="s">
        <v>76</v>
      </c>
      <c r="B10" s="10" t="s">
        <v>79</v>
      </c>
      <c r="C10">
        <v>16</v>
      </c>
      <c r="D10">
        <v>1.652892561983471E-3</v>
      </c>
    </row>
    <row r="11" spans="1:4" x14ac:dyDescent="0.55000000000000004">
      <c r="A11" t="s">
        <v>76</v>
      </c>
      <c r="B11" s="10" t="s">
        <v>80</v>
      </c>
      <c r="C11">
        <v>49</v>
      </c>
      <c r="D11">
        <v>5.06198347107438E-3</v>
      </c>
    </row>
    <row r="12" spans="1:4" x14ac:dyDescent="0.55000000000000004">
      <c r="A12" t="s">
        <v>76</v>
      </c>
      <c r="B12" s="10" t="s">
        <v>29</v>
      </c>
      <c r="C12">
        <v>137</v>
      </c>
      <c r="D12">
        <v>1.415289256198347E-2</v>
      </c>
    </row>
    <row r="13" spans="1:4" x14ac:dyDescent="0.55000000000000004">
      <c r="A13" t="s">
        <v>8</v>
      </c>
      <c r="B13" s="10" t="s">
        <v>27</v>
      </c>
      <c r="C13">
        <v>87</v>
      </c>
      <c r="D13">
        <v>8.9876033057851232E-3</v>
      </c>
    </row>
    <row r="14" spans="1:4" x14ac:dyDescent="0.55000000000000004">
      <c r="A14" t="s">
        <v>8</v>
      </c>
      <c r="B14" s="10" t="s">
        <v>28</v>
      </c>
      <c r="C14">
        <v>197</v>
      </c>
      <c r="D14">
        <v>2.0351239669421487E-2</v>
      </c>
    </row>
    <row r="15" spans="1:4" x14ac:dyDescent="0.55000000000000004">
      <c r="A15" t="s">
        <v>9</v>
      </c>
      <c r="B15" s="10" t="s">
        <v>30</v>
      </c>
      <c r="C15">
        <v>180</v>
      </c>
      <c r="D15">
        <v>1.859504132231405E-2</v>
      </c>
    </row>
    <row r="16" spans="1:4" x14ac:dyDescent="0.55000000000000004">
      <c r="A16" t="s">
        <v>9</v>
      </c>
      <c r="B16" s="10" t="s">
        <v>31</v>
      </c>
      <c r="C16">
        <v>92</v>
      </c>
      <c r="D16">
        <v>9.5041322314049579E-3</v>
      </c>
    </row>
    <row r="17" spans="1:4" x14ac:dyDescent="0.55000000000000004">
      <c r="A17" t="s">
        <v>9</v>
      </c>
      <c r="B17" s="10" t="s">
        <v>32</v>
      </c>
      <c r="C17">
        <v>143</v>
      </c>
      <c r="D17">
        <v>1.4772727272727272E-2</v>
      </c>
    </row>
    <row r="18" spans="1:4" x14ac:dyDescent="0.55000000000000004">
      <c r="A18" t="s">
        <v>9</v>
      </c>
      <c r="B18" s="10" t="s">
        <v>33</v>
      </c>
      <c r="C18">
        <v>102</v>
      </c>
      <c r="D18">
        <v>1.0537190082644627E-2</v>
      </c>
    </row>
    <row r="19" spans="1:4" x14ac:dyDescent="0.55000000000000004">
      <c r="A19" t="s">
        <v>9</v>
      </c>
      <c r="B19" s="10" t="s">
        <v>34</v>
      </c>
      <c r="C19">
        <v>25</v>
      </c>
      <c r="D19">
        <v>2.5826446280991736E-3</v>
      </c>
    </row>
    <row r="20" spans="1:4" x14ac:dyDescent="0.55000000000000004">
      <c r="A20" t="s">
        <v>9</v>
      </c>
      <c r="B20" s="10" t="s">
        <v>35</v>
      </c>
      <c r="C20">
        <v>13</v>
      </c>
      <c r="D20">
        <v>1.3429752066115702E-3</v>
      </c>
    </row>
    <row r="21" spans="1:4" x14ac:dyDescent="0.55000000000000004">
      <c r="A21" t="s">
        <v>9</v>
      </c>
      <c r="B21" s="10" t="s">
        <v>36</v>
      </c>
      <c r="C21">
        <v>56</v>
      </c>
      <c r="D21">
        <v>5.7851239669421484E-3</v>
      </c>
    </row>
    <row r="22" spans="1:4" x14ac:dyDescent="0.55000000000000004">
      <c r="A22" t="s">
        <v>9</v>
      </c>
      <c r="B22" s="10" t="s">
        <v>37</v>
      </c>
      <c r="C22">
        <v>13</v>
      </c>
      <c r="D22">
        <v>1.3429752066115702E-3</v>
      </c>
    </row>
    <row r="23" spans="1:4" x14ac:dyDescent="0.55000000000000004">
      <c r="A23" t="s">
        <v>10</v>
      </c>
      <c r="B23" s="10" t="s">
        <v>38</v>
      </c>
      <c r="C23">
        <v>28</v>
      </c>
      <c r="D23">
        <v>2.8925619834710742E-3</v>
      </c>
    </row>
    <row r="24" spans="1:4" x14ac:dyDescent="0.55000000000000004">
      <c r="A24" t="s">
        <v>10</v>
      </c>
      <c r="B24" s="10" t="s">
        <v>64</v>
      </c>
      <c r="C24">
        <v>1</v>
      </c>
      <c r="D24">
        <v>1.0330578512396694E-4</v>
      </c>
    </row>
    <row r="25" spans="1:4" x14ac:dyDescent="0.55000000000000004">
      <c r="A25" t="s">
        <v>10</v>
      </c>
      <c r="B25" s="10" t="s">
        <v>39</v>
      </c>
      <c r="C25">
        <v>1</v>
      </c>
      <c r="D25">
        <v>1.0330578512396694E-4</v>
      </c>
    </row>
    <row r="26" spans="1:4" x14ac:dyDescent="0.55000000000000004">
      <c r="A26" t="s">
        <v>10</v>
      </c>
      <c r="B26" s="10" t="s">
        <v>81</v>
      </c>
      <c r="C26">
        <v>4</v>
      </c>
      <c r="D26">
        <v>4.1322314049586776E-4</v>
      </c>
    </row>
    <row r="27" spans="1:4" x14ac:dyDescent="0.55000000000000004">
      <c r="A27" t="s">
        <v>10</v>
      </c>
      <c r="B27" s="10" t="s">
        <v>82</v>
      </c>
      <c r="C27">
        <v>7</v>
      </c>
      <c r="D27">
        <v>7.2314049586776855E-4</v>
      </c>
    </row>
    <row r="28" spans="1:4" x14ac:dyDescent="0.55000000000000004">
      <c r="A28" t="s">
        <v>10</v>
      </c>
      <c r="B28" s="10" t="s">
        <v>40</v>
      </c>
      <c r="C28">
        <v>1</v>
      </c>
      <c r="D28">
        <v>1.0330578512396694E-4</v>
      </c>
    </row>
    <row r="29" spans="1:4" x14ac:dyDescent="0.55000000000000004">
      <c r="A29" t="s">
        <v>10</v>
      </c>
      <c r="B29" s="10" t="s">
        <v>41</v>
      </c>
      <c r="C29">
        <v>337</v>
      </c>
      <c r="D29">
        <v>3.4814049586776863E-2</v>
      </c>
    </row>
    <row r="30" spans="1:4" x14ac:dyDescent="0.55000000000000004">
      <c r="A30" t="s">
        <v>11</v>
      </c>
      <c r="B30" s="10" t="s">
        <v>42</v>
      </c>
      <c r="C30">
        <v>21</v>
      </c>
      <c r="D30">
        <v>2.1694214876033058E-3</v>
      </c>
    </row>
    <row r="31" spans="1:4" x14ac:dyDescent="0.55000000000000004">
      <c r="A31" t="s">
        <v>11</v>
      </c>
      <c r="B31" s="10" t="s">
        <v>43</v>
      </c>
      <c r="C31">
        <v>3</v>
      </c>
      <c r="D31">
        <v>3.0991735537190085E-4</v>
      </c>
    </row>
    <row r="32" spans="1:4" x14ac:dyDescent="0.55000000000000004">
      <c r="A32" t="s">
        <v>11</v>
      </c>
      <c r="B32" s="10" t="s">
        <v>44</v>
      </c>
      <c r="C32">
        <v>5</v>
      </c>
      <c r="D32">
        <v>5.1652892561983473E-4</v>
      </c>
    </row>
    <row r="33" spans="1:4" x14ac:dyDescent="0.55000000000000004">
      <c r="A33" t="s">
        <v>11</v>
      </c>
      <c r="B33" s="10" t="s">
        <v>45</v>
      </c>
      <c r="C33">
        <v>1</v>
      </c>
      <c r="D33">
        <v>1.0330578512396694E-4</v>
      </c>
    </row>
    <row r="34" spans="1:4" x14ac:dyDescent="0.55000000000000004">
      <c r="A34" t="s">
        <v>11</v>
      </c>
      <c r="B34" s="10" t="s">
        <v>46</v>
      </c>
      <c r="C34">
        <v>2</v>
      </c>
      <c r="D34">
        <v>2.0661157024793388E-4</v>
      </c>
    </row>
    <row r="35" spans="1:4" x14ac:dyDescent="0.55000000000000004">
      <c r="A35" t="s">
        <v>11</v>
      </c>
      <c r="B35" s="10" t="s">
        <v>47</v>
      </c>
      <c r="C35">
        <v>2</v>
      </c>
      <c r="D35">
        <v>2.0661157024793388E-4</v>
      </c>
    </row>
    <row r="36" spans="1:4" x14ac:dyDescent="0.55000000000000004">
      <c r="A36" t="s">
        <v>12</v>
      </c>
      <c r="B36" s="10" t="s">
        <v>48</v>
      </c>
      <c r="C36">
        <v>386</v>
      </c>
      <c r="D36">
        <v>3.9876033057851243E-2</v>
      </c>
    </row>
    <row r="37" spans="1:4" x14ac:dyDescent="0.55000000000000004">
      <c r="A37" t="s">
        <v>12</v>
      </c>
      <c r="B37" s="10" t="s">
        <v>49</v>
      </c>
      <c r="C37">
        <v>3</v>
      </c>
      <c r="D37">
        <v>3.0991735537190085E-4</v>
      </c>
    </row>
    <row r="38" spans="1:4" x14ac:dyDescent="0.55000000000000004">
      <c r="A38" t="s">
        <v>12</v>
      </c>
      <c r="B38" s="10" t="s">
        <v>50</v>
      </c>
      <c r="C38">
        <v>51</v>
      </c>
      <c r="D38">
        <v>5.2685950413223137E-3</v>
      </c>
    </row>
    <row r="39" spans="1:4" x14ac:dyDescent="0.55000000000000004">
      <c r="A39" t="s">
        <v>12</v>
      </c>
      <c r="B39" s="10" t="s">
        <v>51</v>
      </c>
      <c r="C39">
        <v>73</v>
      </c>
      <c r="D39">
        <v>7.5413223140495872E-3</v>
      </c>
    </row>
    <row r="40" spans="1:4" x14ac:dyDescent="0.55000000000000004">
      <c r="A40" t="s">
        <v>20</v>
      </c>
      <c r="B40" s="10" t="s">
        <v>52</v>
      </c>
      <c r="C40">
        <v>3</v>
      </c>
      <c r="D40">
        <v>3.0991735537190085E-4</v>
      </c>
    </row>
    <row r="41" spans="1:4" x14ac:dyDescent="0.55000000000000004">
      <c r="A41" t="s">
        <v>20</v>
      </c>
      <c r="B41" s="10" t="s">
        <v>53</v>
      </c>
      <c r="C41">
        <v>44</v>
      </c>
      <c r="D41">
        <v>4.5454545454545452E-3</v>
      </c>
    </row>
    <row r="42" spans="1:4" x14ac:dyDescent="0.55000000000000004">
      <c r="A42" t="s">
        <v>20</v>
      </c>
      <c r="B42" s="10" t="s">
        <v>54</v>
      </c>
      <c r="C42">
        <v>26</v>
      </c>
      <c r="D42">
        <v>2.6859504132231405E-3</v>
      </c>
    </row>
    <row r="43" spans="1:4" x14ac:dyDescent="0.55000000000000004">
      <c r="A43" t="s">
        <v>20</v>
      </c>
      <c r="B43" s="10" t="s">
        <v>55</v>
      </c>
      <c r="C43">
        <v>28</v>
      </c>
      <c r="D43">
        <v>2.8925619834710742E-3</v>
      </c>
    </row>
    <row r="44" spans="1:4" x14ac:dyDescent="0.55000000000000004">
      <c r="A44" t="s">
        <v>20</v>
      </c>
      <c r="B44" s="10" t="s">
        <v>20</v>
      </c>
      <c r="C44">
        <v>381</v>
      </c>
      <c r="D44">
        <v>3.9359504132231403E-2</v>
      </c>
    </row>
    <row r="45" spans="1:4" x14ac:dyDescent="0.55000000000000004">
      <c r="A45" t="s">
        <v>20</v>
      </c>
      <c r="B45" s="10" t="s">
        <v>75</v>
      </c>
      <c r="C45">
        <v>62</v>
      </c>
      <c r="D45">
        <v>6.4049586776859504E-3</v>
      </c>
    </row>
    <row r="46" spans="1:4" x14ac:dyDescent="0.55000000000000004">
      <c r="A46" t="s">
        <v>18</v>
      </c>
      <c r="B46" s="10" t="s">
        <v>56</v>
      </c>
      <c r="C46">
        <v>26</v>
      </c>
      <c r="D46">
        <v>2.6859504132231405E-3</v>
      </c>
    </row>
    <row r="47" spans="1:4" x14ac:dyDescent="0.55000000000000004">
      <c r="A47" t="s">
        <v>18</v>
      </c>
      <c r="B47" s="10" t="s">
        <v>57</v>
      </c>
      <c r="C47">
        <v>29</v>
      </c>
      <c r="D47">
        <v>2.9958677685950415E-3</v>
      </c>
    </row>
    <row r="48" spans="1:4" x14ac:dyDescent="0.55000000000000004">
      <c r="A48" t="s">
        <v>18</v>
      </c>
      <c r="B48" s="10" t="s">
        <v>58</v>
      </c>
      <c r="C48">
        <v>157</v>
      </c>
      <c r="D48">
        <v>1.6219008264462809E-2</v>
      </c>
    </row>
    <row r="49" spans="1:4" x14ac:dyDescent="0.55000000000000004">
      <c r="A49" t="s">
        <v>18</v>
      </c>
      <c r="B49" s="10" t="s">
        <v>59</v>
      </c>
      <c r="C49">
        <v>59</v>
      </c>
      <c r="D49">
        <v>6.0950413223140494E-3</v>
      </c>
    </row>
    <row r="50" spans="1:4" x14ac:dyDescent="0.55000000000000004">
      <c r="A50" t="s">
        <v>18</v>
      </c>
      <c r="B50" s="10" t="s">
        <v>60</v>
      </c>
      <c r="C50">
        <v>1</v>
      </c>
      <c r="D50">
        <v>1.0330578512396694E-4</v>
      </c>
    </row>
    <row r="51" spans="1:4" x14ac:dyDescent="0.55000000000000004">
      <c r="A51" t="s">
        <v>18</v>
      </c>
      <c r="B51" s="10" t="s">
        <v>61</v>
      </c>
      <c r="C51">
        <v>42</v>
      </c>
      <c r="D51">
        <v>4.3388429752066115E-3</v>
      </c>
    </row>
    <row r="52" spans="1:4" x14ac:dyDescent="0.55000000000000004">
      <c r="A52" t="s">
        <v>18</v>
      </c>
      <c r="B52" s="10" t="s">
        <v>62</v>
      </c>
      <c r="C52">
        <v>147</v>
      </c>
      <c r="D52">
        <v>1.518595041322314E-2</v>
      </c>
    </row>
    <row r="53" spans="1:4" x14ac:dyDescent="0.55000000000000004">
      <c r="A53" t="s">
        <v>2</v>
      </c>
      <c r="B53" s="10" t="s">
        <v>63</v>
      </c>
      <c r="C53">
        <v>6085</v>
      </c>
      <c r="D53">
        <v>0.62861570247933884</v>
      </c>
    </row>
    <row r="54" spans="1:4" x14ac:dyDescent="0.55000000000000004">
      <c r="A54" t="s">
        <v>17</v>
      </c>
      <c r="B54" s="10"/>
      <c r="C54">
        <v>9680</v>
      </c>
      <c r="D54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24C6-3483-409C-8552-424AECA93993}">
  <sheetPr>
    <tabColor rgb="FFC00000"/>
  </sheetPr>
  <dimension ref="A1:C12"/>
  <sheetViews>
    <sheetView workbookViewId="0">
      <selection sqref="A1:C12"/>
    </sheetView>
  </sheetViews>
  <sheetFormatPr defaultRowHeight="14.4" x14ac:dyDescent="0.55000000000000004"/>
  <cols>
    <col min="1" max="1" width="13.1015625" bestFit="1" customWidth="1"/>
    <col min="2" max="2" width="12.83984375" bestFit="1" customWidth="1"/>
    <col min="3" max="3" width="11.68359375" bestFit="1" customWidth="1"/>
  </cols>
  <sheetData>
    <row r="1" spans="1:3" x14ac:dyDescent="0.55000000000000004">
      <c r="A1" t="s">
        <v>0</v>
      </c>
      <c r="B1" t="s">
        <v>7</v>
      </c>
      <c r="C1" t="s">
        <v>16</v>
      </c>
    </row>
    <row r="2" spans="1:3" x14ac:dyDescent="0.55000000000000004">
      <c r="A2" s="10" t="s">
        <v>1</v>
      </c>
      <c r="B2">
        <v>207</v>
      </c>
      <c r="C2">
        <v>8.240445859872611E-2</v>
      </c>
    </row>
    <row r="3" spans="1:3" x14ac:dyDescent="0.55000000000000004">
      <c r="A3" s="10" t="s">
        <v>76</v>
      </c>
      <c r="B3">
        <v>99</v>
      </c>
      <c r="C3">
        <v>3.9410828025477705E-2</v>
      </c>
    </row>
    <row r="4" spans="1:3" x14ac:dyDescent="0.55000000000000004">
      <c r="A4" s="10" t="s">
        <v>8</v>
      </c>
      <c r="B4">
        <v>72</v>
      </c>
      <c r="C4">
        <v>2.8662420382165606E-2</v>
      </c>
    </row>
    <row r="5" spans="1:3" x14ac:dyDescent="0.55000000000000004">
      <c r="A5" s="10" t="s">
        <v>9</v>
      </c>
      <c r="B5">
        <v>166</v>
      </c>
      <c r="C5">
        <v>6.60828025477707E-2</v>
      </c>
    </row>
    <row r="6" spans="1:3" x14ac:dyDescent="0.55000000000000004">
      <c r="A6" s="10" t="s">
        <v>10</v>
      </c>
      <c r="B6">
        <v>83</v>
      </c>
      <c r="C6">
        <v>3.304140127388535E-2</v>
      </c>
    </row>
    <row r="7" spans="1:3" x14ac:dyDescent="0.55000000000000004">
      <c r="A7" s="10" t="s">
        <v>11</v>
      </c>
      <c r="B7">
        <v>6</v>
      </c>
      <c r="C7">
        <v>2.3885350318471337E-3</v>
      </c>
    </row>
    <row r="8" spans="1:3" x14ac:dyDescent="0.55000000000000004">
      <c r="A8" s="10" t="s">
        <v>12</v>
      </c>
      <c r="B8">
        <v>132</v>
      </c>
      <c r="C8">
        <v>5.2547770700636945E-2</v>
      </c>
    </row>
    <row r="9" spans="1:3" x14ac:dyDescent="0.55000000000000004">
      <c r="A9" s="10" t="s">
        <v>20</v>
      </c>
      <c r="B9">
        <v>145</v>
      </c>
      <c r="C9">
        <v>5.7722929936305734E-2</v>
      </c>
    </row>
    <row r="10" spans="1:3" x14ac:dyDescent="0.55000000000000004">
      <c r="A10" s="10" t="s">
        <v>18</v>
      </c>
      <c r="B10">
        <v>65</v>
      </c>
      <c r="C10">
        <v>2.587579617834395E-2</v>
      </c>
    </row>
    <row r="11" spans="1:3" x14ac:dyDescent="0.55000000000000004">
      <c r="A11" s="10" t="s">
        <v>2</v>
      </c>
      <c r="B11">
        <v>1537</v>
      </c>
      <c r="C11">
        <v>0.61186305732484081</v>
      </c>
    </row>
    <row r="12" spans="1:3" x14ac:dyDescent="0.55000000000000004">
      <c r="A12" s="10" t="s">
        <v>17</v>
      </c>
      <c r="B12">
        <v>2512</v>
      </c>
      <c r="C1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372B-7F67-4CA9-B824-FD10391C081C}">
  <sheetPr>
    <tabColor rgb="FFC00000"/>
  </sheetPr>
  <dimension ref="A1:D47"/>
  <sheetViews>
    <sheetView workbookViewId="0">
      <selection sqref="A1:D47"/>
    </sheetView>
  </sheetViews>
  <sheetFormatPr defaultRowHeight="14.4" x14ac:dyDescent="0.55000000000000004"/>
  <cols>
    <col min="1" max="1" width="13.1015625" bestFit="1" customWidth="1"/>
    <col min="2" max="2" width="16.5234375" bestFit="1" customWidth="1"/>
    <col min="3" max="3" width="12.83984375" bestFit="1" customWidth="1"/>
    <col min="4" max="4" width="11.68359375" bestFit="1" customWidth="1"/>
    <col min="5" max="5" width="12" bestFit="1" customWidth="1"/>
  </cols>
  <sheetData>
    <row r="1" spans="1:4" x14ac:dyDescent="0.55000000000000004">
      <c r="A1" t="s">
        <v>0</v>
      </c>
      <c r="B1" t="s">
        <v>19</v>
      </c>
      <c r="C1" t="s">
        <v>7</v>
      </c>
      <c r="D1" t="s">
        <v>16</v>
      </c>
    </row>
    <row r="2" spans="1:4" x14ac:dyDescent="0.55000000000000004">
      <c r="A2" t="s">
        <v>1</v>
      </c>
      <c r="B2" s="10" t="s">
        <v>21</v>
      </c>
      <c r="C2">
        <v>11</v>
      </c>
      <c r="D2">
        <v>4.3789808917197451E-3</v>
      </c>
    </row>
    <row r="3" spans="1:4" x14ac:dyDescent="0.55000000000000004">
      <c r="A3" t="s">
        <v>1</v>
      </c>
      <c r="B3" s="10" t="s">
        <v>22</v>
      </c>
      <c r="C3">
        <v>95</v>
      </c>
      <c r="D3">
        <v>3.7818471337579616E-2</v>
      </c>
    </row>
    <row r="4" spans="1:4" x14ac:dyDescent="0.55000000000000004">
      <c r="A4" t="s">
        <v>1</v>
      </c>
      <c r="B4" s="10" t="s">
        <v>23</v>
      </c>
      <c r="C4">
        <v>34</v>
      </c>
      <c r="D4">
        <v>1.3535031847133758E-2</v>
      </c>
    </row>
    <row r="5" spans="1:4" x14ac:dyDescent="0.55000000000000004">
      <c r="A5" t="s">
        <v>1</v>
      </c>
      <c r="B5" s="10" t="s">
        <v>25</v>
      </c>
      <c r="C5">
        <v>66</v>
      </c>
      <c r="D5">
        <v>2.6273885350318472E-2</v>
      </c>
    </row>
    <row r="6" spans="1:4" x14ac:dyDescent="0.55000000000000004">
      <c r="A6" t="s">
        <v>1</v>
      </c>
      <c r="B6" s="10" t="s">
        <v>26</v>
      </c>
      <c r="C6">
        <v>1</v>
      </c>
      <c r="D6">
        <v>3.9808917197452231E-4</v>
      </c>
    </row>
    <row r="7" spans="1:4" x14ac:dyDescent="0.55000000000000004">
      <c r="A7" t="s">
        <v>76</v>
      </c>
      <c r="B7" s="10" t="s">
        <v>77</v>
      </c>
      <c r="C7">
        <v>13</v>
      </c>
      <c r="D7">
        <v>5.1751592356687895E-3</v>
      </c>
    </row>
    <row r="8" spans="1:4" x14ac:dyDescent="0.55000000000000004">
      <c r="A8" t="s">
        <v>76</v>
      </c>
      <c r="B8" s="10" t="s">
        <v>78</v>
      </c>
      <c r="C8">
        <v>44</v>
      </c>
      <c r="D8">
        <v>1.751592356687898E-2</v>
      </c>
    </row>
    <row r="9" spans="1:4" x14ac:dyDescent="0.55000000000000004">
      <c r="A9" t="s">
        <v>76</v>
      </c>
      <c r="B9" s="10" t="s">
        <v>79</v>
      </c>
      <c r="C9">
        <v>4</v>
      </c>
      <c r="D9">
        <v>1.5923566878980893E-3</v>
      </c>
    </row>
    <row r="10" spans="1:4" x14ac:dyDescent="0.55000000000000004">
      <c r="A10" t="s">
        <v>76</v>
      </c>
      <c r="B10" s="10" t="s">
        <v>80</v>
      </c>
      <c r="C10">
        <v>18</v>
      </c>
      <c r="D10">
        <v>7.1656050955414014E-3</v>
      </c>
    </row>
    <row r="11" spans="1:4" x14ac:dyDescent="0.55000000000000004">
      <c r="A11" t="s">
        <v>76</v>
      </c>
      <c r="B11" s="10" t="s">
        <v>29</v>
      </c>
      <c r="C11">
        <v>20</v>
      </c>
      <c r="D11">
        <v>7.9617834394904458E-3</v>
      </c>
    </row>
    <row r="12" spans="1:4" x14ac:dyDescent="0.55000000000000004">
      <c r="A12" t="s">
        <v>8</v>
      </c>
      <c r="B12" s="10" t="s">
        <v>27</v>
      </c>
      <c r="C12">
        <v>20</v>
      </c>
      <c r="D12">
        <v>7.9617834394904458E-3</v>
      </c>
    </row>
    <row r="13" spans="1:4" x14ac:dyDescent="0.55000000000000004">
      <c r="A13" t="s">
        <v>8</v>
      </c>
      <c r="B13" s="10" t="s">
        <v>28</v>
      </c>
      <c r="C13">
        <v>52</v>
      </c>
      <c r="D13">
        <v>2.0700636942675158E-2</v>
      </c>
    </row>
    <row r="14" spans="1:4" x14ac:dyDescent="0.55000000000000004">
      <c r="A14" t="s">
        <v>9</v>
      </c>
      <c r="B14" s="10" t="s">
        <v>30</v>
      </c>
      <c r="C14">
        <v>35</v>
      </c>
      <c r="D14">
        <v>1.3933121019108281E-2</v>
      </c>
    </row>
    <row r="15" spans="1:4" x14ac:dyDescent="0.55000000000000004">
      <c r="A15" t="s">
        <v>9</v>
      </c>
      <c r="B15" s="10" t="s">
        <v>31</v>
      </c>
      <c r="C15">
        <v>20</v>
      </c>
      <c r="D15">
        <v>7.9617834394904458E-3</v>
      </c>
    </row>
    <row r="16" spans="1:4" x14ac:dyDescent="0.55000000000000004">
      <c r="A16" t="s">
        <v>9</v>
      </c>
      <c r="B16" s="10" t="s">
        <v>32</v>
      </c>
      <c r="C16">
        <v>10</v>
      </c>
      <c r="D16">
        <v>3.9808917197452229E-3</v>
      </c>
    </row>
    <row r="17" spans="1:4" x14ac:dyDescent="0.55000000000000004">
      <c r="A17" t="s">
        <v>9</v>
      </c>
      <c r="B17" s="10" t="s">
        <v>33</v>
      </c>
      <c r="C17">
        <v>15</v>
      </c>
      <c r="D17">
        <v>5.9713375796178348E-3</v>
      </c>
    </row>
    <row r="18" spans="1:4" x14ac:dyDescent="0.55000000000000004">
      <c r="A18" t="s">
        <v>9</v>
      </c>
      <c r="B18" s="10" t="s">
        <v>34</v>
      </c>
      <c r="C18">
        <v>3</v>
      </c>
      <c r="D18">
        <v>1.1942675159235668E-3</v>
      </c>
    </row>
    <row r="19" spans="1:4" x14ac:dyDescent="0.55000000000000004">
      <c r="A19" t="s">
        <v>9</v>
      </c>
      <c r="B19" s="10" t="s">
        <v>35</v>
      </c>
      <c r="C19">
        <v>61</v>
      </c>
      <c r="D19">
        <v>2.4283439490445861E-2</v>
      </c>
    </row>
    <row r="20" spans="1:4" x14ac:dyDescent="0.55000000000000004">
      <c r="A20" t="s">
        <v>9</v>
      </c>
      <c r="B20" s="10" t="s">
        <v>36</v>
      </c>
      <c r="C20">
        <v>14</v>
      </c>
      <c r="D20">
        <v>5.5732484076433117E-3</v>
      </c>
    </row>
    <row r="21" spans="1:4" x14ac:dyDescent="0.55000000000000004">
      <c r="A21" t="s">
        <v>9</v>
      </c>
      <c r="B21" s="10" t="s">
        <v>37</v>
      </c>
      <c r="C21">
        <v>8</v>
      </c>
      <c r="D21">
        <v>3.1847133757961785E-3</v>
      </c>
    </row>
    <row r="22" spans="1:4" x14ac:dyDescent="0.55000000000000004">
      <c r="A22" t="s">
        <v>10</v>
      </c>
      <c r="B22" s="10" t="s">
        <v>38</v>
      </c>
      <c r="C22">
        <v>11</v>
      </c>
      <c r="D22">
        <v>4.3789808917197451E-3</v>
      </c>
    </row>
    <row r="23" spans="1:4" x14ac:dyDescent="0.55000000000000004">
      <c r="A23" t="s">
        <v>10</v>
      </c>
      <c r="B23" s="10" t="s">
        <v>64</v>
      </c>
      <c r="C23">
        <v>6</v>
      </c>
      <c r="D23">
        <v>2.3885350318471337E-3</v>
      </c>
    </row>
    <row r="24" spans="1:4" x14ac:dyDescent="0.55000000000000004">
      <c r="A24" t="s">
        <v>10</v>
      </c>
      <c r="B24" s="10" t="s">
        <v>81</v>
      </c>
      <c r="C24">
        <v>6</v>
      </c>
      <c r="D24">
        <v>2.3885350318471337E-3</v>
      </c>
    </row>
    <row r="25" spans="1:4" x14ac:dyDescent="0.55000000000000004">
      <c r="A25" t="s">
        <v>10</v>
      </c>
      <c r="B25" s="10" t="s">
        <v>82</v>
      </c>
      <c r="C25">
        <v>5</v>
      </c>
      <c r="D25">
        <v>1.9904458598726115E-3</v>
      </c>
    </row>
    <row r="26" spans="1:4" x14ac:dyDescent="0.55000000000000004">
      <c r="A26" t="s">
        <v>10</v>
      </c>
      <c r="B26" s="10" t="s">
        <v>40</v>
      </c>
      <c r="C26">
        <v>15</v>
      </c>
      <c r="D26">
        <v>5.9713375796178348E-3</v>
      </c>
    </row>
    <row r="27" spans="1:4" x14ac:dyDescent="0.55000000000000004">
      <c r="A27" t="s">
        <v>10</v>
      </c>
      <c r="B27" s="10" t="s">
        <v>41</v>
      </c>
      <c r="C27">
        <v>40</v>
      </c>
      <c r="D27">
        <v>1.5923566878980892E-2</v>
      </c>
    </row>
    <row r="28" spans="1:4" x14ac:dyDescent="0.55000000000000004">
      <c r="A28" t="s">
        <v>11</v>
      </c>
      <c r="B28" s="10" t="s">
        <v>43</v>
      </c>
      <c r="C28">
        <v>2</v>
      </c>
      <c r="D28">
        <v>7.9617834394904463E-4</v>
      </c>
    </row>
    <row r="29" spans="1:4" x14ac:dyDescent="0.55000000000000004">
      <c r="A29" t="s">
        <v>11</v>
      </c>
      <c r="B29" s="10" t="s">
        <v>44</v>
      </c>
      <c r="C29">
        <v>1</v>
      </c>
      <c r="D29">
        <v>3.9808917197452231E-4</v>
      </c>
    </row>
    <row r="30" spans="1:4" x14ac:dyDescent="0.55000000000000004">
      <c r="A30" t="s">
        <v>11</v>
      </c>
      <c r="B30" s="10" t="s">
        <v>47</v>
      </c>
      <c r="C30">
        <v>1</v>
      </c>
      <c r="D30">
        <v>3.9808917197452231E-4</v>
      </c>
    </row>
    <row r="31" spans="1:4" x14ac:dyDescent="0.55000000000000004">
      <c r="A31" t="s">
        <v>11</v>
      </c>
      <c r="B31" s="10" t="s">
        <v>65</v>
      </c>
      <c r="C31">
        <v>1</v>
      </c>
      <c r="D31">
        <v>3.9808917197452231E-4</v>
      </c>
    </row>
    <row r="32" spans="1:4" x14ac:dyDescent="0.55000000000000004">
      <c r="A32" t="s">
        <v>11</v>
      </c>
      <c r="B32" s="10" t="s">
        <v>66</v>
      </c>
      <c r="C32">
        <v>1</v>
      </c>
      <c r="D32">
        <v>3.9808917197452231E-4</v>
      </c>
    </row>
    <row r="33" spans="1:4" x14ac:dyDescent="0.55000000000000004">
      <c r="A33" t="s">
        <v>12</v>
      </c>
      <c r="B33" s="10" t="s">
        <v>48</v>
      </c>
      <c r="C33">
        <v>121</v>
      </c>
      <c r="D33">
        <v>4.8168789808917201E-2</v>
      </c>
    </row>
    <row r="34" spans="1:4" x14ac:dyDescent="0.55000000000000004">
      <c r="A34" t="s">
        <v>12</v>
      </c>
      <c r="B34" s="10" t="s">
        <v>50</v>
      </c>
      <c r="C34">
        <v>5</v>
      </c>
      <c r="D34">
        <v>1.9904458598726115E-3</v>
      </c>
    </row>
    <row r="35" spans="1:4" x14ac:dyDescent="0.55000000000000004">
      <c r="A35" t="s">
        <v>12</v>
      </c>
      <c r="B35" s="10" t="s">
        <v>51</v>
      </c>
      <c r="C35">
        <v>6</v>
      </c>
      <c r="D35">
        <v>2.3885350318471337E-3</v>
      </c>
    </row>
    <row r="36" spans="1:4" x14ac:dyDescent="0.55000000000000004">
      <c r="A36" t="s">
        <v>20</v>
      </c>
      <c r="B36" s="10" t="s">
        <v>53</v>
      </c>
      <c r="C36">
        <v>32</v>
      </c>
      <c r="D36">
        <v>1.2738853503184714E-2</v>
      </c>
    </row>
    <row r="37" spans="1:4" x14ac:dyDescent="0.55000000000000004">
      <c r="A37" t="s">
        <v>20</v>
      </c>
      <c r="B37" s="10" t="s">
        <v>67</v>
      </c>
      <c r="C37">
        <v>2</v>
      </c>
      <c r="D37">
        <v>7.9617834394904463E-4</v>
      </c>
    </row>
    <row r="38" spans="1:4" x14ac:dyDescent="0.55000000000000004">
      <c r="A38" t="s">
        <v>20</v>
      </c>
      <c r="B38" s="10" t="s">
        <v>54</v>
      </c>
      <c r="C38">
        <v>8</v>
      </c>
      <c r="D38">
        <v>3.1847133757961785E-3</v>
      </c>
    </row>
    <row r="39" spans="1:4" x14ac:dyDescent="0.55000000000000004">
      <c r="A39" t="s">
        <v>20</v>
      </c>
      <c r="B39" s="10" t="s">
        <v>55</v>
      </c>
      <c r="C39">
        <v>1</v>
      </c>
      <c r="D39">
        <v>3.9808917197452231E-4</v>
      </c>
    </row>
    <row r="40" spans="1:4" x14ac:dyDescent="0.55000000000000004">
      <c r="A40" t="s">
        <v>20</v>
      </c>
      <c r="B40" s="10" t="s">
        <v>20</v>
      </c>
      <c r="C40">
        <v>92</v>
      </c>
      <c r="D40">
        <v>3.662420382165605E-2</v>
      </c>
    </row>
    <row r="41" spans="1:4" x14ac:dyDescent="0.55000000000000004">
      <c r="A41" t="s">
        <v>20</v>
      </c>
      <c r="B41" s="10" t="s">
        <v>75</v>
      </c>
      <c r="C41">
        <v>10</v>
      </c>
      <c r="D41">
        <v>3.9808917197452229E-3</v>
      </c>
    </row>
    <row r="42" spans="1:4" x14ac:dyDescent="0.55000000000000004">
      <c r="A42" t="s">
        <v>18</v>
      </c>
      <c r="B42" s="10" t="s">
        <v>58</v>
      </c>
      <c r="C42">
        <v>13</v>
      </c>
      <c r="D42">
        <v>5.1751592356687895E-3</v>
      </c>
    </row>
    <row r="43" spans="1:4" x14ac:dyDescent="0.55000000000000004">
      <c r="A43" t="s">
        <v>18</v>
      </c>
      <c r="B43" s="10" t="s">
        <v>59</v>
      </c>
      <c r="C43">
        <v>19</v>
      </c>
      <c r="D43">
        <v>7.5636942675159236E-3</v>
      </c>
    </row>
    <row r="44" spans="1:4" x14ac:dyDescent="0.55000000000000004">
      <c r="A44" t="s">
        <v>18</v>
      </c>
      <c r="B44" s="10" t="s">
        <v>61</v>
      </c>
      <c r="C44">
        <v>16</v>
      </c>
      <c r="D44">
        <v>6.369426751592357E-3</v>
      </c>
    </row>
    <row r="45" spans="1:4" x14ac:dyDescent="0.55000000000000004">
      <c r="A45" t="s">
        <v>18</v>
      </c>
      <c r="B45" s="10" t="s">
        <v>62</v>
      </c>
      <c r="C45">
        <v>17</v>
      </c>
      <c r="D45">
        <v>6.7675159235668792E-3</v>
      </c>
    </row>
    <row r="46" spans="1:4" x14ac:dyDescent="0.55000000000000004">
      <c r="A46" t="s">
        <v>2</v>
      </c>
      <c r="B46" s="10" t="s">
        <v>63</v>
      </c>
      <c r="C46">
        <v>1537</v>
      </c>
      <c r="D46">
        <v>0.61186305732484081</v>
      </c>
    </row>
    <row r="47" spans="1:4" x14ac:dyDescent="0.55000000000000004">
      <c r="A47" t="s">
        <v>17</v>
      </c>
      <c r="B47" s="10"/>
      <c r="C47">
        <v>2512</v>
      </c>
      <c r="D4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9 1 1 2 b 3 - d 9 5 0 - 4 2 d b - 8 5 d 9 - 7 1 a 3 7 4 b 9 a 7 6 a "   x m l n s = " h t t p : / / s c h e m a s . m i c r o s o f t . c o m / D a t a M a s h u p " > A A A A A I 0 F A A B Q S w M E F A A C A A g A 2 E k c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N h J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S R x R G Q 4 p 1 4 M C A A C L I Q A A E w A c A E Z v c m 1 1 b G F z L 1 N l Y 3 R p b 2 4 x L m 0 g o h g A K K A U A A A A A A A A A A A A A A A A A A A A A A A A A A A A 7 Z j f b t o w F I f v k X g H K 7 1 J p B S V a q L t J i 7 a A A W h b l W T a h e A J h P O S l Q n R r b T U i G e Z w + y F 5 s T k q C h M k 1 R 8 + f C 3 C B i x 7 9 z 4 k + f c D i 4 w q M B s n f f 7 S / N R r P B l 5 j B A p 1 o N w + n 5 2 f n Z 0 i 3 s D A 0 1 E U E R L O B 5 G d A A w H y Q n / t A m l 9 p + x 5 T u m z P v A I t K x o L B B c 1 2 4 / T 2 8 p f S K A e s x 7 g e n o 7 m 7 q A I f p V 8 u 2 O b K o v 8 I M L z C f J k n x A D p F N w 9 o E v 2 e I d 0 W z H O F 0 X p 1 R W t N + F o z T B S E h J h I s B A M c 1 e P L B C e K P O A / 7 C X A E K W F p e 4 m Y w E + F 1 t P 6 6 Z Y y 9 Y d L V 4 m j b b T n p Y 4 F m y z I m c O I f f v z B Z U o 7 u G f X p i 7 e g P O r d w X P Z X H x N w B D w A h j X D 3 N N N E l m X B N i u 5 h g x r t R o T M j i 3 C 8 F U X X R I B s n e 5 X d h g O + E / K f I u S 0 A + c t x V w / W h B 5 m a T N v W m y W c h Z y M B a 7 E 1 0 U b 7 5 r o h Y x C 4 U b t o F I j O p 1 a 0 X j x 4 7 4 r 0 h i D 0 5 8 C 2 W 6 P Z 8 I L 3 y z s C h B 3 O U y B q x k P S h S z Q P d g b 7 R C K v + Y c 4 S I f F u / n / w u O j 2 Z j n / 8 B e E g 6 / g M O a y j 3 r N 0 p w R Z J U k q H N Y z o a H e U L e p l i w y I o m 2 R n w d l i 6 p s 0 e u X Z Y s k K a W j 1 1 e 2 q K M t M i C K t k V + H p Q t q r J F P 9 6 z q x J s k S S l d P R 3 d F w p W 9 T L F h k Q R d s i P w / K F l X Z Y h C d H t u X J d g i S U r p G M T n 1 P a l s k W 9 b J E B U b Q t 8 v O g b F G V L U Z O t G c X J d g i S U r p G D k x H R f K F v W y R Q Z E 0 b b I z 4 O y R V W 2 e B y X 9 d 4 i S U r p e B y r 9 x Z 1 t E U G R N G 2 O M 4 D c A m E o E o X 1 e j i S O I B J n Z Z Z 5 I k K e P E V m e S W n r D L u l M k p 8 H p Y 0 S / 2 X 8 A V B L A Q I t A B Q A A g A I A N h J H F H 6 k z D M q A A A A P g A A A A S A A A A A A A A A A A A A A A A A A A A A A B D b 2 5 m a W c v U G F j a 2 F n Z S 5 4 b W x Q S w E C L Q A U A A I A C A D Y S R x R D 8 r p q 6 Q A A A D p A A A A E w A A A A A A A A A A A A A A A A D 0 A A A A W 0 N v b n R l b n R f V H l w Z X N d L n h t b F B L A Q I t A B Q A A g A I A N h J H F E Z D i n X g w I A A I s h A A A T A A A A A A A A A A A A A A A A A O U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6 Z A A A A A A A A L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L L T I w M T Y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U t f M j A x N l 9 f Q 2 F 0 I i A v P j x F b n R y e S B U e X B l P S J G a W x s Z W R D b 2 1 w b G V 0 Z V J l c 3 V s d F R v V 2 9 y a 3 N o Z W V 0 I i B W Y W x 1 Z T 0 i b D E i I C 8 + P E V u d H J 5 I F R 5 c G U 9 I l F 1 Z X J 5 S U Q i I F Z h b H V l P S J z N G J i Z m E y Z G U t O G I z Z i 0 0 Z T V l L W F m Z j U t Z j g z M j I x Y m R l N W M 0 I i A v P j x F b n R y e S B U e X B l P S J G a W x s T G F z d F V w Z G F 0 Z W Q i I F Z h b H V l P S J k M j A y M C 0 w O C 0 y O F Q w O D o x M z o x N i 4 2 M j Y 3 O D A y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s t M j A x N i A o Q 2 F 0 K S 9 U a X B v I E F s d G V y Y W R v L n t D Y X R l Z 2 9 y e S w w f S Z x d W 9 0 O y w m c X V v d D t T Z W N 0 a W 9 u M S 9 V S y 0 y M D E 2 I C h D Y X Q p L 1 R p c G 8 g Q W x 0 Z X J h Z G 8 u e 0 9 j Y 3 V y c m V u Y 2 V z L D F 9 J n F 1 b 3 Q 7 L C Z x d W 9 0 O 1 N l Y 3 R p b 2 4 x L 1 V L L T I w M T Y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L L T I w M T Y g K E N h d C k v V G l w b y B B b H R l c m F k b y 5 7 Q 2 F 0 Z W d v c n k s M H 0 m c X V v d D s s J n F 1 b 3 Q 7 U 2 V j d G l v b j E v V U s t M j A x N i A o Q 2 F 0 K S 9 U a X B v I E F s d G V y Y W R v L n t P Y 2 N 1 c n J l b m N l c y w x f S Z x d W 9 0 O y w m c X V v d D t T Z W N 0 a W 9 u M S 9 V S y 0 y M D E 2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s t M j A x N i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s t M j A x N i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y 0 y M D E 2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L T I w M T Y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y 0 y M D E 2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V L X z I w M T Z f X 1 N 1 Y i I g L z 4 8 R W 5 0 c n k g V H l w Z T 0 i R m l s b G V k Q 2 9 t c G x l d G V S Z X N 1 b H R U b 1 d v c m t z a G V l d C I g V m F s d W U 9 I m w x I i A v P j x F b n R y e S B U e X B l P S J R d W V y e U l E I i B W Y W x 1 Z T 0 i c z A 4 M D Y 0 N m J j L T I z Y T c t N G E 0 M y 1 h M W V l L T B k Y m F k Y T E 4 Y T Q 4 N i I g L z 4 8 R W 5 0 c n k g V H l w Z T 0 i R m l s b E x h c 3 R V c G R h d G V k I i B W Y W x 1 Z T 0 i Z D I w M j A t M D Q t M D N U M T c 6 M D Q 6 N D M u N j M y N z g x N l o i I C 8 + P E V u d H J 5 I F R 5 c G U 9 I k Z p b G x F c n J v c k N v d W 5 0 I i B W Y W x 1 Z T 0 i b D A i I C 8 + P E V u d H J 5 I F R 5 c G U 9 I k Z p b G x D b 2 x 1 b W 5 U e X B l c y I g V m F s d W U 9 I n N B Q U F B Q U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1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y 0 y M D E 2 I C h T d W I p L 1 N v d X J j Z S 5 7 Q 2 F 0 Z W d v c n k s M H 0 m c X V v d D s s J n F 1 b 3 Q 7 U 2 V j d G l v b j E v V U s t M j A x N i A o U 3 V i K S 9 T b 3 V y Y 2 U u e 1 N 1 Y m N h d G V n b 3 J 5 L D F 9 J n F 1 b 3 Q 7 L C Z x d W 9 0 O 1 N l Y 3 R p b 2 4 x L 1 V L L T I w M T Y g K F N 1 Y i k v U 2 9 1 c m N l L n t P Y 2 N 1 c n J l b m N l c y w y f S Z x d W 9 0 O y w m c X V v d D t T Z W N 0 a W 9 u M S 9 V S y 0 y M D E 2 I C h T d W I p L 1 N v d X J j Z S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L L T I w M T Y g K F N 1 Y i k v U 2 9 1 c m N l L n t D Y X R l Z 2 9 y e S w w f S Z x d W 9 0 O y w m c X V v d D t T Z W N 0 a W 9 u M S 9 V S y 0 y M D E 2 I C h T d W I p L 1 N v d X J j Z S 5 7 U 3 V i Y 2 F 0 Z W d v c n k s M X 0 m c X V v d D s s J n F 1 b 3 Q 7 U 2 V j d G l v b j E v V U s t M j A x N i A o U 3 V i K S 9 T b 3 V y Y 2 U u e 0 9 j Y 3 V y c m V u Y 2 V z L D J 9 J n F 1 b 3 Q 7 L C Z x d W 9 0 O 1 N l Y 3 R p b 2 4 x L 1 V L L T I w M T Y g K F N 1 Y i k v U 2 9 1 c m N l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L T I w M T g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V N f M j A x O F 9 f Q 2 F 0 I i A v P j x F b n R y e S B U e X B l P S J G a W x s Z W R D b 2 1 w b G V 0 Z V J l c 3 V s d F R v V 2 9 y a 3 N o Z W V 0 I i B W Y W x 1 Z T 0 i b D E i I C 8 + P E V u d H J 5 I F R 5 c G U 9 I l F 1 Z X J 5 S U Q i I F Z h b H V l P S J z Y j N j Y j k 5 Y m I t Z j A 2 N C 0 0 Y z d l L T h l N T M t Z T E 3 M j d h N j R i O W Y 1 I i A v P j x F b n R y e S B U e X B l P S J G a W x s T G F z d F V w Z G F 0 Z W Q i I F Z h b H V l P S J k M j A y M C 0 w O C 0 y O F Q w O D o x N D o x O S 4 5 O T U 3 M T A w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t M j A x O C A o Q 2 F 0 K S 9 U a X B v I E F s d G V y Y W R v L n t D Y X R l Z 2 9 y e S w w f S Z x d W 9 0 O y w m c X V v d D t T Z W N 0 a W 9 u M S 9 V U y 0 y M D E 4 I C h D Y X Q p L 1 R p c G 8 g Q W x 0 Z X J h Z G 8 u e 0 9 j Y 3 V y c m V u Y 2 V z L D F 9 J n F 1 b 3 Q 7 L C Z x d W 9 0 O 1 N l Y 3 R p b 2 4 x L 1 V T L T I w M T g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L T I w M T g g K E N h d C k v V G l w b y B B b H R l c m F k b y 5 7 Q 2 F 0 Z W d v c n k s M H 0 m c X V v d D s s J n F 1 b 3 Q 7 U 2 V j d G l v b j E v V V M t M j A x O C A o Q 2 F 0 K S 9 U a X B v I E F s d G V y Y W R v L n t P Y 2 N 1 c n J l b m N l c y w x f S Z x d W 9 0 O y w m c X V v d D t T Z W N 0 a W 9 u M S 9 V U y 0 y M D E 4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t M j A x O C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0 y M D E 4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L T I w M T g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0 y M D E 4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V T X z I w M T h f X 1 N 1 Y i I g L z 4 8 R W 5 0 c n k g V H l w Z T 0 i R m l s b G V k Q 2 9 t c G x l d G V S Z X N 1 b H R U b 1 d v c m t z a G V l d C I g V m F s d W U 9 I m w x I i A v P j x F b n R y e S B U e X B l P S J R d W V y e U l E I i B W Y W x 1 Z T 0 i c z R j N D Y 1 M D U 3 L T Z i N j A t N D U y Z i 0 4 O D k 1 L T J l O T g 0 Z m F j N W Q y N S I g L z 4 8 R W 5 0 c n k g V H l w Z T 0 i R m l s b E V y c m 9 y Q 2 9 1 b n Q i I F Z h b H V l P S J s M C I g L z 4 8 R W 5 0 c n k g V H l w Z T 0 i R m l s b E x h c 3 R V c G R h d G V k I i B W Y W x 1 Z T 0 i Z D I w M j A t M D g t M j h U M D g 6 M T Q 6 N D k u M T c 3 M T M y N l o i I C 8 + P E V u d H J 5 I F R 5 c G U 9 I k Z p b G x F c n J v c k N v Z G U i I F Z h b H V l P S J z V W 5 r b m 9 3 b i I g L z 4 8 R W 5 0 c n k g V H l w Z T 0 i R m l s b E N v b H V t b l R 5 c G V z I i B W Y W x 1 Z T 0 i c 0 F B W U R C U T 0 9 I i A v P j x F b n R y e S B U e X B l P S J G a W x s Q 2 9 1 b n Q i I F Z h b H V l P S J s N T Q i I C 8 + P E V u d H J 5 I F R 5 c G U 9 I k Z p b G x D b 2 x 1 b W 5 O Y W 1 l c y I g V m F s d W U 9 I n N b J n F 1 b 3 Q 7 Q 2 F 0 Z W d v c n k m c X V v d D s s J n F 1 b 3 Q 7 U 3 V i Y 2 F 0 Z W d v c n k m c X V v d D s s J n F 1 b 3 Q 7 T 2 N j d X J y Z W 5 j Z X M m c X V v d D s s J n F 1 b 3 Q 7 U G N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0 y M D E 4 I C h T d W I p L 0 N h Y m X D p 2 F s a G 9 z I F B y b 2 1 v d m l k b 3 M u e 0 N h d G V n b 3 J 5 L D B 9 J n F 1 b 3 Q 7 L C Z x d W 9 0 O 1 N l Y 3 R p b 2 4 x L 1 V T L T I w M T g g K F N 1 Y i k v V G l w b y B B b H R l c m F k b y 5 7 U 3 V i Y 2 F 0 Z W d v c n k s M X 0 m c X V v d D s s J n F 1 b 3 Q 7 U 2 V j d G l v b j E v V V M t M j A x O C A o U 3 V i K S 9 U a X B v I E F s d G V y Y W R v L n t P Y 2 N 1 c n J l b m N l c y w y f S Z x d W 9 0 O y w m c X V v d D t T Z W N 0 a W 9 u M S 9 V U y 0 y M D E 4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U y 0 y M D E 4 I C h T d W I p L 0 N h Y m X D p 2 F s a G 9 z I F B y b 2 1 v d m l k b 3 M u e 0 N h d G V n b 3 J 5 L D B 9 J n F 1 b 3 Q 7 L C Z x d W 9 0 O 1 N l Y 3 R p b 2 4 x L 1 V T L T I w M T g g K F N 1 Y i k v V G l w b y B B b H R l c m F k b y 5 7 U 3 V i Y 2 F 0 Z W d v c n k s M X 0 m c X V v d D s s J n F 1 b 3 Q 7 U 2 V j d G l v b j E v V V M t M j A x O C A o U 3 V i K S 9 U a X B v I E F s d G V y Y W R v L n t P Y 2 N 1 c n J l b m N l c y w y f S Z x d W 9 0 O y w m c X V v d D t T Z W N 0 a W 9 u M S 9 V U y 0 y M D E 4 I C h T d W I p L 1 R p c G 8 g Q W x 0 Z X J h Z G 8 u e 1 B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t M j A x O C U y M C h T d W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T d W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0 y M D E 4 J T I w K F N 1 Y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U t M j A x N i U y M C h D Y X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E R V 8 y M D E 2 X 1 9 D Y X Q i I C 8 + P E V u d H J 5 I F R 5 c G U 9 I k Z p b G x l Z E N v b X B s Z X R l U m V z d W x 0 V G 9 X b 3 J r c 2 h l Z X Q i I F Z h b H V l P S J s M S I g L z 4 8 R W 5 0 c n k g V H l w Z T 0 i U X V l c n l J R C I g V m F s d W U 9 I n N l M z g 1 M T I 1 N S 0 5 M G R h L T Q 5 Y 2 I t Y m Y y M C 1 k Y T k x M G J l N m E 4 Y z U i I C 8 + P E V u d H J 5 I F R 5 c G U 9 I k Z p b G x M Y X N 0 V X B k Y X R l Z C I g V m F s d W U 9 I m Q y M D I w L T A 4 L T I 4 V D A 4 O j A 4 O j U 4 L j M 2 M z I 2 N z d a I i A v P j x F b n R y e S B U e X B l P S J G a W x s R X J y b 3 J D b 3 V u d C I g V m F s d W U 9 I m w w I i A v P j x F b n R y e S B U e X B l P S J G a W x s Q 2 9 s d W 1 u V H l w Z X M i I F Z h b H V l P S J z Q m d N R i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0 9 j Y 3 V y c m V u Y 2 V z J n F 1 b 3 Q 7 L C Z x d W 9 0 O 1 B j d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S 0 y M D E 2 I C h D Y X Q p L 1 R p c G 8 g Q W x 0 Z X J h Z G 8 u e 0 N h d G V n b 3 J 5 L D B 9 J n F 1 b 3 Q 7 L C Z x d W 9 0 O 1 N l Y 3 R p b 2 4 x L 0 R F L T I w M T Y g K E N h d C k v V G l w b y B B b H R l c m F k b y 5 7 T 2 N j d X J y Z W 5 j Z X M s M X 0 m c X V v d D s s J n F 1 b 3 Q 7 U 2 V j d G l v b j E v R E U t M j A x N i A o Q 2 F 0 K S 9 U a X B v I E F s d G V y Y W R v L n t Q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E U t M j A x N i A o Q 2 F 0 K S 9 U a X B v I E F s d G V y Y W R v L n t D Y X R l Z 2 9 y e S w w f S Z x d W 9 0 O y w m c X V v d D t T Z W N 0 a W 9 u M S 9 E R S 0 y M D E 2 I C h D Y X Q p L 1 R p c G 8 g Q W x 0 Z X J h Z G 8 u e 0 9 j Y 3 V y c m V u Y 2 V z L D F 9 J n F 1 b 3 Q 7 L C Z x d W 9 0 O 1 N l Y 3 R p b 2 4 x L 0 R F L T I w M T Y g K E N h d C k v V G l w b y B B b H R l c m F k b y 5 7 U G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S 0 y M D E 2 J T I w K E N h d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S 0 y M D E 2 J T I w K E N h d C k v Q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Q 2 F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U t M j A x N i U y M C h D Y X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U 3 V i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E V f M j A x N l 9 f U 3 V i I i A v P j x F b n R y e S B U e X B l P S J G a W x s Z W R D b 2 1 w b G V 0 Z V J l c 3 V s d F R v V 2 9 y a 3 N o Z W V 0 I i B W Y W x 1 Z T 0 i b D E i I C 8 + P E V u d H J 5 I F R 5 c G U 9 I l F 1 Z X J 5 S U Q i I F Z h b H V l P S J z Z G N l M j F k Z T k t N z c 5 N i 0 0 M T l i L T l j M T I t N D U 4 M z Q y Y z c w Y m U 3 I i A v P j x F b n R y e S B U e X B l P S J C d W Z m Z X J O Z X h 0 U m V m c m V z a C I g V m F s d W U 9 I m w x I i A v P j x F b n R y e S B U e X B l P S J G a W x s T G F z d F V w Z G F 0 Z W Q i I F Z h b H V l P S J k M j A y M C 0 w O C 0 y O F Q w O D o w O T o y O C 4 w M T E 4 M T Y 2 W i I g L z 4 8 R W 5 0 c n k g V H l w Z T 0 i R m l s b E V y c m 9 y Q 2 9 1 b n Q i I F Z h b H V l P S J s M C I g L z 4 8 R W 5 0 c n k g V H l w Z T 0 i R m l s b E N v b H V t b l R 5 c G V z I i B W Y W x 1 Z T 0 i c 0 F B W U R C U T 0 9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U 3 V i Y 2 F 0 Z W d v c n k m c X V v d D s s J n F 1 b 3 Q 7 T 2 N j d X J y Z W 5 j Z X M m c X V v d D s s J n F 1 b 3 Q 7 U G N 0 J n F 1 b 3 Q 7 X S I g L z 4 8 R W 5 0 c n k g V H l w Z T 0 i R m l s b E N v d W 5 0 I i B W Y W x 1 Z T 0 i b D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L T I w M T Y g K F N 1 Y i k v Q 2 F i Z c O n Y W x o b 3 M g U H J v b W 9 2 a W R v c y 5 7 Q 2 F 0 Z W d v c n k s M H 0 m c X V v d D s s J n F 1 b 3 Q 7 U 2 V j d G l v b j E v R E U t M j A x N i A o U 3 V i K S 9 U a X B v I E F s d G V y Y W R v L n t T d W J j Y X R l Z 2 9 y e S w x f S Z x d W 9 0 O y w m c X V v d D t T Z W N 0 a W 9 u M S 9 E R S 0 y M D E 2 I C h T d W I p L 1 R p c G 8 g Q W x 0 Z X J h Z G 8 u e 0 9 j Y 3 V y c m V u Y 2 V z L D J 9 J n F 1 b 3 Q 7 L C Z x d W 9 0 O 1 N l Y 3 R p b 2 4 x L 0 R F L T I w M T Y g K F N 1 Y i k v V G l w b y B B b H R l c m F k b y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F L T I w M T Y g K F N 1 Y i k v Q 2 F i Z c O n Y W x o b 3 M g U H J v b W 9 2 a W R v c y 5 7 Q 2 F 0 Z W d v c n k s M H 0 m c X V v d D s s J n F 1 b 3 Q 7 U 2 V j d G l v b j E v R E U t M j A x N i A o U 3 V i K S 9 U a X B v I E F s d G V y Y W R v L n t T d W J j Y X R l Z 2 9 y e S w x f S Z x d W 9 0 O y w m c X V v d D t T Z W N 0 a W 9 u M S 9 E R S 0 y M D E 2 I C h T d W I p L 1 R p c G 8 g Q W x 0 Z X J h Z G 8 u e 0 9 j Y 3 V y c m V u Y 2 V z L D J 9 J n F 1 b 3 Q 7 L C Z x d W 9 0 O 1 N l Y 3 R p b 2 4 x L 0 R F L T I w M T Y g K F N 1 Y i k v V G l w b y B B b H R l c m F k b y 5 7 U G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S 0 y M D E 2 J T I w K F N 1 Y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S 0 y M D E 2 J T I w K F N 1 Y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U 3 V i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E N h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I X z I w M T Z f X 0 N h d C I g L z 4 8 R W 5 0 c n k g V H l w Z T 0 i R m l s b G V k Q 2 9 t c G x l d G V S Z X N 1 b H R U b 1 d v c m t z a G V l d C I g V m F s d W U 9 I m w x I i A v P j x F b n R y e S B U e X B l P S J R d W V y e U l E I i B W Y W x 1 Z T 0 i c z g y Z T V l Y 2 U w L W U 5 Y z c t N G Z i O S 0 4 Z D k 2 L W R j N G Z j M G N j Z j J m N i I g L z 4 8 R W 5 0 c n k g V H l w Z T 0 i R m l s b E x h c 3 R V c G R h d G V k I i B W Y W x 1 Z T 0 i Z D I w M j A t M D g t M j h U M D g 6 M D Y 6 N T g u M T A 1 N D Y z N 1 o i I C 8 + P E V u d H J 5 I F R 5 c G U 9 I k Z p b G x F c n J v c k N v d W 5 0 I i B W Y W x 1 Z T 0 i b D A i I C 8 + P E V u d H J 5 I F R 5 c G U 9 I k Z p b G x D b 2 x 1 b W 5 U e X B l c y I g V m F s d W U 9 I n N C Z 0 1 G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T 2 N j d X J y Z W 5 j Z X M m c X V v d D s s J n F 1 b 3 Q 7 U G N 0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L T I w M T Y g K E N h d C k v V G l w b y B B b H R l c m F k b y 5 7 Q 2 F 0 Z W d v c n k s M H 0 m c X V v d D s s J n F 1 b 3 Q 7 U 2 V j d G l v b j E v Q 0 g t M j A x N i A o Q 2 F 0 K S 9 U a X B v I E F s d G V y Y W R v L n t P Y 2 N 1 c n J l b m N l c y w x f S Z x d W 9 0 O y w m c X V v d D t T Z W N 0 a W 9 u M S 9 D S C 0 y M D E 2 I C h D Y X Q p L 1 R p c G 8 g Q W x 0 Z X J h Z G 8 u e 1 B j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S C 0 y M D E 2 I C h D Y X Q p L 1 R p c G 8 g Q W x 0 Z X J h Z G 8 u e 0 N h d G V n b 3 J 5 L D B 9 J n F 1 b 3 Q 7 L C Z x d W 9 0 O 1 N l Y 3 R p b 2 4 x L 0 N I L T I w M T Y g K E N h d C k v V G l w b y B B b H R l c m F k b y 5 7 T 2 N j d X J y Z W 5 j Z X M s M X 0 m c X V v d D s s J n F 1 b 3 Q 7 U 2 V j d G l v b j E v Q 0 g t M j A x N i A o Q 2 F 0 K S 9 U a X B v I E F s d G V y Y W R v L n t Q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L T I w M T Y l M j A o Q 2 F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T I w M T Y l M j A o Q 2 F 0 K S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t M j A x N i U y M C h D Y X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E N h d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t M j A x N i U y M C h T d W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D S F 8 y M D E 2 X 1 9 T d W I i I C 8 + P E V u d H J 5 I F R 5 c G U 9 I k Z p b G x l Z E N v b X B s Z X R l U m V z d W x 0 V G 9 X b 3 J r c 2 h l Z X Q i I F Z h b H V l P S J s M S I g L z 4 8 R W 5 0 c n k g V H l w Z T 0 i U X V l c n l J R C I g V m F s d W U 9 I n M 4 M m F k Z G Z h N S 1 k N m J k L T Q w N T Q t Y j d m O C 0 x M W Z j Z T Z h Z j Z j O D U i I C 8 + P E V u d H J 5 I F R 5 c G U 9 I k Z p b G x M Y X N 0 V X B k Y X R l Z C I g V m F s d W U 9 I m Q y M D I w L T A 4 L T I 4 V D A 4 O j A 4 O j I x L j c x N T g w N D J a I i A v P j x F b n R y e S B U e X B l P S J G a W x s R X J y b 3 J D b 3 V u d C I g V m F s d W U 9 I m w w I i A v P j x F b n R y e S B U e X B l P S J G a W x s Q 2 9 s d W 1 u V H l w Z X M i I F Z h b H V l P S J z Q U F Z R E J R P T 0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T d W J j Y X R l Z 2 9 y e S Z x d W 9 0 O y w m c X V v d D t P Y 2 N 1 c n J l b m N l c y Z x d W 9 0 O y w m c X V v d D t Q Y 3 Q m c X V v d D t d I i A v P j x F b n R y e S B U e X B l P S J G a W x s Q 2 9 1 b n Q i I F Z h b H V l P S J s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g t M j A x N i A o U 3 V i K S 9 D Y W J l w 6 d h b G h v c y B Q c m 9 t b 3 Z p Z G 9 z L n t D Y X R l Z 2 9 y e S w w f S Z x d W 9 0 O y w m c X V v d D t T Z W N 0 a W 9 u M S 9 D S C 0 y M D E 2 I C h T d W I p L 1 R p c G 8 g Q W x 0 Z X J h Z G 8 u e 1 N 1 Y m N h d G V n b 3 J 5 L D F 9 J n F 1 b 3 Q 7 L C Z x d W 9 0 O 1 N l Y 3 R p b 2 4 x L 0 N I L T I w M T Y g K F N 1 Y i k v V G l w b y B B b H R l c m F k b y 5 7 T 2 N j d X J y Z W 5 j Z X M s M n 0 m c X V v d D s s J n F 1 b 3 Q 7 U 2 V j d G l v b j E v Q 0 g t M j A x N i A o U 3 V i K S 9 U a X B v I E F s d G V y Y W R v L n t Q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g t M j A x N i A o U 3 V i K S 9 D Y W J l w 6 d h b G h v c y B Q c m 9 t b 3 Z p Z G 9 z L n t D Y X R l Z 2 9 y e S w w f S Z x d W 9 0 O y w m c X V v d D t T Z W N 0 a W 9 u M S 9 D S C 0 y M D E 2 I C h T d W I p L 1 R p c G 8 g Q W x 0 Z X J h Z G 8 u e 1 N 1 Y m N h d G V n b 3 J 5 L D F 9 J n F 1 b 3 Q 7 L C Z x d W 9 0 O 1 N l Y 3 R p b 2 4 x L 0 N I L T I w M T Y g K F N 1 Y i k v V G l w b y B B b H R l c m F k b y 5 7 T 2 N j d X J y Z W 5 j Z X M s M n 0 m c X V v d D s s J n F 1 b 3 Q 7 U 2 V j d G l v b j E v Q 0 g t M j A x N i A o U 3 V i K S 9 U a X B v I E F s d G V y Y W R v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L T I w M T Y l M j A o U 3 V i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T I w M T Y l M j A o U 3 V i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t M j A x N i U y M C h T d W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S V R f M j A x N 1 9 f Q 2 F 0 I i A v P j x F b n R y e S B U e X B l P S J G a W x s Z W R D b 2 1 w b G V 0 Z V J l c 3 V s d F R v V 2 9 y a 3 N o Z W V 0 I i B W Y W x 1 Z T 0 i b D E i I C 8 + P E V u d H J 5 I F R 5 c G U 9 I l F 1 Z X J 5 S U Q i I F Z h b H V l P S J z N z R h M j I w Z j A t N W J m Z i 0 0 N j M 0 L T h k Z m E t M j k x N m F j N j k 0 Z T k 2 I i A v P j x F b n R y e S B U e X B l P S J G a W x s T G F z d F V w Z G F 0 Z W Q i I F Z h b H V l P S J k M j A y M C 0 w O C 0 y O F Q w O D o x M j o x M i 4 3 O D Y 4 N z Y 4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Q t M j A x N y A o Q 2 F 0 K S 9 U a X B v I E F s d G V y Y W R v L n t D Y X R l Z 2 9 y e S w w f S Z x d W 9 0 O y w m c X V v d D t T Z W N 0 a W 9 u M S 9 J V C 0 y M D E 3 I C h D Y X Q p L 1 R p c G 8 g Q W x 0 Z X J h Z G 8 u e 0 9 j Y 3 V y c m V u Y 2 V z L D F 9 J n F 1 b 3 Q 7 L C Z x d W 9 0 O 1 N l Y 3 R p b 2 4 x L 0 l U L T I w M T c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L T I w M T c g K E N h d C k v V G l w b y B B b H R l c m F k b y 5 7 Q 2 F 0 Z W d v c n k s M H 0 m c X V v d D s s J n F 1 b 3 Q 7 U 2 V j d G l v b j E v S V Q t M j A x N y A o Q 2 F 0 K S 9 U a X B v I E F s d G V y Y W R v L n t P Y 2 N 1 c n J l b m N l c y w x f S Z x d W 9 0 O y w m c X V v d D t T Z W N 0 a W 9 u M S 9 J V C 0 y M D E 3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Q t M j A x N y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Q t M j A x N y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0 y M D E 3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0 y M D E 3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U X z I w M T d f X 1 N 1 Y i I g L z 4 8 R W 5 0 c n k g V H l w Z T 0 i R m l s b G V k Q 2 9 t c G x l d G V S Z X N 1 b H R U b 1 d v c m t z a G V l d C I g V m F s d W U 9 I m w x I i A v P j x F b n R y e S B U e X B l P S J R d W V y e U l E I i B W Y W x 1 Z T 0 i c z g z N z c w Z T I 0 L T c 4 M W M t N D I 3 Z C 0 5 M W I y L W Z i N 2 E w M D Y 3 O G M w M i I g L z 4 8 R W 5 0 c n k g V H l w Z T 0 i Q n V m Z m V y T m V 4 d F J l Z n J l c 2 g i I F Z h b H V l P S J s M S I g L z 4 8 R W 5 0 c n k g V H l w Z T 0 i R m l s b E x h c 3 R V c G R h d G V k I i B W Y W x 1 Z T 0 i Z D I w M j A t M D g t M j h U M D g 6 M T I 6 N D Y u N D A 3 O T g 3 O F o i I C 8 + P E V u d H J 5 I F R 5 c G U 9 I k Z p b G x F c n J v c k N v d W 5 0 I i B W Y W x 1 Z T 0 i b D A i I C 8 + P E V u d H J 5 I F R 5 c G U 9 I k Z p b G x D b 2 x 1 b W 5 U e X B l c y I g V m F s d W U 9 I n N B Q V l E Q l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0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C 0 y M D E 3 I C h T d W I p L 0 N h Y m X D p 2 F s a G 9 z I F B y b 2 1 v d m l k b 3 M u e 0 N h d G V n b 3 J 5 L D B 9 J n F 1 b 3 Q 7 L C Z x d W 9 0 O 1 N l Y 3 R p b 2 4 x L 0 l U L T I w M T c g K F N 1 Y i k v V G l w b y B B b H R l c m F k b y 5 7 U 3 V i Y 2 F 0 Z W d v c n k s M X 0 m c X V v d D s s J n F 1 b 3 Q 7 U 2 V j d G l v b j E v S V Q t M j A x N y A o U 3 V i K S 9 U a X B v I E F s d G V y Y W R v L n t P Y 2 N 1 c n J l b m N l c y w y f S Z x d W 9 0 O y w m c X V v d D t T Z W N 0 a W 9 u M S 9 J V C 0 y M D E 3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V C 0 y M D E 3 I C h T d W I p L 0 N h Y m X D p 2 F s a G 9 z I F B y b 2 1 v d m l k b 3 M u e 0 N h d G V n b 3 J 5 L D B 9 J n F 1 b 3 Q 7 L C Z x d W 9 0 O 1 N l Y 3 R p b 2 4 x L 0 l U L T I w M T c g K F N 1 Y i k v V G l w b y B B b H R l c m F k b y 5 7 U 3 V i Y 2 F 0 Z W d v c n k s M X 0 m c X V v d D s s J n F 1 b 3 Q 7 U 2 V j d G l v b j E v S V Q t M j A x N y A o U 3 V i K S 9 U a X B v I E F s d G V y Y W R v L n t P Y 2 N 1 c n J l b m N l c y w y f S Z x d W 9 0 O y w m c X V v d D t T Z W N 0 a W 9 u M S 9 J V C 0 y M D E 3 I C h T d W I p L 1 R p c G 8 g Q W x 0 Z X J h Z G 8 u e 1 B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Q t M j A x N y U y M C h T d W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Q t M j A x N y U y M C h T d W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C 0 y M D E 3 J T I w K F N 1 Y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D Y X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l 8 y M D I w X 1 9 D Y X Q i I C 8 + P E V u d H J 5 I F R 5 c G U 9 I k Z p b G x l Z E N v b X B s Z X R l U m V z d W x 0 V G 9 X b 3 J r c 2 h l Z X Q i I F Z h b H V l P S J s M S I g L z 4 8 R W 5 0 c n k g V H l w Z T 0 i U X V l c n l J R C I g V m F s d W U 9 I n N l M z g y Y W Y x N C 0 3 M z Z k L T R i N j E t Y T l j M i 1 h Z W U x Y z k 4 Z W U y M T U i I C 8 + P E V u d H J 5 I F R 5 c G U 9 I k Z p b G x M Y X N 0 V X B k Y X R l Z C I g V m F s d W U 9 I m Q y M D I w L T A 4 L T I 4 V D A 4 O j A 3 O j M 3 L j Q 3 M T E 3 M j F a I i A v P j x F b n R y e S B U e X B l P S J G a W x s R X J y b 3 J D b 3 V u d C I g V m F s d W U 9 I m w w I i A v P j x F b n R y e S B U e X B l P S J G a W x s Q 2 9 s d W 1 u V H l w Z X M i I F Z h b H V l P S J z Q m d N R i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0 9 j Y 3 V y c m V u Y 2 V z J n F 1 b 3 Q 7 L C Z x d W 9 0 O 1 B j d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i 0 y M D I w I C h D Y X Q p L 1 R p c G 8 g Q W x 0 Z X J h Z G 8 u e 0 N h d G V n b 3 J 5 L D B 9 J n F 1 b 3 Q 7 L C Z x d W 9 0 O 1 N l Y 3 R p b 2 4 x L 0 J S L T I w M j A g K E N h d C k v V G l w b y B B b H R l c m F k b y 5 7 T 2 N j d X J y Z W 5 j Z X M s M X 0 m c X V v d D s s J n F 1 b 3 Q 7 U 2 V j d G l v b j E v Q l I t M j A y M C A o Q 2 F 0 K S 9 U a X B v I E F s d G V y Y W R v L n t Q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l I t M j A y M C A o Q 2 F 0 K S 9 U a X B v I E F s d G V y Y W R v L n t D Y X R l Z 2 9 y e S w w f S Z x d W 9 0 O y w m c X V v d D t T Z W N 0 a W 9 u M S 9 C U i 0 y M D I w I C h D Y X Q p L 1 R p c G 8 g Q W x 0 Z X J h Z G 8 u e 0 9 j Y 3 V y c m V u Y 2 V z L D F 9 J n F 1 b 3 Q 7 L C Z x d W 9 0 O 1 N l Y 3 R p b 2 4 x L 0 J S L T I w M j A g K E N h d C k v V G l w b y B B b H R l c m F k b y 5 7 U G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i 0 y M D I w J T I w K E N h d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i 0 y M D I w J T I w K E N h d C k v Q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Q 2 F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D Y X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U 3 V i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f M j A y M F 9 f U 3 V i I i A v P j x F b n R y e S B U e X B l P S J G a W x s Z W R D b 2 1 w b G V 0 Z V J l c 3 V s d F R v V 2 9 y a 3 N o Z W V 0 I i B W Y W x 1 Z T 0 i b D E i I C 8 + P E V u d H J 5 I F R 5 c G U 9 I l F 1 Z X J 5 S U Q i I F Z h b H V l P S J z Y T h i N G Y 3 Y z U t O G I 1 M y 0 0 N G M w L T h m Z j U t M D Q 0 O D B k Z D B i N j E y I i A v P j x F b n R y e S B U e X B l P S J C d W Z m Z X J O Z X h 0 U m V m c m V z a C I g V m F s d W U 9 I m w x I i A v P j x F b n R y e S B U e X B l P S J G a W x s T G F z d F V w Z G F 0 Z W Q i I F Z h b H V l P S J k M j A y M C 0 w O C 0 y O F Q w O D o w N T o 1 M i 4 z M T I 0 N j U y W i I g L z 4 8 R W 5 0 c n k g V H l w Z T 0 i R m l s b E V y c m 9 y Q 2 9 1 b n Q i I F Z h b H V l P S J s M C I g L z 4 8 R W 5 0 c n k g V H l w Z T 0 i R m l s b E N v b H V t b l R 5 c G V z I i B W Y W x 1 Z T 0 i c 0 F B W U R C U T 0 9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U 3 V i Y 2 F 0 Z W d v c n k m c X V v d D s s J n F 1 b 3 Q 7 T 2 N j d X J y Z W 5 j Z X M m c X V v d D s s J n F 1 b 3 Q 7 U G N 0 J n F 1 b 3 Q 7 X S I g L z 4 8 R W 5 0 c n k g V H l w Z T 0 i R m l s b E N v d W 5 0 I i B W Y W x 1 Z T 0 i b D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L T I w M j A g K F N 1 Y i k v Q 2 F i Z c O n Y W x o b 3 M g U H J v b W 9 2 a W R v c y 5 7 Q 2 F 0 Z W d v c n k s M H 0 m c X V v d D s s J n F 1 b 3 Q 7 U 2 V j d G l v b j E v Q l I t M j A y M C A o U 3 V i K S 9 U a X B v I E F s d G V y Y W R v L n t T d W J j Y X R l Z 2 9 y e S w x f S Z x d W 9 0 O y w m c X V v d D t T Z W N 0 a W 9 u M S 9 C U i 0 y M D I w I C h T d W I p L 1 R p c G 8 g Q W x 0 Z X J h Z G 8 u e 0 9 j Y 3 V y c m V u Y 2 V z L D J 9 J n F 1 b 3 Q 7 L C Z x d W 9 0 O 1 N l Y 3 R p b 2 4 x L 0 J S L T I w M j A g K F N 1 Y i k v V G l w b y B B b H R l c m F k b y 5 7 U G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S L T I w M j A g K F N 1 Y i k v Q 2 F i Z c O n Y W x o b 3 M g U H J v b W 9 2 a W R v c y 5 7 Q 2 F 0 Z W d v c n k s M H 0 m c X V v d D s s J n F 1 b 3 Q 7 U 2 V j d G l v b j E v Q l I t M j A y M C A o U 3 V i K S 9 U a X B v I E F s d G V y Y W R v L n t T d W J j Y X R l Z 2 9 y e S w x f S Z x d W 9 0 O y w m c X V v d D t T Z W N 0 a W 9 u M S 9 C U i 0 y M D I w I C h T d W I p L 1 R p c G 8 g Q W x 0 Z X J h Z G 8 u e 0 9 j Y 3 V y c m V u Y 2 V z L D J 9 J n F 1 b 3 Q 7 L C Z x d W 9 0 O 1 N l Y 3 R p b 2 4 x L 0 J S L T I w M j A g K F N 1 Y i k v V G l w b y B B b H R l c m F k b y 5 7 U G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i 0 y M D I w J T I w K F N 1 Y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i 0 y M D I w J T I w K F N 1 Y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L T I w M j A l M j A o U 3 V i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S 0 y M D E 5 J T I w K E N h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V F X z I w M T l f X 0 N h d C I g L z 4 8 R W 5 0 c n k g V H l w Z T 0 i R m l s b G V k Q 2 9 t c G x l d G V S Z X N 1 b H R U b 1 d v c m t z a G V l d C I g V m F s d W U 9 I m w x I i A v P j x F b n R y e S B U e X B l P S J R d W V y e U l E I i B W Y W x 1 Z T 0 i c z F l N m E 4 O D E 2 L T I w N z k t N G R j M C 0 5 Y 2 Y y L T I y M T d i Z j V m Y W U y N C I g L z 4 8 R W 5 0 c n k g V H l w Z T 0 i R m l s b E x h c 3 R V c G R h d G V k I i B W Y W x 1 Z T 0 i Z D I w M j A t M D g t M j h U M D g 6 M T A 6 M D M u M z A z N T A 1 M V o i I C 8 + P E V u d H J 5 I F R 5 c G U 9 I k Z p b G x F c n J v c k N v d W 5 0 I i B W Y W x 1 Z T 0 i b D A i I C 8 + P E V u d H J 5 I F R 5 c G U 9 I k Z p b G x D b 2 x 1 b W 5 U e X B l c y I g V m F s d W U 9 I n N C Z 0 1 G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T 2 N j d X J y Z W 5 j Z X M m c X V v d D s s J n F 1 b 3 Q 7 U G N 0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F L T I w M T k g K E N h d C k v V G l w b y B B b H R l c m F k b y 5 7 Q 2 F 0 Z W d v c n k s M H 0 m c X V v d D s s J n F 1 b 3 Q 7 U 2 V j d G l v b j E v R U U t M j A x O S A o Q 2 F 0 K S 9 U a X B v I E F s d G V y Y W R v L n t P Y 2 N 1 c n J l b m N l c y w x f S Z x d W 9 0 O y w m c X V v d D t T Z W N 0 a W 9 u M S 9 F R S 0 y M D E 5 I C h D Y X Q p L 1 R p c G 8 g Q W x 0 Z X J h Z G 8 u e 1 B j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S 0 y M D E 5 I C h D Y X Q p L 1 R p c G 8 g Q W x 0 Z X J h Z G 8 u e 0 N h d G V n b 3 J 5 L D B 9 J n F 1 b 3 Q 7 L C Z x d W 9 0 O 1 N l Y 3 R p b 2 4 x L 0 V F L T I w M T k g K E N h d C k v V G l w b y B B b H R l c m F k b y 5 7 T 2 N j d X J y Z W 5 j Z X M s M X 0 m c X V v d D s s J n F 1 b 3 Q 7 U 2 V j d G l v b j E v R U U t M j A x O S A o Q 2 F 0 K S 9 U a X B v I E F s d G V y Y W R v L n t Q Y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F L T I w M T k l M j A o Q 2 F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L T I w M T k l M j A o Q 2 F 0 K S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D Y X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S 0 y M D E 5 J T I w K E N h d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T d W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R V 8 y M D E 5 X 1 9 T d W I i I C 8 + P E V u d H J 5 I F R 5 c G U 9 I k Z p b G x l Z E N v b X B s Z X R l U m V z d W x 0 V G 9 X b 3 J r c 2 h l Z X Q i I F Z h b H V l P S J s M S I g L z 4 8 R W 5 0 c n k g V H l w Z T 0 i U X V l c n l J R C I g V m F s d W U 9 I n M w N 2 I 4 O D V i O C 0 x M T k z L T Q 3 Z m M t O D g 5 Y S 1 m M D c 2 N G Q 4 Y W F m Y T g i I C 8 + P E V u d H J 5 I F R 5 c G U 9 I k J 1 Z m Z l c k 5 l e H R S Z W Z y Z X N o I i B W Y W x 1 Z T 0 i b D E i I C 8 + P E V u d H J 5 I F R 5 c G U 9 I k Z p b G x M Y X N 0 V X B k Y X R l Z C I g V m F s d W U 9 I m Q y M D I w L T A 4 L T I 4 V D A 4 O j E w O j Q w L j Y x M z E 0 N j V a I i A v P j x F b n R y e S B U e X B l P S J G a W x s R X J y b 3 J D b 3 V u d C I g V m F s d W U 9 I m w w I i A v P j x F b n R y e S B U e X B l P S J G a W x s Q 2 9 s d W 1 u V H l w Z X M i I F Z h b H V l P S J z Q U F Z R E J R P T 0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T d W J j Y X R l Z 2 9 y e S Z x d W 9 0 O y w m c X V v d D t P Y 2 N 1 c n J l b m N l c y Z x d W 9 0 O y w m c X V v d D t Q Y 3 Q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U t M j A x O S A o U 3 V i K S 9 D Y W J l w 6 d h b G h v c y B Q c m 9 t b 3 Z p Z G 9 z L n t D Y X R l Z 2 9 y e S w w f S Z x d W 9 0 O y w m c X V v d D t T Z W N 0 a W 9 u M S 9 F R S 0 y M D E 5 I C h T d W I p L 1 R p c G 8 g Q W x 0 Z X J h Z G 8 u e 1 N 1 Y m N h d G V n b 3 J 5 L D F 9 J n F 1 b 3 Q 7 L C Z x d W 9 0 O 1 N l Y 3 R p b 2 4 x L 0 V F L T I w M T k g K F N 1 Y i k v V G l w b y B B b H R l c m F k b y 5 7 T 2 N j d X J y Z W 5 j Z X M s M n 0 m c X V v d D s s J n F 1 b 3 Q 7 U 2 V j d G l v b j E v R U U t M j A x O S A o U 3 V i K S 9 U a X B v I E F s d G V y Y W R v L n t Q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U t M j A x O S A o U 3 V i K S 9 D Y W J l w 6 d h b G h v c y B Q c m 9 t b 3 Z p Z G 9 z L n t D Y X R l Z 2 9 y e S w w f S Z x d W 9 0 O y w m c X V v d D t T Z W N 0 a W 9 u M S 9 F R S 0 y M D E 5 I C h T d W I p L 1 R p c G 8 g Q W x 0 Z X J h Z G 8 u e 1 N 1 Y m N h d G V n b 3 J 5 L D F 9 J n F 1 b 3 Q 7 L C Z x d W 9 0 O 1 N l Y 3 R p b 2 4 x L 0 V F L T I w M T k g K F N 1 Y i k v V G l w b y B B b H R l c m F k b y 5 7 T 2 N j d X J y Z W 5 j Z X M s M n 0 m c X V v d D s s J n F 1 b 3 Q 7 U 2 V j d G l v b j E v R U U t M j A x O S A o U 3 V i K S 9 U a X B v I E F s d G V y Y W R v L n t Q Y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F L T I w M T k l M j A o U 3 V i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L T I w M T k l M j A o U 3 V i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T d W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L T I w M T g l M j A o Q 2 F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l J f M j A x O F 9 f Q 2 F 0 I i A v P j x F b n R y e S B U e X B l P S J G a W x s Z W R D b 2 1 w b G V 0 Z V J l c 3 V s d F R v V 2 9 y a 3 N o Z W V 0 I i B W Y W x 1 Z T 0 i b D E i I C 8 + P E V u d H J 5 I F R 5 c G U 9 I l F 1 Z X J 5 S U Q i I F Z h b H V l P S J z N G Q 5 M G J k N j c t Y z k 2 M y 0 0 Z j N i L W E w Z G I t Z G E 2 O T E 4 M G F i N T M z I i A v P j x F b n R y e S B U e X B l P S J G a W x s T G F z d F V w Z G F 0 Z W Q i I F Z h b H V l P S J k M j A y M C 0 w O C 0 y O F Q w O D o x M T o w O C 4 w M T U w N z A 1 W i I g L z 4 8 R W 5 0 c n k g V H l w Z T 0 i R m l s b E V y c m 9 y Q 2 9 1 b n Q i I F Z h b H V l P S J s M C I g L z 4 8 R W 5 0 c n k g V H l w Z T 0 i R m l s b E N v b H V t b l R 5 c G V z I i B W Y W x 1 Z T 0 i c 0 J n T U Y i I C 8 + P E V u d H J 5 I F R 5 c G U 9 I k Z p b G x F c n J v c k N v Z G U i I F Z h b H V l P S J z V W 5 r b m 9 3 b i I g L z 4 8 R W 5 0 c n k g V H l w Z T 0 i R m l s b E N v b H V t b k 5 h b W V z I i B W Y W x 1 Z T 0 i c 1 s m c X V v d D t D Y X R l Z 2 9 y e S Z x d W 9 0 O y w m c X V v d D t P Y 2 N 1 c n J l b m N l c y Z x d W 9 0 O y w m c X V v d D t Q Y 3 Q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I t M j A x O C A o Q 2 F 0 K S 9 U a X B v I E F s d G V y Y W R v L n t D Y X R l Z 2 9 y e S w w f S Z x d W 9 0 O y w m c X V v d D t T Z W N 0 a W 9 u M S 9 G U i 0 y M D E 4 I C h D Y X Q p L 1 R p c G 8 g Q W x 0 Z X J h Z G 8 u e 0 9 j Y 3 V y c m V u Y 2 V z L D F 9 J n F 1 b 3 Q 7 L C Z x d W 9 0 O 1 N l Y 3 R p b 2 4 x L 0 Z S L T I w M T g g K E N h d C k v V G l w b y B B b H R l c m F k b y 5 7 U G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S L T I w M T g g K E N h d C k v V G l w b y B B b H R l c m F k b y 5 7 Q 2 F 0 Z W d v c n k s M H 0 m c X V v d D s s J n F 1 b 3 Q 7 U 2 V j d G l v b j E v R l I t M j A x O C A o Q 2 F 0 K S 9 U a X B v I E F s d G V y Y W R v L n t P Y 2 N 1 c n J l b m N l c y w x f S Z x d W 9 0 O y w m c X V v d D t T Z W N 0 a W 9 u M S 9 G U i 0 y M D E 4 I C h D Y X Q p L 1 R p c G 8 g Q W x 0 Z X J h Z G 8 u e 1 B j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I t M j A x O C U y M C h D Y X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I t M j A x O C U y M C h D Y X Q p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E N h d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L T I w M T g l M j A o Q 2 F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F N 1 Y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Z S X z I w M T h f X 1 N 1 Y i I g L z 4 8 R W 5 0 c n k g V H l w Z T 0 i R m l s b G V k Q 2 9 t c G x l d G V S Z X N 1 b H R U b 1 d v c m t z a G V l d C I g V m F s d W U 9 I m w x I i A v P j x F b n R y e S B U e X B l P S J R d W V y e U l E I i B W Y W x 1 Z T 0 i c z k w Y W V m O W M z L T Z i M j E t N D U 5 N y 1 h M z U z L W Y z Y T c 4 N T l h M T I 0 M i I g L z 4 8 R W 5 0 c n k g V H l w Z T 0 i Q n V m Z m V y T m V 4 d F J l Z n J l c 2 g i I F Z h b H V l P S J s M S I g L z 4 8 R W 5 0 c n k g V H l w Z T 0 i R m l s b E x h c 3 R V c G R h d G V k I i B W Y W x 1 Z T 0 i Z D I w M j A t M D g t M j h U M D g 6 M T E 6 M z k u M z Q 0 M z Y 2 M 1 o i I C 8 + P E V u d H J 5 I F R 5 c G U 9 I k Z p b G x F c n J v c k N v d W 5 0 I i B W Y W x 1 Z T 0 i b D A i I C 8 + P E V u d H J 5 I F R 5 c G U 9 I k Z p b G x D b 2 x 1 b W 5 U e X B l c y I g V m F s d W U 9 I n N B Q V l E Q l E 9 P S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1 N 1 Y m N h d G V n b 3 J 5 J n F 1 b 3 Q 7 L C Z x d W 9 0 O 0 9 j Y 3 V y c m V u Y 2 V z J n F 1 b 3 Q 7 L C Z x d W 9 0 O 1 B j d C Z x d W 9 0 O 1 0 i I C 8 + P E V u d H J 5 I F R 5 c G U 9 I k Z p b G x D b 3 V u d C I g V m F s d W U 9 I m w 1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i 0 y M D E 4 I C h T d W I p L 0 N h Y m X D p 2 F s a G 9 z I F B y b 2 1 v d m l k b 3 M u e 0 N h d G V n b 3 J 5 L D B 9 J n F 1 b 3 Q 7 L C Z x d W 9 0 O 1 N l Y 3 R p b 2 4 x L 0 Z S L T I w M T g g K F N 1 Y i k v V G l w b y B B b H R l c m F k b y 5 7 U 3 V i Y 2 F 0 Z W d v c n k s M X 0 m c X V v d D s s J n F 1 b 3 Q 7 U 2 V j d G l v b j E v R l I t M j A x O C A o U 3 V i K S 9 U a X B v I E F s d G V y Y W R v L n t P Y 2 N 1 c n J l b m N l c y w y f S Z x d W 9 0 O y w m c X V v d D t T Z W N 0 a W 9 u M S 9 G U i 0 y M D E 4 I C h T d W I p L 1 R p c G 8 g Q W x 0 Z X J h Z G 8 u e 1 B j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i 0 y M D E 4 I C h T d W I p L 0 N h Y m X D p 2 F s a G 9 z I F B y b 2 1 v d m l k b 3 M u e 0 N h d G V n b 3 J 5 L D B 9 J n F 1 b 3 Q 7 L C Z x d W 9 0 O 1 N l Y 3 R p b 2 4 x L 0 Z S L T I w M T g g K F N 1 Y i k v V G l w b y B B b H R l c m F k b y 5 7 U 3 V i Y 2 F 0 Z W d v c n k s M X 0 m c X V v d D s s J n F 1 b 3 Q 7 U 2 V j d G l v b j E v R l I t M j A x O C A o U 3 V i K S 9 U a X B v I E F s d G V y Y W R v L n t P Y 2 N 1 c n J l b m N l c y w y f S Z x d W 9 0 O y w m c X V v d D t T Z W N 0 a W 9 u M S 9 G U i 0 y M D E 4 I C h T d W I p L 1 R p c G 8 g Q W x 0 Z X J h Z G 8 u e 1 B j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I t M j A x O C U y M C h T d W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I t M j A x O C U y M C h T d W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F N 1 Y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I t M j A y M C U y M C h T d W I p L 1 N 1 Y m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0 y M D E 2 J T I w K F N 1 Y i k v U 3 V i Y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L T I w M T Y l M j A o U 3 V i K S 9 T d W J j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U t M j A x O S U y M C h T d W I p L 1 N 1 Y m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i 0 y M D E 4 J T I w K F N 1 Y i k v U 3 V i Y 2 F 0 Z W d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L T I w M T c l M j A o U 3 V i K S 9 T d W J j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t M j A x O C U y M C h T d W I p L 1 N 1 Y m N h d G V n b 3 J p Z X N f U 2 h l Z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v 1 K F P c 0 0 O j 2 i h G O 3 t 3 k g A A A A A C A A A A A A A Q Z g A A A A E A A C A A A A D p Y V t S 9 z 3 Y t z p f h Z h B e y G e o 9 w f + i q v b x z 8 J 7 r D 1 m A 5 9 g A A A A A O g A A A A A I A A C A A A A A l e h m w I 1 Y i a Y j U s l h f t 1 v l 5 c p 3 0 b z Q c x O i W p U j F C 4 2 p V A A A A B z d G 3 C J X D h A a j x F i B 2 E M 6 0 d T U y i X O m M + T T C + h d 8 n e + 0 A q t P j E W S + K 8 x i 3 v F R c M B S u m W / 7 9 f b O U / D p E A i u N q I q 8 O T M e x g + 5 1 W 4 d y 2 k C 2 g H 3 0 U A A A A C 0 3 J o J 6 + W O c D q O 4 B 3 O X d c S G 4 C 9 V m s i l J m Q 7 + o S G P x 2 Z E b o I + F S w 6 Y Q s y k Y V N F K T l J R / j e L J 0 H / B H 3 u d a m r a j a q < / D a t a M a s h u p > 
</file>

<file path=customXml/itemProps1.xml><?xml version="1.0" encoding="utf-8"?>
<ds:datastoreItem xmlns:ds="http://schemas.openxmlformats.org/officeDocument/2006/customXml" ds:itemID="{83BFCC2C-B2F4-4F7C-9C02-56726891AA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Parameters</vt:lpstr>
      <vt:lpstr>Categories</vt:lpstr>
      <vt:lpstr>Subcategories</vt:lpstr>
      <vt:lpstr>Categories (DRTI)</vt:lpstr>
      <vt:lpstr>Subcategories (DRTI)</vt:lpstr>
      <vt:lpstr>BR-2020 (Cat)</vt:lpstr>
      <vt:lpstr>BR-2020 (Sub)</vt:lpstr>
      <vt:lpstr>CH-2016 (Cat)</vt:lpstr>
      <vt:lpstr>CH-2016 (Sub)</vt:lpstr>
      <vt:lpstr>DE-2016 (Cat)</vt:lpstr>
      <vt:lpstr>DE-2016 (Sub)</vt:lpstr>
      <vt:lpstr>EE-2019 (Cat)</vt:lpstr>
      <vt:lpstr>EE-2019 (Sub)</vt:lpstr>
      <vt:lpstr>FR-2018 (Cat)</vt:lpstr>
      <vt:lpstr>FR-2018 (Sub)</vt:lpstr>
      <vt:lpstr>IT-2017 (Cat)</vt:lpstr>
      <vt:lpstr>IT-2017 (Sub)</vt:lpstr>
      <vt:lpstr>UK-2016 (Cat)</vt:lpstr>
      <vt:lpstr>UK-2016 (Sub)</vt:lpstr>
      <vt:lpstr>US-2018 (Cat)</vt:lpstr>
      <vt:lpstr>US-2018 (Sub)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dcterms:created xsi:type="dcterms:W3CDTF">2019-12-26T09:18:44Z</dcterms:created>
  <dcterms:modified xsi:type="dcterms:W3CDTF">2020-08-28T08:20:28Z</dcterms:modified>
</cp:coreProperties>
</file>