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\Downloads\Schedules\Schedules\CVAH\"/>
    </mc:Choice>
  </mc:AlternateContent>
  <xr:revisionPtr revIDLastSave="0" documentId="13_ncr:81_{87C8F629-AD39-4CEB-B6AA-A850D2C154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 1 - Course Director" sheetId="1" r:id="rId1"/>
    <sheet name="Tab 2 - Instructor Hours" sheetId="2" r:id="rId2"/>
    <sheet name="Tab 3 - Course Validation" sheetId="3" r:id="rId3"/>
    <sheet name="Tab 4 - Course Tracker" sheetId="4" r:id="rId4"/>
    <sheet name="Tab 5 - Changelog" sheetId="5" r:id="rId5"/>
  </sheets>
  <definedNames>
    <definedName name="CHOOSE">#REF!</definedName>
    <definedName name="DDDD">#REF!</definedName>
    <definedName name="DURATION">'Tab 1 - Course Director'!$D:$D</definedName>
    <definedName name="IOS">#REF!</definedName>
    <definedName name="LESSON">'Tab 1 - Course Director'!$F:$F</definedName>
    <definedName name="PRIMARY">'Tab 1 - Course Director'!$H:$H</definedName>
    <definedName name="_xlnm.Print_Area" localSheetId="0">'Tab 1 - Course Director'!$A$1:$P$177</definedName>
    <definedName name="_xlnm.Print_Area" localSheetId="3">'Tab 4 - Course Tracker'!$A$1:$AB$58</definedName>
    <definedName name="_xlnm.Print_Titles" localSheetId="3">'Tab 4 - Course Tracker'!$1:$1</definedName>
    <definedName name="SUPPORT">'Tab 1 - Course Director'!$L:$L</definedName>
    <definedName name="Z_B5661B16_BF29_4EF7_8D85_EA31C828A72D_.wvu.PrintArea" localSheetId="0" hidden="1">'Tab 1 - Course Director'!$A$1:$P$177</definedName>
    <definedName name="Z_B5661B16_BF29_4EF7_8D85_EA31C828A72D_.wvu.PrintArea" localSheetId="3" hidden="1">'Tab 4 - Course Tracker'!$A$1:$AB$58</definedName>
    <definedName name="Z_B5661B16_BF29_4EF7_8D85_EA31C828A72D_.wvu.PrintTitles" localSheetId="3" hidden="1">'Tab 4 - Course Tracker'!$1:$1</definedName>
    <definedName name="Z_CDB50ADF_FE3A_4392_93C1_32D4B8840F9D_.wvu.PrintArea" localSheetId="0" hidden="1">'Tab 1 - Course Director'!$A$1:$P$177</definedName>
    <definedName name="Z_CDB50ADF_FE3A_4392_93C1_32D4B8840F9D_.wvu.PrintArea" localSheetId="3" hidden="1">'Tab 4 - Course Tracker'!$A$1:$AB$58</definedName>
    <definedName name="Z_CDB50ADF_FE3A_4392_93C1_32D4B8840F9D_.wvu.PrintTitles" localSheetId="3" hidden="1">'Tab 4 - Course Tracker'!$1:$1</definedName>
  </definedNames>
  <calcPr calcId="191029"/>
  <customWorkbookViews>
    <customWorkbookView name="Michael Ralph - Personal View" guid="{B5661B16-BF29-4EF7-8D85-EA31C828A72D}" mergeInterval="0" personalView="1" maximized="1" xWindow="-8" yWindow="-8" windowWidth="1936" windowHeight="1056" activeSheetId="1"/>
    <customWorkbookView name="ZINSKI, JONATHAN T SSgt USAF ACC 39 IOS/DOW - Personal View" guid="{CDB50ADF-FE3A-4392-93C1-32D4B8840F9D}" mergeInterval="0" personalView="1" maximized="1" xWindow="-8" yWindow="6" windowWidth="1936" windowHeight="1042" activeSheetId="1"/>
  </customWorkbookViews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7" i="1" l="1"/>
  <c r="D99" i="1" l="1"/>
  <c r="D95" i="1"/>
  <c r="D120" i="1" l="1"/>
  <c r="D176" i="1" l="1"/>
  <c r="D175" i="1"/>
  <c r="D173" i="1"/>
  <c r="D174" i="1"/>
  <c r="D169" i="1"/>
  <c r="D115" i="1" l="1"/>
  <c r="D126" i="1"/>
  <c r="D134" i="1"/>
  <c r="D131" i="1"/>
  <c r="D130" i="1"/>
  <c r="D138" i="1"/>
  <c r="D137" i="1"/>
  <c r="D133" i="1"/>
  <c r="D132" i="1"/>
  <c r="D84" i="1" l="1"/>
  <c r="D83" i="1"/>
  <c r="D77" i="1"/>
  <c r="D6" i="1" l="1"/>
  <c r="D129" i="1" l="1"/>
  <c r="D128" i="1"/>
  <c r="D172" i="1"/>
  <c r="D167" i="1"/>
  <c r="D168" i="1"/>
  <c r="D166" i="1"/>
  <c r="D163" i="1"/>
  <c r="D123" i="1"/>
  <c r="D109" i="1"/>
  <c r="D108" i="1"/>
  <c r="D101" i="1"/>
  <c r="D106" i="1"/>
  <c r="D105" i="1"/>
  <c r="D102" i="1"/>
  <c r="D100" i="1"/>
  <c r="D94" i="1"/>
  <c r="D93" i="1"/>
  <c r="D112" i="1"/>
  <c r="D96" i="1"/>
  <c r="D92" i="1"/>
  <c r="D91" i="1"/>
  <c r="D82" i="1"/>
  <c r="D81" i="1"/>
  <c r="D80" i="1"/>
  <c r="D70" i="1"/>
  <c r="D76" i="1"/>
  <c r="D75" i="1"/>
  <c r="D74" i="1"/>
  <c r="D73" i="1"/>
  <c r="D68" i="1"/>
  <c r="D69" i="1"/>
  <c r="D57" i="1"/>
  <c r="D58" i="1"/>
  <c r="D143" i="1" l="1"/>
  <c r="D5" i="1" l="1"/>
  <c r="D4" i="1"/>
  <c r="D7" i="1"/>
  <c r="D8" i="1"/>
  <c r="D158" i="1" l="1"/>
  <c r="D155" i="1"/>
  <c r="D152" i="1"/>
  <c r="D149" i="1"/>
  <c r="D54" i="1"/>
  <c r="D37" i="1" l="1"/>
  <c r="D14" i="1" l="1"/>
  <c r="D51" i="1" l="1"/>
  <c r="D47" i="1" l="1"/>
  <c r="D45" i="1"/>
  <c r="D38" i="1"/>
  <c r="D36" i="1"/>
  <c r="D40" i="1" l="1"/>
  <c r="D48" i="1"/>
  <c r="D63" i="1" l="1"/>
  <c r="D146" i="1"/>
  <c r="D62" i="1"/>
  <c r="D59" i="1"/>
  <c r="D46" i="1"/>
  <c r="D39" i="1"/>
  <c r="D31" i="1"/>
  <c r="D30" i="1"/>
  <c r="D32" i="1"/>
  <c r="D20" i="1"/>
  <c r="D15" i="1"/>
  <c r="D11" i="1"/>
  <c r="D16" i="1"/>
  <c r="D10" i="1"/>
  <c r="D24" i="1"/>
  <c r="D9" i="1"/>
  <c r="D17" i="1"/>
  <c r="D35" i="1"/>
  <c r="D21" i="1"/>
  <c r="D22" i="1"/>
  <c r="D23" i="1"/>
  <c r="D25" i="1"/>
  <c r="D28" i="1"/>
  <c r="D29" i="1"/>
  <c r="Z5" i="4" l="1"/>
  <c r="H49" i="4"/>
  <c r="G48" i="4"/>
  <c r="G47" i="4"/>
  <c r="I15" i="4" l="1"/>
  <c r="H15" i="4"/>
  <c r="C45" i="4"/>
  <c r="C39" i="4"/>
  <c r="C32" i="4"/>
  <c r="C29" i="4"/>
  <c r="C27" i="4"/>
  <c r="C23" i="4"/>
  <c r="C20" i="4"/>
  <c r="C15" i="4"/>
  <c r="C8" i="4"/>
  <c r="C3" i="4"/>
  <c r="AA4" i="4" l="1"/>
  <c r="Y4" i="4"/>
  <c r="I23" i="4" l="1"/>
  <c r="H23" i="4"/>
  <c r="G25" i="4"/>
  <c r="G26" i="4"/>
  <c r="I45" i="4" l="1"/>
  <c r="H45" i="4"/>
  <c r="I39" i="4"/>
  <c r="H3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Y4" i="2" l="1"/>
  <c r="M4" i="2"/>
  <c r="P3" i="2" l="1"/>
  <c r="R4" i="2" l="1"/>
  <c r="G4" i="4" l="1"/>
  <c r="G28" i="4" l="1"/>
  <c r="G7" i="4"/>
  <c r="L4" i="2" l="1"/>
  <c r="T4" i="2"/>
  <c r="F4" i="2" l="1"/>
  <c r="AF3" i="2"/>
  <c r="H4" i="2"/>
  <c r="N4" i="2"/>
  <c r="K54" i="4" l="1"/>
  <c r="K51" i="4"/>
  <c r="K52" i="4"/>
  <c r="K53" i="4"/>
  <c r="K55" i="4"/>
  <c r="K56" i="4"/>
  <c r="K50" i="4"/>
  <c r="I49" i="4" l="1"/>
  <c r="G49" i="4" s="1"/>
  <c r="G46" i="4"/>
  <c r="G43" i="4"/>
  <c r="G41" i="4"/>
  <c r="G40" i="4"/>
  <c r="G45" i="4"/>
  <c r="G44" i="4"/>
  <c r="G42" i="4"/>
  <c r="G39" i="4"/>
  <c r="G38" i="4"/>
  <c r="G37" i="4"/>
  <c r="G36" i="4"/>
  <c r="G35" i="4"/>
  <c r="G34" i="4"/>
  <c r="G33" i="4"/>
  <c r="I32" i="4"/>
  <c r="H32" i="4"/>
  <c r="G31" i="4"/>
  <c r="G30" i="4"/>
  <c r="I29" i="4"/>
  <c r="H29" i="4"/>
  <c r="I27" i="4"/>
  <c r="H27" i="4"/>
  <c r="G24" i="4"/>
  <c r="G22" i="4"/>
  <c r="G21" i="4"/>
  <c r="I20" i="4"/>
  <c r="H20" i="4"/>
  <c r="G16" i="4"/>
  <c r="G19" i="4"/>
  <c r="G18" i="4"/>
  <c r="G17" i="4"/>
  <c r="G14" i="4"/>
  <c r="G13" i="4"/>
  <c r="G12" i="4"/>
  <c r="G11" i="4"/>
  <c r="G10" i="4"/>
  <c r="G9" i="4"/>
  <c r="I8" i="4"/>
  <c r="H8" i="4"/>
  <c r="G6" i="4"/>
  <c r="G5" i="4"/>
  <c r="I3" i="4"/>
  <c r="H3" i="4"/>
  <c r="C49" i="4" l="1"/>
  <c r="AB4" i="4" s="1"/>
  <c r="Z4" i="4"/>
  <c r="G23" i="4"/>
  <c r="G29" i="4"/>
  <c r="G8" i="4"/>
  <c r="G20" i="4"/>
  <c r="G27" i="4"/>
  <c r="G32" i="4"/>
  <c r="G15" i="4"/>
  <c r="G3" i="4"/>
  <c r="AA5" i="4"/>
  <c r="AA6" i="4" s="1"/>
  <c r="Y5" i="4"/>
  <c r="Y6" i="4" s="1"/>
  <c r="AB5" i="4" l="1"/>
  <c r="AB6" i="4" s="1"/>
  <c r="Z6" i="4"/>
  <c r="O4" i="2" l="1"/>
  <c r="X4" i="2" l="1"/>
  <c r="F3" i="2" l="1"/>
  <c r="F2" i="2"/>
  <c r="AE4" i="2"/>
  <c r="G4" i="2"/>
  <c r="Z4" i="2"/>
  <c r="X2" i="2" l="1"/>
  <c r="X3" i="2"/>
  <c r="P4" i="2"/>
  <c r="P2" i="2"/>
  <c r="A214" i="1" l="1"/>
  <c r="W4" i="2"/>
  <c r="AA3" i="2" l="1"/>
  <c r="J3" i="2"/>
  <c r="AD3" i="2"/>
  <c r="J4" i="2"/>
  <c r="I3" i="2"/>
  <c r="J2" i="2"/>
  <c r="I2" i="2"/>
  <c r="I4" i="2"/>
  <c r="K3" i="2"/>
  <c r="Q3" i="2"/>
  <c r="AF4" i="2"/>
  <c r="AF2" i="2"/>
  <c r="S2" i="2"/>
  <c r="V3" i="2"/>
  <c r="H3" i="2"/>
  <c r="H2" i="2"/>
  <c r="S4" i="2"/>
  <c r="AB3" i="2"/>
  <c r="G3" i="2"/>
  <c r="K2" i="2"/>
  <c r="K4" i="2"/>
  <c r="G2" i="2"/>
  <c r="L3" i="2"/>
  <c r="U3" i="2"/>
  <c r="L2" i="2"/>
  <c r="AD4" i="2"/>
  <c r="AD2" i="2"/>
  <c r="V4" i="2"/>
  <c r="V2" i="2"/>
  <c r="T3" i="2"/>
  <c r="T2" i="2"/>
  <c r="AE3" i="2"/>
  <c r="N3" i="2"/>
  <c r="N2" i="2"/>
  <c r="R3" i="2"/>
  <c r="R2" i="2"/>
  <c r="AE2" i="2"/>
  <c r="U4" i="2"/>
  <c r="U2" i="2"/>
  <c r="AA2" i="2"/>
  <c r="AA4" i="2"/>
  <c r="Y3" i="2"/>
  <c r="Y2" i="2"/>
  <c r="AC4" i="2"/>
  <c r="AC2" i="2"/>
  <c r="AB4" i="2"/>
  <c r="AB2" i="2"/>
  <c r="S3" i="2"/>
  <c r="O2" i="2"/>
  <c r="O3" i="2"/>
  <c r="Z3" i="2"/>
  <c r="Q4" i="2"/>
  <c r="W3" i="2"/>
  <c r="M3" i="2"/>
  <c r="Q2" i="2"/>
  <c r="M2" i="2"/>
  <c r="W2" i="2"/>
  <c r="Z2" i="2"/>
  <c r="AC3" i="2"/>
  <c r="A2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TERRILL, FORDHAM W MSgt USAF AFSPC 39 IOS/DOW</author>
  </authors>
  <commentList>
    <comment ref="I3" authorId="0" guid="{2B48FDEC-2BC3-4E9B-A352-B514EFDA30A7}" shapeId="0" xr:uid="{00000000-0006-0000-0000-000001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" authorId="0" guid="{B49FE1CE-024B-4D0C-B5CB-800AE557C3F0}" shapeId="0" xr:uid="{00000000-0006-0000-0000-000002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9" authorId="0" guid="{2BF7FDA4-5440-42E9-B1DD-3C8A581FD418}" shapeId="0" xr:uid="{00000000-0006-0000-0000-000003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7" authorId="0" guid="{8CCFE73A-1D8F-47A6-B84E-68112CEAE835}" shapeId="0" xr:uid="{00000000-0006-0000-0000-000004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34" authorId="0" guid="{01996462-0080-49A3-B070-120A6691D5C8}" shapeId="0" xr:uid="{00000000-0006-0000-0000-000005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44" authorId="0" guid="{2D1CC807-B59A-4DA7-ADEC-1DBBD833194A}" shapeId="0" xr:uid="{00000000-0006-0000-0000-000006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0" authorId="0" guid="{42F85F0D-5771-44F5-8A25-D4D374B89054}" shapeId="0" xr:uid="{00000000-0006-0000-0000-000007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3" authorId="0" guid="{333AB7C4-DBB9-4911-B41F-8DE28B1C2C23}" shapeId="0" xr:uid="{00000000-0006-0000-0000-000008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56" authorId="0" guid="{C86B581A-E499-4C65-95C5-5A2AD1AB44CA}" shapeId="0" xr:uid="{00000000-0006-0000-0000-000009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1" authorId="0" guid="{54350BEF-6E9B-492F-9A69-AF2036C5A6D1}" shapeId="0" xr:uid="{00000000-0006-0000-0000-00000A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67" authorId="0" guid="{D3F4DBC6-6A40-4977-ADC5-BF254E8087B2}" shapeId="0" xr:uid="{00000000-0006-0000-0000-00000B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72" authorId="0" guid="{B8A2B9A3-F01C-4BE2-A642-068E27EF1B07}" shapeId="0" xr:uid="{00000000-0006-0000-0000-00000C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79" authorId="0" guid="{9EC945E3-CF72-4B45-86C1-DE41478B30FD}" shapeId="0" xr:uid="{00000000-0006-0000-0000-00000D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90" authorId="0" guid="{71861150-4E17-4AE4-8D02-974E954CF32F}" shapeId="0" xr:uid="{00000000-0006-0000-0000-00000E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98" authorId="0" guid="{5DE580FC-14CB-416C-AB68-2D1FC11218D6}" shapeId="0" xr:uid="{00000000-0006-0000-0000-00000F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04" authorId="0" guid="{1130731E-D1D3-464E-A3BB-678814F2867E}" shapeId="0" xr:uid="{00000000-0006-0000-0000-000010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1" authorId="0" guid="{AB45EA43-ED59-4C5A-BE96-45EE76E7BEBD}" shapeId="0" xr:uid="{00000000-0006-0000-0000-000011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4" authorId="0" guid="{1B4C06D5-3B05-47D7-AA2C-21BD033893B5}" shapeId="0" xr:uid="{00000000-0006-0000-0000-000012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19" authorId="0" guid="{C9433713-D55F-410F-BA28-5E672145657B}" shapeId="0" xr:uid="{00000000-0006-0000-0000-000013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22" authorId="0" guid="{335D7351-1C0A-4724-8A31-73F202CD947F}" shapeId="0" xr:uid="{00000000-0006-0000-0000-000014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25" authorId="0" guid="{F2040F61-2826-40D1-9F81-15D921F34A01}" shapeId="0" xr:uid="{00000000-0006-0000-0000-000015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36" authorId="0" guid="{E2883829-E7BC-4CF3-87B7-17CC2B2122F1}" shapeId="0" xr:uid="{00000000-0006-0000-0000-000016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2" authorId="0" guid="{2A39F91E-6369-4EAE-9E94-C93EE7C46331}" shapeId="0" xr:uid="{00000000-0006-0000-0000-000017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5" authorId="0" guid="{6B0834C5-9890-49EC-93C3-B8A359F77341}" shapeId="0" xr:uid="{00000000-0006-0000-0000-000018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48" authorId="0" guid="{EEC58B8C-FE76-4A01-AB0A-042A5CAF241A}" shapeId="0" xr:uid="{00000000-0006-0000-0000-000019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1" authorId="0" guid="{B4C0B788-DDF8-4BE5-8502-55E5C97CB418}" shapeId="0" xr:uid="{00000000-0006-0000-0000-00001A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4" authorId="0" guid="{418747F6-51C3-449F-9691-F7B572780F53}" shapeId="0" xr:uid="{00000000-0006-0000-0000-00001B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57" authorId="0" guid="{2E060093-6E01-4597-8BE7-04355BB07F35}" shapeId="0" xr:uid="{00000000-0006-0000-0000-00001C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2" authorId="0" guid="{B2406024-547A-4199-AAA5-BD40D1B9C07D}" shapeId="0" xr:uid="{00000000-0006-0000-0000-00001D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65" authorId="0" guid="{7356B8C5-0A9F-4B2E-8CB7-0DA5F1DF8110}" shapeId="0" xr:uid="{00000000-0006-0000-0000-00001E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71" authorId="0" guid="{CA120A0F-38BF-41A1-8B29-6C404C783BA9}" shapeId="0" xr:uid="{00000000-0006-0000-0000-00001F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81" authorId="0" guid="{08948358-5331-4ACF-9DD1-55D272D0D680}" shapeId="0" xr:uid="{00000000-0006-0000-0000-000020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83" authorId="0" guid="{E5B4CCF0-A967-40B4-A587-BD1081A95504}" shapeId="0" xr:uid="{00000000-0006-0000-0000-000021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189" authorId="0" guid="{F11EF59D-E593-430F-A0A2-E41D978063F9}" shapeId="0" xr:uid="{00000000-0006-0000-0000-000022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12" authorId="0" guid="{4F098C12-0947-47CD-9ACD-FD83D090F9DC}" shapeId="0" xr:uid="{00000000-0006-0000-0000-000023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  <comment ref="I215" authorId="0" guid="{B8CCAC0A-5755-4040-8B04-31D9AF9E1CF2}" shapeId="0" xr:uid="{00000000-0006-0000-0000-000024000000}">
      <text>
        <r>
          <rPr>
            <b/>
            <sz val="9"/>
            <color indexed="81"/>
            <rFont val="Tahoma"/>
            <family val="2"/>
          </rPr>
          <t>Annual or QE# (A,1,2,3)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TERRILL, FORDHAM W MSgt USAF AFSPC 39 IOS/DOW</author>
  </authors>
  <commentList>
    <comment ref="R1" authorId="0" guid="{97035828-1BD2-417D-A12D-01D3CFA58FD3}" shapeId="0" xr:uid="{00000000-0006-0000-0300-000001000000}">
      <text>
        <r>
          <rPr>
            <b/>
            <sz val="9"/>
            <color indexed="81"/>
            <rFont val="Tahoma"/>
            <family val="2"/>
          </rPr>
          <t>*Located in Test Proctor Book*</t>
        </r>
      </text>
    </comment>
    <comment ref="S1" authorId="0" guid="{511258BF-3975-4DBD-9E46-839C85A4AF94}" shapeId="0" xr:uid="{00000000-0006-0000-0300-000002000000}">
      <text>
        <r>
          <rPr>
            <b/>
            <sz val="9"/>
            <color indexed="81"/>
            <rFont val="Tahoma"/>
            <family val="2"/>
          </rPr>
          <t>Virtial Machine Only</t>
        </r>
      </text>
    </comment>
  </commentList>
</comments>
</file>

<file path=xl/sharedStrings.xml><?xml version="1.0" encoding="utf-8"?>
<sst xmlns="http://schemas.openxmlformats.org/spreadsheetml/2006/main" count="1880" uniqueCount="458">
  <si>
    <t>Start</t>
  </si>
  <si>
    <t>Lesson #</t>
  </si>
  <si>
    <t>Lesson Title</t>
  </si>
  <si>
    <t>Flt</t>
  </si>
  <si>
    <t>N/A</t>
  </si>
  <si>
    <t>Lunch</t>
  </si>
  <si>
    <t>Cyber Threat Brief</t>
  </si>
  <si>
    <t>W</t>
  </si>
  <si>
    <t>Linux Start-up and Configuration</t>
  </si>
  <si>
    <t>Debriefing Process</t>
  </si>
  <si>
    <t>C-2105L/TM</t>
  </si>
  <si>
    <t>C-2104L/TM</t>
  </si>
  <si>
    <t>C-2121L/TM</t>
  </si>
  <si>
    <t>C-2122L/TM</t>
  </si>
  <si>
    <t>C-2123L/TM</t>
  </si>
  <si>
    <t>Linux User Accounts</t>
  </si>
  <si>
    <t>C-2124L/TM</t>
  </si>
  <si>
    <t>C-2126L/TM</t>
  </si>
  <si>
    <t>C-2201L/TM</t>
  </si>
  <si>
    <t>C-2652L</t>
  </si>
  <si>
    <t>C-2654L/TM</t>
  </si>
  <si>
    <t>C-2901QM</t>
  </si>
  <si>
    <t>C-2495TM</t>
  </si>
  <si>
    <t>C-2305L</t>
  </si>
  <si>
    <t>C-2315L/TM</t>
  </si>
  <si>
    <t>C-2210TM</t>
  </si>
  <si>
    <t>C-2985ME</t>
  </si>
  <si>
    <t>C-2601L</t>
  </si>
  <si>
    <t>Introduction to Networking</t>
  </si>
  <si>
    <t>Windows Refresher Exercise #1</t>
  </si>
  <si>
    <t>C-2663L/TM</t>
  </si>
  <si>
    <t>Linux Refresher Exercise #1</t>
  </si>
  <si>
    <t>C-2402L/TM</t>
  </si>
  <si>
    <t>C-2404L/TM</t>
  </si>
  <si>
    <t>C-2406L/TM</t>
  </si>
  <si>
    <t>C-2408L/TM</t>
  </si>
  <si>
    <t>C-2410L/TM</t>
  </si>
  <si>
    <t>C-2310L</t>
  </si>
  <si>
    <t>C-2301B</t>
  </si>
  <si>
    <t>C-2302L</t>
  </si>
  <si>
    <t>C-2131TM</t>
  </si>
  <si>
    <t xml:space="preserve">Windows Security and Logging </t>
  </si>
  <si>
    <t>C-2111TM</t>
  </si>
  <si>
    <t>C-2930AE</t>
  </si>
  <si>
    <t>C-2925AE</t>
  </si>
  <si>
    <t>C-2100B</t>
  </si>
  <si>
    <t>C-2900AD</t>
  </si>
  <si>
    <t>I</t>
  </si>
  <si>
    <t>Y</t>
  </si>
  <si>
    <t>Netwars Continuous</t>
  </si>
  <si>
    <t>Ms. Davis (I)</t>
  </si>
  <si>
    <t>Mr. Costinett (I)</t>
  </si>
  <si>
    <t>Mr. Pizor (I)</t>
  </si>
  <si>
    <t>Ms. Rados (I)</t>
  </si>
  <si>
    <t>C-9900AD</t>
  </si>
  <si>
    <t>Mr. Donnell (I)</t>
  </si>
  <si>
    <t>Scanning and Enumeration</t>
  </si>
  <si>
    <t>Mr. Nincevic (I)</t>
  </si>
  <si>
    <t>Mr. Bair (I)</t>
  </si>
  <si>
    <t>C-2602L</t>
  </si>
  <si>
    <t>Introduction to Network and Routing Protocols</t>
  </si>
  <si>
    <t>Mr. Rosenberger (I)</t>
  </si>
  <si>
    <t>Introduction to Assembly</t>
  </si>
  <si>
    <t>C-2658L/TM</t>
  </si>
  <si>
    <t>C-2669L/TM</t>
  </si>
  <si>
    <t>Linux Processes and Logging</t>
  </si>
  <si>
    <t>C-2646L</t>
  </si>
  <si>
    <t>Family Day</t>
  </si>
  <si>
    <t>Memorial Day</t>
  </si>
  <si>
    <t>Programming with C</t>
  </si>
  <si>
    <t>Linux Networking &amp; Firewalls</t>
  </si>
  <si>
    <t>Row Labels</t>
  </si>
  <si>
    <t>Hours</t>
  </si>
  <si>
    <t>Percentage</t>
  </si>
  <si>
    <t>Mr. B. Williams (I)</t>
  </si>
  <si>
    <t>Active Directory and User Accounts</t>
  </si>
  <si>
    <t>C-2950ME</t>
  </si>
  <si>
    <t>For Formatting</t>
  </si>
  <si>
    <t>Analysis with Wireshark</t>
  </si>
  <si>
    <t>Eval</t>
  </si>
  <si>
    <t>Bair</t>
  </si>
  <si>
    <t>Baustert</t>
  </si>
  <si>
    <t>Brock</t>
  </si>
  <si>
    <t>Cozine</t>
  </si>
  <si>
    <t>Davis</t>
  </si>
  <si>
    <t>Dirnberg</t>
  </si>
  <si>
    <t>Donnell</t>
  </si>
  <si>
    <t>Haymon</t>
  </si>
  <si>
    <t>Henshaw</t>
  </si>
  <si>
    <t>Cox</t>
  </si>
  <si>
    <t>Costinett</t>
  </si>
  <si>
    <t>Nincevic</t>
  </si>
  <si>
    <t>Phillips</t>
  </si>
  <si>
    <t>Pizor</t>
  </si>
  <si>
    <t>Rados</t>
  </si>
  <si>
    <t>Richards</t>
  </si>
  <si>
    <t>Rosenberger</t>
  </si>
  <si>
    <t>Swanner</t>
  </si>
  <si>
    <t>B. Williams</t>
  </si>
  <si>
    <t>J. Williams</t>
  </si>
  <si>
    <t>Wilson</t>
  </si>
  <si>
    <t>Rodriguez</t>
  </si>
  <si>
    <t>Terrill</t>
  </si>
  <si>
    <t>Mr. Haymon (I)</t>
  </si>
  <si>
    <t>Linux File System</t>
  </si>
  <si>
    <t>Intro to Python</t>
  </si>
  <si>
    <t>Forensics &amp; Malware</t>
  </si>
  <si>
    <t>Gain and Maintain Access</t>
  </si>
  <si>
    <t>Host Based Security Bypass</t>
  </si>
  <si>
    <t>C-2965HY</t>
  </si>
  <si>
    <t>Secondary</t>
  </si>
  <si>
    <t>Mod Lecture Time (Syllabus)</t>
  </si>
  <si>
    <t>Mod Self-Paced Time (Syllabus)</t>
  </si>
  <si>
    <t>Mod Performance Time (Syllabus)</t>
  </si>
  <si>
    <t>Module Total Time (Tracker)</t>
  </si>
  <si>
    <t>Mod Lecture Time (Tracker)</t>
  </si>
  <si>
    <t>Mod Performance Time (Tracker)</t>
  </si>
  <si>
    <t>Lecture Time</t>
  </si>
  <si>
    <t>Performance Time</t>
  </si>
  <si>
    <t>MIR/Support Ratio</t>
  </si>
  <si>
    <t>Cognitive/ME</t>
  </si>
  <si>
    <t>Total Test Time</t>
  </si>
  <si>
    <t>SME Support Required (Y/N)</t>
  </si>
  <si>
    <t>Paper/QM</t>
  </si>
  <si>
    <t>Open/Closed Book</t>
  </si>
  <si>
    <t>Codes Required (Y/N)</t>
  </si>
  <si>
    <t>Notepad authorized on labnet (Y/N)</t>
  </si>
  <si>
    <t>Writing utinsels authorized (Y/N)</t>
  </si>
  <si>
    <t>Notes Allowed (Y/N)</t>
  </si>
  <si>
    <t>8:1</t>
  </si>
  <si>
    <t>Lecture</t>
  </si>
  <si>
    <t>Self Paced</t>
  </si>
  <si>
    <t>Performance</t>
  </si>
  <si>
    <t>Total Time</t>
  </si>
  <si>
    <t>Syllabus</t>
  </si>
  <si>
    <t>Tracker</t>
  </si>
  <si>
    <t>Difference</t>
  </si>
  <si>
    <t>Intro to Powershell</t>
  </si>
  <si>
    <t>GCFA</t>
  </si>
  <si>
    <t>C-2607TM</t>
  </si>
  <si>
    <t>Introduction to Forensics</t>
  </si>
  <si>
    <t>OCO Methodology and Tradecraft</t>
  </si>
  <si>
    <t>Tunneling and Port Redirection</t>
  </si>
  <si>
    <t>OCO Practical Exercise</t>
  </si>
  <si>
    <t>Tactical Mission Analysis and Planning Training Mission</t>
  </si>
  <si>
    <t>Military Cybespace Operations and Cyber Mission Forces</t>
  </si>
  <si>
    <t>Intro to Intelligence</t>
  </si>
  <si>
    <t>ADMIN</t>
  </si>
  <si>
    <t>AE</t>
  </si>
  <si>
    <t>N</t>
  </si>
  <si>
    <t>QM</t>
  </si>
  <si>
    <t>Closed</t>
  </si>
  <si>
    <t xml:space="preserve">Windows </t>
  </si>
  <si>
    <t>Open</t>
  </si>
  <si>
    <t xml:space="preserve">Linux </t>
  </si>
  <si>
    <t xml:space="preserve">Programming &amp; Scripting </t>
  </si>
  <si>
    <t>Hybrid</t>
  </si>
  <si>
    <t xml:space="preserve">GCFA Certification Exam </t>
  </si>
  <si>
    <t>SANS</t>
  </si>
  <si>
    <t xml:space="preserve">Forensics &amp; Malware </t>
  </si>
  <si>
    <t>ME</t>
  </si>
  <si>
    <t>Paper</t>
  </si>
  <si>
    <t xml:space="preserve">NetWars Tournament </t>
  </si>
  <si>
    <t>Netwars</t>
  </si>
  <si>
    <r>
      <t xml:space="preserve">Cyber Warfare Operations (CWO)
</t>
    </r>
    <r>
      <rPr>
        <sz val="11"/>
        <color theme="1"/>
        <rFont val="Calibri"/>
        <family val="2"/>
        <scheme val="minor"/>
      </rPr>
      <t>Course Director: MSgt Terrill
Curriculum Lead: Mr. Pizor
Alt Curriculum Lead: Mrs. Rados
*All time in hours</t>
    </r>
    <r>
      <rPr>
        <b/>
        <sz val="11"/>
        <color theme="1"/>
        <rFont val="Calibri"/>
        <family val="2"/>
        <scheme val="minor"/>
      </rPr>
      <t xml:space="preserve">
Module: Course/Exam Title</t>
    </r>
  </si>
  <si>
    <t xml:space="preserve">MOD 1 OS: </t>
  </si>
  <si>
    <t>Windows</t>
  </si>
  <si>
    <t>Linux</t>
  </si>
  <si>
    <t xml:space="preserve">MOD 3: </t>
  </si>
  <si>
    <t>Programming</t>
  </si>
  <si>
    <t xml:space="preserve">MOD 4: </t>
  </si>
  <si>
    <t>Networking &amp; Protocols</t>
  </si>
  <si>
    <t xml:space="preserve">MOD 5: </t>
  </si>
  <si>
    <t xml:space="preserve">MOD 6: </t>
  </si>
  <si>
    <t>Network Forensics</t>
  </si>
  <si>
    <t xml:space="preserve">MOD 7: </t>
  </si>
  <si>
    <t>Offensive Cyberspace Operations (OCO)</t>
  </si>
  <si>
    <t xml:space="preserve">MOD 9: </t>
  </si>
  <si>
    <t>Mission Analysis and PBED</t>
  </si>
  <si>
    <t xml:space="preserve">MOD 99: </t>
  </si>
  <si>
    <t>Admin</t>
  </si>
  <si>
    <t xml:space="preserve">MOD 29: </t>
  </si>
  <si>
    <t>Evaluation</t>
  </si>
  <si>
    <t>C-2900AE</t>
  </si>
  <si>
    <t>Schedule</t>
  </si>
  <si>
    <t>MSgt Terrill (I)</t>
  </si>
  <si>
    <t>Maj Ralph (SI)</t>
  </si>
  <si>
    <t>Primary</t>
  </si>
  <si>
    <t>All</t>
  </si>
  <si>
    <t>Mr. J. Williams (I)</t>
  </si>
  <si>
    <t>Change</t>
  </si>
  <si>
    <t>Date</t>
  </si>
  <si>
    <t>Mr. Ralph (I)</t>
  </si>
  <si>
    <t>Mr. Swanner (I)</t>
  </si>
  <si>
    <t>MOD 8:</t>
  </si>
  <si>
    <t xml:space="preserve">MOD 2 OS: 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</si>
  <si>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</si>
  <si>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</si>
  <si>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</si>
  <si>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</si>
  <si>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</si>
  <si>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</si>
  <si>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</si>
  <si>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</si>
  <si>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</si>
  <si>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</si>
  <si>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</si>
  <si>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Sum of G</t>
  </si>
  <si>
    <t>C-2106L/TM</t>
  </si>
  <si>
    <t>Windows Foundations</t>
  </si>
  <si>
    <t>Mr. Brock (I)</t>
  </si>
  <si>
    <t>Ms. Wilson (I)</t>
  </si>
  <si>
    <t>Mr. Richards (I)</t>
  </si>
  <si>
    <t>Mr. Phillips (I)</t>
  </si>
  <si>
    <t>SSgt Steffen (SI)</t>
  </si>
  <si>
    <t>Mr. Baustert (I)</t>
  </si>
  <si>
    <t>Hallit</t>
  </si>
  <si>
    <t>Support</t>
  </si>
  <si>
    <t>Mr. Ralph</t>
  </si>
  <si>
    <t>Maj Ralph</t>
  </si>
  <si>
    <t>Steffen</t>
  </si>
  <si>
    <t>Mr. Barkman</t>
  </si>
  <si>
    <t>Mr. Gillis</t>
  </si>
  <si>
    <t>Mr. Hallit (SI)</t>
  </si>
  <si>
    <t>Pre-Assessment/Post-Assessment</t>
  </si>
  <si>
    <t>C-2220L/TM</t>
  </si>
  <si>
    <t>Netwars Tournament Training Mission</t>
  </si>
  <si>
    <t>Module Total Time (Syllabus)</t>
  </si>
  <si>
    <t>PT</t>
  </si>
  <si>
    <t>Academic Prep</t>
  </si>
  <si>
    <t>Academic Prep (Student Study)</t>
  </si>
  <si>
    <t>C-2915HY</t>
  </si>
  <si>
    <t>C-2903AD</t>
  </si>
  <si>
    <t>C-2904AD</t>
  </si>
  <si>
    <t>C-2902QM</t>
  </si>
  <si>
    <t>Review/Critique</t>
  </si>
  <si>
    <t>CCV Prep</t>
  </si>
  <si>
    <t>18-07 6x2</t>
  </si>
  <si>
    <t>Start Date:</t>
  </si>
  <si>
    <t>Stop Date</t>
  </si>
  <si>
    <t>6 duty days</t>
  </si>
  <si>
    <t>$DATE</t>
  </si>
  <si>
    <t>DAY:</t>
  </si>
  <si>
    <t>Weekend Template:</t>
  </si>
  <si>
    <t>Week 7</t>
  </si>
  <si>
    <t>Week 8</t>
  </si>
  <si>
    <t>X</t>
  </si>
  <si>
    <t>Holiday/MX Day Template</t>
  </si>
  <si>
    <t>$Description Day</t>
  </si>
  <si>
    <t>Test Prep/Admin</t>
  </si>
  <si>
    <t>C-3900AD</t>
  </si>
  <si>
    <t>C-3100L</t>
  </si>
  <si>
    <t>CVA/H Weapon System Overview</t>
  </si>
  <si>
    <t>C-3105L</t>
  </si>
  <si>
    <t>CVA/H Governance</t>
  </si>
  <si>
    <t>C-3110L</t>
  </si>
  <si>
    <t>C-3115L</t>
  </si>
  <si>
    <t>C-3120L</t>
  </si>
  <si>
    <t>CVA/H Fundamentals Quiz</t>
  </si>
  <si>
    <t>Introduction to Intelligence</t>
  </si>
  <si>
    <t>CPT Mission Areas</t>
  </si>
  <si>
    <t>C-3210L</t>
  </si>
  <si>
    <t>C-3910AE</t>
  </si>
  <si>
    <t>Mission Analysis</t>
  </si>
  <si>
    <t>CPT Overview and Planning Quiz</t>
  </si>
  <si>
    <t>C-3300L</t>
  </si>
  <si>
    <t>C-3310L-TM</t>
  </si>
  <si>
    <t>C-3930ME</t>
  </si>
  <si>
    <t>SANS FOR572 (Flex Lunch)</t>
  </si>
  <si>
    <t>Docker</t>
  </si>
  <si>
    <t>Threat Models</t>
  </si>
  <si>
    <t>CPT-EX Sortie 1 - Debrief</t>
  </si>
  <si>
    <t>CPT-EX Sortie 2 - Debrief</t>
  </si>
  <si>
    <t>Graduation</t>
  </si>
  <si>
    <t>Remedial Training (Survey Mission)</t>
  </si>
  <si>
    <t>Remedial Training (Secure Mission)</t>
  </si>
  <si>
    <t>DIP Config and Ops</t>
  </si>
  <si>
    <t>C-3200L</t>
  </si>
  <si>
    <t>C-3205L</t>
  </si>
  <si>
    <t>Baselining</t>
  </si>
  <si>
    <t>C-3325L-TM</t>
  </si>
  <si>
    <t>Threat Vectors</t>
  </si>
  <si>
    <t>CPT Planning</t>
  </si>
  <si>
    <t>CPT Exercise Mission Brief</t>
  </si>
  <si>
    <t>CPT Mission Overview</t>
  </si>
  <si>
    <t>Weapon System Change Management</t>
  </si>
  <si>
    <t>Emergency Procedures</t>
  </si>
  <si>
    <t>Survey Overview</t>
  </si>
  <si>
    <t>Basic MIP Config and Ops</t>
  </si>
  <si>
    <t>Secure Overview</t>
  </si>
  <si>
    <t>C-3505TM</t>
  </si>
  <si>
    <t>C-3920AE</t>
  </si>
  <si>
    <t>C-3940AE</t>
  </si>
  <si>
    <t>Secure-Hunt Quiz</t>
  </si>
  <si>
    <t>Module 3: Survey Mission</t>
  </si>
  <si>
    <t>Module 4: Secure-Hunt</t>
  </si>
  <si>
    <t>Quiz Review and Module 1 Critiques</t>
  </si>
  <si>
    <t>Quiz Review and Module 2 Critiques</t>
  </si>
  <si>
    <t>Survey Mission Evaluation</t>
  </si>
  <si>
    <t>Mission Evaluation Test Review/ Mod 3 Critique</t>
  </si>
  <si>
    <t>Survey Mission Evaluation Retest</t>
  </si>
  <si>
    <t>Secure-Hunt Mission Evaluation Retest</t>
  </si>
  <si>
    <t>Protect Overview</t>
  </si>
  <si>
    <t>Survey - Plan/Brief</t>
  </si>
  <si>
    <t>Survey - Debrief</t>
  </si>
  <si>
    <t>C-3950ME</t>
  </si>
  <si>
    <t>CPT-EX - Sortie 1</t>
  </si>
  <si>
    <t>CPT-EX - Sortie 1 (Flex Lunch)</t>
  </si>
  <si>
    <t>Terrain Mapping</t>
  </si>
  <si>
    <t>Mission Evaluation Review and Mod 4 Critiques</t>
  </si>
  <si>
    <t>C-3316L-TM</t>
  </si>
  <si>
    <t>C-3330L-TM</t>
  </si>
  <si>
    <t>Secure-Hunt - Plan/Brief</t>
  </si>
  <si>
    <t>Secure-Hunt - Debrief</t>
  </si>
  <si>
    <t>C-3215L</t>
  </si>
  <si>
    <t>C-3220B</t>
  </si>
  <si>
    <t>C-3305L-TM</t>
  </si>
  <si>
    <t>C-3315L</t>
  </si>
  <si>
    <t>C-3320L-TM</t>
  </si>
  <si>
    <t>C-3405L</t>
  </si>
  <si>
    <t>C-3415L-TM</t>
  </si>
  <si>
    <t>C-3400L-TM</t>
  </si>
  <si>
    <t>C-3410L</t>
  </si>
  <si>
    <t>C-3420L-TM</t>
  </si>
  <si>
    <t>C-3430L</t>
  </si>
  <si>
    <t>C-3435L</t>
  </si>
  <si>
    <t>C-3440L-TM</t>
  </si>
  <si>
    <t>C-3445L-TM</t>
  </si>
  <si>
    <t>C-3450L-TM</t>
  </si>
  <si>
    <t>C-3500TM</t>
  </si>
  <si>
    <t>C-3225L-TM</t>
  </si>
  <si>
    <t>C-3230L-TM</t>
  </si>
  <si>
    <t>CPT Debriefing</t>
  </si>
  <si>
    <t>Hunt Operations: Tools</t>
  </si>
  <si>
    <t>Hunt Operations: Tools (Flex Lunch)</t>
  </si>
  <si>
    <t>Module 1: CPT Overview and Planning</t>
  </si>
  <si>
    <t>Module 2: CVA/H Fundamentals</t>
  </si>
  <si>
    <t>Survey with PowerShell</t>
  </si>
  <si>
    <t>Hunting with PowerShell (Flex Lunch)</t>
  </si>
  <si>
    <t>C-3441L-TM</t>
  </si>
  <si>
    <t>C-3442L-TM</t>
  </si>
  <si>
    <t>Monday, March 9, 2020</t>
  </si>
  <si>
    <t>Tuesday, March 10, 2020</t>
  </si>
  <si>
    <t>Thursday, March 12, 2020</t>
  </si>
  <si>
    <t>Friday, March 13, 2020</t>
  </si>
  <si>
    <t>SSO</t>
  </si>
  <si>
    <t>Mr. Pfiester</t>
  </si>
  <si>
    <t>SSgt Zinski</t>
  </si>
  <si>
    <t>Mr. Johnson</t>
  </si>
  <si>
    <t>TSgt Mason</t>
  </si>
  <si>
    <t>Operator Responsibilities</t>
  </si>
  <si>
    <t>Mr. Oestmann</t>
  </si>
  <si>
    <t>Hunt Operations (Flex Lunch)</t>
  </si>
  <si>
    <t>Survey with PowerShell (Flex Lunch)</t>
  </si>
  <si>
    <t>I/SI</t>
  </si>
  <si>
    <t>O/X</t>
  </si>
  <si>
    <t xml:space="preserve"> Labnet</t>
  </si>
  <si>
    <t>Module 5/EOC Critiques/Classroom Cleanup</t>
  </si>
  <si>
    <t>O</t>
  </si>
  <si>
    <t xml:space="preserve">TSgt Whyte </t>
  </si>
  <si>
    <t xml:space="preserve">TSgt Conlon </t>
  </si>
  <si>
    <t xml:space="preserve">SSgt Zinski </t>
  </si>
  <si>
    <t>TSgt Travis</t>
  </si>
  <si>
    <t>SI</t>
  </si>
  <si>
    <t>Cyber Security Brief</t>
  </si>
  <si>
    <t>Ms. Cook</t>
  </si>
  <si>
    <t>Mr. Hill</t>
  </si>
  <si>
    <t>Ms. Flint</t>
  </si>
  <si>
    <t xml:space="preserve">NIPR </t>
  </si>
  <si>
    <t>NIPR , Labnet</t>
  </si>
  <si>
    <t xml:space="preserve"> Resources</t>
  </si>
  <si>
    <t>Rm</t>
  </si>
  <si>
    <t>End</t>
  </si>
  <si>
    <t>Hrs</t>
  </si>
  <si>
    <t>CAO: $DATE</t>
  </si>
  <si>
    <t>Support / Evaluator</t>
  </si>
  <si>
    <t>C-3317L-TM</t>
  </si>
  <si>
    <t xml:space="preserve">Mr. Vrooman </t>
  </si>
  <si>
    <t xml:space="preserve">Mr. Johnson </t>
  </si>
  <si>
    <t>MSgt Pichelmayer</t>
  </si>
  <si>
    <t xml:space="preserve">Mr. Oestmann </t>
  </si>
  <si>
    <t>Mr. Hallit</t>
  </si>
  <si>
    <t>Monday, March 16, 2020</t>
  </si>
  <si>
    <t>Tuesday, March 17, 2020</t>
  </si>
  <si>
    <t>Wednesday, March 18, 2020</t>
  </si>
  <si>
    <t>Thursday, March 19, 2020</t>
  </si>
  <si>
    <t>Friday, March 20, 2020</t>
  </si>
  <si>
    <t>Monday, March 23, 2020</t>
  </si>
  <si>
    <t>Tuesday, March 24, 2020</t>
  </si>
  <si>
    <t>CR10</t>
  </si>
  <si>
    <t>Wednesday, March 25, 2020</t>
  </si>
  <si>
    <t>Thursday, March 26, 2020</t>
  </si>
  <si>
    <t>Friday, March 27, 2020</t>
  </si>
  <si>
    <t>Maintenance Day</t>
  </si>
  <si>
    <t>Monday, March 30, 2020</t>
  </si>
  <si>
    <t>Tuesday, March 31, 2020</t>
  </si>
  <si>
    <t>Wednesday, April 1, 2020</t>
  </si>
  <si>
    <t>Thursday, April 2, 2020</t>
  </si>
  <si>
    <t>Friday, April 3, 2020</t>
  </si>
  <si>
    <t>Monday, April 6, 2020</t>
  </si>
  <si>
    <t>Tuesday, April 7, 2020</t>
  </si>
  <si>
    <t>Thursday, April 9, 2020</t>
  </si>
  <si>
    <t>Friday, April 10, 2020</t>
  </si>
  <si>
    <t>Monday, April 13, 2020</t>
  </si>
  <si>
    <t>Tuesday, April 14, 2020</t>
  </si>
  <si>
    <t>Wednesday, April 15, 2020</t>
  </si>
  <si>
    <t>Thursday, April 16, 2020</t>
  </si>
  <si>
    <t>Friday, April 17, 2020</t>
  </si>
  <si>
    <t>Saturday, April 18, 2020</t>
  </si>
  <si>
    <t>Monday, April 20, 2020</t>
  </si>
  <si>
    <t>Tuesday, April 21, 2020</t>
  </si>
  <si>
    <t>Wednesday, April 22, 2020</t>
  </si>
  <si>
    <t xml:space="preserve">Secure-Hunt Mission Evaluation </t>
  </si>
  <si>
    <t xml:space="preserve">CPT-EX Sortie 2 </t>
  </si>
  <si>
    <t>TSgt Hudson</t>
  </si>
  <si>
    <t>CVA/H 20-04</t>
  </si>
  <si>
    <t>M/Y</t>
  </si>
  <si>
    <t>QE1</t>
  </si>
  <si>
    <t>Lt Hicks, SSgt Zinski</t>
  </si>
  <si>
    <t xml:space="preserve"> TSgt Whyte</t>
  </si>
  <si>
    <t>MSgt Martin</t>
  </si>
  <si>
    <t xml:space="preserve"> Mr. Bryant</t>
  </si>
  <si>
    <t>TSgt Whyte</t>
  </si>
  <si>
    <t>Secure-Hunt Quiz Review/Critique</t>
  </si>
  <si>
    <t>Wednesday, March 11, 2020</t>
  </si>
  <si>
    <r>
      <rPr>
        <b/>
        <sz val="11"/>
        <color theme="1"/>
        <rFont val="Calibri"/>
        <family val="2"/>
        <scheme val="minor"/>
      </rPr>
      <t>CD Comments: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C-3441L-TM (Hunting with Powershell) and C-3442L-TM (Hunt Ops) are lessons that were broken out from  C-3440L-TM (Hunt Ops), CL will follow up with DOT to add to LOX and designate SME status. 
LETTER OF Xs: Crawford, Walsh, Hicks, Bryant, Martin, Hudson are on the schedule being projected to SMT, should be annotated in LOX comments</t>
    </r>
    <r>
      <rPr>
        <sz val="11"/>
        <color theme="1"/>
        <rFont val="Calibri"/>
        <family val="2"/>
        <scheme val="minor"/>
      </rPr>
      <t xml:space="preserve">
</t>
    </r>
  </si>
  <si>
    <t>Sked</t>
  </si>
  <si>
    <t>Evaluator: Mr. Cook</t>
  </si>
  <si>
    <t>Evaluator: SSgt Hamilton</t>
  </si>
  <si>
    <t>CCV Comment: Changed evaluator for TSgt Travis and MSgt Martin's QE1s: will now be SSgt Hamilton</t>
  </si>
  <si>
    <r>
      <rPr>
        <b/>
        <sz val="11"/>
        <color theme="1"/>
        <rFont val="Calibri"/>
        <family val="2"/>
        <scheme val="minor"/>
      </rPr>
      <t>(DOT Comments)</t>
    </r>
    <r>
      <rPr>
        <sz val="11"/>
        <color theme="1"/>
        <rFont val="Calibri"/>
        <family val="2"/>
        <scheme val="minor"/>
      </rPr>
      <t xml:space="preserve">
SCHEDULE:
No issues noted for this schedule
***SMT***
Mr. Bryant will need to SMT on Mod 3 (Survey Perf Msn Eval) prior to starting this module in class
TSgt Mason will need to SMT on Mod 3 (Survey Perf Msn Eval) prior to starting this module in class
TSgt Mason's Mod 4 SMT will expire in the middle of this module as on the schedule
Mr. Johnson's Mod 4 SMT will expire prior to this module of instruction
TSgt Whyte's Mod 4 SMT will expire prior to this module of instruction
TSgt Zinski's Mod 4 SMT will expire prior to this module of instruction
</t>
    </r>
    <r>
      <rPr>
        <b/>
        <sz val="11"/>
        <color theme="1"/>
        <rFont val="Calibri"/>
        <family val="2"/>
        <scheme val="minor"/>
      </rPr>
      <t>***Note...there are a good deal of instructors that are all due end of March/Early April...would double-check all</t>
    </r>
    <r>
      <rPr>
        <sz val="11"/>
        <color theme="1"/>
        <rFont val="Calibri"/>
        <family val="2"/>
        <scheme val="minor"/>
      </rPr>
      <t xml:space="preserve">
LETTER OF Xs: 
Annotated ("S") for Mr. Bryant for C-3960 and C-3970 based on the schedule
Annotated ("S") for Mrs. Crawford for C-3960 and C-3970 based on the schedule
Evaluations:
DOT is tracking two Training evaluations for CVAH 20-04. 
TSgt Hudson C-3210L on 09 Mar 2020 (12:30-1400)
MSgt Martin C-3215L on 10 Mar 2020 (12:00-1430)
One other evaluation noted for CCV:
Mr. Johnson C-3105L on 11 Mar 2020 (10:00-11:30)</t>
    </r>
  </si>
  <si>
    <r>
      <t xml:space="preserve">Security Indoc </t>
    </r>
    <r>
      <rPr>
        <b/>
        <sz val="12"/>
        <rFont val="Arial"/>
        <family val="2"/>
      </rPr>
      <t>(Non-CWO Students Only)</t>
    </r>
  </si>
  <si>
    <r>
      <t xml:space="preserve">Admin/System Setup </t>
    </r>
    <r>
      <rPr>
        <b/>
        <sz val="12"/>
        <rFont val="Arial"/>
        <family val="2"/>
      </rPr>
      <t>(Non-CWO Students Only)</t>
    </r>
  </si>
  <si>
    <t>Mr. Walsh, Ms. Crawford,
Mr. Bryant, TSgt Whyte</t>
  </si>
  <si>
    <t xml:space="preserve">1Lt Hicks </t>
  </si>
  <si>
    <t>Adjusted page breaks for readability/printability    //JJH</t>
  </si>
  <si>
    <t>Vulnerability Analysis</t>
  </si>
  <si>
    <t>C-3960ME</t>
  </si>
  <si>
    <t>C-3970ME</t>
  </si>
  <si>
    <t>PowerShell Fundamentals</t>
  </si>
  <si>
    <t>PowerShell Fundamentals (Flex Lunch)</t>
  </si>
  <si>
    <t>Lt. Hicks</t>
  </si>
  <si>
    <t>MSgt Pichelmayer, TSgt Conlon</t>
  </si>
  <si>
    <t>MSgt Pichelmayer TSgt Conlon</t>
  </si>
  <si>
    <t>Mr. Colabine</t>
  </si>
  <si>
    <t>SrA Rojas</t>
  </si>
  <si>
    <t xml:space="preserve"> Mr. Walsh</t>
  </si>
  <si>
    <t xml:space="preserve">Mr. Pfiester </t>
  </si>
  <si>
    <t xml:space="preserve"> Ms. Crawford</t>
  </si>
  <si>
    <t xml:space="preserve">  Mr. Bryant</t>
  </si>
  <si>
    <t>Ms. Crawford</t>
  </si>
  <si>
    <t>Capt Hicks</t>
  </si>
  <si>
    <t>Mr. Hallit, Ms. Crawford</t>
  </si>
  <si>
    <t xml:space="preserve"> Mr. Bryant, Ms. Crawford</t>
  </si>
  <si>
    <t xml:space="preserve">  1Lt Hicks</t>
  </si>
  <si>
    <t xml:space="preserve"> Mr. Walsh </t>
  </si>
  <si>
    <t>CAO: 8 Apr 20</t>
  </si>
  <si>
    <t>Wednesday, April 8,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</si>
</sst>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d\-mmm\-yy;@"/>
    <numFmt numFmtId="166" formatCode="h:mm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66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8">
    <xf numFmtId="0" fontId="0" fillId="0" borderId="0" xfId="0"/>
    <xf numFmtId="0" fontId="3" fillId="0" borderId="0" xfId="0" applyFont="1"/>
    <xf numFmtId="0" fontId="4" fillId="0" borderId="4" xfId="0" applyFont="1" applyFill="1" applyBorder="1" applyAlignment="1">
      <alignment horizontal="center"/>
    </xf>
    <xf numFmtId="166" fontId="3" fillId="0" borderId="0" xfId="0" applyNumberFormat="1" applyFont="1"/>
    <xf numFmtId="0" fontId="3" fillId="0" borderId="0" xfId="0" applyFont="1" applyAlignment="1">
      <alignment wrapText="1"/>
    </xf>
    <xf numFmtId="0" fontId="4" fillId="6" borderId="4" xfId="0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66" fontId="4" fillId="0" borderId="4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165" fontId="4" fillId="8" borderId="4" xfId="1" applyNumberFormat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/>
    </xf>
    <xf numFmtId="166" fontId="5" fillId="8" borderId="4" xfId="1" applyNumberFormat="1" applyFont="1" applyFill="1" applyBorder="1" applyAlignment="1">
      <alignment horizontal="center" vertical="center"/>
    </xf>
    <xf numFmtId="0" fontId="5" fillId="8" borderId="4" xfId="1" applyNumberFormat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165" fontId="4" fillId="7" borderId="4" xfId="1" applyNumberFormat="1" applyFont="1" applyFill="1" applyBorder="1" applyAlignment="1">
      <alignment horizontal="center" vertical="center" wrapText="1"/>
    </xf>
    <xf numFmtId="166" fontId="5" fillId="7" borderId="4" xfId="1" applyNumberFormat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/>
    </xf>
    <xf numFmtId="166" fontId="5" fillId="2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49" fontId="4" fillId="6" borderId="4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65" fontId="5" fillId="8" borderId="8" xfId="1" applyNumberFormat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165" fontId="5" fillId="7" borderId="8" xfId="1" applyNumberFormat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7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166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6" fillId="6" borderId="4" xfId="1" applyFont="1" applyFill="1" applyBorder="1" applyAlignment="1">
      <alignment horizontal="center" vertical="center" wrapText="1"/>
    </xf>
    <xf numFmtId="165" fontId="6" fillId="7" borderId="4" xfId="1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8" fillId="0" borderId="0" xfId="0" applyFont="1"/>
    <xf numFmtId="0" fontId="5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 wrapText="1"/>
    </xf>
    <xf numFmtId="165" fontId="5" fillId="2" borderId="1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9" fillId="9" borderId="19" xfId="0" applyFont="1" applyFill="1" applyBorder="1" applyAlignment="1">
      <alignment horizontal="center" textRotation="45"/>
    </xf>
    <xf numFmtId="0" fontId="9" fillId="9" borderId="20" xfId="0" applyFont="1" applyFill="1" applyBorder="1" applyAlignment="1">
      <alignment horizontal="center" textRotation="45"/>
    </xf>
    <xf numFmtId="0" fontId="9" fillId="9" borderId="21" xfId="0" applyFont="1" applyFill="1" applyBorder="1" applyAlignment="1">
      <alignment horizontal="center" textRotation="45"/>
    </xf>
    <xf numFmtId="0" fontId="9" fillId="9" borderId="22" xfId="0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/>
    </xf>
    <xf numFmtId="49" fontId="9" fillId="9" borderId="24" xfId="0" applyNumberFormat="1" applyFont="1" applyFill="1" applyBorder="1" applyAlignment="1">
      <alignment horizontal="center" textRotation="45"/>
    </xf>
    <xf numFmtId="0" fontId="9" fillId="9" borderId="23" xfId="0" applyFont="1" applyFill="1" applyBorder="1" applyAlignment="1">
      <alignment horizontal="center" textRotation="45" wrapText="1"/>
    </xf>
    <xf numFmtId="0" fontId="9" fillId="9" borderId="24" xfId="0" applyFont="1" applyFill="1" applyBorder="1" applyAlignment="1">
      <alignment horizontal="center" textRotation="45" wrapText="1"/>
    </xf>
    <xf numFmtId="0" fontId="9" fillId="9" borderId="25" xfId="0" applyFont="1" applyFill="1" applyBorder="1" applyAlignment="1">
      <alignment wrapText="1"/>
    </xf>
    <xf numFmtId="0" fontId="9" fillId="9" borderId="26" xfId="0" applyFont="1" applyFill="1" applyBorder="1" applyAlignment="1">
      <alignment wrapText="1"/>
    </xf>
    <xf numFmtId="0" fontId="9" fillId="6" borderId="27" xfId="0" applyFont="1" applyFill="1" applyBorder="1" applyAlignment="1">
      <alignment horizontal="center"/>
    </xf>
    <xf numFmtId="0" fontId="0" fillId="6" borderId="27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 wrapText="1"/>
    </xf>
    <xf numFmtId="0" fontId="0" fillId="10" borderId="29" xfId="0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2" xfId="0" applyBorder="1" applyAlignment="1"/>
    <xf numFmtId="0" fontId="0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49" fontId="0" fillId="6" borderId="8" xfId="0" applyNumberFormat="1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1" borderId="2" xfId="0" applyFill="1" applyBorder="1" applyAlignment="1"/>
    <xf numFmtId="0" fontId="9" fillId="11" borderId="4" xfId="0" applyFont="1" applyFill="1" applyBorder="1" applyAlignment="1"/>
    <xf numFmtId="0" fontId="9" fillId="11" borderId="2" xfId="0" applyFont="1" applyFill="1" applyBorder="1" applyAlignment="1"/>
    <xf numFmtId="0" fontId="0" fillId="11" borderId="4" xfId="0" applyFill="1" applyBorder="1" applyAlignment="1"/>
    <xf numFmtId="0" fontId="0" fillId="0" borderId="10" xfId="0" applyBorder="1" applyAlignment="1"/>
    <xf numFmtId="0" fontId="0" fillId="0" borderId="30" xfId="0" applyBorder="1" applyAlignment="1"/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10" borderId="31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49" fontId="0" fillId="10" borderId="1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 wrapText="1"/>
    </xf>
    <xf numFmtId="0" fontId="0" fillId="10" borderId="16" xfId="0" applyFont="1" applyFill="1" applyBorder="1" applyAlignment="1">
      <alignment horizontal="center" wrapText="1"/>
    </xf>
    <xf numFmtId="0" fontId="0" fillId="10" borderId="2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10" borderId="1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49" fontId="0" fillId="6" borderId="35" xfId="0" applyNumberFormat="1" applyFont="1" applyFill="1" applyBorder="1" applyAlignment="1">
      <alignment horizontal="center"/>
    </xf>
    <xf numFmtId="0" fontId="0" fillId="10" borderId="34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49" fontId="0" fillId="10" borderId="27" xfId="0" applyNumberFormat="1" applyFont="1" applyFill="1" applyBorder="1" applyAlignment="1">
      <alignment horizontal="center"/>
    </xf>
    <xf numFmtId="0" fontId="0" fillId="0" borderId="4" xfId="0" applyBorder="1" applyAlignment="1"/>
    <xf numFmtId="49" fontId="0" fillId="6" borderId="4" xfId="0" applyNumberFormat="1" applyFont="1" applyFill="1" applyBorder="1" applyAlignment="1">
      <alignment horizontal="center"/>
    </xf>
    <xf numFmtId="0" fontId="0" fillId="0" borderId="11" xfId="0" applyBorder="1" applyAlignment="1"/>
    <xf numFmtId="49" fontId="0" fillId="1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9" fontId="0" fillId="10" borderId="1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9" fillId="9" borderId="32" xfId="0" applyFont="1" applyFill="1" applyBorder="1" applyAlignment="1">
      <alignment wrapText="1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/>
    <xf numFmtId="15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/>
    <xf numFmtId="0" fontId="0" fillId="0" borderId="0" xfId="0" applyAlignment="1"/>
    <xf numFmtId="0" fontId="4" fillId="12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7" borderId="13" xfId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textRotation="90"/>
    </xf>
    <xf numFmtId="0" fontId="8" fillId="0" borderId="20" xfId="0" applyFont="1" applyBorder="1" applyAlignment="1">
      <alignment horizontal="center" textRotation="90"/>
    </xf>
    <xf numFmtId="0" fontId="8" fillId="0" borderId="21" xfId="0" applyFont="1" applyBorder="1" applyAlignment="1">
      <alignment horizontal="center" textRotation="90"/>
    </xf>
    <xf numFmtId="0" fontId="3" fillId="0" borderId="19" xfId="0" applyFont="1" applyBorder="1" applyAlignment="1">
      <alignment horizontal="right"/>
    </xf>
    <xf numFmtId="0" fontId="3" fillId="0" borderId="39" xfId="0" applyFont="1" applyBorder="1" applyAlignment="1"/>
    <xf numFmtId="0" fontId="0" fillId="6" borderId="28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0" borderId="13" xfId="0" applyBorder="1" applyAlignment="1"/>
    <xf numFmtId="0" fontId="0" fillId="11" borderId="13" xfId="0" applyFont="1" applyFill="1" applyBorder="1" applyAlignment="1">
      <alignment horizontal="center"/>
    </xf>
    <xf numFmtId="49" fontId="0" fillId="6" borderId="13" xfId="0" applyNumberFormat="1" applyFont="1" applyFill="1" applyBorder="1" applyAlignment="1">
      <alignment horizontal="center"/>
    </xf>
    <xf numFmtId="0" fontId="9" fillId="9" borderId="27" xfId="0" applyFont="1" applyFill="1" applyBorder="1" applyAlignment="1">
      <alignment wrapText="1"/>
    </xf>
    <xf numFmtId="0" fontId="9" fillId="11" borderId="0" xfId="0" applyFont="1" applyFill="1" applyBorder="1" applyAlignment="1"/>
    <xf numFmtId="15" fontId="0" fillId="0" borderId="0" xfId="0" applyNumberFormat="1" applyAlignment="1"/>
    <xf numFmtId="0" fontId="0" fillId="0" borderId="0" xfId="0" applyAlignment="1">
      <alignment horizontal="right"/>
    </xf>
    <xf numFmtId="164" fontId="5" fillId="14" borderId="15" xfId="1" applyNumberFormat="1" applyFont="1" applyFill="1" applyBorder="1" applyAlignment="1">
      <alignment horizontal="right" vertical="center"/>
    </xf>
    <xf numFmtId="0" fontId="5" fillId="14" borderId="14" xfId="1" applyNumberFormat="1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vertical="center"/>
    </xf>
    <xf numFmtId="166" fontId="5" fillId="15" borderId="0" xfId="0" applyNumberFormat="1" applyFont="1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Border="1" applyAlignment="1">
      <alignment vertical="center" wrapText="1"/>
    </xf>
    <xf numFmtId="0" fontId="5" fillId="15" borderId="41" xfId="0" applyFont="1" applyFill="1" applyBorder="1" applyAlignment="1">
      <alignment vertical="center"/>
    </xf>
    <xf numFmtId="164" fontId="5" fillId="14" borderId="4" xfId="1" applyNumberFormat="1" applyFont="1" applyFill="1" applyBorder="1" applyAlignment="1">
      <alignment horizontal="right" vertical="center"/>
    </xf>
    <xf numFmtId="0" fontId="5" fillId="14" borderId="4" xfId="1" applyNumberFormat="1" applyFont="1" applyFill="1" applyBorder="1" applyAlignment="1">
      <alignment horizontal="center" vertical="center"/>
    </xf>
    <xf numFmtId="164" fontId="5" fillId="8" borderId="4" xfId="1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wrapText="1"/>
    </xf>
    <xf numFmtId="2" fontId="5" fillId="2" borderId="4" xfId="1" applyNumberFormat="1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7" borderId="4" xfId="1" applyNumberFormat="1" applyFont="1" applyFill="1" applyBorder="1" applyAlignment="1">
      <alignment horizontal="center" vertical="center"/>
    </xf>
    <xf numFmtId="2" fontId="3" fillId="0" borderId="0" xfId="0" applyNumberFormat="1" applyFont="1"/>
    <xf numFmtId="2" fontId="5" fillId="15" borderId="0" xfId="0" applyNumberFormat="1" applyFont="1" applyFill="1" applyBorder="1" applyAlignment="1">
      <alignment vertical="center"/>
    </xf>
    <xf numFmtId="2" fontId="5" fillId="8" borderId="4" xfId="1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166" fontId="4" fillId="0" borderId="14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6" fillId="12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6" fontId="4" fillId="16" borderId="4" xfId="1" applyNumberFormat="1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5" fillId="8" borderId="9" xfId="1" applyNumberFormat="1" applyFont="1" applyFill="1" applyBorder="1" applyAlignment="1">
      <alignment horizontal="left" vertical="center"/>
    </xf>
    <xf numFmtId="164" fontId="5" fillId="8" borderId="1" xfId="1" applyNumberFormat="1" applyFont="1" applyFill="1" applyBorder="1" applyAlignment="1">
      <alignment horizontal="left" vertical="center"/>
    </xf>
    <xf numFmtId="164" fontId="5" fillId="8" borderId="2" xfId="1" applyNumberFormat="1" applyFont="1" applyFill="1" applyBorder="1" applyAlignment="1">
      <alignment horizontal="left" vertical="center"/>
    </xf>
    <xf numFmtId="164" fontId="5" fillId="8" borderId="4" xfId="1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4" fontId="5" fillId="8" borderId="9" xfId="1" applyNumberFormat="1" applyFont="1" applyFill="1" applyBorder="1" applyAlignment="1">
      <alignment horizontal="center" vertical="center"/>
    </xf>
    <xf numFmtId="164" fontId="5" fillId="8" borderId="1" xfId="1" applyNumberFormat="1" applyFont="1" applyFill="1" applyBorder="1" applyAlignment="1">
      <alignment horizontal="center" vertical="center"/>
    </xf>
    <xf numFmtId="164" fontId="5" fillId="8" borderId="2" xfId="1" applyNumberFormat="1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11" fillId="0" borderId="0" xfId="0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 8" xfId="3" xr:uid="{00000000-0005-0000-0000-000003000000}"/>
    <cellStyle name="Normal 9" xfId="2" xr:uid="{00000000-0005-0000-0000-000004000000}"/>
  </cellStyles>
  <dxfs count="1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readingOrder="0"/>
    </dxf>
    <dxf>
      <fill>
        <patternFill>
          <bgColor rgb="FF00B050"/>
        </patternFill>
      </fill>
    </dxf>
    <dxf>
      <numFmt numFmtId="30" formatCode="@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ILL, FORDHAM W MSgt USAF AFSPC 39 IOS/DOW" refreshedDate="43180.405879745369" createdVersion="5" refreshedVersion="5" minRefreshableVersion="3" recordCount="319" xr:uid="{00000000-000A-0000-FFFF-FFFF09000000}">
  <cacheSource type="worksheet">
    <worksheetSource ref="A3:P59" sheet="Tab 1 - Course Director"/>
  </cacheSource>
  <cacheFields count="12">
    <cacheField name="Location" numFmtId="0">
      <sharedItems containsDate="1" containsBlank="1" containsMixedTypes="1" minDate="2018-04-04T00:00:00" maxDate="2018-06-08T00:00:00"/>
    </cacheField>
    <cacheField name="Start" numFmtId="0">
      <sharedItems containsDate="1" containsBlank="1" containsMixedTypes="1" minDate="1899-12-30T07:00:00" maxDate="1899-12-30T17:00:00"/>
    </cacheField>
    <cacheField name="Finish" numFmtId="0">
      <sharedItems containsDate="1" containsBlank="1" containsMixedTypes="1" minDate="1899-12-30T07:30:00" maxDate="1899-12-30T17:30:00"/>
    </cacheField>
    <cacheField name="Duration" numFmtId="0">
      <sharedItems containsBlank="1" containsMixedTypes="1" containsNumber="1" minValue="0.25" maxValue="9.5"/>
    </cacheField>
    <cacheField name="Lesson #" numFmtId="0">
      <sharedItems containsBlank="1" count="80">
        <s v="C-2900AD"/>
        <s v="Break"/>
        <s v="Lunch"/>
        <s v="C-2900AE"/>
        <m/>
        <s v="Lesson #"/>
        <s v="C-2220L"/>
        <s v="C-2301B"/>
        <s v="C-2100B"/>
        <s v="C-2302L"/>
        <s v="C-2121L/TM"/>
        <s v="C-2122L/TM"/>
        <s v="C-2123L/TM"/>
        <s v="C-2124L/TM"/>
        <s v="C-2126L/TM"/>
        <s v="C-2106L/TM"/>
        <s v="C-2925AE/P"/>
        <s v="C-2925AE"/>
        <s v="C-2104L/TM"/>
        <s v="C-2105L/TM"/>
        <s v="C-2601L"/>
        <s v="C-2602L"/>
        <s v="C-2915AE/P"/>
        <s v="C-2915AE"/>
        <s v="C-2604L"/>
        <s v="C-2652L"/>
        <s v="C-2654L/TM"/>
        <s v="C-2658L/TM"/>
        <s v="C-2607TM"/>
        <s v="C-2965HY/P"/>
        <s v="C-2965HY"/>
        <s v="C-2111TM"/>
        <s v="C-2131TM"/>
        <s v="C-2646L"/>
        <s v="C-2663L/TM"/>
        <s v="C-2201L/TM"/>
        <s v="C-2669L/TM"/>
        <s v="C-2950ME/P"/>
        <s v="C-2950ME"/>
        <s v="C-2669L/TM/P"/>
        <s v="C-2402L/TM"/>
        <s v="C-2404L/TM"/>
        <s v="C-2406L/TM"/>
        <s v="C-2408L/TM"/>
        <s v="C-2410L/TM"/>
        <s v="C-2930AE/P"/>
        <s v="C-2930AE"/>
        <s v="C-2210TM"/>
        <s v="C-2985ME/P"/>
        <s v="C-2985ME"/>
        <s v="C-2310L"/>
        <s v="C-2305L"/>
        <s v="C-2315L/TM"/>
        <s v="C-2495TM"/>
        <s v="C-2901QM"/>
        <s v="C-2100" u="1"/>
        <s v="C-2663L/TM/P" u="1"/>
        <s v="C-2945AE/P" u="1"/>
        <s v="C-2412L/TM" u="1"/>
        <s v="C-2132TM" u="1"/>
        <s v="C-2133TM" u="1"/>
        <s v="C-2606TM" u="1"/>
        <s v="C-2110L/TM" u="1"/>
        <s v="AE" u="1"/>
        <s v="C-2606TM " u="1"/>
        <s v="C-2945 AE" u="1"/>
        <s v="C-2607TM " u="1"/>
        <s v="C-2600" u="1"/>
        <s v="C-2112TM" u="1"/>
        <s v="AE/ME" u="1"/>
        <s v="C-2900AE/P" u="1"/>
        <s v="C-2113TM" u="1"/>
        <s v="C-2210TM/P" u="1"/>
        <s v="C-2101L/TM" u="1"/>
        <s v="C-2965 AE/ME" u="1"/>
        <s v="C-2102L/TM" u="1"/>
        <s v="C-2103L/TM" u="1"/>
        <s v="C-9900AD" u="1"/>
        <s v="MOD1" u="1"/>
        <s v="C-2945AE" u="1"/>
      </sharedItems>
    </cacheField>
    <cacheField name="Lesson Title" numFmtId="0">
      <sharedItems containsBlank="1"/>
    </cacheField>
    <cacheField name="Flt" numFmtId="0">
      <sharedItems containsBlank="1"/>
    </cacheField>
    <cacheField name="Primary Instructor" numFmtId="0">
      <sharedItems containsBlank="1" containsMixedTypes="1" containsNumber="1" minValue="14" maxValue="33.5" count="35">
        <s v="Mr. Hill"/>
        <m/>
        <s v="Lt Col Waters"/>
        <s v="MSgt Terrill (I)"/>
        <s v="Ms. Perkins"/>
        <s v="Mr. Barkman"/>
        <s v="Current as of: 05 Mar 18"/>
        <s v="Primary Instructor"/>
        <s v="Ms. Davis (I)"/>
        <s v="SSgt Steffen (SI)"/>
        <s v="Mr. Pizor (I)"/>
        <s v="Mr. Costinett (I)"/>
        <s v="Mr. Brock (I)"/>
        <s v="Mr. Phillips (I)"/>
        <s v="CWO_CVA/H_NAS 18-07"/>
        <s v="Mr. Swanner (I)"/>
        <s v="Maj Ralph (SI)"/>
        <s v="Mr. Bair (I)"/>
        <s v="Mr. Gillis"/>
        <s v="Mr. Donnell (I)"/>
        <s v="Mr. Nincevic (I)"/>
        <s v="Mr. J. Williams (I)"/>
        <s v="Mr. Hallit (SI)"/>
        <s v="Mr. Haymon (I)"/>
        <s v="Mr. Richards (I)"/>
        <s v="Mr. Ralph (I)"/>
        <s v="Ms. Wilson (I)"/>
        <s v="Ms. Rados (I)"/>
        <s v="Mr. Baustert (I)"/>
        <s v="Mr. Rosenberger (I)"/>
        <s v="Mr. B. Williams (I)"/>
        <s v="Mr. Barkman / Mr. B. Williams (I)"/>
        <n v="14" u="1"/>
        <n v="33.5" u="1"/>
        <n v="33" u="1"/>
      </sharedItems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ILL, FORDHAM W MSgt USAF AFSPC 39 IOS/DOW" refreshedDate="43181.470311111108" createdVersion="5" refreshedVersion="5" minRefreshableVersion="3" recordCount="56" xr:uid="{00000000-000A-0000-FFFF-FFFF0A000000}">
  <cacheSource type="worksheet">
    <worksheetSource ref="A2:G58" sheet="Tab 4 - Course Tracker"/>
  </cacheSource>
  <cacheFields count="7">
    <cacheField name="A" numFmtId="0">
      <sharedItems count="56">
        <s v="MOD 1 OS: "/>
        <s v="C-2106L/TM"/>
        <s v="C-2104L/TM"/>
        <s v="C-2105L/TM"/>
        <s v="C-2111TM"/>
        <s v="MOD 2 OS: "/>
        <s v="C-2121L/TM"/>
        <s v="C-2122L/TM"/>
        <s v="C-2123L/TM"/>
        <s v="C-2124L/TM"/>
        <s v="C-2126L/TM"/>
        <s v="C-2131TM"/>
        <s v="MOD 3: "/>
        <s v="C-2646L"/>
        <s v="C-2652L"/>
        <s v="C-2654L/TM"/>
        <s v="C-2658L/TM"/>
        <s v="MOD 4: "/>
        <s v="C-2601L"/>
        <s v="C-2602L"/>
        <s v="MOD 5: "/>
        <s v="C-2201L/TM"/>
        <s v="C-2210TM"/>
        <s v="C-2220L/TM"/>
        <s v="MOD 6: "/>
        <s v="C-2607TM"/>
        <s v="MOD 7: "/>
        <s v="C-2663L/TM"/>
        <s v="C-2669L/TM"/>
        <s v="MOD 8:"/>
        <s v="C-2402L/TM"/>
        <s v="C-2404L/TM"/>
        <s v="C-2406L/TM"/>
        <s v="C-2408L/TM"/>
        <s v="C-2410L/TM"/>
        <s v="C-2495TM"/>
        <s v="MOD 9: "/>
        <s v="C-2301B"/>
        <s v="C-2302L"/>
        <s v="C-2305L"/>
        <s v="C-2310L"/>
        <s v="C-2315L/TM"/>
        <s v="MOD 99: "/>
        <s v="C-2900AD"/>
        <s v="C-2903AD"/>
        <s v="C-2904AD"/>
        <s v="MOD 29: "/>
        <s v="C-2900AE"/>
        <s v="C-2915HY"/>
        <s v="C-2925AE"/>
        <s v="C-2965HY"/>
        <s v="C-2930AE"/>
        <s v="C-2950ME"/>
        <s v="C-2985ME"/>
        <s v="C-2901QM"/>
        <s v="C-2902QM"/>
      </sharedItems>
    </cacheField>
    <cacheField name="B" numFmtId="0">
      <sharedItems/>
    </cacheField>
    <cacheField name="C" numFmtId="0">
      <sharedItems containsString="0" containsBlank="1" containsNumber="1" minValue="4.5" maxValue="74.5"/>
    </cacheField>
    <cacheField name="D" numFmtId="0">
      <sharedItems containsString="0" containsBlank="1" containsNumber="1" minValue="0" maxValue="20"/>
    </cacheField>
    <cacheField name="E" numFmtId="0">
      <sharedItems containsString="0" containsBlank="1" containsNumber="1" minValue="0" maxValue="68"/>
    </cacheField>
    <cacheField name="F" numFmtId="0">
      <sharedItems containsString="0" containsBlank="1" containsNumber="1" minValue="0" maxValue="55.5"/>
    </cacheField>
    <cacheField name="G" numFmtId="0">
      <sharedItems containsSemiMixedTypes="0" containsString="0" containsNumber="1" minValue="1.5" maxValue="7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ILL, FORDHAM W MSgt USAF AFSPC 39 IOS/DOW" refreshedDate="43182.399703356481" createdVersion="5" refreshedVersion="5" minRefreshableVersion="3" recordCount="321" xr:uid="{00000000-000A-0000-FFFF-FFFF0B000000}">
  <cacheSource type="worksheet">
    <worksheetSource ref="A3:P59" sheet="Tab 1 - Course Director"/>
  </cacheSource>
  <cacheFields count="12">
    <cacheField name="Location" numFmtId="0">
      <sharedItems containsBlank="1"/>
    </cacheField>
    <cacheField name="Start" numFmtId="0">
      <sharedItems containsDate="1" containsMixedTypes="1" minDate="1899-12-30T07:00:00" maxDate="1899-12-30T16:00:00"/>
    </cacheField>
    <cacheField name="Finish" numFmtId="0">
      <sharedItems containsDate="1" containsMixedTypes="1" minDate="1899-12-30T08:00:00" maxDate="1899-12-30T17:00:00"/>
    </cacheField>
    <cacheField name="Duration" numFmtId="0">
      <sharedItems containsBlank="1" containsMixedTypes="1" containsNumber="1" minValue="0.25" maxValue="10"/>
    </cacheField>
    <cacheField name="Lesson #" numFmtId="0">
      <sharedItems containsBlank="1" count="59">
        <s v="C-2900AD"/>
        <s v="Break"/>
        <s v="Lunch"/>
        <s v="C-2900AD/P"/>
        <s v="C-2900AE"/>
        <m/>
        <s v="Lesson #"/>
        <s v="C-2220L/TM"/>
        <s v="C-2301B"/>
        <s v="C-2100B"/>
        <s v="C-2302L"/>
        <s v="C-2904AD"/>
        <s v="C-2121L/TM"/>
        <s v="C-2122L/TM"/>
        <s v="C-2903AD"/>
        <s v="C-2123L/TM"/>
        <s v="C-2124L/TM"/>
        <s v="C-2126L/TM"/>
        <s v="C-2106L/TM"/>
        <s v="C-2902QM"/>
        <s v="C-2925AE"/>
        <s v="C-2901QM"/>
        <s v="C-2104L/TM"/>
        <s v="C-2105L/TM"/>
        <s v="C-2601L"/>
        <s v="C-2915HY"/>
        <s v="C-2602L"/>
        <s v="C-2652L"/>
        <s v="C-2654L/TM"/>
        <s v="C-2658L/TM"/>
        <s v="C-2965HY"/>
        <s v="C-2607TM"/>
        <s v="C-2646L"/>
        <s v="C-2663L/TM"/>
        <s v="C-2111TM"/>
        <s v="C-2131TM"/>
        <s v="C-2201L/TM"/>
        <s v="C-2669L/TM"/>
        <s v="C-2950ME"/>
        <s v="C-2402L/TM"/>
        <s v="C-2404L/TM"/>
        <s v="C-2406L/TM"/>
        <s v="C-2408L/TM"/>
        <s v="C-2930AE"/>
        <s v="C-2410L/TM"/>
        <s v="C-2210TM"/>
        <s v="C-2310L"/>
        <s v="C-2985ME"/>
        <s v="C-2315L/TM"/>
        <s v="C-2305L"/>
        <s v="C-2495TM"/>
        <s v="C-9900AD"/>
        <s v="C-2930AE/P" u="1"/>
        <s v="C-2985ME/P" u="1"/>
        <s v="C-2965HY/P" u="1"/>
        <s v="C-2669L/TM/P" u="1"/>
        <s v="C-2950ME/P" u="1"/>
        <s v="C-2900AE/P" u="1"/>
        <s v="C-2902AD" u="1"/>
      </sharedItems>
    </cacheField>
    <cacheField name="Lesson Title" numFmtId="0">
      <sharedItems/>
    </cacheField>
    <cacheField name="Flt" numFmtId="0">
      <sharedItems containsBlank="1"/>
    </cacheField>
    <cacheField name="Primary Instructor" numFmtId="0">
      <sharedItems containsBlank="1"/>
    </cacheField>
    <cacheField name="Eval" numFmtId="0">
      <sharedItems containsBlank="1"/>
    </cacheField>
    <cacheField name="Support Instructor" numFmtId="0">
      <sharedItems containsBlank="1"/>
    </cacheField>
    <cacheField name="Secondary" numFmtId="0">
      <sharedItems containsBlank="1"/>
    </cacheField>
    <cacheField name="DOY Resour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">
  <r>
    <s v="CR5"/>
    <s v="06:30"/>
    <s v="07:00"/>
    <n v="0.5"/>
    <x v="0"/>
    <s v="Security INDOC (if needed)"/>
    <s v="SSO"/>
    <x v="0"/>
    <m/>
    <s v="MSgt Terrill (I) / Ms. Perkins"/>
    <s v="Mr. Walkowiak"/>
    <s v="N/A"/>
  </r>
  <r>
    <s v="CR5"/>
    <s v="07:00"/>
    <s v="07:15"/>
    <n v="0.25"/>
    <x v="0"/>
    <s v=" Badging "/>
    <s v="SSO"/>
    <x v="1"/>
    <m/>
    <m/>
    <m/>
    <s v="N/A"/>
  </r>
  <r>
    <s v="CR5"/>
    <s v="07:15"/>
    <s v="08:15"/>
    <n v="1"/>
    <x v="0"/>
    <s v="Security Brief / CEMP "/>
    <s v="SSO"/>
    <x v="0"/>
    <m/>
    <s v="MSgt Terrill (I) / Ms. Perkins"/>
    <s v="Mr. Walkowiak"/>
    <s v="NIPR (slides)"/>
  </r>
  <r>
    <s v="CR5"/>
    <s v="08:15"/>
    <d v="1899-12-30T08:30:00"/>
    <n v="0.25"/>
    <x v="1"/>
    <s v="Break "/>
    <m/>
    <x v="1"/>
    <m/>
    <m/>
    <m/>
    <m/>
  </r>
  <r>
    <s v="CR5"/>
    <d v="1899-12-30T08:30:00"/>
    <d v="1899-12-30T10:00:00"/>
    <n v="1.5"/>
    <x v="0"/>
    <s v="CC Welcome Brief / Student &amp; Staff Introductions "/>
    <s v="CC"/>
    <x v="2"/>
    <m/>
    <s v="MSgt Terrill (I)"/>
    <s v="Capt Bireley"/>
    <s v="NIPR (slides)"/>
  </r>
  <r>
    <s v="CR5"/>
    <d v="1899-12-30T10:00:00"/>
    <d v="1899-12-30T10:30:00"/>
    <n v="0.5"/>
    <x v="0"/>
    <s v="Course Directors Welcome"/>
    <s v="W"/>
    <x v="3"/>
    <m/>
    <m/>
    <s v="MSgt Cox (I), TSgt Capili (I)"/>
    <s v="NIPR (slides)"/>
  </r>
  <r>
    <s v="CR5"/>
    <d v="1899-12-30T10:30:00"/>
    <d v="1899-12-30T11:00:00"/>
    <n v="0.5"/>
    <x v="0"/>
    <s v="Admin / ROE / RA"/>
    <s v="I"/>
    <x v="4"/>
    <m/>
    <s v="MSgt Terrill (I)"/>
    <m/>
    <s v="NIPR (slides)"/>
  </r>
  <r>
    <s v="CR5"/>
    <d v="1899-12-30T11:00:00"/>
    <d v="1899-12-30T11:30:00"/>
    <n v="0.5"/>
    <x v="0"/>
    <s v="Safety"/>
    <s v="W"/>
    <x v="3"/>
    <m/>
    <m/>
    <s v="MSgt Cox (I), TSgt Capili (I)"/>
    <s v="NIPR (slides)"/>
  </r>
  <r>
    <s v="CR5"/>
    <d v="1899-12-30T11:30:00"/>
    <d v="1899-12-30T11:45:00"/>
    <n v="0.25"/>
    <x v="0"/>
    <s v="OPSEC Briefing"/>
    <s v="W"/>
    <x v="3"/>
    <m/>
    <m/>
    <s v="MSgt Cox (I), TSgt Capili (I)"/>
    <s v="NIPR (slides)"/>
  </r>
  <r>
    <s v="CR5"/>
    <d v="1899-12-30T11:45:00"/>
    <d v="1899-12-30T12:00:00"/>
    <n v="0.25"/>
    <x v="0"/>
    <s v="Booster Club "/>
    <s v="W/Y"/>
    <x v="3"/>
    <m/>
    <m/>
    <s v="MSgt Cox (I), TSgt Capili (I)"/>
    <s v="NIPR (slides)"/>
  </r>
  <r>
    <s v="CR5"/>
    <d v="1899-12-30T12:00:00"/>
    <d v="1899-12-30T13:00:00"/>
    <n v="1"/>
    <x v="2"/>
    <s v="Lunch"/>
    <m/>
    <x v="1"/>
    <m/>
    <m/>
    <m/>
    <m/>
  </r>
  <r>
    <s v="CR5"/>
    <d v="1899-12-30T13:00:00"/>
    <d v="1899-12-30T14:30:00"/>
    <n v="1.5"/>
    <x v="0"/>
    <s v="System Setup "/>
    <s v="Y"/>
    <x v="1"/>
    <m/>
    <m/>
    <m/>
    <s v="NIPR (slides)"/>
  </r>
  <r>
    <s v="CC's Ofc"/>
    <d v="1899-12-30T14:00:00"/>
    <d v="1899-12-30T14:30:00"/>
    <n v="0.5"/>
    <x v="0"/>
    <s v=" Class Leadership to meet with CC/CCS"/>
    <s v="CC"/>
    <x v="2"/>
    <m/>
    <s v="SMSgt Blanquie"/>
    <s v="Capt Bireley"/>
    <m/>
  </r>
  <r>
    <s v="CR5"/>
    <d v="1899-12-30T14:30:00"/>
    <d v="1899-12-30T15:30:00"/>
    <n v="1"/>
    <x v="0"/>
    <s v="Stan/Eval Briefing  / Question Mark "/>
    <s v="V"/>
    <x v="5"/>
    <m/>
    <m/>
    <s v=" "/>
    <s v="NIPR (slides)"/>
  </r>
  <r>
    <s v="CR5"/>
    <d v="1899-12-30T15:30:00"/>
    <d v="1899-12-30T16:30:00"/>
    <n v="1"/>
    <x v="3"/>
    <s v="Knowledge Assessment Test"/>
    <s v="V"/>
    <x v="5"/>
    <m/>
    <m/>
    <s v=" "/>
    <s v="NIPR (slides)"/>
  </r>
  <r>
    <s v="CR5"/>
    <d v="1899-12-30T16:30:00"/>
    <d v="1899-12-30T17:00:00"/>
    <n v="0.5"/>
    <x v="0"/>
    <s v="Class Leader time with students"/>
    <m/>
    <x v="1"/>
    <m/>
    <m/>
    <m/>
    <m/>
  </r>
  <r>
    <d v="2018-04-04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9:00"/>
    <n v="1.5"/>
    <x v="6"/>
    <s v="Netwars Continuous"/>
    <s v="W"/>
    <x v="8"/>
    <m/>
    <m/>
    <s v="Mr. B. Williams (I)"/>
    <s v="Labnet &amp; NIPR"/>
  </r>
  <r>
    <s v="CR5"/>
    <s v="09:00"/>
    <d v="1899-12-30T10:30:00"/>
    <n v="1.5"/>
    <x v="7"/>
    <s v="Cyber Threat Brief"/>
    <s v="W"/>
    <x v="9"/>
    <m/>
    <s v="SSgt Rodriguez (I)"/>
    <s v="SSgt Rodriguez (I)"/>
    <s v="SIPR (slides)"/>
  </r>
  <r>
    <s v="CR5"/>
    <d v="1899-12-30T10:30:00"/>
    <d v="1899-12-30T11:00:00"/>
    <n v="0.5"/>
    <x v="8"/>
    <s v="CWO Module Introduction"/>
    <s v="W"/>
    <x v="10"/>
    <m/>
    <m/>
    <s v="Ms. Rados (I)"/>
    <s v="NIPR (slides)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5:30:00"/>
    <n v="3"/>
    <x v="9"/>
    <s v="Mil Cyberspace Ops and the Cyber Msn Force"/>
    <s v="W"/>
    <x v="11"/>
    <m/>
    <m/>
    <s v="MSgt Cox (I)"/>
    <s v="SIPR (slides)"/>
  </r>
  <r>
    <d v="2018-04-05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10"/>
    <s v="Linux Start-up and Configuration"/>
    <s v="W"/>
    <x v="12"/>
    <m/>
    <s v="Mr. Hallit (SI), Mr. Phillips (I), Maj Ralph (SI)"/>
    <s v="Mr. Swanner (I)"/>
    <s v="Labnet"/>
  </r>
  <r>
    <s v="CR5"/>
    <d v="1899-12-30T10:30:00"/>
    <d v="1899-12-30T11:30:00"/>
    <n v="1"/>
    <x v="11"/>
    <s v="Linux File System"/>
    <s v="W"/>
    <x v="13"/>
    <m/>
    <s v="Mr. Swanner (I), Maj Ralph (SI), Mr. Brock (I)"/>
    <s v="Mr. Bai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11"/>
    <s v="Linux File System (Cont'd)"/>
    <s v="W"/>
    <x v="13"/>
    <m/>
    <s v="Mr. Swanner (I), Maj Ralph (SI), Mr. Brock (I)"/>
    <s v="Mr. Bair (I)"/>
    <s v="NIPR (slides), Labnet"/>
  </r>
  <r>
    <d v="2018-04-06T00:00:00"/>
    <m/>
    <m/>
    <m/>
    <x v="4"/>
    <s v="Maintenance Day"/>
    <m/>
    <x v="6"/>
    <m/>
    <m/>
    <m/>
    <m/>
  </r>
  <r>
    <s v="Location"/>
    <s v="Start"/>
    <s v="Finish"/>
    <s v="Duration"/>
    <x v="5"/>
    <s v="Maintenance Day"/>
    <s v="Flt"/>
    <x v="7"/>
    <s v="Eval"/>
    <s v="Support Instructor"/>
    <s v="Secondary"/>
    <s v="DOY Resources"/>
  </r>
  <r>
    <m/>
    <m/>
    <m/>
    <m/>
    <x v="4"/>
    <s v="Maintenance Day"/>
    <m/>
    <x v="1"/>
    <m/>
    <m/>
    <m/>
    <m/>
  </r>
  <r>
    <d v="2018-04-07T00:00:00"/>
    <m/>
    <m/>
    <m/>
    <x v="4"/>
    <s v="Week 1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08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09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30:00"/>
    <n v="2"/>
    <x v="11"/>
    <s v="Linux File Systems (Cont.)"/>
    <s v="W"/>
    <x v="13"/>
    <m/>
    <s v="Mr. Swanner (I), Maj Ralph (SI), Mr. Brock (I)"/>
    <s v="Mr. Bair (I)"/>
    <s v="NIPR (slides), Labnet"/>
  </r>
  <r>
    <s v="CR5"/>
    <d v="1899-12-30T09:30:00"/>
    <d v="1899-12-30T11:30:00"/>
    <n v="2"/>
    <x v="12"/>
    <s v="Linux Processes and Logging"/>
    <s v="W"/>
    <x v="15"/>
    <m/>
    <s v="Mr. Brock (I), Mr. Hallit (SI), Mr. Phillips (I)"/>
    <s v="Maj. Ralph (S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3:30:00"/>
    <n v="1"/>
    <x v="12"/>
    <s v="Linux Processes and Logging (Cont'd)"/>
    <s v="W"/>
    <x v="15"/>
    <m/>
    <s v="Mr. Brock (I), Mr. Hallit (SI) , Mr. Phillips (I)"/>
    <s v="Maj Ralph (SI)"/>
    <s v="NIPR (slides), Labnet"/>
  </r>
  <r>
    <s v="CR5"/>
    <d v="1899-12-30T13:30:00"/>
    <d v="1899-12-30T16:30:00"/>
    <n v="3"/>
    <x v="13"/>
    <s v="Linux User Accounts"/>
    <s v="W"/>
    <x v="13"/>
    <m/>
    <s v="Mr. Swanner (I), Maj Ralph (SI), Mr. Brock (I)"/>
    <s v="Mr. Bair (I)"/>
    <s v="Labnet"/>
  </r>
  <r>
    <d v="2018-04-10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14"/>
    <s v="Linux Networking &amp; Firewalls"/>
    <s v="V/W"/>
    <x v="16"/>
    <m/>
    <s v="Mr. Phillips (I), Mr. Brock (I), Mr. Swanner (I)"/>
    <s v="Mr. Bair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4"/>
    <s v="Linux Networking &amp; Firewalls"/>
    <s v="W"/>
    <x v="16"/>
    <m/>
    <s v="Mr. Phillips (I), Mr. Brock (I), Mr. Swanner (I)"/>
    <s v="Mr. Bair (I)"/>
    <s v="Labnet"/>
  </r>
  <r>
    <s v="CR5"/>
    <d v="1899-12-30T14:30:00"/>
    <d v="1899-12-30T16:30:00"/>
    <n v="2"/>
    <x v="15"/>
    <s v="Windows Foundations"/>
    <s v="W"/>
    <x v="17"/>
    <m/>
    <s v="Mr. J. Williams (I), Mr. Nincevic (I), Mr. Donnell (I), Ms. Wilson (I)"/>
    <s v="Mr. Pizor (I)"/>
    <s v="Labnet"/>
  </r>
  <r>
    <d v="2018-04-11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s v="8:00"/>
    <n v="0.5"/>
    <x v="16"/>
    <s v="  Prep"/>
    <s v="V"/>
    <x v="18"/>
    <m/>
    <m/>
    <s v=" "/>
    <s v="Labnet"/>
  </r>
  <r>
    <s v="CR5"/>
    <s v="8:00"/>
    <d v="1899-12-30T09:00:00"/>
    <n v="1"/>
    <x v="17"/>
    <s v="Linux Academic Evaluation"/>
    <s v="V"/>
    <x v="18"/>
    <m/>
    <m/>
    <s v=" "/>
    <s v="Labnet"/>
  </r>
  <r>
    <s v="CR5"/>
    <d v="1899-12-30T09:00:00"/>
    <d v="1899-12-30T11:00:00"/>
    <n v="2"/>
    <x v="15"/>
    <s v="Windows Foundations"/>
    <s v="W"/>
    <x v="17"/>
    <m/>
    <s v="Mr. J. Williams (I), Mr. Nincevic (I)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5:30:00"/>
    <n v="3.5"/>
    <x v="15"/>
    <s v="Windows Foundations"/>
    <s v="W"/>
    <x v="17"/>
    <m/>
    <s v="Mr. J. Williams (I), Mr. Nincevic (I), Mr. Donnell (I), Ms. Wilson (I), Mr. Hallit (SI)"/>
    <s v="Mr. Pizor (I)"/>
    <s v="Labnet"/>
  </r>
  <r>
    <s v="CR5"/>
    <d v="1899-12-30T15:30:00"/>
    <d v="1899-12-30T16:30:00"/>
    <n v="1"/>
    <x v="16"/>
    <s v="Linux AE (A)  Review/Critique"/>
    <s v="V/W"/>
    <x v="18"/>
    <m/>
    <s v="Mr. Bair (I), Mr. Phillips (I), Mr. Swanner (I),  Mr. Brock (I)"/>
    <s v="MSgt Cuevas (I)"/>
    <s v="Labnet"/>
  </r>
  <r>
    <d v="2018-04-12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s v="07:30"/>
    <n v="0.5"/>
    <x v="16"/>
    <s v="  Prep"/>
    <s v="V"/>
    <x v="18"/>
    <m/>
    <m/>
    <s v=" "/>
    <s v="Labnet"/>
  </r>
  <r>
    <s v="CR5"/>
    <s v="07:30"/>
    <d v="1899-12-30T08:30:00"/>
    <n v="1"/>
    <x v="17"/>
    <s v="Linux Academic Evaluation"/>
    <s v="V"/>
    <x v="18"/>
    <m/>
    <m/>
    <s v=" "/>
    <s v="Labnet"/>
  </r>
  <r>
    <s v="CR5"/>
    <d v="1899-12-30T08:30:00"/>
    <d v="1899-12-30T11:00:00"/>
    <n v="2.5"/>
    <x v="15"/>
    <s v="Windows Foundations"/>
    <s v="W"/>
    <x v="19"/>
    <m/>
    <s v="Mr. J. Williams (I), Mr. Nincevic (I), Mr. Bair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19"/>
    <m/>
    <s v="Mr. J. Williams (I), Mr. Nincevic (I), Mr. Bair (I), Ms. Wilson (I), Mr. Hallit (SI)"/>
    <s v="Mr. Pizor (I)"/>
    <s v="Labnet"/>
  </r>
  <r>
    <d v="2018-04-13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15"/>
    <s v="Windows Foundations"/>
    <s v="W"/>
    <x v="20"/>
    <m/>
    <s v="Mr. J. Williams (I),Mr. Bair (I) , Mr. Donnell (I), Ms. Wilson (I), Mr. Hallit (SI)"/>
    <s v="Mr. Pizor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15"/>
    <s v="Windows Foundations"/>
    <s v="W"/>
    <x v="20"/>
    <m/>
    <s v="Mr. J. Williams (I),Mr. Bair (I) , Mr. Donnell (I), Ms. Wilson (I), Mr. Hallit (SI)"/>
    <s v="Mr. Pizor (I)"/>
    <s v="Labnet"/>
  </r>
  <r>
    <d v="2018-04-14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15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16T00:00:00"/>
    <m/>
    <m/>
    <m/>
    <x v="4"/>
    <s v="Week 2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15"/>
    <s v="Windows Foundations"/>
    <s v="W"/>
    <x v="20"/>
    <m/>
    <s v="Mr. J. Williams (I),Mr. Bair (I) , Mr. Donnell (I), Ms. Wilson (I), Mr. Hallit (SI)"/>
    <s v="Mr. Pizor (I)"/>
    <s v="Labnet"/>
  </r>
  <r>
    <s v="CR5"/>
    <d v="1899-12-30T09:00:00"/>
    <d v="1899-12-30T11:30:00"/>
    <n v="2.5"/>
    <x v="18"/>
    <s v="Windows Security and Logging"/>
    <s v="W"/>
    <x v="21"/>
    <m/>
    <s v="Mr. Bair (I), Mr. Nincevic (I), Mr. Donnell (I), Ms. Wilson (I), Mr. Hallit (SI)"/>
    <s v="Mr. Donnell (I)"/>
    <s v="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30:00"/>
    <n v="2"/>
    <x v="18"/>
    <s v="Windows Security and Logging"/>
    <s v="W"/>
    <x v="21"/>
    <m/>
    <s v="Mr. Bair (I), Mr. Nincevic (I), Mr. Donnell (I), Ms. Wilson (I), Mr. Hallit (SI)"/>
    <s v="Mr. Donnell (I)"/>
    <s v="Labnet"/>
  </r>
  <r>
    <s v="CR5"/>
    <d v="1899-12-30T14:30:00"/>
    <d v="1899-12-30T16:30:00"/>
    <n v="2"/>
    <x v="19"/>
    <s v="Active Directory and User Accounts"/>
    <s v="V/W"/>
    <x v="19"/>
    <m/>
    <s v="Mr. J. Williams (I), Mr. Nincevic (I), Ms. Wilson (I), Mr. Hallit (SI)"/>
    <s v="Mr. Nincevic (I)"/>
    <s v="Labnet"/>
  </r>
  <r>
    <d v="2018-04-17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00:00"/>
    <n v="2.5"/>
    <x v="19"/>
    <s v="Active Directory and User Accounts"/>
    <s v="W"/>
    <x v="19"/>
    <m/>
    <s v="Mr. J. Williams (I), Mr. Nincevic (I), Ms. Wilson (I), Mr. Hallit (SI)"/>
    <s v="Mr. Nincevic (I)"/>
    <s v="Labnet"/>
  </r>
  <r>
    <s v="CR5"/>
    <d v="1899-12-30T10:00:00"/>
    <d v="1899-12-30T11:30:00"/>
    <n v="1.5"/>
    <x v="20"/>
    <s v="Introduction to Networking"/>
    <s v="V/W"/>
    <x v="22"/>
    <m/>
    <s v="Mr. Donnell (I), TSgt Capili (I), Mr. Richards (I), Mr. Nincevic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4:00:00"/>
    <n v="1.5"/>
    <x v="20"/>
    <s v="Introduction to Networking"/>
    <s v="W"/>
    <x v="22"/>
    <m/>
    <s v="Mr. Donnell (I), TSgt Capili (I), Mr. Richards (I), Mr. Nincevic (I)"/>
    <s v="Mr. Richards (I)"/>
    <s v="NIPR (slides), Labnet"/>
  </r>
  <r>
    <s v="CR5"/>
    <d v="1899-12-30T14:00:00"/>
    <d v="1899-12-30T15:30:00"/>
    <n v="1.5"/>
    <x v="21"/>
    <s v="Introduction to Network and Routing Protocols"/>
    <s v="W"/>
    <x v="23"/>
    <m/>
    <s v="Mr. Donnell (I), TSgt Capili (I), Mr. Richards (I), Mr. Nincevic (I)"/>
    <s v="Mr. Richards (I)"/>
    <s v="NIPR (slides), Labnet"/>
  </r>
  <r>
    <d v="2018-04-18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22"/>
    <s v="  Prep"/>
    <s v="V/W"/>
    <x v="5"/>
    <m/>
    <m/>
    <s v="MSgt Cuevas (I)"/>
    <s v="Labnet"/>
  </r>
  <r>
    <s v="CR5"/>
    <d v="1899-12-30T08:00:00"/>
    <d v="1899-12-30T11:00:00"/>
    <n v="3"/>
    <x v="23"/>
    <s v="Windows Hybrid Evaluation"/>
    <s v="V/W"/>
    <x v="5"/>
    <m/>
    <s v="Mr. Pizor (I), Mr. Donnell (I), Mr. Nincevic (I), Mr. J. Williams (I)"/>
    <s v="MSgt Cuevas (I)"/>
    <s v="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4:30:00"/>
    <n v="2.5"/>
    <x v="24"/>
    <s v="Introduction to Security &amp; Analysis Methodologies"/>
    <s v="W"/>
    <x v="24"/>
    <m/>
    <s v="Mr. Donnell (I), TSgt Capili (I), Mr. Nincevic (I)"/>
    <s v="Mr. Nincevic (I)"/>
    <s v="NIPR (slides), Labnet"/>
  </r>
  <r>
    <s v="CR5"/>
    <d v="1899-12-30T14:30:00"/>
    <d v="1899-12-30T15:30:00"/>
    <n v="1"/>
    <x v="22"/>
    <s v="Windows Academic Evaluation Review/Critique"/>
    <s v="V/W"/>
    <x v="5"/>
    <m/>
    <s v="Mr. Pizor (I), Mr. Donnell (I), Mr. Nincevic (I), Mr. J. Williams (I)"/>
    <s v="MSgt Cuevas"/>
    <s v="Backend Support"/>
  </r>
  <r>
    <d v="2018-04-19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2:00:00"/>
    <n v="4.5"/>
    <x v="25"/>
    <s v="Programming with C"/>
    <s v="W"/>
    <x v="25"/>
    <m/>
    <s v="Mr. Swanner (I), Ms. Henshaw (I), Ms. Rados (I)"/>
    <s v="Mr. Swanner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5"/>
    <s v="Programming with C (cont'd)"/>
    <s v="W"/>
    <x v="25"/>
    <m/>
    <s v="Mr. Swanner (I), Ms. Henshaw (I), Ms. Rados (I)"/>
    <s v="Mr. Swanner (I)"/>
    <s v="NIPR (slides), Labnet"/>
  </r>
  <r>
    <d v="2018-04-20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07:30:00"/>
    <n v="0.5"/>
    <x v="22"/>
    <s v="  Prep"/>
    <s v="V"/>
    <x v="5"/>
    <m/>
    <m/>
    <s v="MSgt Cuevas (I)"/>
    <s v="Labnet"/>
  </r>
  <r>
    <s v="CR5"/>
    <d v="1899-12-30T07:30:00"/>
    <d v="1899-12-30T10:30:00"/>
    <n v="3"/>
    <x v="23"/>
    <s v="Windows Hybrid Evaluation Retest"/>
    <s v="V/W"/>
    <x v="5"/>
    <m/>
    <s v="Mr. Pizor (I), Mr. Donnell (I), Mr. Nincevic (I), Mr. J. Williams (I)"/>
    <s v="MSgt Cuevas (I)"/>
    <s v="NIPR (slides), Labnet"/>
  </r>
  <r>
    <s v="CR5"/>
    <d v="1899-12-30T10:30:00"/>
    <d v="1899-12-30T12:00:00"/>
    <n v="1.5"/>
    <x v="25"/>
    <s v="Programming with C (cont'd)"/>
    <s v="W"/>
    <x v="25"/>
    <m/>
    <s v="Mr. Swanner (I), Ms. Henshaw (I), Ms. Rados (I)"/>
    <s v="Mr. Swanner (I)"/>
    <s v="NIPR (slides), Labnet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6:30:00"/>
    <n v="3"/>
    <x v="25"/>
    <s v="Programming with C (cont'd)"/>
    <s v="W"/>
    <x v="25"/>
    <m/>
    <s v="Mr. Swanner (I), Ms. Henshaw (I), Ms. Rados (I)"/>
    <s v="Mr. Swanner (I)"/>
    <s v="NIPR (slides), Labnet"/>
  </r>
  <r>
    <d v="2018-04-21T00:00:00"/>
    <m/>
    <m/>
    <m/>
    <x v="4"/>
    <s v="Week 3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2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23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4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7:30"/>
    <d v="1899-12-30T11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26"/>
    <s v="Intro to Python (cont'd)"/>
    <s v="W"/>
    <x v="15"/>
    <m/>
    <s v="Ms. Henshaw (I), MSgt Dirnberg (I), Mr. Rosenberger (I), Mr. Ralph (I)"/>
    <s v="Mr. Rosenberger (I)"/>
    <s v="NIPR (slides), Labnet"/>
  </r>
  <r>
    <d v="2018-04-25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26"/>
    <s v="Intro to Python (cont'd)"/>
    <s v="W"/>
    <x v="15"/>
    <m/>
    <s v="Ms. Henshaw (I), MSgt Dirnberg (I), Mr. Rosenberger (I), Mr. Ralph (I)"/>
    <s v="Mr. Rosenberger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3:30:00"/>
    <n v="1.5"/>
    <x v="26"/>
    <s v="Intro to Python (cont'd)"/>
    <s v="W"/>
    <x v="15"/>
    <m/>
    <s v="Ms. Henshaw (I), MSgt Dirnberg (I), Mr. Rosenberger (I), Mr. Ralph (I)"/>
    <s v="Mr. Rosenberger (I)"/>
    <s v="NIPR (slides), Labnet"/>
  </r>
  <r>
    <s v="CR5"/>
    <d v="1899-12-30T13:30:00"/>
    <d v="1899-12-30T16:30:00"/>
    <n v="3"/>
    <x v="27"/>
    <s v=" Scripting with Powershell (Cont'd)"/>
    <s v="W"/>
    <x v="15"/>
    <m/>
    <s v="MSgt Dirnberg (I), Ms. Henshaw (I), Mr. Ralph (I)"/>
    <s v="Mr. Ralph (I)"/>
    <s v="NIPR (slides), Labnet"/>
  </r>
  <r>
    <d v="2018-04-26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1:00:00"/>
    <d v="1899-12-30T12:00:00"/>
    <n v="1"/>
    <x v="2"/>
    <s v="Lunch"/>
    <m/>
    <x v="1"/>
    <m/>
    <m/>
    <m/>
    <m/>
  </r>
  <r>
    <s v="CR5"/>
    <d v="1899-12-30T12:00:00"/>
    <d v="1899-12-30T16:30:00"/>
    <n v="4.5"/>
    <x v="27"/>
    <s v=" Scripting with Powershell (Cont'd)"/>
    <s v="W"/>
    <x v="15"/>
    <m/>
    <s v="MSgt Dirnberg (I), Ms. Henshaw (I), Mr. Ralph (I)"/>
    <s v="Mr. Ralph (I)"/>
    <s v="NIPR (slides), Labnet"/>
  </r>
  <r>
    <d v="2018-04-27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2:00:00"/>
    <n v="4.5"/>
    <x v="27"/>
    <s v=" Scripting with Powershell (Cont'd)"/>
    <s v="W"/>
    <x v="15"/>
    <m/>
    <s v="MSgt Dirnberg (I), Ms. Henshaw (I), Mr. Ralph (I)"/>
    <s v="Mr. Ralph (I)"/>
    <s v="NIPR (slides), Labnet"/>
  </r>
  <r>
    <m/>
    <d v="1899-12-30T12:00:00"/>
    <d v="1899-12-30T13:00:00"/>
    <n v="1"/>
    <x v="2"/>
    <s v="Lunch"/>
    <m/>
    <x v="1"/>
    <m/>
    <m/>
    <m/>
    <m/>
  </r>
  <r>
    <s v="CR5"/>
    <d v="1899-12-30T13:00:00"/>
    <d v="1899-12-30T16:30:00"/>
    <n v="3.5"/>
    <x v="27"/>
    <s v=" Scripting with Powershell (Cont'd)"/>
    <s v="W"/>
    <x v="15"/>
    <m/>
    <s v="MSgt Dirnberg (I), Ms. Henshaw (I), Mr. Ralph (I)"/>
    <s v="Mr. Ralph (I)"/>
    <s v="NIPR (slides), Labnet"/>
  </r>
  <r>
    <d v="2018-04-28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4-29T00:00:00"/>
    <m/>
    <m/>
    <m/>
    <x v="4"/>
    <s v="Week 4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4-30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28"/>
    <s v="Analysis with Wireshark"/>
    <s v="W"/>
    <x v="23"/>
    <m/>
    <s v="Mr. Nincevic (I), Mr. Donnel (I), Mr. Richards (I)"/>
    <s v="Mr. Richard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5:00:00"/>
    <n v="2.5"/>
    <x v="28"/>
    <s v="Analysis with Wireshark"/>
    <s v="W"/>
    <x v="23"/>
    <m/>
    <s v="Mr. Nincevic (I), Mr. Donnel (I), Mr. Richards (I)"/>
    <s v="Mr. Richards (I)"/>
    <s v="NIPR (slides), Labnet"/>
  </r>
  <r>
    <s v="CR5"/>
    <d v="1899-12-30T15:00:00"/>
    <d v="1899-12-30T17:00:00"/>
    <n v="2"/>
    <x v="29"/>
    <s v="Academic Prep (Programming)"/>
    <s v="W"/>
    <x v="25"/>
    <m/>
    <s v="Ms. Henshaw (I), MSgt Dirnberg (I), Mr. Swanner (I)"/>
    <s v="Mr. Swanner (I)"/>
    <s v="NIPR (slides), Labnet"/>
  </r>
  <r>
    <d v="2018-05-01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08:00"/>
    <n v="0.5"/>
    <x v="29"/>
    <s v="  Prep"/>
    <s v="V"/>
    <x v="5"/>
    <m/>
    <s v="Ms. Henshaw (I), Mr. Swanner (I), Mr. Ralph (I)"/>
    <s v=" "/>
    <s v="Labnet"/>
  </r>
  <r>
    <s v="CR5"/>
    <s v="08:00"/>
    <s v="11:00"/>
    <n v="3"/>
    <x v="30"/>
    <s v="Programming &amp; Scripting Hybrid Evaluation"/>
    <s v="V"/>
    <x v="5"/>
    <m/>
    <s v="Ms. Henshaw (I), Mr. Swanner (I), Mr. Ralph (I)"/>
    <s v=" "/>
    <s v="Labnet"/>
  </r>
  <r>
    <m/>
    <s v="11:00"/>
    <d v="1899-12-30T12:00:00"/>
    <n v="1"/>
    <x v="2"/>
    <s v="Lunch"/>
    <m/>
    <x v="1"/>
    <m/>
    <m/>
    <m/>
    <m/>
  </r>
  <r>
    <s v="CR5"/>
    <d v="1899-12-30T12:00:00"/>
    <d v="1899-12-30T14:30:00"/>
    <n v="2.5"/>
    <x v="28"/>
    <s v="Analysis with Wireshark"/>
    <s v="W"/>
    <x v="24"/>
    <m/>
    <s v="Mr. Nincevic (I), Mr. Donnel (I), Mr. Richards (I)"/>
    <s v="Mr. Haymon (I)"/>
    <s v="NIPR (slides), Labnet"/>
  </r>
  <r>
    <s v="CR5"/>
    <d v="1899-12-30T14:30:00"/>
    <d v="1899-12-30T15:30:00"/>
    <n v="1"/>
    <x v="29"/>
    <s v="Programming &amp; Scripting Hybrid Evaluation Review/Critique"/>
    <s v="V/W"/>
    <x v="5"/>
    <m/>
    <s v="Ms. Henshaw (I), Mr. Swanner (I), Mr. Ralph (I)"/>
    <s v=" "/>
    <s v="Labnet"/>
  </r>
  <r>
    <s v="CR5"/>
    <d v="1899-12-30T15:30:00"/>
    <d v="1899-12-30T17:00:00"/>
    <n v="1.5"/>
    <x v="29"/>
    <s v="Academic Prep (Programming)"/>
    <s v="W"/>
    <x v="25"/>
    <m/>
    <s v="Ms. Henshaw (I), Mr. Swanner (I), MSgt Dirnberg (I)"/>
    <s v="Mr. Swanner (I)"/>
    <s v="NIPR (slides), Labnet"/>
  </r>
  <r>
    <d v="2018-05-02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9:00:00"/>
    <n v="1.5"/>
    <x v="31"/>
    <s v="Windows Refresher Exercise #1"/>
    <s v="W"/>
    <x v="26"/>
    <m/>
    <s v="Mr. Donnell (I), Mr. Pizor (I), Mr. Nincevic (I)"/>
    <s v="Mr. Nincevic (I) "/>
    <s v="NIPR (slides), Labnet"/>
  </r>
  <r>
    <s v="CR5"/>
    <d v="1899-12-30T09:00:00"/>
    <d v="1899-12-30T10:30:00"/>
    <n v="1.5"/>
    <x v="32"/>
    <s v="Linux Refresher Exercise #1"/>
    <s v="W"/>
    <x v="15"/>
    <m/>
    <s v="Mr. Phillips (I), Mr. Brock (I), Maj Ralph (SI)"/>
    <s v="Mr. Bair (I)"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4:00:00"/>
    <n v="2"/>
    <x v="33"/>
    <s v="Introduction to Assembly"/>
    <s v="W"/>
    <x v="27"/>
    <m/>
    <s v="Mr. Ralph (I)"/>
    <s v="Mr. Ralph (I)"/>
    <s v="NIPR (slides), Labnet"/>
  </r>
  <r>
    <s v="CR5"/>
    <d v="1899-12-30T14:00:00"/>
    <d v="1899-12-30T16:30:00"/>
    <n v="2.5"/>
    <x v="29"/>
    <s v="Academic Prep (Programming)"/>
    <s v="W"/>
    <x v="25"/>
    <m/>
    <s v="Ms. Henshaw (I), Mr. Swanner (I), MSgt Dirnberg (I)"/>
    <s v="Mr. Swanner (I)"/>
    <s v="NIPR (slides), Labnet"/>
  </r>
  <r>
    <d v="2018-05-03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29"/>
    <s v="  Prep"/>
    <s v="V"/>
    <x v="5"/>
    <m/>
    <s v="Ms. Henshaw (I), Mr. Swanner (I), Mr. Ralph (I)"/>
    <s v=" "/>
    <s v="Labnet"/>
  </r>
  <r>
    <s v="CR5"/>
    <d v="1899-12-30T07:30:00"/>
    <d v="1899-12-30T10:30:00"/>
    <n v="3"/>
    <x v="30"/>
    <s v="Programming &amp; Scripting Hybrid Evaluation Retest"/>
    <s v="V"/>
    <x v="5"/>
    <m/>
    <s v="Ms. Henshaw (I), Mr. Swanner (I), Mr. Ralph (I)"/>
    <s v=" "/>
    <s v="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7:00:00"/>
    <n v="5.5"/>
    <x v="34"/>
    <s v="Introduction to Forensics"/>
    <s v="W"/>
    <x v="28"/>
    <m/>
    <s v="Ms. Davis (I), Ms. Rados (I)"/>
    <s v="Ms. Rados (I)"/>
    <s v="NIPR (slides), Labnet"/>
  </r>
  <r>
    <d v="2018-05-04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4"/>
    <s v="Introduction to Forensics (Cont.)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7:00:00"/>
    <n v="4.5"/>
    <x v="34"/>
    <s v="Introduction to Forensics (Cont.)"/>
    <s v="W"/>
    <x v="27"/>
    <m/>
    <s v="Ms. Davis (I), Mr. Baustert (I)"/>
    <s v="Ms. Davis (I)"/>
    <s v="NIPR (slides), Labnet"/>
  </r>
  <r>
    <d v="2018-05-05T00:00:00"/>
    <m/>
    <m/>
    <m/>
    <x v="4"/>
    <s v="Week 5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06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07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8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09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0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1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2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35"/>
    <s v="GCFA (Advanced Computer Forensic Analysis and Incident Response) (FLEXIBLE LUNCH)"/>
    <s v="W"/>
    <x v="1"/>
    <m/>
    <m/>
    <m/>
    <s v="SANS Instructor Load w/ Cox.net and Backend Support"/>
  </r>
  <r>
    <d v="2018-05-13T00:00:00"/>
    <m/>
    <m/>
    <m/>
    <x v="4"/>
    <s v="Week 6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14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5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s v="12:30"/>
    <n v="1"/>
    <x v="2"/>
    <s v="Lunch"/>
    <m/>
    <x v="1"/>
    <m/>
    <m/>
    <m/>
    <m/>
  </r>
  <r>
    <s v="CR5"/>
    <s v="12:3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6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36"/>
    <s v="Malware Forensic Analysis"/>
    <s v="W"/>
    <x v="27"/>
    <m/>
    <s v="Ms. Davis (I), Mr. Baustert (I)"/>
    <s v="Ms. Davis (I)"/>
    <s v="NIPR (slides), Labnet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36"/>
    <s v="Malware Forensic Analysis"/>
    <s v="W"/>
    <x v="27"/>
    <m/>
    <s v="Ms. Davis (I), Mr. Baustert (I)"/>
    <s v="Ms. Davis (I)"/>
    <s v="NIPR (slides), Labnet"/>
  </r>
  <r>
    <d v="2018-05-17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3:00:00"/>
    <n v="1"/>
    <x v="37"/>
    <s v="Malware Forensic Analysis ME Review/Critique"/>
    <s v="V/W"/>
    <x v="5"/>
    <m/>
    <s v="Ms. Rados (I), Ms. Davis (I), Mr. Baustert (I) "/>
    <s v=" "/>
    <s v="Labnet"/>
  </r>
  <r>
    <s v="CR5"/>
    <d v="1899-12-30T13:00:00"/>
    <d v="1899-12-30T16:30:00"/>
    <n v="3.5"/>
    <x v="39"/>
    <s v="Academic Prep (Malware Forensic Analysis)"/>
    <s v="W"/>
    <x v="27"/>
    <m/>
    <s v="Ms. Davis (I), Mr. Baustert (I) "/>
    <s v="Ms. Davis (I)"/>
    <s v="NIPR (slides), Labnet"/>
  </r>
  <r>
    <d v="2018-05-18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0:30:00"/>
    <n v="3"/>
    <x v="40"/>
    <s v="Offensive Cyberspace Operations (OCO) Methodology and Tradecraft"/>
    <s v="W"/>
    <x v="13"/>
    <m/>
    <s v="Mr. Rosenberger (I), Mr. B. Williams (I), Mr. J. Williams (I)"/>
    <s v="Mr. B. Williams (I)"/>
    <s v="NIPR (slides), Labnet"/>
  </r>
  <r>
    <m/>
    <d v="1899-12-30T10:30:00"/>
    <d v="1899-12-30T11:30:00"/>
    <n v="1"/>
    <x v="2"/>
    <s v="Lunch"/>
    <m/>
    <x v="1"/>
    <m/>
    <m/>
    <m/>
    <m/>
  </r>
  <r>
    <s v="CR5"/>
    <d v="1899-12-30T11:30:00"/>
    <d v="1899-12-30T16:30:00"/>
    <n v="5"/>
    <x v="41"/>
    <s v="Tunneling and Redirection "/>
    <s v="W"/>
    <x v="29"/>
    <m/>
    <s v="Mr. J. Williams (I), Mr. B. Williams (I), Mr. Phillips (I), Mr. Rosenberger (I)"/>
    <s v="Mr. B. Williams (I)"/>
    <s v="NIPR (slides), Labnet"/>
  </r>
  <r>
    <d v="2018-05-19T00:00:00"/>
    <m/>
    <m/>
    <m/>
    <x v="4"/>
    <s v="Week 7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0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1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37"/>
    <s v="  Prep"/>
    <s v="V"/>
    <x v="5"/>
    <m/>
    <s v="Ms. Rados (I), Ms. Davis (I), Mr. Baustert (I) "/>
    <s v=" "/>
    <s v="Labnet"/>
  </r>
  <r>
    <s v="CR5"/>
    <d v="1899-12-30T08:00:00"/>
    <d v="1899-12-30T10:30:00"/>
    <n v="2.5"/>
    <x v="38"/>
    <s v="Malware Forensic Analysis Mission Evaluation Retest"/>
    <s v="V/W"/>
    <x v="5"/>
    <m/>
    <s v="Ms. Rados (I), Ms. Davis (I), Mr. Baustert (I) "/>
    <s v=" "/>
    <s v="Labnet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5:00:00"/>
    <n v="3"/>
    <x v="42"/>
    <s v="Scanning and Enumeration"/>
    <s v="W"/>
    <x v="30"/>
    <m/>
    <s v="Mr. J. Williams (I), Mr. Phillips (I), Mr. Rosenberger (I)"/>
    <s v="Mr. B. Williams (I)"/>
    <s v="NIPR (slides), Labnet"/>
  </r>
  <r>
    <s v="CR5"/>
    <d v="1899-12-30T15:00:00"/>
    <d v="1899-12-30T16:00:00"/>
    <n v="1"/>
    <x v="43"/>
    <s v="Gain and Maintain Access"/>
    <s v="W"/>
    <x v="30"/>
    <m/>
    <s v="Mr. J. Williams (I),  Mr. Phillips (I), Mr. Rosenberger (I)"/>
    <s v="Mr. J. Williams (I)"/>
    <s v="Labnet &amp; NIPR"/>
  </r>
  <r>
    <d v="2018-05-22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3"/>
    <s v="Gain and Maintain Access (cont)"/>
    <s v="W"/>
    <x v="30"/>
    <m/>
    <s v="Mr. J. Williams (I),  Mr. Phillips (I), Mr. Rosenberger (I)"/>
    <s v="Mr. J. Williams (I)"/>
    <s v="Labnet &amp; NIPR"/>
  </r>
  <r>
    <d v="2018-05-23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11:30:00"/>
    <n v="4"/>
    <x v="43"/>
    <s v="Gain and Maintain Access (cont)"/>
    <s v="W"/>
    <x v="30"/>
    <m/>
    <s v="Mr. J. Williams (I),  Mr. Phillips (I), Mr. Rosenberger (I)"/>
    <s v="Mr. J. Williams (I)"/>
    <s v="Labnet &amp; NIPR"/>
  </r>
  <r>
    <m/>
    <d v="1899-12-30T11:30:00"/>
    <d v="1899-12-30T13:00:00"/>
    <n v="1.5"/>
    <x v="2"/>
    <s v="Lunch"/>
    <m/>
    <x v="1"/>
    <m/>
    <m/>
    <m/>
    <m/>
  </r>
  <r>
    <s v="CR5"/>
    <d v="1899-12-30T13:00:00"/>
    <d v="1899-12-30T16:30:00"/>
    <n v="3.5"/>
    <x v="44"/>
    <s v="Host Based Security Bypass"/>
    <s v="W"/>
    <x v="21"/>
    <m/>
    <s v="Mr. B. Williams (I), Mr. Phillips (I), Mr. Rosenberger (I)"/>
    <s v="Mr. B. Williams (I)"/>
    <s v="Labnet &amp; NIPR"/>
  </r>
  <r>
    <d v="2018-05-24T00:00:00"/>
    <m/>
    <m/>
    <m/>
    <x v="4"/>
    <s v="Week 8"/>
    <m/>
    <x v="6"/>
    <m/>
    <s v=""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s v="11:00"/>
    <n v="3.5"/>
    <x v="44"/>
    <s v="Host Based Security Bypass"/>
    <s v="W"/>
    <x v="21"/>
    <m/>
    <s v="Mr. B. Williams (I), Mr. Phillips (I), Mr. Rosenberger (I)"/>
    <s v="Mr. B. Williams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6:00:00"/>
    <n v="3.5"/>
    <x v="45"/>
    <s v="Academic Prep (GCFA - Students Released)"/>
    <s v="W"/>
    <x v="1"/>
    <m/>
    <m/>
    <m/>
    <s v="Labnet &amp; NIPR"/>
  </r>
  <r>
    <d v="2018-05-25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30:00"/>
    <d v="1899-12-30T08:00:00"/>
    <n v="0.5"/>
    <x v="45"/>
    <s v="  Prep"/>
    <s v="V"/>
    <x v="11"/>
    <m/>
    <m/>
    <s v=" "/>
    <s v="NIPR"/>
  </r>
  <r>
    <s v="CR5"/>
    <d v="1899-12-30T08:00:00"/>
    <d v="1899-12-30T11:00:00"/>
    <n v="3"/>
    <x v="46"/>
    <s v="GCFA Certification Exam"/>
    <s v="V"/>
    <x v="11"/>
    <m/>
    <s v="Proctors &quot;TBD&quot;"/>
    <s v=" "/>
    <s v="NIPR (TSgt Hartwell- DOY Stand-by)"/>
  </r>
  <r>
    <d v="2018-05-26T00:00:00"/>
    <m/>
    <m/>
    <m/>
    <x v="4"/>
    <s v="Week 8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5-27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5-28T00:00:00"/>
    <m/>
    <m/>
    <m/>
    <x v="4"/>
    <s v="Labor Day"/>
    <m/>
    <x v="6"/>
    <m/>
    <m/>
    <m/>
    <m/>
  </r>
  <r>
    <s v="Location"/>
    <s v="Start"/>
    <s v="Finish"/>
    <s v="Duration"/>
    <x v="5"/>
    <s v="Labor Day"/>
    <s v="Flt"/>
    <x v="7"/>
    <s v="Eval"/>
    <s v="Support Instructor"/>
    <s v="Secondary"/>
    <s v="DOY Resources"/>
  </r>
  <r>
    <m/>
    <m/>
    <m/>
    <m/>
    <x v="4"/>
    <s v="Labor Day"/>
    <m/>
    <x v="1"/>
    <m/>
    <m/>
    <m/>
    <m/>
  </r>
  <r>
    <d v="2018-05-29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30:00"/>
    <n v="4"/>
    <x v="47"/>
    <s v="NetWars Tournament (Cont'd)"/>
    <s v="W"/>
    <x v="30"/>
    <m/>
    <s v="Mr. Rosenberger (I), Ms. Davis (I), Mr. Hallit (SI)"/>
    <s v="Mr. Rosenberger (I)"/>
    <s v="Labnet &amp; NIPR"/>
  </r>
  <r>
    <m/>
    <d v="1899-12-30T11:30:00"/>
    <d v="1899-12-30T12:30:00"/>
    <n v="1"/>
    <x v="2"/>
    <s v="Lunch"/>
    <m/>
    <x v="1"/>
    <m/>
    <m/>
    <m/>
    <m/>
  </r>
  <r>
    <s v="CR5"/>
    <d v="1899-12-30T12:30:00"/>
    <d v="1899-12-30T16:30:00"/>
    <n v="4"/>
    <x v="47"/>
    <s v="NetWars Tournament"/>
    <s v="W"/>
    <x v="30"/>
    <m/>
    <s v="Mr. Rosenberger (I), Ms. Davis (I), Mr. Hallit (SI)"/>
    <s v="Mr. Rosenberger (I)"/>
    <s v="Labnet &amp; NIPR"/>
  </r>
  <r>
    <d v="2018-05-30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1:00:00"/>
    <n v="3.5"/>
    <x v="47"/>
    <s v="NetWars Tournament (Cont'd)"/>
    <s v="W"/>
    <x v="30"/>
    <m/>
    <s v="Mr. Rosenberger (I), Ms. Davis (I), Mr. Hallit (SI)"/>
    <s v="Mr. Rosenberger (I)"/>
    <s v="Labnet &amp; NIPR"/>
  </r>
  <r>
    <m/>
    <d v="1899-12-30T11:00:00"/>
    <d v="1899-12-30T12:30:00"/>
    <n v="1.5"/>
    <x v="2"/>
    <s v="Lunch"/>
    <m/>
    <x v="1"/>
    <m/>
    <m/>
    <m/>
    <m/>
  </r>
  <r>
    <s v="CR5"/>
    <d v="1899-12-30T12:30:00"/>
    <d v="1899-12-30T17:00:00"/>
    <n v="4.5"/>
    <x v="47"/>
    <s v="NetWars Tournament (Cont'd)"/>
    <s v="W"/>
    <x v="30"/>
    <m/>
    <s v="Mr. Rosenberger (I), Ms. Davis (I), Mr. Hallit (SI)"/>
    <s v="Mr. Rosenberger (I)"/>
    <s v="Labnet &amp; NIPR"/>
  </r>
  <r>
    <d v="2018-05-3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Technical Prep"/>
    <s v="W"/>
    <x v="30"/>
    <m/>
    <s v="Mr. Rosenberger (I), Ms. Davis (I), Mr. Hallit (SI)"/>
    <m/>
    <s v="Labnet &amp; NIPR"/>
  </r>
  <r>
    <s v="CR5"/>
    <d v="1899-12-30T07:30:00"/>
    <d v="1899-12-30T08:00:00"/>
    <n v="0.5"/>
    <x v="48"/>
    <s v="  Prep"/>
    <s v="V/W"/>
    <x v="5"/>
    <m/>
    <s v="Mr. B. Williams (I), Mr. Rosenberger (I), Ms. Davis (I), Mr. Hallit (SI)"/>
    <m/>
    <s v="Labnet &amp; NIPR"/>
  </r>
  <r>
    <s v="CR5"/>
    <d v="1899-12-30T08:00:00"/>
    <d v="1899-12-30T12:00:00"/>
    <n v="4"/>
    <x v="49"/>
    <s v="NetWars Tournament ME"/>
    <s v="V/W"/>
    <x v="5"/>
    <m/>
    <s v="Mr. B. Williams (I), Mr. Rosenberger (I), Ms. Davis (I), Mr. Hallit (SI)"/>
    <m/>
    <s v="Labnet &amp; NIPR"/>
  </r>
  <r>
    <m/>
    <d v="1899-12-30T12:00:00"/>
    <d v="1899-12-30T13:30:00"/>
    <n v="1.5"/>
    <x v="2"/>
    <s v="Lunch"/>
    <m/>
    <x v="1"/>
    <m/>
    <m/>
    <m/>
    <m/>
  </r>
  <r>
    <s v="CR5"/>
    <d v="1899-12-30T13:30:00"/>
    <d v="1899-12-30T14:30:00"/>
    <n v="1"/>
    <x v="48"/>
    <s v="NetWars ME  Review/Critique"/>
    <s v="V/W"/>
    <x v="5"/>
    <m/>
    <s v="Mr. B. Williams (I), Mr. Rosenberger (I), Ms. Davis (I), Mr. Hallit (SI)"/>
    <s v=" "/>
    <s v="Labnet &amp; NIPR"/>
  </r>
  <r>
    <s v="CR5"/>
    <d v="1899-12-30T14:30:00"/>
    <d v="1899-12-30T16:30:00"/>
    <n v="2"/>
    <x v="48"/>
    <s v="Academic Prep (Netwars Retest)"/>
    <m/>
    <x v="30"/>
    <m/>
    <s v="Mr. Rosenberger (I), Ms. Davis (I), Mr. Hallit (SI)"/>
    <s v="Mr. Rosenberger (I)"/>
    <s v="Labnet"/>
  </r>
  <r>
    <d v="2018-06-01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00"/>
    <d v="1899-12-30T07:30:00"/>
    <n v="0.5"/>
    <x v="48"/>
    <s v=" Technical Prep"/>
    <s v="V/W"/>
    <x v="31"/>
    <m/>
    <s v="Mr. Rosenberger (I), Ms. Davis (I), Mr. Hallit (SI)"/>
    <m/>
    <s v="Labnet &amp; NIPR"/>
  </r>
  <r>
    <s v="CR5"/>
    <d v="1899-12-30T07:30:00"/>
    <d v="1899-12-30T11:30:00"/>
    <n v="4"/>
    <x v="49"/>
    <s v="NetWars Tournament ME (Retest)"/>
    <s v="V/W"/>
    <x v="5"/>
    <m/>
    <s v="Mr. B. Williams (I), Mr. Rosenberger (I), Ms. Davis (I), Mr. Hallit (SI)"/>
    <m/>
    <s v="Labnet &amp; NIPR"/>
  </r>
  <r>
    <m/>
    <d v="1899-12-30T10:30:00"/>
    <d v="1899-12-30T12:00:00"/>
    <n v="1.5"/>
    <x v="2"/>
    <s v="Lunch"/>
    <m/>
    <x v="1"/>
    <m/>
    <m/>
    <m/>
    <m/>
  </r>
  <r>
    <s v="CR5"/>
    <d v="1899-12-30T12:00:00"/>
    <d v="1899-12-30T16:00:00"/>
    <n v="4"/>
    <x v="50"/>
    <s v="Intro to Intel"/>
    <s v="W"/>
    <x v="11"/>
    <m/>
    <m/>
    <s v="Mr. B. Williams (I)"/>
    <s v="SIPR (slides)"/>
  </r>
  <r>
    <d v="2018-06-02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d v="2018-06-03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m/>
    <m/>
    <m/>
    <m/>
    <x v="4"/>
    <m/>
    <m/>
    <x v="1"/>
    <m/>
    <m/>
    <m/>
    <m/>
  </r>
  <r>
    <m/>
    <m/>
    <m/>
    <m/>
    <x v="4"/>
    <m/>
    <m/>
    <x v="14"/>
    <m/>
    <m/>
    <m/>
    <m/>
  </r>
  <r>
    <d v="2018-06-04T00:00:00"/>
    <m/>
    <m/>
    <m/>
    <x v="4"/>
    <s v="Week 9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d v="1899-12-30T07:00:00"/>
    <d v="1899-12-30T14:30:00"/>
    <n v="7.5"/>
    <x v="51"/>
    <s v="Tactical Mission Analysis and Planning Training Mission (WORKING LUNCH)"/>
    <s v="W"/>
    <x v="11"/>
    <m/>
    <m/>
    <s v="Mr. B. Williams (I)"/>
    <s v="SIPR (slides)"/>
  </r>
  <r>
    <s v="CR5"/>
    <d v="1899-12-30T14:30:00"/>
    <d v="1899-12-30T16:00:00"/>
    <n v="1.5"/>
    <x v="52"/>
    <s v="Debriefing Process"/>
    <s v="W"/>
    <x v="11"/>
    <m/>
    <m/>
    <s v="Mr. B. Williams (I)"/>
    <s v="SIPR (slides)"/>
  </r>
  <r>
    <d v="2018-06-05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d v="2018-06-06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  <r>
    <s v="CR5"/>
    <s v="07:30"/>
    <d v="1899-12-30T17:00:00"/>
    <n v="9.5"/>
    <x v="53"/>
    <s v="OCO Practical Exercise (WORKING LUNCH)"/>
    <s v="W"/>
    <x v="11"/>
    <m/>
    <s v="MSgt Cox (I), SSgt Rodriguez (I), TSgt Steffen (SI)"/>
    <s v="Mr. B. Williams (I)"/>
    <s v="NIPR, JWICS, OCO Exercise Environment"/>
  </r>
  <r>
    <s v="CR5"/>
    <d v="1899-12-30T17:00:00"/>
    <d v="1899-12-30T17:30:00"/>
    <n v="0.5"/>
    <x v="54"/>
    <s v="Critiques"/>
    <m/>
    <x v="5"/>
    <m/>
    <m/>
    <s v="Mr. B. Williams (I)"/>
    <s v="Labnet"/>
  </r>
  <r>
    <d v="2018-06-07T00:00:00"/>
    <m/>
    <m/>
    <m/>
    <x v="4"/>
    <s v="Week 10"/>
    <m/>
    <x v="6"/>
    <m/>
    <m/>
    <m/>
    <m/>
  </r>
  <r>
    <s v="Location"/>
    <s v="Start"/>
    <s v="Finish"/>
    <s v="Duration"/>
    <x v="5"/>
    <s v="Lesson Title"/>
    <s v="Flt"/>
    <x v="7"/>
    <s v="Eval"/>
    <s v="Support Instructor"/>
    <s v="Secondary"/>
    <s v="DOY Resourc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x v="0"/>
    <s v="Windows"/>
    <n v="34.5"/>
    <n v="10"/>
    <n v="0"/>
    <n v="24.5"/>
    <n v="34.5"/>
  </r>
  <r>
    <x v="1"/>
    <s v="Windows Foundations"/>
    <m/>
    <m/>
    <m/>
    <m/>
    <n v="24"/>
  </r>
  <r>
    <x v="2"/>
    <s v="Windows Security and Logging "/>
    <m/>
    <m/>
    <m/>
    <m/>
    <n v="4.5"/>
  </r>
  <r>
    <x v="3"/>
    <s v="Active Directory and User Accounts"/>
    <m/>
    <m/>
    <m/>
    <m/>
    <n v="4.5"/>
  </r>
  <r>
    <x v="4"/>
    <s v="Windows Refresher Exercise #1"/>
    <m/>
    <m/>
    <m/>
    <m/>
    <n v="1.5"/>
  </r>
  <r>
    <x v="5"/>
    <s v="Linux"/>
    <n v="23.5"/>
    <n v="8"/>
    <n v="0"/>
    <n v="15.5"/>
    <n v="23.5"/>
  </r>
  <r>
    <x v="6"/>
    <s v="Linux Start-up and Configuration"/>
    <m/>
    <m/>
    <m/>
    <m/>
    <n v="3"/>
  </r>
  <r>
    <x v="7"/>
    <s v="Linux File System"/>
    <m/>
    <m/>
    <m/>
    <m/>
    <n v="7"/>
  </r>
  <r>
    <x v="8"/>
    <s v="Linux Processes and Logging"/>
    <m/>
    <m/>
    <m/>
    <m/>
    <n v="3"/>
  </r>
  <r>
    <x v="9"/>
    <s v="Linux User Accounts"/>
    <m/>
    <m/>
    <m/>
    <m/>
    <n v="3"/>
  </r>
  <r>
    <x v="10"/>
    <s v="Linux Networking &amp; Firewalls"/>
    <m/>
    <m/>
    <m/>
    <m/>
    <n v="6"/>
  </r>
  <r>
    <x v="11"/>
    <s v="Linux Refresher Exercise #1"/>
    <m/>
    <m/>
    <m/>
    <m/>
    <n v="1.5"/>
  </r>
  <r>
    <x v="12"/>
    <s v="Programming"/>
    <n v="54.5"/>
    <n v="20"/>
    <n v="0"/>
    <n v="34.5"/>
    <n v="54.5"/>
  </r>
  <r>
    <x v="13"/>
    <s v="Introduction to Assembly"/>
    <m/>
    <m/>
    <m/>
    <m/>
    <n v="2"/>
  </r>
  <r>
    <x v="14"/>
    <s v="Programming with C"/>
    <m/>
    <m/>
    <m/>
    <m/>
    <n v="12.5"/>
  </r>
  <r>
    <x v="15"/>
    <s v="Intro to Python"/>
    <m/>
    <m/>
    <m/>
    <m/>
    <n v="21"/>
  </r>
  <r>
    <x v="16"/>
    <s v="Intro to Powershell"/>
    <m/>
    <m/>
    <m/>
    <m/>
    <n v="19"/>
  </r>
  <r>
    <x v="17"/>
    <s v="Networking &amp; Protocols"/>
    <n v="4.5"/>
    <n v="4.5"/>
    <n v="0"/>
    <n v="0"/>
    <n v="4.5"/>
  </r>
  <r>
    <x v="18"/>
    <s v="Introduction to Networking"/>
    <m/>
    <m/>
    <m/>
    <m/>
    <n v="3"/>
  </r>
  <r>
    <x v="19"/>
    <s v="Introduction to Network and Routing Protocols"/>
    <m/>
    <m/>
    <m/>
    <m/>
    <n v="1.5"/>
  </r>
  <r>
    <x v="20"/>
    <s v="SANS"/>
    <n v="74.5"/>
    <n v="19"/>
    <n v="0"/>
    <n v="55.5"/>
    <n v="74.5"/>
  </r>
  <r>
    <x v="21"/>
    <s v="GCFA"/>
    <m/>
    <m/>
    <m/>
    <m/>
    <n v="57"/>
  </r>
  <r>
    <x v="22"/>
    <s v="Netwars Tournament Training Mission"/>
    <m/>
    <m/>
    <m/>
    <m/>
    <n v="16"/>
  </r>
  <r>
    <x v="23"/>
    <s v="Netwars Continuous"/>
    <m/>
    <m/>
    <m/>
    <m/>
    <n v="1.5"/>
  </r>
  <r>
    <x v="24"/>
    <s v="Network Forensics"/>
    <n v="9"/>
    <n v="0"/>
    <n v="0"/>
    <n v="9"/>
    <n v="9"/>
  </r>
  <r>
    <x v="25"/>
    <s v="Analysis with Wireshark"/>
    <m/>
    <m/>
    <m/>
    <m/>
    <n v="9"/>
  </r>
  <r>
    <x v="26"/>
    <s v="Forensics &amp; Malware"/>
    <n v="38"/>
    <n v="13"/>
    <n v="0"/>
    <n v="25"/>
    <n v="38"/>
  </r>
  <r>
    <x v="27"/>
    <s v="Introduction to Forensics"/>
    <m/>
    <m/>
    <m/>
    <m/>
    <n v="14"/>
  </r>
  <r>
    <x v="28"/>
    <s v="Forensics &amp; Malware"/>
    <m/>
    <m/>
    <m/>
    <m/>
    <n v="24"/>
  </r>
  <r>
    <x v="29"/>
    <s v="Offensive Cyberspace Operations (OCO)"/>
    <n v="49"/>
    <n v="8"/>
    <n v="0"/>
    <n v="41"/>
    <n v="49"/>
  </r>
  <r>
    <x v="30"/>
    <s v="OCO Methodology and Tradecraft"/>
    <m/>
    <m/>
    <m/>
    <m/>
    <n v="3"/>
  </r>
  <r>
    <x v="31"/>
    <s v="Tunneling and Port Redirection"/>
    <m/>
    <m/>
    <m/>
    <m/>
    <n v="5"/>
  </r>
  <r>
    <x v="32"/>
    <s v="Scanning and Enumeration"/>
    <m/>
    <m/>
    <m/>
    <m/>
    <n v="3"/>
  </r>
  <r>
    <x v="33"/>
    <s v="Gain and Maintain Access"/>
    <m/>
    <m/>
    <m/>
    <m/>
    <n v="12"/>
  </r>
  <r>
    <x v="34"/>
    <s v="Host Based Security Bypass"/>
    <m/>
    <m/>
    <m/>
    <m/>
    <n v="7"/>
  </r>
  <r>
    <x v="35"/>
    <s v="OCO Practical Exercise"/>
    <m/>
    <m/>
    <m/>
    <m/>
    <n v="19"/>
  </r>
  <r>
    <x v="36"/>
    <s v="Mission Analysis and PBED"/>
    <n v="17.5"/>
    <n v="12.5"/>
    <n v="0"/>
    <n v="5"/>
    <n v="17.5"/>
  </r>
  <r>
    <x v="37"/>
    <s v="Cyber Threat Brief"/>
    <m/>
    <m/>
    <m/>
    <m/>
    <n v="1.5"/>
  </r>
  <r>
    <x v="38"/>
    <s v="Military Cybespace Operations and Cyber Mission Forces"/>
    <m/>
    <m/>
    <m/>
    <m/>
    <n v="3"/>
  </r>
  <r>
    <x v="39"/>
    <s v="Tactical Mission Analysis and Planning Training Mission"/>
    <m/>
    <m/>
    <m/>
    <m/>
    <n v="7.5"/>
  </r>
  <r>
    <x v="40"/>
    <s v="Intro to Intelligence"/>
    <m/>
    <m/>
    <m/>
    <m/>
    <n v="4"/>
  </r>
  <r>
    <x v="41"/>
    <s v="Debriefing Process"/>
    <m/>
    <m/>
    <m/>
    <m/>
    <n v="1.5"/>
  </r>
  <r>
    <x v="42"/>
    <s v="Admin"/>
    <n v="7.75"/>
    <n v="7.75"/>
    <n v="0"/>
    <n v="0"/>
    <n v="7.75"/>
  </r>
  <r>
    <x v="43"/>
    <s v="ADMIN"/>
    <m/>
    <m/>
    <m/>
    <m/>
    <n v="7.75"/>
  </r>
  <r>
    <x v="44"/>
    <s v="Academic Prep"/>
    <m/>
    <m/>
    <n v="68"/>
    <m/>
    <n v="68"/>
  </r>
  <r>
    <x v="45"/>
    <s v="PT"/>
    <m/>
    <m/>
    <n v="2.5"/>
    <m/>
    <n v="2.5"/>
  </r>
  <r>
    <x v="46"/>
    <s v="Evaluation"/>
    <n v="22.5"/>
    <n v="0"/>
    <n v="5.5"/>
    <n v="17"/>
    <n v="22.5"/>
  </r>
  <r>
    <x v="47"/>
    <s v="Pre-Assessment/Post-Assessment"/>
    <m/>
    <m/>
    <m/>
    <m/>
    <n v="2"/>
  </r>
  <r>
    <x v="48"/>
    <s v="Windows "/>
    <m/>
    <m/>
    <m/>
    <m/>
    <n v="5"/>
  </r>
  <r>
    <x v="49"/>
    <s v="Linux "/>
    <m/>
    <m/>
    <m/>
    <m/>
    <n v="2"/>
  </r>
  <r>
    <x v="50"/>
    <s v="Programming &amp; Scripting "/>
    <m/>
    <m/>
    <m/>
    <m/>
    <n v="6"/>
  </r>
  <r>
    <x v="51"/>
    <s v="GCFA Certification Exam "/>
    <m/>
    <m/>
    <m/>
    <m/>
    <n v="3"/>
  </r>
  <r>
    <x v="52"/>
    <s v="Forensics &amp; Malware "/>
    <m/>
    <m/>
    <m/>
    <m/>
    <n v="5"/>
  </r>
  <r>
    <x v="53"/>
    <s v="NetWars Tournament "/>
    <m/>
    <m/>
    <m/>
    <m/>
    <n v="8"/>
  </r>
  <r>
    <x v="54"/>
    <s v="Review/Critique"/>
    <m/>
    <m/>
    <n v="5.5"/>
    <m/>
    <n v="5.5"/>
  </r>
  <r>
    <x v="55"/>
    <s v="CCV Prep"/>
    <m/>
    <m/>
    <n v="6"/>
    <m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1">
  <r>
    <s v="CR5"/>
    <s v="06:30"/>
    <s v="07:00"/>
    <n v="0.5"/>
    <x v="0"/>
    <s v="Security INDOC (if needed)"/>
    <s v="SSO"/>
    <m/>
    <m/>
    <m/>
    <m/>
    <s v="N/A"/>
  </r>
  <r>
    <s v="CR5"/>
    <s v="07:00"/>
    <s v="07:15"/>
    <n v="0.25"/>
    <x v="0"/>
    <s v=" Badging "/>
    <s v="SSO"/>
    <m/>
    <m/>
    <m/>
    <m/>
    <s v="N/A"/>
  </r>
  <r>
    <s v="CR5"/>
    <s v="07:15"/>
    <s v="08:15"/>
    <n v="1"/>
    <x v="0"/>
    <s v="Security Brief / CEMP "/>
    <s v="SSO"/>
    <m/>
    <m/>
    <m/>
    <m/>
    <s v="NIPR (slides)"/>
  </r>
  <r>
    <s v="CR5"/>
    <s v="08:15"/>
    <d v="1899-12-30T08:30:00"/>
    <n v="0.25"/>
    <x v="1"/>
    <s v="Break "/>
    <m/>
    <m/>
    <m/>
    <m/>
    <m/>
    <m/>
  </r>
  <r>
    <s v="CR5"/>
    <d v="1899-12-30T08:30:00"/>
    <d v="1899-12-30T10:00:00"/>
    <n v="1.5"/>
    <x v="0"/>
    <s v="CC Welcome Brief / Student &amp; Staff Introductions "/>
    <s v="CC"/>
    <m/>
    <m/>
    <m/>
    <m/>
    <s v="NIPR (slides)"/>
  </r>
  <r>
    <s v="CR5"/>
    <d v="1899-12-30T10:00:00"/>
    <d v="1899-12-30T10:30:00"/>
    <n v="0.5"/>
    <x v="0"/>
    <s v="Course Directors Welcome"/>
    <s v="W"/>
    <m/>
    <m/>
    <m/>
    <m/>
    <s v="NIPR (slides)"/>
  </r>
  <r>
    <s v="CR5"/>
    <d v="1899-12-30T10:30:00"/>
    <d v="1899-12-30T11:00:00"/>
    <n v="0.5"/>
    <x v="0"/>
    <s v="Admin / ROE / RA"/>
    <s v="I"/>
    <m/>
    <m/>
    <m/>
    <m/>
    <s v="NIPR (slides)"/>
  </r>
  <r>
    <s v="CR5"/>
    <d v="1899-12-30T11:00:00"/>
    <d v="1899-12-30T11:30:00"/>
    <n v="0.5"/>
    <x v="0"/>
    <s v="Safety"/>
    <s v="W"/>
    <m/>
    <m/>
    <m/>
    <m/>
    <s v="NIPR (slides)"/>
  </r>
  <r>
    <s v="CR5"/>
    <d v="1899-12-30T11:30:00"/>
    <d v="1899-12-30T11:45:00"/>
    <n v="0.25"/>
    <x v="0"/>
    <s v="OPSEC Briefing"/>
    <s v="W"/>
    <m/>
    <m/>
    <m/>
    <m/>
    <s v="NIPR (slides)"/>
  </r>
  <r>
    <s v="CR5"/>
    <d v="1899-12-30T11:45:00"/>
    <d v="1899-12-30T12:00:00"/>
    <n v="0.25"/>
    <x v="0"/>
    <s v="Booster Club "/>
    <s v="W/Y"/>
    <m/>
    <m/>
    <m/>
    <m/>
    <s v="NIPR (slides)"/>
  </r>
  <r>
    <s v="CR5"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0"/>
    <s v="System Setup "/>
    <s v="Y"/>
    <m/>
    <m/>
    <m/>
    <m/>
    <s v="NIPR (slides)"/>
  </r>
  <r>
    <s v="CC's Ofc"/>
    <d v="1899-12-30T14:00:00"/>
    <d v="1899-12-30T14:30:00"/>
    <n v="0.5"/>
    <x v="3"/>
    <s v=" Class Leadership to meet with CC/CCS"/>
    <s v="CC"/>
    <m/>
    <m/>
    <m/>
    <m/>
    <m/>
  </r>
  <r>
    <s v="CR5"/>
    <d v="1899-12-30T14:30:00"/>
    <d v="1899-12-30T15:30:00"/>
    <n v="1"/>
    <x v="0"/>
    <s v="Stan/Eval Briefing  / Question Mark "/>
    <s v="V"/>
    <m/>
    <m/>
    <m/>
    <m/>
    <s v="NIPR (slides)"/>
  </r>
  <r>
    <s v="CR5"/>
    <d v="1899-12-30T15:30:00"/>
    <d v="1899-12-30T16:30:00"/>
    <n v="1"/>
    <x v="4"/>
    <s v="Knowledge Assessment Test (QM)"/>
    <s v="V"/>
    <m/>
    <m/>
    <m/>
    <m/>
    <s v="NIPR (slides)"/>
  </r>
  <r>
    <s v="CR5"/>
    <d v="1899-12-30T16:30:00"/>
    <d v="1899-12-30T17:00:00"/>
    <n v="0.5"/>
    <x v="3"/>
    <s v="Class Leader time with students"/>
    <m/>
    <m/>
    <m/>
    <m/>
    <m/>
    <m/>
  </r>
  <r>
    <s v="DAY:"/>
    <n v="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s v="09:00"/>
    <n v="1.5"/>
    <x v="7"/>
    <s v="Netwars Continuous"/>
    <s v="W"/>
    <m/>
    <m/>
    <m/>
    <m/>
    <s v="Labnet &amp; NIPR"/>
  </r>
  <r>
    <s v="CR5"/>
    <s v="09:00"/>
    <d v="1899-12-30T10:30:00"/>
    <n v="1.5"/>
    <x v="8"/>
    <s v="Cyber Threat Brief"/>
    <s v="W"/>
    <m/>
    <m/>
    <m/>
    <m/>
    <s v="SIPR (slides)"/>
  </r>
  <r>
    <s v="CR5"/>
    <d v="1899-12-30T10:30:00"/>
    <d v="1899-12-30T11:00:00"/>
    <n v="0.5"/>
    <x v="9"/>
    <s v="CWO Module Introduction"/>
    <s v="W"/>
    <m/>
    <m/>
    <m/>
    <m/>
    <s v="NIPR (slides)"/>
  </r>
  <r>
    <m/>
    <d v="1899-12-30T11:00:00"/>
    <d v="1899-12-30T12:30:00"/>
    <n v="1.5"/>
    <x v="2"/>
    <s v="Lunch"/>
    <m/>
    <m/>
    <m/>
    <m/>
    <m/>
    <m/>
  </r>
  <r>
    <s v="CR5"/>
    <d v="1899-12-30T12:30:00"/>
    <d v="1899-12-30T15:30:00"/>
    <n v="3"/>
    <x v="10"/>
    <s v="Mil Cyberspace Ops and the Cyber Msn Force"/>
    <s v="W"/>
    <m/>
    <m/>
    <m/>
    <m/>
    <s v="SIPR (slides)"/>
  </r>
  <r>
    <m/>
    <d v="1899-12-30T15:30:00"/>
    <d v="1899-12-30T17:00:00"/>
    <n v="1.5"/>
    <x v="11"/>
    <s v="Class PT"/>
    <m/>
    <m/>
    <m/>
    <m/>
    <m/>
    <m/>
  </r>
  <r>
    <s v="DAY:"/>
    <n v="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2"/>
    <s v="Linux Start-up and Configuration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3"/>
    <s v="Linux File System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2:00:00"/>
    <n v="4"/>
    <x v="13"/>
    <s v="Linux File System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6:00:00"/>
    <n v="3"/>
    <x v="15"/>
    <s v="Linux Processes and Logging"/>
    <s v="W"/>
    <m/>
    <m/>
    <m/>
    <m/>
    <s v="NIPR (slides), Labnet"/>
  </r>
  <r>
    <s v="CR5"/>
    <d v="1899-12-30T16:00:00"/>
    <d v="1899-12-30T17:00:00"/>
    <n v="1"/>
    <x v="11"/>
    <s v="Class PT"/>
    <m/>
    <m/>
    <m/>
    <m/>
    <m/>
    <m/>
  </r>
  <r>
    <s v="DAY:"/>
    <n v="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6"/>
    <s v="Linux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7"/>
    <s v="Linux Networking &amp; Firewalls"/>
    <s v="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7"/>
    <s v="Linux Networking &amp; Firewall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09:30:00"/>
    <n v="1"/>
    <x v="20"/>
    <s v="Linux Academic Evaluation"/>
    <s v="V"/>
    <m/>
    <m/>
    <m/>
    <m/>
    <s v="Labnet"/>
  </r>
  <r>
    <s v="CR5"/>
    <d v="1899-12-30T09:30:00"/>
    <d v="1899-12-30T11:00:00"/>
    <n v="1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18"/>
    <s v="Windows Foundations"/>
    <s v="W"/>
    <m/>
    <m/>
    <m/>
    <m/>
    <s v="Labnet"/>
  </r>
  <r>
    <s v="CR5"/>
    <d v="1899-12-30T14:00:00"/>
    <d v="1899-12-30T15:00:00"/>
    <n v="1"/>
    <x v="21"/>
    <s v="Linux AE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s v="07:30"/>
    <n v="0.5"/>
    <x v="19"/>
    <s v="CCV  Prep"/>
    <s v="V"/>
    <m/>
    <m/>
    <m/>
    <m/>
    <s v="Labnet"/>
  </r>
  <r>
    <s v="CR5"/>
    <s v="07:30"/>
    <d v="1899-12-30T08:30:00"/>
    <n v="1"/>
    <x v="20"/>
    <s v="Linux Academic Evaluation Retest"/>
    <s v="V"/>
    <m/>
    <m/>
    <m/>
    <m/>
    <s v="Labnet"/>
  </r>
  <r>
    <s v="CR5"/>
    <d v="1899-12-30T08:30:00"/>
    <d v="1899-12-30T11:00:00"/>
    <n v="2.5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18"/>
    <s v="Windows Foundations"/>
    <s v="W"/>
    <m/>
    <m/>
    <m/>
    <m/>
    <s v="Labnet"/>
  </r>
  <r>
    <s v="CR5"/>
    <d v="1899-12-30T15:00:00"/>
    <d v="1899-12-30T17:00:00"/>
    <n v="2"/>
    <x v="11"/>
    <s v="Class PT"/>
    <m/>
    <m/>
    <m/>
    <m/>
    <m/>
    <m/>
  </r>
  <r>
    <s v="DAY:"/>
    <n v="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4"/>
    <s v="Academic Prep (Student Study)"/>
    <m/>
    <m/>
    <m/>
    <m/>
    <m/>
    <m/>
  </r>
  <r>
    <s v="DAY:"/>
    <n v="1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18"/>
    <s v="Windows Foundation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18"/>
    <s v="Windows Foundations"/>
    <s v="W"/>
    <m/>
    <m/>
    <m/>
    <m/>
    <s v="Labnet"/>
  </r>
  <r>
    <s v="CR5"/>
    <d v="1899-12-30T15:30:00"/>
    <d v="1899-12-30T17:00:00"/>
    <n v="1.5"/>
    <x v="11"/>
    <s v="Class PT"/>
    <m/>
    <m/>
    <m/>
    <m/>
    <m/>
    <m/>
  </r>
  <r>
    <s v="DAY:"/>
    <n v="1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2"/>
    <s v="Windows Security and Logging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2"/>
    <s v="Windows Security and Logging"/>
    <s v="W"/>
    <m/>
    <m/>
    <m/>
    <m/>
    <s v="Labnet"/>
  </r>
  <r>
    <s v="CR5"/>
    <d v="1899-12-30T13:30:00"/>
    <d v="1899-12-30T15:00:00"/>
    <n v="1.5"/>
    <x v="23"/>
    <s v="Active Directory and User Accounts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1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3"/>
    <s v="Active Directory and User Accounts"/>
    <s v="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4"/>
    <s v="Introduction to Networking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/W"/>
    <m/>
    <m/>
    <m/>
    <m/>
    <s v="Labnet"/>
  </r>
  <r>
    <s v="CR5"/>
    <d v="1899-12-30T08:30:00"/>
    <d v="1899-12-30T11:00:00"/>
    <n v="2.5"/>
    <x v="25"/>
    <s v="Windows Hybrid Evaluation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3:30:00"/>
    <n v="1.5"/>
    <x v="26"/>
    <s v="Introduction to Network and Routing Protocols"/>
    <s v="W"/>
    <m/>
    <m/>
    <m/>
    <m/>
    <s v="NIPR (slides), Labnet"/>
  </r>
  <r>
    <s v="CR5"/>
    <d v="1899-12-30T13:30:00"/>
    <d v="1899-12-30T14:30:00"/>
    <n v="1"/>
    <x v="21"/>
    <s v="Windows Hybrid Evaluation Review/Critique"/>
    <s v="V/W"/>
    <m/>
    <m/>
    <m/>
    <m/>
    <s v="Backend Support"/>
  </r>
  <r>
    <s v="CR5"/>
    <d v="1899-12-30T14:30:00"/>
    <d v="1899-12-30T17:00:00"/>
    <n v="2.5"/>
    <x v="14"/>
    <s v="Academic Prep (Student Study)"/>
    <m/>
    <m/>
    <m/>
    <m/>
    <m/>
    <m/>
  </r>
  <r>
    <s v="DAY:"/>
    <n v="1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7"/>
    <s v="Programming with C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25"/>
    <s v="Windows Hybrid Evaluation Retest"/>
    <s v="V/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7"/>
    <s v="Programming with C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27"/>
    <s v="Programming with C"/>
    <s v="W"/>
    <m/>
    <m/>
    <m/>
    <m/>
    <s v="NIPR (slides), 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5:00:00"/>
    <n v="2.5"/>
    <x v="28"/>
    <s v="Intro to Python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1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8"/>
    <s v="Intro to Python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1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28"/>
    <s v="Intro to Python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8"/>
    <s v="Intro to Python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4"/>
    <s v="Academic Prep (Student Study)"/>
    <m/>
    <m/>
    <m/>
    <m/>
    <m/>
    <m/>
  </r>
  <r>
    <s v="DAY:"/>
    <n v="2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29"/>
    <s v=" Scripting with Powershell (Cont'd)"/>
    <s v="W"/>
    <m/>
    <m/>
    <m/>
    <m/>
    <s v="NIPR (slides), Labnet"/>
  </r>
  <r>
    <s v="CR5"/>
    <d v="1899-12-30T15:30:00"/>
    <d v="1899-12-30T17:00:00"/>
    <n v="1.5"/>
    <x v="11"/>
    <s v="Class PT"/>
    <m/>
    <m/>
    <m/>
    <m/>
    <m/>
    <m/>
  </r>
  <r>
    <s v="DAY:"/>
    <n v="2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29"/>
    <s v=" Scripting with Powershell (Cont'd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29"/>
    <s v=" Scripting with Powershell (Cont'd)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2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30:00"/>
    <n v="3"/>
    <x v="30"/>
    <s v="Programming &amp; Scripting Hybrid Evaluation"/>
    <s v="V"/>
    <m/>
    <m/>
    <m/>
    <m/>
    <s v="Labnet"/>
  </r>
  <r>
    <m/>
    <d v="1899-12-30T11:30:00"/>
    <d v="1899-12-30T12:30:00"/>
    <n v="1"/>
    <x v="2"/>
    <s v="Lunch"/>
    <m/>
    <m/>
    <m/>
    <m/>
    <m/>
    <m/>
  </r>
  <r>
    <s v="CR5"/>
    <d v="1899-12-30T12:30:00"/>
    <d v="1899-12-30T14:00:00"/>
    <n v="1.5"/>
    <x v="31"/>
    <s v="Analysis with Wireshark"/>
    <s v="W"/>
    <m/>
    <m/>
    <m/>
    <m/>
    <s v="NIPR (slides), Labnet"/>
  </r>
  <r>
    <s v="CR5"/>
    <d v="1899-12-30T14:00:00"/>
    <d v="1899-12-30T15:00:00"/>
    <n v="1"/>
    <x v="21"/>
    <s v="Programming &amp; Scripting Hybrid Evaluation Review/Critique"/>
    <s v="V/W"/>
    <m/>
    <m/>
    <m/>
    <m/>
    <s v="Labnet"/>
  </r>
  <r>
    <s v="CR5"/>
    <d v="1899-12-30T15:00:00"/>
    <d v="1899-12-30T17:00:00"/>
    <n v="2"/>
    <x v="14"/>
    <s v="Academic Prep (Student Study)"/>
    <m/>
    <m/>
    <m/>
    <m/>
    <m/>
    <m/>
  </r>
  <r>
    <s v="DAY:"/>
    <n v="2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1"/>
    <s v="Analysis with Wireshark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31"/>
    <s v="Analysis with Wireshark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2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CCV  Prep"/>
    <s v="V"/>
    <m/>
    <m/>
    <m/>
    <m/>
    <s v="Labnet"/>
  </r>
  <r>
    <s v="CR5"/>
    <d v="1899-12-30T08:00:00"/>
    <d v="1899-12-30T11:00:00"/>
    <n v="3"/>
    <x v="30"/>
    <s v="Programming &amp; Scripting Hybrid Evaluation (Retest)"/>
    <s v="V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30:00"/>
    <n v="2.5"/>
    <x v="31"/>
    <s v="Analysis with Wireshark"/>
    <s v="W"/>
    <m/>
    <m/>
    <m/>
    <m/>
    <s v="NIPR (slides), Labnet"/>
  </r>
  <r>
    <s v="CR5"/>
    <d v="1899-12-30T14:30:00"/>
    <d v="1899-12-30T17:00:00"/>
    <n v="2.5"/>
    <x v="11"/>
    <s v="Class PT"/>
    <m/>
    <m/>
    <m/>
    <m/>
    <m/>
    <m/>
  </r>
  <r>
    <s v="DAY:"/>
    <n v="2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0:00:00"/>
    <n v="2"/>
    <x v="32"/>
    <s v="Introduction to Assembly"/>
    <s v="W"/>
    <m/>
    <m/>
    <m/>
    <m/>
    <s v="NIPR (slides), Labnet"/>
  </r>
  <r>
    <s v="CR5"/>
    <d v="1899-12-30T10:00:00"/>
    <d v="1899-12-30T11:00:00"/>
    <n v="1"/>
    <x v="33"/>
    <s v="Introduction to Forensic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3"/>
    <s v="Introduction to Forensics (Cont.)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3"/>
    <s v="Introduction to Forensics (Cont.)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2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2:00:00"/>
    <n v="4"/>
    <x v="33"/>
    <s v="Introduction to Forensics (Cont.)"/>
    <s v="W"/>
    <m/>
    <m/>
    <m/>
    <m/>
    <s v="NIPR (slides), Labnet"/>
  </r>
  <r>
    <m/>
    <d v="1899-12-30T12:00:00"/>
    <d v="1899-12-30T13:00:00"/>
    <n v="1"/>
    <x v="2"/>
    <s v="Lunch"/>
    <m/>
    <m/>
    <m/>
    <m/>
    <m/>
    <m/>
  </r>
  <r>
    <s v="CR5"/>
    <d v="1899-12-30T13:00:00"/>
    <d v="1899-12-30T14:30:00"/>
    <n v="1.5"/>
    <x v="34"/>
    <s v="Windows Refresher Exercise #1"/>
    <s v="W"/>
    <m/>
    <m/>
    <m/>
    <m/>
    <s v="NIPR (slides), Labnet"/>
  </r>
  <r>
    <s v="CR5"/>
    <d v="1899-12-30T14:30:00"/>
    <d v="1899-12-30T16:00:00"/>
    <n v="1.5"/>
    <x v="35"/>
    <s v="Linux Refresher Exercise #1"/>
    <s v="W"/>
    <m/>
    <m/>
    <m/>
    <m/>
    <s v="Labnet &amp; NIPR"/>
  </r>
  <r>
    <s v="DAY:"/>
    <n v="2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3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17:00:00"/>
    <n v="9.5"/>
    <x v="36"/>
    <s v="GCFA (Advanced Computer Forensic Analysis and Incident Response) (FLEXIBLE LUNCH)"/>
    <s v="W"/>
    <m/>
    <m/>
    <m/>
    <m/>
    <s v="SANS Instructor Load w/ Cox.net and Backend Support"/>
  </r>
  <r>
    <s v="DAY:"/>
    <n v="35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6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7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1"/>
    <s v="Class PT"/>
    <m/>
    <m/>
    <m/>
    <m/>
    <m/>
    <m/>
  </r>
  <r>
    <s v="DAY:"/>
    <n v="38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8:00"/>
    <d v="1899-12-30T11:00:00"/>
    <n v="3"/>
    <x v="37"/>
    <s v="Malware Forensic Analysis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37"/>
    <s v="Malware Forensic Analysis"/>
    <s v="W"/>
    <m/>
    <m/>
    <m/>
    <m/>
    <s v="NIPR (slides), Labnet"/>
  </r>
  <r>
    <s v="CR5"/>
    <d v="1899-12-30T15:00:00"/>
    <d v="1899-12-30T17:00:00"/>
    <n v="2"/>
    <x v="14"/>
    <s v="Academic Prep (Student Study)"/>
    <m/>
    <m/>
    <m/>
    <m/>
    <m/>
    <m/>
  </r>
  <r>
    <s v="DAY:"/>
    <n v="3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"/>
    <s v="V/W"/>
    <m/>
    <m/>
    <m/>
    <m/>
    <s v="Labnet"/>
  </r>
  <r>
    <m/>
    <d v="1899-12-30T11:00:00"/>
    <d v="1899-12-30T13:00:00"/>
    <n v="2"/>
    <x v="2"/>
    <s v="Lunch"/>
    <m/>
    <m/>
    <m/>
    <m/>
    <m/>
    <m/>
  </r>
  <r>
    <s v="CR5"/>
    <d v="1899-12-30T13:00:00"/>
    <d v="1899-12-30T14:00:00"/>
    <n v="1"/>
    <x v="21"/>
    <s v="Malware Forensic Analysis ME Review/Critique"/>
    <s v="V/W"/>
    <m/>
    <m/>
    <m/>
    <m/>
    <s v="Labnet"/>
  </r>
  <r>
    <s v="CR5"/>
    <d v="1899-12-30T14:00:00"/>
    <d v="1899-12-30T17:00:00"/>
    <n v="3"/>
    <x v="14"/>
    <s v="Academic Prep (Student Study)"/>
    <m/>
    <m/>
    <m/>
    <m/>
    <m/>
    <m/>
  </r>
  <r>
    <s v="DAY:"/>
    <n v="4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00:00"/>
    <n v="3"/>
    <x v="39"/>
    <s v="Offensive Cyberspace Operations (OCO) Methodology and Tradecraft"/>
    <s v="W"/>
    <m/>
    <m/>
    <m/>
    <m/>
    <s v="NIPR (slides), 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4:00:00"/>
    <n v="2"/>
    <x v="40"/>
    <s v="Tunneling and Redirection "/>
    <s v="W"/>
    <m/>
    <m/>
    <m/>
    <m/>
    <s v="NIPR (slides), Labnet"/>
  </r>
  <r>
    <s v="CR5"/>
    <d v="1899-12-30T14:00:00"/>
    <d v="1899-12-30T17:00:00"/>
    <n v="3"/>
    <x v="14"/>
    <s v="Academic Prep (Student Study)"/>
    <m/>
    <m/>
    <m/>
    <m/>
    <m/>
    <m/>
  </r>
  <r>
    <s v="DAY:"/>
    <n v="4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Labnet"/>
  </r>
  <r>
    <s v="CR5"/>
    <d v="1899-12-30T08:30:00"/>
    <d v="1899-12-30T11:00:00"/>
    <n v="2.5"/>
    <x v="38"/>
    <s v="Malware Forensic Analysis Mission Evaluation (Retest)"/>
    <s v="V/W"/>
    <m/>
    <m/>
    <m/>
    <m/>
    <s v="Labnet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0"/>
    <s v="Tunneling and Redirection "/>
    <s v="W"/>
    <m/>
    <m/>
    <m/>
    <m/>
    <s v="NIPR (slides), Labnet"/>
  </r>
  <r>
    <s v="CR5"/>
    <d v="1899-12-30T15:00:00"/>
    <d v="1899-12-30T17:00:00"/>
    <n v="2"/>
    <x v="41"/>
    <s v="Scanning and Enumeration"/>
    <s v="W"/>
    <m/>
    <m/>
    <m/>
    <m/>
    <s v="NIPR (slides), Labnet"/>
  </r>
  <r>
    <s v="DAY:"/>
    <n v="42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9:00:00"/>
    <n v="1"/>
    <x v="41"/>
    <s v="Scanning and Enumeration"/>
    <s v="W"/>
    <m/>
    <m/>
    <m/>
    <m/>
    <s v="NIPR (slides), Labnet"/>
  </r>
  <r>
    <s v="CR5"/>
    <d v="1899-12-30T09:00:00"/>
    <d v="1899-12-30T11:00:00"/>
    <n v="2"/>
    <x v="42"/>
    <s v="Gain and Maintain Acce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2"/>
    <s v="Gain and Maintain Access"/>
    <s v="W"/>
    <m/>
    <m/>
    <m/>
    <m/>
    <s v="Labnet &amp; NIPR"/>
  </r>
  <r>
    <s v="DAY:"/>
    <s v="43A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11:30:00"/>
    <n v="3.5"/>
    <x v="42"/>
    <s v="Gain and Maintain Access (cont)"/>
    <s v="W"/>
    <m/>
    <m/>
    <m/>
    <m/>
    <s v="Labnet &amp; NIPR"/>
  </r>
  <r>
    <s v="CR5"/>
    <d v="1899-12-30T11:30:00"/>
    <d v="1899-12-30T16:30:00"/>
    <n v="5"/>
    <x v="14"/>
    <s v="Academic Prep (GCFA - Students Released)"/>
    <s v="W"/>
    <m/>
    <m/>
    <m/>
    <m/>
    <s v="Labnet &amp; NIPR"/>
  </r>
  <r>
    <s v="DAY:"/>
    <s v="43B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8:00:00"/>
    <d v="1899-12-30T08:30:00"/>
    <n v="0.5"/>
    <x v="19"/>
    <s v="CCV  Prep"/>
    <s v="V"/>
    <m/>
    <m/>
    <m/>
    <m/>
    <s v="NIPR"/>
  </r>
  <r>
    <s v="CR5"/>
    <d v="1899-12-30T08:30:00"/>
    <d v="1899-12-30T11:30:00"/>
    <n v="3"/>
    <x v="43"/>
    <s v="GCFA Certification Exam"/>
    <s v="V"/>
    <m/>
    <m/>
    <m/>
    <m/>
    <s v="NIPR (TSgt Hartwell- DOY Stand-by)"/>
  </r>
  <r>
    <s v="DAY:"/>
    <n v="44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09:00:00"/>
    <n v="1.5"/>
    <x v="42"/>
    <s v="Gain and Maintain Access (cont)"/>
    <s v="W"/>
    <m/>
    <m/>
    <m/>
    <m/>
    <s v="Labnet &amp; NIPR"/>
  </r>
  <r>
    <s v="CR5"/>
    <d v="1899-12-30T09:00:00"/>
    <d v="1899-12-30T11:00:00"/>
    <n v="2"/>
    <x v="44"/>
    <s v="Host Based Security Bypass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7:00:00"/>
    <n v="5"/>
    <x v="44"/>
    <s v="Host Based Security Bypass"/>
    <s v="W"/>
    <m/>
    <m/>
    <m/>
    <m/>
    <s v="Labnet &amp; NIPR"/>
  </r>
  <r>
    <s v="DAY:"/>
    <n v="45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5"/>
    <s v="NetWars Tournament"/>
    <s v="W"/>
    <m/>
    <m/>
    <m/>
    <m/>
    <s v="Labnet &amp; NIPR"/>
  </r>
  <r>
    <s v="CR5"/>
    <d v="1899-12-30T15:00:00"/>
    <d v="1899-12-30T17:00:00"/>
    <n v="2"/>
    <x v="14"/>
    <s v="Academic Prep (Student Study)"/>
    <m/>
    <m/>
    <m/>
    <m/>
    <m/>
    <m/>
  </r>
  <r>
    <s v="DAY:"/>
    <n v="46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1:00:00"/>
    <n v="3.5"/>
    <x v="45"/>
    <s v="NetWars Tournament (Cont'd)"/>
    <s v="W"/>
    <m/>
    <m/>
    <m/>
    <m/>
    <s v="Labnet &amp; NIPR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30:00"/>
    <n v="3.5"/>
    <x v="45"/>
    <s v="NetWars Tournament (Cont'd)"/>
    <s v="W"/>
    <m/>
    <m/>
    <m/>
    <m/>
    <s v="Labnet &amp; NIPR"/>
  </r>
  <r>
    <s v="CR5"/>
    <d v="1899-12-30T15:30:00"/>
    <d v="1899-12-30T17:00:00"/>
    <n v="1.5"/>
    <x v="11"/>
    <s v="Class PT"/>
    <m/>
    <m/>
    <m/>
    <m/>
    <m/>
    <m/>
  </r>
  <r>
    <s v="DAY:"/>
    <n v="47"/>
    <s v="$DATE"/>
    <m/>
    <x v="5"/>
    <s v="Week #0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30:00"/>
    <d v="1899-12-30T10:00:00"/>
    <n v="2.5"/>
    <x v="45"/>
    <s v="NetWars Tournament (Cont'd)"/>
    <s v="W"/>
    <m/>
    <m/>
    <m/>
    <m/>
    <s v="Labnet &amp; NIPR"/>
  </r>
  <r>
    <s v="CR5"/>
    <d v="1899-12-30T10:00:00"/>
    <d v="1899-12-30T11:00:00"/>
    <n v="1"/>
    <x v="46"/>
    <s v="Intro to Intel"/>
    <s v="W"/>
    <m/>
    <m/>
    <m/>
    <m/>
    <s v="SIPR (slides)"/>
  </r>
  <r>
    <m/>
    <d v="1899-12-30T11:00:00"/>
    <d v="1899-12-30T12:00:00"/>
    <n v="1"/>
    <x v="2"/>
    <s v="Lunch"/>
    <m/>
    <m/>
    <m/>
    <m/>
    <m/>
    <m/>
  </r>
  <r>
    <s v="CR5"/>
    <d v="1899-12-30T12:00:00"/>
    <d v="1899-12-30T15:00:00"/>
    <n v="3"/>
    <x v="46"/>
    <s v="Intro to Intel"/>
    <s v="W"/>
    <m/>
    <m/>
    <m/>
    <m/>
    <s v="SIPR (slides)"/>
  </r>
  <r>
    <s v="CR5"/>
    <d v="1899-12-30T15:00:00"/>
    <d v="1899-12-30T17:00:00"/>
    <n v="2"/>
    <x v="14"/>
    <s v="Academic Prep (Student Study)"/>
    <m/>
    <m/>
    <m/>
    <m/>
    <m/>
    <m/>
  </r>
  <r>
    <s v="DAY:"/>
    <n v="48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\W"/>
    <m/>
    <m/>
    <m/>
    <m/>
    <s v="Labnet &amp; NIPR"/>
  </r>
  <r>
    <s v="CR5"/>
    <d v="1899-12-30T08:00:00"/>
    <d v="1899-12-30T12:00:00"/>
    <n v="4"/>
    <x v="47"/>
    <s v="NetWars Tournament ME"/>
    <s v="V/W"/>
    <m/>
    <m/>
    <m/>
    <m/>
    <s v="Labnet &amp; NIPR"/>
  </r>
  <r>
    <m/>
    <d v="1899-12-30T12:00:00"/>
    <d v="1899-12-30T13:30:00"/>
    <n v="1.5"/>
    <x v="2"/>
    <s v="Lunch"/>
    <m/>
    <m/>
    <m/>
    <m/>
    <m/>
    <m/>
  </r>
  <r>
    <s v="CR5"/>
    <d v="1899-12-30T13:30:00"/>
    <d v="1899-12-30T14:30:00"/>
    <n v="1"/>
    <x v="21"/>
    <s v="NetWars ME  Review/Critique"/>
    <s v="V/W"/>
    <m/>
    <m/>
    <m/>
    <m/>
    <s v="Labnet &amp; NIPR"/>
  </r>
  <r>
    <s v="CR5"/>
    <d v="1899-12-30T14:30:00"/>
    <d v="1899-12-30T17:00:00"/>
    <n v="2.5"/>
    <x v="14"/>
    <s v="Academic Prep (Student Study)"/>
    <m/>
    <m/>
    <m/>
    <m/>
    <m/>
    <m/>
  </r>
  <r>
    <s v="DAY:"/>
    <n v="49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s v="07:30"/>
    <d v="1899-12-30T08:00:00"/>
    <n v="0.5"/>
    <x v="19"/>
    <s v=" CCV/Technical Prep"/>
    <s v="V/W"/>
    <m/>
    <m/>
    <m/>
    <m/>
    <s v="Labnet &amp; NIPR"/>
  </r>
  <r>
    <s v="CR5"/>
    <d v="1899-12-30T08:00:00"/>
    <d v="1899-12-30T12:00:00"/>
    <n v="4"/>
    <x v="47"/>
    <s v="NetWars Tournament ME (Retest)"/>
    <s v="V/W"/>
    <m/>
    <m/>
    <m/>
    <m/>
    <s v="Labnet &amp; NIPR"/>
  </r>
  <r>
    <m/>
    <d v="1899-12-30T12:00:00"/>
    <d v="1899-12-30T14:30:00"/>
    <n v="2.5"/>
    <x v="2"/>
    <s v="Lunch (OCO Setup)"/>
    <s v="Y"/>
    <m/>
    <m/>
    <m/>
    <m/>
    <s v="DOY Resources"/>
  </r>
  <r>
    <s v="CR5"/>
    <d v="1899-12-30T14:30:00"/>
    <d v="1899-12-30T16:00:00"/>
    <n v="1.5"/>
    <x v="48"/>
    <s v="Debriefing Process"/>
    <s v="W"/>
    <m/>
    <m/>
    <m/>
    <m/>
    <s v="SIPR (slides)"/>
  </r>
  <r>
    <s v="DAY:"/>
    <n v="50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4:30:00"/>
    <n v="7.5"/>
    <x v="49"/>
    <s v="Tactical Mission Analysis and Planning Training Mission (WORKING LUNCH)"/>
    <s v="W"/>
    <m/>
    <m/>
    <m/>
    <m/>
    <s v="SIPR (slides)"/>
  </r>
  <r>
    <s v="CR5"/>
    <d v="1899-12-30T14:30:00"/>
    <d v="1899-12-30T17:00:00"/>
    <n v="2.5"/>
    <x v="50"/>
    <s v="OCO Practical Exercise"/>
    <s v="W"/>
    <m/>
    <m/>
    <m/>
    <m/>
    <s v="NIPR, JWICS, OCO Exercise Environment"/>
  </r>
  <r>
    <s v="DAY:"/>
    <n v="51"/>
    <s v="$DATE"/>
    <m/>
    <x v="5"/>
    <s v="Week #"/>
    <m/>
    <s v="Current as of: $DATE"/>
    <m/>
    <m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7:00:00"/>
    <n v="10"/>
    <x v="50"/>
    <s v="OCO Practical Exercise (WORKING LUNCH)"/>
    <s v="W"/>
    <m/>
    <m/>
    <m/>
    <m/>
    <s v="NIPR, JWICS, OCO Exercise Environment"/>
  </r>
  <r>
    <s v="DAY:"/>
    <n v="52"/>
    <s v="$DATE"/>
    <m/>
    <x v="5"/>
    <s v="Week #"/>
    <m/>
    <s v="Current as of: $DATE"/>
    <m/>
    <s v=""/>
    <m/>
    <m/>
  </r>
  <r>
    <s v="Location"/>
    <s v="Start"/>
    <s v="Finish"/>
    <s v="Duration"/>
    <x v="6"/>
    <s v="Lesson Title"/>
    <s v="Flt"/>
    <s v="Primary Instructor"/>
    <s v="Eval"/>
    <s v="Support Instructor"/>
    <s v="Secondary"/>
    <s v="DOY Resources"/>
  </r>
  <r>
    <s v="CR5"/>
    <d v="1899-12-30T07:00:00"/>
    <d v="1899-12-30T13:30:00"/>
    <n v="6.5"/>
    <x v="50"/>
    <s v="OCO Practical Exercise (WORKING LUNCH)"/>
    <s v="W"/>
    <m/>
    <m/>
    <m/>
    <m/>
    <s v="NIPR, JWICS, OCO Exercise Environment"/>
  </r>
  <r>
    <s v="CR5"/>
    <d v="1899-12-30T13:30:00"/>
    <d v="1899-12-30T14:30:00"/>
    <n v="1"/>
    <x v="51"/>
    <s v="Classroom Cleanup / Critiques"/>
    <s v="W"/>
    <m/>
    <m/>
    <m/>
    <m/>
    <s v="Labnet"/>
  </r>
  <r>
    <s v="CR5"/>
    <d v="1899-12-30T14:30:00"/>
    <d v="1899-12-30T15:00:00"/>
    <n v="0.5"/>
    <x v="19"/>
    <s v="CCV  Prep"/>
    <s v="V"/>
    <m/>
    <m/>
    <m/>
    <m/>
    <s v="NIPR (slides)"/>
  </r>
  <r>
    <s v="CR5"/>
    <d v="1899-12-30T15:00:00"/>
    <d v="1899-12-30T16:00:00"/>
    <n v="1"/>
    <x v="4"/>
    <s v="Knowledge Assessment Test (QM)"/>
    <s v="V"/>
    <m/>
    <m/>
    <m/>
    <m/>
    <s v="NIPR (slides)"/>
  </r>
  <r>
    <s v="CR5"/>
    <d v="1899-12-30T16:00:00"/>
    <d v="1899-12-30T16:30:00"/>
    <n v="0.5"/>
    <x v="51"/>
    <s v="CWO Graduation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6:C30" firstHeaderRow="0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6">
        <item x="30"/>
        <item x="11"/>
        <item h="1" x="0"/>
        <item x="29"/>
        <item h="1" x="4"/>
        <item x="27"/>
        <item h="1" x="7"/>
        <item h="1" x="1"/>
        <item h="1" m="1" x="32"/>
        <item x="23"/>
        <item x="3"/>
        <item x="16"/>
        <item x="10"/>
        <item x="15"/>
        <item h="1" m="1" x="33"/>
        <item h="1" m="1" x="34"/>
        <item x="12"/>
        <item x="25"/>
        <item x="26"/>
        <item x="24"/>
        <item x="13"/>
        <item x="8"/>
        <item h="1" x="2"/>
        <item x="21"/>
        <item x="9"/>
        <item x="17"/>
        <item x="19"/>
        <item x="20"/>
        <item x="28"/>
        <item x="5"/>
        <item x="18"/>
        <item x="22"/>
        <item h="1" x="31"/>
        <item h="1" x="6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 defaultSubtotal="0"/>
    <pivotField showAll="0"/>
  </pivotFields>
  <rowFields count="1">
    <field x="7"/>
  </rowFields>
  <rowItems count="24">
    <i>
      <x v="13"/>
    </i>
    <i>
      <x v="1"/>
    </i>
    <i>
      <x v="5"/>
    </i>
    <i>
      <x v="29"/>
    </i>
    <i>
      <x/>
    </i>
    <i>
      <x v="17"/>
    </i>
    <i>
      <x v="20"/>
    </i>
    <i>
      <x v="26"/>
    </i>
    <i>
      <x v="23"/>
    </i>
    <i>
      <x v="27"/>
    </i>
    <i>
      <x v="9"/>
    </i>
    <i>
      <x v="25"/>
    </i>
    <i>
      <x v="11"/>
    </i>
    <i>
      <x v="28"/>
    </i>
    <i>
      <x v="19"/>
    </i>
    <i>
      <x v="3"/>
    </i>
    <i>
      <x v="30"/>
    </i>
    <i>
      <x v="16"/>
    </i>
    <i>
      <x v="31"/>
    </i>
    <i>
      <x v="24"/>
    </i>
    <i>
      <x v="10"/>
    </i>
    <i>
      <x v="21"/>
    </i>
    <i>
      <x v="18"/>
    </i>
    <i>
      <x v="12"/>
    </i>
  </rowItems>
  <colFields count="1">
    <field x="-2"/>
  </colFields>
  <colItems count="2">
    <i>
      <x/>
    </i>
    <i i="1">
      <x v="1"/>
    </i>
  </colItems>
  <dataFields count="2">
    <dataField name="Hours" fld="3" baseField="7" baseItem="0"/>
    <dataField name="Percentage" fld="3" showDataAs="percentOfTotal" baseField="7" baseItem="1" numFmtId="10"/>
  </dataFields>
  <formats count="2">
    <format dxfId="1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4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Tracker">
  <location ref="E1:F46" firstHeaderRow="1" firstDataRow="1" firstDataCol="1"/>
  <pivotFields count="7">
    <pivotField axis="axisRow" showAll="0" sortType="ascending" defaultSubtotal="0">
      <items count="56">
        <item x="2"/>
        <item x="3"/>
        <item x="1"/>
        <item x="4"/>
        <item x="6"/>
        <item x="7"/>
        <item x="8"/>
        <item x="9"/>
        <item x="10"/>
        <item x="11"/>
        <item x="21"/>
        <item x="22"/>
        <item x="23"/>
        <item x="37"/>
        <item x="38"/>
        <item x="39"/>
        <item x="40"/>
        <item x="41"/>
        <item x="30"/>
        <item x="31"/>
        <item x="32"/>
        <item x="33"/>
        <item x="34"/>
        <item x="35"/>
        <item x="18"/>
        <item x="19"/>
        <item x="25"/>
        <item x="13"/>
        <item x="14"/>
        <item x="15"/>
        <item x="16"/>
        <item x="27"/>
        <item x="28"/>
        <item x="43"/>
        <item x="47"/>
        <item x="54"/>
        <item x="55"/>
        <item x="44"/>
        <item x="45"/>
        <item x="48"/>
        <item x="49"/>
        <item x="51"/>
        <item x="52"/>
        <item x="50"/>
        <item x="53"/>
        <item h="1" x="0"/>
        <item h="1" x="5"/>
        <item h="1" x="46"/>
        <item h="1" x="12"/>
        <item h="1" x="17"/>
        <item h="1" x="20"/>
        <item h="1" x="24"/>
        <item h="1" x="26"/>
        <item h="1" x="29"/>
        <item h="1" x="36"/>
        <item h="1" x="4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Sum of G" fld="6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Schedule">
  <location ref="A1:B48" firstHeaderRow="1" firstDataRow="1" firstDataCol="1"/>
  <pivotFields count="12">
    <pivotField showAll="0"/>
    <pivotField showAll="0"/>
    <pivotField showAll="0"/>
    <pivotField dataField="1" showAll="0"/>
    <pivotField axis="axisRow" showAll="0" sortType="ascending">
      <items count="60">
        <item h="1" x="1"/>
        <item x="9"/>
        <item x="22"/>
        <item x="23"/>
        <item x="18"/>
        <item x="34"/>
        <item x="12"/>
        <item x="13"/>
        <item x="15"/>
        <item x="16"/>
        <item x="17"/>
        <item x="35"/>
        <item x="36"/>
        <item x="45"/>
        <item x="7"/>
        <item x="8"/>
        <item x="10"/>
        <item x="49"/>
        <item x="46"/>
        <item x="48"/>
        <item x="39"/>
        <item x="40"/>
        <item x="41"/>
        <item x="42"/>
        <item x="44"/>
        <item x="50"/>
        <item x="24"/>
        <item x="26"/>
        <item x="31"/>
        <item x="32"/>
        <item x="27"/>
        <item x="28"/>
        <item x="29"/>
        <item x="33"/>
        <item x="37"/>
        <item h="1" m="1" x="55"/>
        <item x="0"/>
        <item h="1" x="3"/>
        <item x="4"/>
        <item h="1" m="1" x="57"/>
        <item x="21"/>
        <item m="1" x="58"/>
        <item x="19"/>
        <item x="14"/>
        <item x="11"/>
        <item x="25"/>
        <item x="20"/>
        <item x="43"/>
        <item h="1" m="1" x="52"/>
        <item x="38"/>
        <item h="1" m="1" x="56"/>
        <item x="30"/>
        <item h="1" m="1" x="54"/>
        <item x="47"/>
        <item h="1" m="1" x="53"/>
        <item x="51"/>
        <item h="1" x="6"/>
        <item h="1" x="2"/>
        <item h="1" x="5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</pivotFields>
  <rowFields count="1">
    <field x="4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8"/>
    </i>
    <i>
      <x v="40"/>
    </i>
    <i>
      <x v="42"/>
    </i>
    <i>
      <x v="43"/>
    </i>
    <i>
      <x v="44"/>
    </i>
    <i>
      <x v="45"/>
    </i>
    <i>
      <x v="46"/>
    </i>
    <i>
      <x v="47"/>
    </i>
    <i>
      <x v="49"/>
    </i>
    <i>
      <x v="51"/>
    </i>
    <i>
      <x v="53"/>
    </i>
    <i>
      <x v="55"/>
    </i>
  </rowItems>
  <colItems count="1">
    <i/>
  </colItems>
  <dataFields count="1">
    <dataField name="Schedule" fld="3" baseField="4" baseItem="0"/>
  </dataFields>
  <formats count="1">
    <format dxfId="102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803B884-464C-4FC6-8A2C-ED693710F176}" diskRevisions="1" revisionId="73" version="14">
  <header guid="{DE899409-A2F9-48A2-BEA3-D1C5A6BB13EB}" dateTime="2020-03-31T07:05:35" maxSheetId="6" userName="ZINSKI, JONATHAN T SSgt USAF ACC 39 IOS/DOW" r:id="rId1">
    <sheetIdMap count="5">
      <sheetId val="1"/>
      <sheetId val="2"/>
      <sheetId val="3"/>
      <sheetId val="4"/>
      <sheetId val="5"/>
    </sheetIdMap>
  </header>
  <header guid="{57DE6D9A-05D4-4A33-AAF7-FB6F0BFAF904}" dateTime="2020-04-03T15:14:01" maxSheetId="6" userName="ZINSKI, JONATHAN T SSgt USAF ACC 39 IOS/DOW" r:id="rId2" minRId="1" maxRId="11">
    <sheetIdMap count="5">
      <sheetId val="1"/>
      <sheetId val="2"/>
      <sheetId val="3"/>
      <sheetId val="4"/>
      <sheetId val="5"/>
    </sheetIdMap>
  </header>
  <header guid="{BFDFB420-9F2D-4998-AEC5-0D74A3CCDBE7}" dateTime="2020-04-03T15:20:08" maxSheetId="6" userName="ZINSKI, JONATHAN T SSgt USAF ACC 39 IOS/DOW" r:id="rId3" minRId="15" maxRId="18">
    <sheetIdMap count="5">
      <sheetId val="1"/>
      <sheetId val="2"/>
      <sheetId val="3"/>
      <sheetId val="4"/>
      <sheetId val="5"/>
    </sheetIdMap>
  </header>
  <header guid="{797B0EF0-2871-4467-B80F-BE9DD2AA0F9D}" dateTime="2020-04-03T15:23:14" maxSheetId="6" userName="ZINSKI, JONATHAN T SSgt USAF ACC 39 IOS/DOW" r:id="rId4" minRId="19" maxRId="22">
    <sheetIdMap count="5">
      <sheetId val="1"/>
      <sheetId val="2"/>
      <sheetId val="3"/>
      <sheetId val="4"/>
      <sheetId val="5"/>
    </sheetIdMap>
  </header>
  <header guid="{1D7966EB-DC88-424A-B70D-2266E1AD5EC1}" dateTime="2020-04-08T07:20:56" maxSheetId="6" userName="ZINSKI, JONATHAN T SSgt USAF ACC 39 IOS/DOW" r:id="rId5" minRId="23" maxRId="24">
    <sheetIdMap count="5">
      <sheetId val="1"/>
      <sheetId val="2"/>
      <sheetId val="3"/>
      <sheetId val="4"/>
      <sheetId val="5"/>
    </sheetIdMap>
  </header>
  <header guid="{C5C5DF5A-6FAF-4C35-85B1-70449E420E3C}" dateTime="2020-04-08T11:41:10" maxSheetId="6" userName="ZINSKI, JONATHAN T SSgt USAF ACC 39 IOS/DOW" r:id="rId6" minRId="28" maxRId="32">
    <sheetIdMap count="5">
      <sheetId val="1"/>
      <sheetId val="2"/>
      <sheetId val="3"/>
      <sheetId val="4"/>
      <sheetId val="5"/>
    </sheetIdMap>
  </header>
  <header guid="{023EA4DB-5375-4267-B329-36BBBC25AAA4}" dateTime="2020-04-08T11:41:29" maxSheetId="6" userName="ZINSKI, JONATHAN T SSgt USAF ACC 39 IOS/DOW" r:id="rId7" minRId="33">
    <sheetIdMap count="5">
      <sheetId val="1"/>
      <sheetId val="2"/>
      <sheetId val="3"/>
      <sheetId val="4"/>
      <sheetId val="5"/>
    </sheetIdMap>
  </header>
  <header guid="{5020628D-9A5B-4516-9152-3652E7010829}" dateTime="2020-04-08T11:42:04" maxSheetId="6" userName="ZINSKI, JONATHAN T SSgt USAF ACC 39 IOS/DOW" r:id="rId8" minRId="34" maxRId="35">
    <sheetIdMap count="5">
      <sheetId val="1"/>
      <sheetId val="2"/>
      <sheetId val="3"/>
      <sheetId val="4"/>
      <sheetId val="5"/>
    </sheetIdMap>
  </header>
  <header guid="{B42095D0-D23D-4818-A238-2DCF314A42DD}" dateTime="2020-04-08T12:44:24" maxSheetId="6" userName="ZINSKI, JONATHAN T SSgt USAF ACC 39 IOS/DOW" r:id="rId9" minRId="36" maxRId="37">
    <sheetIdMap count="5">
      <sheetId val="1"/>
      <sheetId val="2"/>
      <sheetId val="3"/>
      <sheetId val="4"/>
      <sheetId val="5"/>
    </sheetIdMap>
  </header>
  <header guid="{B7A0933D-FF47-4539-952E-71C6BDC6D8C0}" dateTime="2020-04-08T12:54:02" maxSheetId="6" userName="ZINSKI, JONATHAN T SSgt USAF ACC 39 IOS/DOW" r:id="rId10" minRId="38" maxRId="44">
    <sheetIdMap count="5">
      <sheetId val="1"/>
      <sheetId val="2"/>
      <sheetId val="3"/>
      <sheetId val="4"/>
      <sheetId val="5"/>
    </sheetIdMap>
  </header>
  <header guid="{698F0070-979F-4DF9-BFE0-B8A11B864836}" dateTime="2020-04-09T07:10:05" maxSheetId="6" userName="ZINSKI, JONATHAN T SSgt USAF ACC 39 IOS/DOW" r:id="rId11" minRId="48" maxRId="63">
    <sheetIdMap count="5">
      <sheetId val="1"/>
      <sheetId val="2"/>
      <sheetId val="3"/>
      <sheetId val="4"/>
      <sheetId val="5"/>
    </sheetIdMap>
  </header>
  <header guid="{D8628B52-B34B-42C4-B35B-2A4F37AB4695}" dateTime="2020-04-09T07:11:03" maxSheetId="6" userName="ZINSKI, JONATHAN T SSgt USAF ACC 39 IOS/DOW" r:id="rId12" minRId="67" maxRId="68">
    <sheetIdMap count="5">
      <sheetId val="1"/>
      <sheetId val="2"/>
      <sheetId val="3"/>
      <sheetId val="4"/>
      <sheetId val="5"/>
    </sheetIdMap>
  </header>
  <header guid="{FBB544F0-8EFC-48FA-9B64-8237792CFE19}" dateTime="2020-04-09T07:11:11" maxSheetId="6" userName="ZINSKI, JONATHAN T SSgt USAF ACC 39 IOS/DOW" r:id="rId13" minRId="69">
    <sheetIdMap count="5">
      <sheetId val="1"/>
      <sheetId val="2"/>
      <sheetId val="3"/>
      <sheetId val="4"/>
      <sheetId val="5"/>
    </sheetIdMap>
  </header>
  <header guid="{C803B884-464C-4FC6-8A2C-ED693710F176}" dateTime="2020-04-09T13:35:48" maxSheetId="6" userName="Michael Ralph" r:id="rId14" minRId="7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H2" t="inlineStr">
      <is>
        <t>CAO: 24 Mar 20</t>
      </is>
    </oc>
    <nc r="H2" t="inlineStr">
      <is>
        <t>CAO: 8 Apr 20</t>
      </is>
    </nc>
  </rcc>
  <rcc rId="39" sId="1">
    <oc r="H43" t="inlineStr">
      <is>
        <t>CAO: 24 Mar 20</t>
      </is>
    </oc>
    <nc r="H43" t="inlineStr">
      <is>
        <t>CAO: 8 Apr 20</t>
      </is>
    </nc>
  </rcc>
  <rcc rId="40" sId="1">
    <oc r="H66" t="inlineStr">
      <is>
        <t>CAO: 24 Mar 20</t>
      </is>
    </oc>
    <nc r="H66" t="inlineStr">
      <is>
        <t>CAO: 8 Apr 20</t>
      </is>
    </nc>
  </rcc>
  <rcc rId="41" sId="1">
    <oc r="H89" t="inlineStr">
      <is>
        <t>CAO: 24 Mar 20</t>
      </is>
    </oc>
    <nc r="H89" t="inlineStr">
      <is>
        <t>CAO: 8 Apr 20</t>
      </is>
    </nc>
  </rcc>
  <rcc rId="42" sId="1">
    <oc r="H118" t="inlineStr">
      <is>
        <t>CAO: 24 Mar 20</t>
      </is>
    </oc>
    <nc r="H118" t="inlineStr">
      <is>
        <t>CAO: 8 Apr 20</t>
      </is>
    </nc>
  </rcc>
  <rcc rId="43" sId="1">
    <oc r="H142" t="inlineStr">
      <is>
        <t>CAO: 24 Mar 20</t>
      </is>
    </oc>
    <nc r="H142" t="inlineStr">
      <is>
        <t>CAO: 8 Apr 20</t>
      </is>
    </nc>
  </rcc>
  <rcc rId="44" sId="1">
    <oc r="H162" t="inlineStr">
      <is>
        <t>CAO: 24 Mar 20</t>
      </is>
    </oc>
    <nc r="H162" t="inlineStr">
      <is>
        <t>CAO: 8 Apr 20</t>
      </is>
    </nc>
  </rcc>
  <rcv guid="{CDB50ADF-FE3A-4392-93C1-32D4B8840F9D}" action="delete"/>
  <rdn rId="0" localSheetId="1" customView="1" name="Z_CDB50ADF_FE3A_4392_93C1_32D4B8840F9D_.wvu.PrintArea" hidden="1" oldHidden="1">
    <formula>'Tab 1 - Course Director'!$A$1:$P$178</formula>
    <oldFormula>'Tab 1 - Course Director'!$A$1:$P$178</oldFormula>
  </rdn>
  <rdn rId="0" localSheetId="4" customView="1" name="Z_CDB50ADF_FE3A_4392_93C1_32D4B8840F9D_.wvu.PrintArea" hidden="1" oldHidden="1">
    <formula>'Tab 4 - Course Tracker'!$A$1:$AB$58</formula>
    <oldFormula>'Tab 4 - Course Tracker'!$A$1:$AB$58</oldFormula>
  </rdn>
  <rdn rId="0" localSheetId="4" customView="1" name="Z_CDB50ADF_FE3A_4392_93C1_32D4B8840F9D_.wvu.PrintTitles" hidden="1" oldHidden="1">
    <formula>'Tab 4 - Course Tracker'!$1:$1</formula>
    <oldFormula>'Tab 4 - Course Tracker'!$1:$1</oldFormula>
  </rdn>
  <rcv guid="{CDB50ADF-FE3A-4392-93C1-32D4B8840F9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1" ref="A132:XFD132" action="insertRow">
    <undo index="0" exp="area" ref3D="1" dr="$F$1:$F$1048576" dn="LESSON"/>
    <undo index="0" exp="area" ref3D="1" dr="$D$1:$D$1048576" dn="DURATION"/>
    <undo index="0" exp="area" ref3D="1" dr="$L$1:$L$1048576" dn="SUPPORT"/>
    <undo index="0" exp="area" ref3D="1" dr="$H$1:$H$1048576" dn="PRIMARY"/>
  </rrc>
  <rm rId="49" sheetId="1" source="A139:XFD139" destination="A132:XFD132" sourceSheetId="1">
    <rfmt sheetId="1" xfDxf="1" sqref="A132:XFD132" start="0" length="0">
      <dxf>
        <font>
          <sz val="12"/>
        </font>
      </dxf>
    </rfmt>
    <rfmt sheetId="1" sqref="A132" start="0" length="0">
      <dxf>
        <font>
          <sz val="12"/>
          <color auto="1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B132" start="0" length="0">
      <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32" start="0" length="0">
      <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32" start="0" length="0">
      <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2" start="0" length="0">
      <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F132" start="0" length="0">
      <dxf>
        <font>
          <b/>
          <sz val="12"/>
          <color theme="1"/>
          <name val="Arial"/>
          <scheme val="none"/>
        </font>
        <fill>
          <patternFill patternType="solid">
            <bgColor rgb="FFFFFF0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G132" start="0" length="0">
      <dxf>
        <font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2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2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J132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2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2" start="0" length="0">
      <dxf>
        <font>
          <sz val="12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2" start="0" length="0">
      <dxf>
        <font>
          <sz val="12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N132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2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32" start="0" length="0">
      <dxf>
        <font>
          <b/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R132" start="0" length="0">
      <dxf>
        <font>
          <sz val="10"/>
        </font>
        <alignment horizontal="center" vertical="top" readingOrder="0"/>
      </dxf>
    </rfmt>
    <rfmt sheetId="1" sqref="S132" start="0" length="0">
      <dxf>
        <font>
          <sz val="10"/>
        </font>
        <alignment horizontal="center" vertical="top" readingOrder="0"/>
      </dxf>
    </rfmt>
    <rfmt sheetId="1" sqref="T132" start="0" length="0">
      <dxf>
        <font>
          <sz val="10"/>
        </font>
        <alignment horizontal="center" vertical="top" readingOrder="0"/>
      </dxf>
    </rfmt>
    <rfmt sheetId="1" sqref="U132" start="0" length="0">
      <dxf>
        <font>
          <sz val="10"/>
        </font>
        <alignment horizontal="center" vertical="top" readingOrder="0"/>
      </dxf>
    </rfmt>
    <rfmt sheetId="1" sqref="V132" start="0" length="0">
      <dxf>
        <font>
          <sz val="10"/>
        </font>
        <alignment horizontal="center" vertical="top" readingOrder="0"/>
      </dxf>
    </rfmt>
    <rfmt sheetId="1" sqref="W132" start="0" length="0">
      <dxf>
        <font>
          <sz val="10"/>
        </font>
        <alignment horizontal="center" vertical="top" readingOrder="0"/>
      </dxf>
    </rfmt>
    <rfmt sheetId="1" sqref="X132" start="0" length="0">
      <dxf>
        <font>
          <sz val="10"/>
        </font>
        <alignment horizontal="center" vertical="top" readingOrder="0"/>
      </dxf>
    </rfmt>
    <rfmt sheetId="1" sqref="Y132" start="0" length="0">
      <dxf>
        <font>
          <sz val="10"/>
        </font>
        <alignment horizontal="center" vertical="top" readingOrder="0"/>
      </dxf>
    </rfmt>
    <rfmt sheetId="1" sqref="Z132" start="0" length="0">
      <dxf>
        <font>
          <sz val="10"/>
        </font>
        <alignment horizontal="center" vertical="top" readingOrder="0"/>
      </dxf>
    </rfmt>
    <rfmt sheetId="1" sqref="AA132" start="0" length="0">
      <dxf>
        <font>
          <sz val="10"/>
        </font>
        <alignment horizontal="center" vertical="top" readingOrder="0"/>
      </dxf>
    </rfmt>
    <rfmt sheetId="1" sqref="AB132" start="0" length="0">
      <dxf>
        <font>
          <sz val="10"/>
        </font>
        <alignment horizontal="center" vertical="top" readingOrder="0"/>
      </dxf>
    </rfmt>
    <rfmt sheetId="1" sqref="AC132" start="0" length="0">
      <dxf>
        <font>
          <sz val="10"/>
        </font>
        <alignment horizontal="center" vertical="top" readingOrder="0"/>
      </dxf>
    </rfmt>
    <rfmt sheetId="1" sqref="AD132" start="0" length="0">
      <dxf>
        <font>
          <sz val="10"/>
        </font>
        <alignment horizontal="center" vertical="top" readingOrder="0"/>
      </dxf>
    </rfmt>
    <rfmt sheetId="1" sqref="AE132" start="0" length="0">
      <dxf>
        <font>
          <sz val="10"/>
        </font>
        <alignment horizontal="center" vertical="top" readingOrder="0"/>
      </dxf>
    </rfmt>
    <rfmt sheetId="1" sqref="AF132" start="0" length="0">
      <dxf>
        <font>
          <sz val="10"/>
        </font>
        <alignment horizontal="center" vertical="top" readingOrder="0"/>
      </dxf>
    </rfmt>
    <rfmt sheetId="1" sqref="AG132" start="0" length="0">
      <dxf>
        <font>
          <sz val="10"/>
        </font>
        <alignment horizontal="center" vertical="top" readingOrder="0"/>
      </dxf>
    </rfmt>
    <rfmt sheetId="1" sqref="AH132" start="0" length="0">
      <dxf>
        <font>
          <sz val="10"/>
        </font>
        <alignment horizontal="center" vertical="top" readingOrder="0"/>
      </dxf>
    </rfmt>
    <rfmt sheetId="1" sqref="AI132" start="0" length="0">
      <dxf>
        <font>
          <sz val="10"/>
        </font>
        <alignment horizontal="center" vertical="top" readingOrder="0"/>
      </dxf>
    </rfmt>
    <rfmt sheetId="1" sqref="AJ132" start="0" length="0">
      <dxf>
        <font>
          <sz val="10"/>
        </font>
        <alignment horizontal="center" vertical="top" readingOrder="0"/>
      </dxf>
    </rfmt>
    <rfmt sheetId="1" sqref="AK132" start="0" length="0">
      <dxf>
        <font>
          <sz val="10"/>
        </font>
        <alignment horizontal="center" vertical="top" readingOrder="0"/>
      </dxf>
    </rfmt>
    <rfmt sheetId="1" sqref="AL132" start="0" length="0">
      <dxf>
        <font>
          <sz val="10"/>
        </font>
        <alignment horizontal="center" vertical="top" readingOrder="0"/>
      </dxf>
    </rfmt>
    <rfmt sheetId="1" sqref="AM132" start="0" length="0">
      <dxf>
        <font>
          <sz val="10"/>
        </font>
        <alignment horizontal="center" vertical="top" readingOrder="0"/>
      </dxf>
    </rfmt>
    <rfmt sheetId="1" sqref="AN132" start="0" length="0">
      <dxf>
        <font>
          <sz val="10"/>
        </font>
        <alignment horizontal="center" vertical="top" readingOrder="0"/>
      </dxf>
    </rfmt>
    <rfmt sheetId="1" sqref="AO132" start="0" length="0">
      <dxf>
        <font>
          <sz val="10"/>
        </font>
        <alignment horizontal="center" vertical="top" readingOrder="0"/>
      </dxf>
    </rfmt>
    <rfmt sheetId="1" sqref="AP132" start="0" length="0">
      <dxf>
        <font>
          <sz val="10"/>
        </font>
        <alignment horizontal="center" vertical="top" readingOrder="0"/>
      </dxf>
    </rfmt>
    <rfmt sheetId="1" sqref="AQ132" start="0" length="0">
      <dxf/>
    </rfmt>
  </rm>
  <rrc rId="50" sId="1" ref="A139:XFD139" action="deleteRow">
    <undo index="0" exp="area" ref3D="1" dr="$F$1:$F$1048576" dn="LESSON"/>
    <undo index="0" exp="area" ref3D="1" dr="$D$1:$D$1048576" dn="DURATION"/>
    <undo index="0" exp="area" ref3D="1" dr="$L$1:$L$1048576" dn="SUPPORT"/>
    <undo index="0" exp="area" ref3D="1" dr="$H$1:$H$1048576" dn="PRIMARY"/>
    <rfmt sheetId="1" xfDxf="1" sqref="A139:XFD139" start="0" length="0">
      <dxf>
        <font>
          <sz val="12"/>
        </font>
      </dxf>
    </rfmt>
    <rfmt sheetId="1" sqref="B139" start="0" length="0">
      <dxf>
        <numFmt numFmtId="166" formatCode="h:mm;@"/>
      </dxf>
    </rfmt>
    <rfmt sheetId="1" sqref="C139" start="0" length="0">
      <dxf>
        <numFmt numFmtId="166" formatCode="h:mm;@"/>
      </dxf>
    </rfmt>
    <rfmt sheetId="1" sqref="D139" start="0" length="0">
      <dxf>
        <numFmt numFmtId="2" formatCode="0.00"/>
      </dxf>
    </rfmt>
    <rfmt sheetId="1" sqref="F139" start="0" length="0">
      <dxf>
        <alignment vertical="top" wrapText="1" readingOrder="0"/>
      </dxf>
    </rfmt>
    <rfmt sheetId="1" sqref="M139" start="0" length="0">
      <dxf>
        <alignment vertical="top" wrapText="1" readingOrder="0"/>
      </dxf>
    </rfmt>
    <rfmt sheetId="1" sqref="Q139" start="0" length="0">
      <dxf>
        <font>
          <sz val="10"/>
        </font>
      </dxf>
    </rfmt>
    <rfmt sheetId="1" sqref="R139" start="0" length="0">
      <dxf>
        <font>
          <sz val="10"/>
        </font>
      </dxf>
    </rfmt>
    <rfmt sheetId="1" sqref="S139" start="0" length="0">
      <dxf>
        <font>
          <sz val="10"/>
        </font>
      </dxf>
    </rfmt>
    <rfmt sheetId="1" sqref="T139" start="0" length="0">
      <dxf>
        <font>
          <sz val="10"/>
        </font>
      </dxf>
    </rfmt>
    <rfmt sheetId="1" sqref="U139" start="0" length="0">
      <dxf>
        <font>
          <sz val="10"/>
        </font>
      </dxf>
    </rfmt>
    <rfmt sheetId="1" sqref="V139" start="0" length="0">
      <dxf>
        <font>
          <sz val="10"/>
        </font>
      </dxf>
    </rfmt>
    <rfmt sheetId="1" sqref="W139" start="0" length="0">
      <dxf>
        <font>
          <sz val="10"/>
        </font>
      </dxf>
    </rfmt>
    <rfmt sheetId="1" sqref="X139" start="0" length="0">
      <dxf>
        <font>
          <sz val="10"/>
        </font>
      </dxf>
    </rfmt>
    <rfmt sheetId="1" sqref="Y139" start="0" length="0">
      <dxf>
        <font>
          <sz val="10"/>
        </font>
      </dxf>
    </rfmt>
    <rfmt sheetId="1" sqref="Z139" start="0" length="0">
      <dxf>
        <font>
          <sz val="10"/>
        </font>
      </dxf>
    </rfmt>
    <rfmt sheetId="1" sqref="AA139" start="0" length="0">
      <dxf>
        <font>
          <sz val="10"/>
        </font>
      </dxf>
    </rfmt>
  </rrc>
  <rrc rId="51" sId="1" ref="A133:XFD133" action="insertRow">
    <undo index="0" exp="area" ref3D="1" dr="$F$1:$F$1048576" dn="LESSON"/>
    <undo index="0" exp="area" ref3D="1" dr="$D$1:$D$1048576" dn="DURATION"/>
    <undo index="0" exp="area" ref3D="1" dr="$L$1:$L$1048576" dn="SUPPORT"/>
    <undo index="0" exp="area" ref3D="1" dr="$H$1:$H$1048576" dn="PRIMARY"/>
  </rrc>
  <rm rId="52" sheetId="1" source="A140:XFD140" destination="A133:XFD133" sourceSheetId="1">
    <rfmt sheetId="1" xfDxf="1" sqref="A133:XFD133" start="0" length="0">
      <dxf>
        <font>
          <sz val="12"/>
        </font>
      </dxf>
    </rfmt>
    <rfmt sheetId="1" sqref="A133" start="0" length="0">
      <dxf>
        <font>
          <sz val="12"/>
          <color auto="1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B133" start="0" length="0">
      <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33" start="0" length="0">
      <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33" start="0" length="0">
      <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3" start="0" length="0">
      <dxf>
        <font>
          <sz val="12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F133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G133" start="0" length="0">
      <dxf>
        <font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3" start="0" length="0">
      <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3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J133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3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3" start="0" length="0">
      <dxf>
        <font>
          <sz val="12"/>
          <color auto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3" start="0" length="0">
      <dxf>
        <font>
          <sz val="12"/>
          <name val="Arial"/>
          <scheme val="none"/>
        </font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N133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3" start="0" length="0">
      <dxf>
        <font>
          <sz val="12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P133" start="0" length="0">
      <dxf>
        <font>
          <b/>
          <sz val="12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Q133" start="0" length="0">
      <dxf>
        <font>
          <sz val="10"/>
        </font>
        <alignment horizontal="center" vertical="top" readingOrder="0"/>
      </dxf>
    </rfmt>
    <rfmt sheetId="1" sqref="R133" start="0" length="0">
      <dxf>
        <font>
          <sz val="10"/>
        </font>
        <alignment horizontal="center" vertical="top" readingOrder="0"/>
      </dxf>
    </rfmt>
    <rfmt sheetId="1" sqref="S133" start="0" length="0">
      <dxf>
        <font>
          <sz val="10"/>
        </font>
        <alignment horizontal="center" vertical="top" readingOrder="0"/>
      </dxf>
    </rfmt>
    <rfmt sheetId="1" sqref="T133" start="0" length="0">
      <dxf>
        <font>
          <sz val="10"/>
        </font>
        <alignment horizontal="center" vertical="top" readingOrder="0"/>
      </dxf>
    </rfmt>
    <rfmt sheetId="1" sqref="U133" start="0" length="0">
      <dxf>
        <font>
          <sz val="10"/>
        </font>
        <alignment horizontal="center" vertical="top" readingOrder="0"/>
      </dxf>
    </rfmt>
    <rfmt sheetId="1" sqref="V133" start="0" length="0">
      <dxf>
        <font>
          <sz val="10"/>
        </font>
        <alignment horizontal="center" vertical="top" readingOrder="0"/>
      </dxf>
    </rfmt>
    <rfmt sheetId="1" sqref="W133" start="0" length="0">
      <dxf>
        <font>
          <sz val="10"/>
        </font>
        <alignment horizontal="center" vertical="top" readingOrder="0"/>
      </dxf>
    </rfmt>
    <rfmt sheetId="1" sqref="X133" start="0" length="0">
      <dxf>
        <font>
          <sz val="10"/>
        </font>
        <alignment horizontal="center" vertical="top" readingOrder="0"/>
      </dxf>
    </rfmt>
    <rfmt sheetId="1" sqref="Y133" start="0" length="0">
      <dxf>
        <font>
          <sz val="10"/>
        </font>
        <alignment horizontal="center" vertical="top" readingOrder="0"/>
      </dxf>
    </rfmt>
    <rfmt sheetId="1" sqref="Z133" start="0" length="0">
      <dxf>
        <font>
          <sz val="10"/>
        </font>
        <alignment horizontal="center" vertical="top" readingOrder="0"/>
      </dxf>
    </rfmt>
    <rfmt sheetId="1" sqref="AA133" start="0" length="0">
      <dxf>
        <font>
          <sz val="10"/>
        </font>
        <alignment horizontal="center" vertical="top" readingOrder="0"/>
      </dxf>
    </rfmt>
    <rfmt sheetId="1" sqref="AB133" start="0" length="0">
      <dxf>
        <font>
          <sz val="10"/>
        </font>
        <alignment horizontal="center" vertical="top" readingOrder="0"/>
      </dxf>
    </rfmt>
    <rfmt sheetId="1" sqref="AC133" start="0" length="0">
      <dxf>
        <font>
          <sz val="10"/>
        </font>
        <alignment horizontal="center" vertical="top" readingOrder="0"/>
      </dxf>
    </rfmt>
    <rfmt sheetId="1" sqref="AD133" start="0" length="0">
      <dxf>
        <font>
          <sz val="10"/>
        </font>
        <alignment horizontal="center" vertical="top" readingOrder="0"/>
      </dxf>
    </rfmt>
    <rfmt sheetId="1" sqref="AE133" start="0" length="0">
      <dxf>
        <font>
          <sz val="10"/>
        </font>
        <alignment horizontal="center" vertical="top" readingOrder="0"/>
      </dxf>
    </rfmt>
    <rfmt sheetId="1" sqref="AF133" start="0" length="0">
      <dxf>
        <font>
          <sz val="10"/>
        </font>
        <alignment horizontal="center" vertical="top" readingOrder="0"/>
      </dxf>
    </rfmt>
    <rfmt sheetId="1" sqref="AG133" start="0" length="0">
      <dxf>
        <font>
          <sz val="10"/>
        </font>
        <alignment horizontal="center" vertical="top" readingOrder="0"/>
      </dxf>
    </rfmt>
    <rfmt sheetId="1" sqref="AH133" start="0" length="0">
      <dxf>
        <font>
          <sz val="10"/>
        </font>
        <alignment horizontal="center" vertical="top" readingOrder="0"/>
      </dxf>
    </rfmt>
    <rfmt sheetId="1" sqref="AI133" start="0" length="0">
      <dxf>
        <font>
          <sz val="10"/>
        </font>
        <alignment horizontal="center" vertical="top" readingOrder="0"/>
      </dxf>
    </rfmt>
    <rfmt sheetId="1" sqref="AJ133" start="0" length="0">
      <dxf>
        <font>
          <sz val="10"/>
        </font>
        <alignment horizontal="center" vertical="top" readingOrder="0"/>
      </dxf>
    </rfmt>
    <rfmt sheetId="1" sqref="AK133" start="0" length="0">
      <dxf>
        <font>
          <sz val="10"/>
        </font>
        <alignment horizontal="center" vertical="top" readingOrder="0"/>
      </dxf>
    </rfmt>
    <rfmt sheetId="1" sqref="AL133" start="0" length="0">
      <dxf>
        <font>
          <sz val="10"/>
        </font>
        <alignment horizontal="center" vertical="top" readingOrder="0"/>
      </dxf>
    </rfmt>
    <rfmt sheetId="1" sqref="AM133" start="0" length="0">
      <dxf>
        <font>
          <sz val="10"/>
        </font>
        <alignment horizontal="center" vertical="top" readingOrder="0"/>
      </dxf>
    </rfmt>
    <rfmt sheetId="1" sqref="AN133" start="0" length="0">
      <dxf>
        <font>
          <sz val="10"/>
        </font>
        <alignment horizontal="center" vertical="top" readingOrder="0"/>
      </dxf>
    </rfmt>
    <rfmt sheetId="1" sqref="AO133" start="0" length="0">
      <dxf/>
    </rfmt>
  </rm>
  <rrc rId="53" sId="1" ref="A140:XFD140" action="deleteRow">
    <undo index="0" exp="area" ref3D="1" dr="$F$1:$F$1048576" dn="LESSON"/>
    <undo index="0" exp="area" ref3D="1" dr="$D$1:$D$1048576" dn="DURATION"/>
    <undo index="0" exp="area" ref3D="1" dr="$L$1:$L$1048576" dn="SUPPORT"/>
    <undo index="0" exp="area" ref3D="1" dr="$H$1:$H$1048576" dn="PRIMARY"/>
    <rfmt sheetId="1" xfDxf="1" sqref="A140:XFD140" start="0" length="0">
      <dxf>
        <font>
          <sz val="12"/>
        </font>
      </dxf>
    </rfmt>
    <rfmt sheetId="1" sqref="B140" start="0" length="0">
      <dxf>
        <numFmt numFmtId="166" formatCode="h:mm;@"/>
      </dxf>
    </rfmt>
    <rfmt sheetId="1" sqref="C140" start="0" length="0">
      <dxf>
        <numFmt numFmtId="166" formatCode="h:mm;@"/>
      </dxf>
    </rfmt>
    <rfmt sheetId="1" sqref="D140" start="0" length="0">
      <dxf>
        <numFmt numFmtId="2" formatCode="0.00"/>
      </dxf>
    </rfmt>
    <rfmt sheetId="1" sqref="F140" start="0" length="0">
      <dxf>
        <alignment vertical="top" wrapText="1" readingOrder="0"/>
      </dxf>
    </rfmt>
    <rfmt sheetId="1" sqref="M140" start="0" length="0">
      <dxf>
        <alignment vertical="top" wrapText="1" readingOrder="0"/>
      </dxf>
    </rfmt>
    <rfmt sheetId="1" sqref="Q140" start="0" length="0">
      <dxf>
        <font>
          <sz val="10"/>
        </font>
      </dxf>
    </rfmt>
    <rfmt sheetId="1" sqref="R140" start="0" length="0">
      <dxf>
        <font>
          <sz val="10"/>
        </font>
      </dxf>
    </rfmt>
    <rfmt sheetId="1" sqref="S140" start="0" length="0">
      <dxf>
        <font>
          <sz val="10"/>
        </font>
      </dxf>
    </rfmt>
    <rfmt sheetId="1" sqref="T140" start="0" length="0">
      <dxf>
        <font>
          <sz val="10"/>
        </font>
      </dxf>
    </rfmt>
    <rfmt sheetId="1" sqref="U140" start="0" length="0">
      <dxf>
        <font>
          <sz val="10"/>
        </font>
      </dxf>
    </rfmt>
    <rfmt sheetId="1" sqref="V140" start="0" length="0">
      <dxf>
        <font>
          <sz val="10"/>
        </font>
      </dxf>
    </rfmt>
    <rfmt sheetId="1" sqref="W140" start="0" length="0">
      <dxf>
        <font>
          <sz val="10"/>
        </font>
      </dxf>
    </rfmt>
    <rfmt sheetId="1" sqref="X140" start="0" length="0">
      <dxf>
        <font>
          <sz val="10"/>
        </font>
      </dxf>
    </rfmt>
    <rfmt sheetId="1" sqref="Y140" start="0" length="0">
      <dxf>
        <font>
          <sz val="10"/>
        </font>
      </dxf>
    </rfmt>
    <rfmt sheetId="1" sqref="Z140" start="0" length="0">
      <dxf>
        <font>
          <sz val="10"/>
        </font>
      </dxf>
    </rfmt>
    <rfmt sheetId="1" sqref="AA140" start="0" length="0">
      <dxf>
        <font>
          <sz val="10"/>
        </font>
      </dxf>
    </rfmt>
  </rrc>
  <rrc rId="54" sId="1" ref="A139:XFD139" action="deleteRow">
    <undo index="0" exp="area" ref3D="1" dr="$F$1:$F$1048576" dn="LESSON"/>
    <undo index="0" exp="area" ref3D="1" dr="$D$1:$D$1048576" dn="DURATION"/>
    <undo index="0" exp="area" ref3D="1" dr="$L$1:$L$1048576" dn="SUPPORT"/>
    <undo index="0" exp="area" ref3D="1" dr="$H$1:$H$1048576" dn="PRIMARY"/>
    <rfmt sheetId="1" xfDxf="1" sqref="A139:XFD139" start="0" length="0">
      <dxf>
        <font>
          <sz val="12"/>
        </font>
      </dxf>
    </rfmt>
    <rcc rId="0" sId="1" dxf="1">
      <nc r="A139" t="inlineStr">
        <is>
          <t>CR10</t>
        </is>
      </nc>
      <ndxf>
        <font>
          <sz val="12"/>
          <color auto="1"/>
          <name val="Arial"/>
          <scheme val="none"/>
        </font>
        <alignment horizontal="center" vertical="center" readingOrder="0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B139">
        <v>0.47916666666666669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 numFmtId="23">
      <nc r="C139">
        <v>0.52083333333333337</v>
      </nc>
      <ndxf>
        <font>
          <sz val="12"/>
          <color theme="1"/>
          <name val="Arial"/>
          <scheme val="none"/>
        </font>
        <numFmt numFmtId="166" formatCode="h:mm;@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>
        <f>24*TEXT(C139-B139,"h:mm")</f>
      </nc>
      <ndxf>
        <font>
          <sz val="12"/>
          <color auto="1"/>
          <name val="Arial"/>
          <scheme val="none"/>
        </font>
        <numFmt numFmtId="2" formatCode="0.0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="1" sqref="E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>
      <nc r="F139" t="inlineStr">
        <is>
          <t>Lunch</t>
        </is>
      </nc>
      <n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="1" sqref="G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H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I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J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K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L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M139" start="0" length="0">
      <dxf>
        <font>
          <sz val="12"/>
          <color theme="1"/>
          <name val="Arial"/>
          <scheme val="none"/>
        </font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N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O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P139" start="0" length="0">
      <dxf>
        <font>
          <sz val="12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Q139" start="0" length="0">
      <dxf>
        <font>
          <sz val="10"/>
        </font>
        <alignment horizontal="center" vertical="top" readingOrder="0"/>
      </dxf>
    </rfmt>
    <rfmt sheetId="1" sqref="R139" start="0" length="0">
      <dxf>
        <font>
          <sz val="10"/>
        </font>
        <alignment horizontal="center" vertical="top" readingOrder="0"/>
      </dxf>
    </rfmt>
    <rfmt sheetId="1" sqref="S139" start="0" length="0">
      <dxf>
        <font>
          <sz val="10"/>
        </font>
        <alignment horizontal="center" vertical="top" readingOrder="0"/>
      </dxf>
    </rfmt>
    <rfmt sheetId="1" sqref="T139" start="0" length="0">
      <dxf>
        <font>
          <sz val="10"/>
        </font>
        <alignment horizontal="center" vertical="top" readingOrder="0"/>
      </dxf>
    </rfmt>
    <rfmt sheetId="1" sqref="U139" start="0" length="0">
      <dxf>
        <font>
          <sz val="10"/>
        </font>
        <alignment horizontal="center" vertical="top" readingOrder="0"/>
      </dxf>
    </rfmt>
    <rfmt sheetId="1" sqref="V139" start="0" length="0">
      <dxf>
        <font>
          <sz val="10"/>
        </font>
        <alignment horizontal="center" vertical="top" readingOrder="0"/>
      </dxf>
    </rfmt>
    <rfmt sheetId="1" sqref="W139" start="0" length="0">
      <dxf>
        <font>
          <sz val="10"/>
        </font>
        <alignment horizontal="center" vertical="top" readingOrder="0"/>
      </dxf>
    </rfmt>
    <rfmt sheetId="1" sqref="X139" start="0" length="0">
      <dxf>
        <font>
          <sz val="10"/>
        </font>
        <alignment horizontal="center" vertical="top" readingOrder="0"/>
      </dxf>
    </rfmt>
    <rfmt sheetId="1" sqref="Y139" start="0" length="0">
      <dxf>
        <font>
          <sz val="10"/>
        </font>
        <alignment horizontal="center" vertical="top" readingOrder="0"/>
      </dxf>
    </rfmt>
    <rfmt sheetId="1" sqref="Z139" start="0" length="0">
      <dxf>
        <font>
          <sz val="10"/>
        </font>
        <alignment horizontal="center" vertical="top" readingOrder="0"/>
      </dxf>
    </rfmt>
    <rfmt sheetId="1" sqref="AA139" start="0" length="0">
      <dxf>
        <font>
          <sz val="10"/>
        </font>
        <alignment horizontal="center" vertical="top" readingOrder="0"/>
      </dxf>
    </rfmt>
    <rfmt sheetId="1" sqref="AB139" start="0" length="0">
      <dxf>
        <font>
          <sz val="10"/>
        </font>
        <alignment horizontal="center" vertical="top" readingOrder="0"/>
      </dxf>
    </rfmt>
    <rfmt sheetId="1" sqref="AC139" start="0" length="0">
      <dxf>
        <font>
          <sz val="10"/>
        </font>
        <alignment horizontal="center" vertical="top" readingOrder="0"/>
      </dxf>
    </rfmt>
    <rfmt sheetId="1" sqref="AD139" start="0" length="0">
      <dxf>
        <font>
          <sz val="10"/>
        </font>
        <alignment horizontal="center" vertical="top" readingOrder="0"/>
      </dxf>
    </rfmt>
    <rfmt sheetId="1" sqref="AE139" start="0" length="0">
      <dxf>
        <font>
          <sz val="10"/>
        </font>
        <alignment horizontal="center" vertical="top" readingOrder="0"/>
      </dxf>
    </rfmt>
    <rfmt sheetId="1" sqref="AF139" start="0" length="0">
      <dxf>
        <font>
          <sz val="10"/>
        </font>
        <alignment horizontal="center" vertical="top" readingOrder="0"/>
      </dxf>
    </rfmt>
    <rfmt sheetId="1" sqref="AG139" start="0" length="0">
      <dxf>
        <font>
          <sz val="10"/>
        </font>
        <alignment horizontal="center" vertical="top" readingOrder="0"/>
      </dxf>
    </rfmt>
    <rfmt sheetId="1" sqref="AH139" start="0" length="0">
      <dxf>
        <font>
          <sz val="10"/>
        </font>
        <alignment horizontal="center" vertical="top" readingOrder="0"/>
      </dxf>
    </rfmt>
    <rfmt sheetId="1" sqref="AI139" start="0" length="0">
      <dxf>
        <font>
          <sz val="10"/>
        </font>
        <alignment horizontal="center" vertical="top" readingOrder="0"/>
      </dxf>
    </rfmt>
    <rfmt sheetId="1" sqref="AJ139" start="0" length="0">
      <dxf>
        <font>
          <sz val="10"/>
        </font>
        <alignment horizontal="center" vertical="top" readingOrder="0"/>
      </dxf>
    </rfmt>
    <rfmt sheetId="1" sqref="AK139" start="0" length="0">
      <dxf>
        <font>
          <sz val="10"/>
        </font>
        <alignment horizontal="center" vertical="top" readingOrder="0"/>
      </dxf>
    </rfmt>
    <rfmt sheetId="1" sqref="AL139" start="0" length="0">
      <dxf>
        <font>
          <sz val="10"/>
        </font>
        <alignment horizontal="center" vertical="top" readingOrder="0"/>
      </dxf>
    </rfmt>
    <rfmt sheetId="1" sqref="AM139" start="0" length="0">
      <dxf>
        <font>
          <sz val="10"/>
        </font>
        <alignment horizontal="center" vertical="top" readingOrder="0"/>
      </dxf>
    </rfmt>
    <rfmt sheetId="1" sqref="AN139" start="0" length="0">
      <dxf>
        <font>
          <sz val="10"/>
        </font>
        <alignment horizontal="center" vertical="top" readingOrder="0"/>
      </dxf>
    </rfmt>
    <rfmt sheetId="1" sqref="AO139" start="0" length="0">
      <dxf/>
    </rfmt>
  </rrc>
  <rcc rId="55" sId="1" numFmtId="23">
    <oc r="C131">
      <v>0.5625</v>
    </oc>
    <nc r="C131">
      <v>0.54166666666666663</v>
    </nc>
  </rcc>
  <rcc rId="56" sId="1" numFmtId="23">
    <oc r="B132">
      <v>0.52083333333333337</v>
    </oc>
    <nc r="B132">
      <v>0.54166666666666663</v>
    </nc>
  </rcc>
  <rcc rId="57" sId="1" numFmtId="23">
    <oc r="C132">
      <v>0.58333333333333337</v>
    </oc>
    <nc r="C132">
      <v>0.60416666666666663</v>
    </nc>
  </rcc>
  <rcc rId="58" sId="1" numFmtId="23">
    <oc r="B133">
      <v>0.58333333333333337</v>
    </oc>
    <nc r="B133">
      <v>0.60416666666666663</v>
    </nc>
  </rcc>
  <rcc rId="59" sId="1" numFmtId="23">
    <oc r="C133">
      <v>0.64583333333333337</v>
    </oc>
    <nc r="C133">
      <v>0.66666666666666663</v>
    </nc>
  </rcc>
  <rcc rId="60" sId="1" numFmtId="23">
    <oc r="B134">
      <v>0.5625</v>
    </oc>
    <nc r="B134">
      <v>0.66666666666666663</v>
    </nc>
  </rcc>
  <rcc rId="61" sId="1" numFmtId="23">
    <oc r="C134">
      <v>0.60416666666666663</v>
    </oc>
    <nc r="C134">
      <v>0.70833333333333337</v>
    </nc>
  </rcc>
  <rcc rId="62" sId="1">
    <oc r="M132" t="inlineStr">
      <is>
        <t xml:space="preserve">1Lt Hicks </t>
      </is>
    </oc>
    <nc r="M132" t="inlineStr">
      <is>
        <t>TSgt Whyte</t>
      </is>
    </nc>
  </rcc>
  <rcc rId="63" sId="1">
    <oc r="M133" t="inlineStr">
      <is>
        <t xml:space="preserve">1Lt Hicks </t>
      </is>
    </oc>
    <nc r="M133" t="inlineStr">
      <is>
        <t>TSgt Whyte</t>
      </is>
    </nc>
  </rcc>
  <rcv guid="{CDB50ADF-FE3A-4392-93C1-32D4B8840F9D}" action="delete"/>
  <rdn rId="0" localSheetId="1" customView="1" name="Z_CDB50ADF_FE3A_4392_93C1_32D4B8840F9D_.wvu.PrintArea" hidden="1" oldHidden="1">
    <formula>'Tab 1 - Course Director'!$A$1:$P$177</formula>
    <oldFormula>'Tab 1 - Course Director'!$A$1:$P$177</oldFormula>
  </rdn>
  <rdn rId="0" localSheetId="4" customView="1" name="Z_CDB50ADF_FE3A_4392_93C1_32D4B8840F9D_.wvu.PrintArea" hidden="1" oldHidden="1">
    <formula>'Tab 4 - Course Tracker'!$A$1:$AB$58</formula>
    <oldFormula>'Tab 4 - Course Tracker'!$A$1:$AB$58</oldFormula>
  </rdn>
  <rdn rId="0" localSheetId="4" customView="1" name="Z_CDB50ADF_FE3A_4392_93C1_32D4B8840F9D_.wvu.PrintTitles" hidden="1" oldHidden="1">
    <formula>'Tab 4 - Course Tracker'!$1:$1</formula>
    <oldFormula>'Tab 4 - Course Tracker'!$1:$1</oldFormula>
  </rdn>
  <rcv guid="{CDB50ADF-FE3A-4392-93C1-32D4B8840F9D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O132" t="inlineStr">
      <is>
        <t>X</t>
      </is>
    </oc>
    <nc r="O132" t="inlineStr">
      <is>
        <t>O</t>
      </is>
    </nc>
  </rcc>
  <rcc rId="68" sId="1">
    <oc r="O133" t="inlineStr">
      <is>
        <t>X</t>
      </is>
    </oc>
    <nc r="O133" t="inlineStr">
      <is>
        <t>o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O133" t="inlineStr">
      <is>
        <t>o</t>
      </is>
    </oc>
    <nc r="O133" t="inlineStr">
      <is>
        <t>O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C124" t="inlineStr">
      <is>
        <t>Wednesay, April 8, 2020</t>
      </is>
    </oc>
    <nc r="C124" t="inlineStr">
      <is>
        <t>Wednesday, April 8, 2020</t>
      </is>
    </nc>
  </rcc>
  <rdn rId="0" localSheetId="1" customView="1" name="Z_B5661B16_BF29_4EF7_8D85_EA31C828A72D_.wvu.PrintArea" hidden="1" oldHidden="1">
    <formula>'Tab 1 - Course Director'!$A$1:$P$177</formula>
  </rdn>
  <rdn rId="0" localSheetId="4" customView="1" name="Z_B5661B16_BF29_4EF7_8D85_EA31C828A72D_.wvu.PrintArea" hidden="1" oldHidden="1">
    <formula>'Tab 4 - Course Tracker'!$A$1:$AB$58</formula>
  </rdn>
  <rdn rId="0" localSheetId="4" customView="1" name="Z_B5661B16_BF29_4EF7_8D85_EA31C828A72D_.wvu.PrintTitles" hidden="1" oldHidden="1">
    <formula>'Tab 4 - Course Tracker'!$1:$1</formula>
  </rdn>
  <rcv guid="{B5661B16-BF29-4EF7-8D85-EA31C828A72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123" t="inlineStr">
      <is>
        <t>Mr. Hallt</t>
      </is>
    </oc>
    <nc r="H123" t="inlineStr">
      <is>
        <t>TSgt Mason</t>
      </is>
    </nc>
  </rcc>
  <rcc rId="2" sId="1">
    <oc r="H126" t="inlineStr">
      <is>
        <t>Mr. Hallit</t>
      </is>
    </oc>
    <nc r="H126" t="inlineStr">
      <is>
        <t>TSgt Mason</t>
      </is>
    </nc>
  </rcc>
  <rcc rId="3" sId="1">
    <oc r="L120" t="inlineStr">
      <is>
        <t>Mr. Hallit, Mr. Bryant, Ms. Crawford</t>
      </is>
    </oc>
    <nc r="L120" t="inlineStr">
      <is>
        <t xml:space="preserve"> Mr. Bryant, Ms. Crawford</t>
      </is>
    </nc>
  </rcc>
  <rcc rId="4" sId="1">
    <oc r="H128" t="inlineStr">
      <is>
        <t>TSgt Mason</t>
      </is>
    </oc>
    <nc r="H128" t="inlineStr">
      <is>
        <t xml:space="preserve">Mr. Oestmann </t>
      </is>
    </nc>
  </rcc>
  <rcc rId="5" sId="1">
    <oc r="H129" t="inlineStr">
      <is>
        <t>TSgt Mason</t>
      </is>
    </oc>
    <nc r="H129" t="inlineStr">
      <is>
        <t xml:space="preserve">Mr. Oestmann </t>
      </is>
    </nc>
  </rcc>
  <rcc rId="6" sId="1">
    <oc r="H131" t="inlineStr">
      <is>
        <t>TSgt Mason</t>
      </is>
    </oc>
    <nc r="H131" t="inlineStr">
      <is>
        <t xml:space="preserve">Mr. Oestmann </t>
      </is>
    </nc>
  </rcc>
  <rcc rId="7" sId="1">
    <oc r="H132" t="inlineStr">
      <is>
        <t>TSgt Mason</t>
      </is>
    </oc>
    <nc r="H132" t="inlineStr">
      <is>
        <t xml:space="preserve">Mr. Oestmann </t>
      </is>
    </nc>
  </rcc>
  <rcc rId="8" sId="1" odxf="1" dxf="1">
    <oc r="M128" t="inlineStr">
      <is>
        <t xml:space="preserve">Mr. Oestmann </t>
      </is>
    </oc>
    <nc r="M128" t="inlineStr">
      <is>
        <t xml:space="preserve"> TSgt Whyte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9" sId="1" odxf="1" dxf="1">
    <oc r="M129" t="inlineStr">
      <is>
        <t xml:space="preserve">Mr. Oestmann </t>
      </is>
    </oc>
    <nc r="M129" t="inlineStr">
      <is>
        <t xml:space="preserve"> TSgt Whyte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10" sId="1" odxf="1" dxf="1">
    <oc r="M131" t="inlineStr">
      <is>
        <t xml:space="preserve">Mr. Oestmann </t>
      </is>
    </oc>
    <nc r="M131" t="inlineStr">
      <is>
        <t xml:space="preserve"> TSgt Whyte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c rId="11" sId="1" odxf="1" dxf="1">
    <oc r="M132" t="inlineStr">
      <is>
        <t xml:space="preserve">Mr. Oestmann </t>
      </is>
    </oc>
    <nc r="M132" t="inlineStr">
      <is>
        <t xml:space="preserve"> TSgt Whyte</t>
      </is>
    </nc>
    <odxf>
      <font>
        <sz val="12"/>
        <name val="Arial"/>
        <scheme val="none"/>
      </font>
      <fill>
        <patternFill patternType="none">
          <bgColor indexed="65"/>
        </patternFill>
      </fill>
    </odxf>
    <ndxf>
      <font>
        <sz val="12"/>
        <color auto="1"/>
        <name val="Arial"/>
        <scheme val="none"/>
      </font>
      <fill>
        <patternFill patternType="solid">
          <bgColor theme="0"/>
        </patternFill>
      </fill>
    </ndxf>
  </rcc>
  <rcv guid="{CDB50ADF-FE3A-4392-93C1-32D4B8840F9D}" action="delete"/>
  <rdn rId="0" localSheetId="1" customView="1" name="Z_CDB50ADF_FE3A_4392_93C1_32D4B8840F9D_.wvu.PrintArea" hidden="1" oldHidden="1">
    <formula>'Tab 1 - Course Director'!$A$1:$P$178</formula>
    <oldFormula>'Tab 1 - Course Director'!$A$1:$P$178</oldFormula>
  </rdn>
  <rdn rId="0" localSheetId="4" customView="1" name="Z_CDB50ADF_FE3A_4392_93C1_32D4B8840F9D_.wvu.PrintArea" hidden="1" oldHidden="1">
    <formula>'Tab 4 - Course Tracker'!$A$1:$AB$58</formula>
    <oldFormula>'Tab 4 - Course Tracker'!$A$1:$AB$58</oldFormula>
  </rdn>
  <rdn rId="0" localSheetId="4" customView="1" name="Z_CDB50ADF_FE3A_4392_93C1_32D4B8840F9D_.wvu.PrintTitles" hidden="1" oldHidden="1">
    <formula>'Tab 4 - Course Tracker'!$1:$1</formula>
    <oldFormula>'Tab 4 - Course Tracker'!$1:$1</oldFormula>
  </rdn>
  <rcv guid="{CDB50ADF-FE3A-4392-93C1-32D4B8840F9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odxf="1" dxf="1">
    <oc r="M112" t="inlineStr">
      <is>
        <t>Mr. Hallit</t>
      </is>
    </oc>
    <nc r="M112" t="inlineStr">
      <is>
        <t xml:space="preserve"> Ms. Crawford</t>
      </is>
    </nc>
    <odxf>
      <font>
        <sz val="12"/>
        <name val="Arial"/>
        <scheme val="none"/>
      </font>
    </odxf>
    <ndxf>
      <font>
        <sz val="12"/>
        <color auto="1"/>
        <name val="Arial"/>
        <scheme val="none"/>
      </font>
    </ndxf>
  </rcc>
  <rcc rId="16" sId="1" odxf="1" dxf="1">
    <oc r="M115" t="inlineStr">
      <is>
        <t>Mr. Hallit</t>
      </is>
    </oc>
    <nc r="M115" t="inlineStr">
      <is>
        <t xml:space="preserve"> Ms. Crawford</t>
      </is>
    </nc>
    <odxf>
      <font>
        <sz val="12"/>
        <name val="Arial"/>
        <scheme val="none"/>
      </font>
    </odxf>
    <ndxf>
      <font>
        <sz val="12"/>
        <color auto="1"/>
        <name val="Arial"/>
        <scheme val="none"/>
      </font>
    </ndxf>
  </rcc>
  <rcc rId="17" sId="1">
    <oc r="L112" t="inlineStr">
      <is>
        <t xml:space="preserve"> Ms. Crawford</t>
      </is>
    </oc>
    <nc r="L112"/>
  </rcc>
  <rcc rId="18" sId="1">
    <oc r="L115" t="inlineStr">
      <is>
        <t xml:space="preserve"> Ms. Crawford</t>
      </is>
    </oc>
    <nc r="L115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L128" t="inlineStr">
      <is>
        <t>TSgt Whyte, Mr. Walsh</t>
      </is>
    </oc>
    <nc r="L128" t="inlineStr">
      <is>
        <t xml:space="preserve"> Mr. Walsh</t>
      </is>
    </nc>
  </rcc>
  <rcc rId="20" sId="1">
    <oc r="L129" t="inlineStr">
      <is>
        <t>TSgt Whyte, Mr. Walsh</t>
      </is>
    </oc>
    <nc r="L129" t="inlineStr">
      <is>
        <t xml:space="preserve"> Mr. Walsh</t>
      </is>
    </nc>
  </rcc>
  <rcc rId="21" sId="1">
    <oc r="L131" t="inlineStr">
      <is>
        <t>TSgt Whyte, Mr. Walsh</t>
      </is>
    </oc>
    <nc r="L131" t="inlineStr">
      <is>
        <t xml:space="preserve"> Mr. Walsh</t>
      </is>
    </nc>
  </rcc>
  <rcc rId="22" sId="1">
    <oc r="L132" t="inlineStr">
      <is>
        <t>TSgt Whyte, Mr. Walsh</t>
      </is>
    </oc>
    <nc r="L132" t="inlineStr">
      <is>
        <t xml:space="preserve"> Mr. Walsh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L138" t="inlineStr">
      <is>
        <t>SSgt Zinski, TSgt Conlon</t>
      </is>
    </oc>
    <nc r="L138" t="inlineStr">
      <is>
        <t xml:space="preserve"> TSgt Conlon</t>
      </is>
    </nc>
  </rcc>
  <rcc rId="24" sId="1">
    <oc r="L139" t="inlineStr">
      <is>
        <t>SSgt Zinski, TSgt Conlon</t>
      </is>
    </oc>
    <nc r="L139" t="inlineStr">
      <is>
        <t xml:space="preserve"> TSgt Conlon</t>
      </is>
    </nc>
  </rcc>
  <rcv guid="{CDB50ADF-FE3A-4392-93C1-32D4B8840F9D}" action="delete"/>
  <rdn rId="0" localSheetId="1" customView="1" name="Z_CDB50ADF_FE3A_4392_93C1_32D4B8840F9D_.wvu.PrintArea" hidden="1" oldHidden="1">
    <formula>'Tab 1 - Course Director'!$A$1:$P$178</formula>
    <oldFormula>'Tab 1 - Course Director'!$A$1:$P$178</oldFormula>
  </rdn>
  <rdn rId="0" localSheetId="4" customView="1" name="Z_CDB50ADF_FE3A_4392_93C1_32D4B8840F9D_.wvu.PrintArea" hidden="1" oldHidden="1">
    <formula>'Tab 4 - Course Tracker'!$A$1:$AB$58</formula>
    <oldFormula>'Tab 4 - Course Tracker'!$A$1:$AB$58</oldFormula>
  </rdn>
  <rdn rId="0" localSheetId="4" customView="1" name="Z_CDB50ADF_FE3A_4392_93C1_32D4B8840F9D_.wvu.PrintTitles" hidden="1" oldHidden="1">
    <formula>'Tab 4 - Course Tracker'!$1:$1</formula>
    <oldFormula>'Tab 4 - Course Tracker'!$1:$1</oldFormula>
  </rdn>
  <rcv guid="{CDB50ADF-FE3A-4392-93C1-32D4B8840F9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L167" t="inlineStr">
      <is>
        <t>Ms. Crawford, Mr. Bryant,
Mr. Walsh</t>
      </is>
    </oc>
    <nc r="L167" t="inlineStr">
      <is>
        <t xml:space="preserve"> Mr. Walsh</t>
      </is>
    </nc>
  </rcc>
  <rcc rId="29" sId="1">
    <oc r="L168" t="inlineStr">
      <is>
        <t>Ms. Crawford, Mr. Bryant,
Mr. Walsh</t>
      </is>
    </oc>
    <nc r="L168" t="inlineStr">
      <is>
        <t xml:space="preserve"> Mr. Walsh</t>
      </is>
    </nc>
  </rcc>
  <rcc rId="30" sId="1">
    <oc r="L170" t="inlineStr">
      <is>
        <t>Ms. Crawford, Mr. Bryant,
Mr. Walsh</t>
      </is>
    </oc>
    <nc r="L170" t="inlineStr">
      <is>
        <t xml:space="preserve"> Mr. Walsh</t>
      </is>
    </nc>
  </rcc>
  <rcc rId="31" sId="1">
    <oc r="L173" t="inlineStr">
      <is>
        <t>Ms. Crawford, Mr. Bryant,
Mr. Walsh</t>
      </is>
    </oc>
    <nc r="L173" t="inlineStr">
      <is>
        <t xml:space="preserve"> Mr. Walsh</t>
      </is>
    </nc>
  </rcc>
  <rcc rId="32" sId="1">
    <oc r="L175" t="inlineStr">
      <is>
        <t>Ms. Crawford, Mr. Bryant,
Mr. Walsh</t>
      </is>
    </oc>
    <nc r="L175" t="inlineStr">
      <is>
        <t xml:space="preserve"> Mr. Walsh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L164" t="inlineStr">
      <is>
        <t>Ms. Crawford, Mr. Bryant,
Mr. Walsh</t>
      </is>
    </oc>
    <nc r="L164" t="inlineStr">
      <is>
        <t xml:space="preserve"> Mr. Walsh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L123" t="inlineStr">
      <is>
        <t xml:space="preserve">  1Lt Hicks, Ms. Crawford</t>
      </is>
    </oc>
    <nc r="L123" t="inlineStr">
      <is>
        <t xml:space="preserve">  1Lt Hicks</t>
      </is>
    </nc>
  </rcc>
  <rcc rId="35" sId="1">
    <oc r="L126" t="inlineStr">
      <is>
        <t xml:space="preserve"> Mr. Walsh  Ms. Crawford</t>
      </is>
    </oc>
    <nc r="L126" t="inlineStr">
      <is>
        <t xml:space="preserve"> Mr. Walsh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L139" t="inlineStr">
      <is>
        <t xml:space="preserve"> TSgt Conlon</t>
      </is>
    </oc>
    <nc r="L139"/>
  </rcc>
  <rcc rId="37" sId="1">
    <oc r="L138" t="inlineStr">
      <is>
        <t xml:space="preserve"> TSgt Conlon</t>
      </is>
    </oc>
    <nc r="L138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6">
  <userInfo guid="{DE899409-A2F9-48A2-BEA3-D1C5A6BB13EB}" name="ZINSKI, JONATHAN T SSgt USAF ACC 39 IOS/DOW" id="-448875649" dateTime="2020-03-31T07:05:35"/>
  <userInfo guid="{797B0EF0-2871-4467-B80F-BE9DD2AA0F9D}" name="ZINSKI, JONATHAN T SSgt USAF ACC 39 IOS/DOW" id="-448895005" dateTime="2020-04-03T15:10:39"/>
  <userInfo guid="{1D7966EB-DC88-424A-B70D-2266E1AD5EC1}" name="ZINSKI, JONATHAN T SSgt USAF ACC 39 IOS/DOW" id="-448888698" dateTime="2020-04-08T07:20:38"/>
  <userInfo guid="{B42095D0-D23D-4818-A238-2DCF314A42DD}" name="ZINSKI, JONATHAN T SSgt USAF ACC 39 IOS/DOW" id="-448917356" dateTime="2020-04-08T11:35:09"/>
  <userInfo guid="{B7A0933D-FF47-4539-952E-71C6BDC6D8C0}" name="ZINSKI, JONATHAN T SSgt USAF ACC 39 IOS/DOW" id="-448886086" dateTime="2020-04-08T12:53:23"/>
  <userInfo guid="{FBB544F0-8EFC-48FA-9B64-8237792CFE19}" name="ZINSKI, JONATHAN T SSgt USAF ACC 39 IOS/DOW" id="-448911520" dateTime="2020-04-09T07:07:37"/>
  <userInfo guid="{FBB544F0-8EFC-48FA-9B64-8237792CFE19}" name="Michael Ralph" id="-1987035189" dateTime="2020-04-09T10:41:32"/>
  <userInfo guid="{FBB544F0-8EFC-48FA-9B64-8237792CFE19}" name="Michael Ralph" id="-1987010551" dateTime="2020-04-09T10:48:07"/>
  <userInfo guid="{FBB544F0-8EFC-48FA-9B64-8237792CFE19}" name="Michael Ralph" id="-1987004251" dateTime="2020-04-09T11:59:42"/>
  <userInfo guid="{FBB544F0-8EFC-48FA-9B64-8237792CFE19}" name="Michael Ralph" id="-1987038001" dateTime="2020-04-09T12:43:07"/>
  <userInfo guid="{FBB544F0-8EFC-48FA-9B64-8237792CFE19}" name="Michael Ralph" id="-1987036557" dateTime="2020-04-09T13:00:59"/>
  <userInfo guid="{FBB544F0-8EFC-48FA-9B64-8237792CFE19}" name="Michael Ralph" id="-1987019373" dateTime="2020-04-09T13:05:34"/>
  <userInfo guid="{FBB544F0-8EFC-48FA-9B64-8237792CFE19}" name="Michael Ralph" id="-1987016093" dateTime="2020-04-09T13:06:27"/>
  <userInfo guid="{FBB544F0-8EFC-48FA-9B64-8237792CFE19}" name="Michael Ralph" id="-1987010973" dateTime="2020-04-09T13:07:48"/>
  <userInfo guid="{FBB544F0-8EFC-48FA-9B64-8237792CFE19}" name="Michael Ralph" id="-1987008269" dateTime="2020-04-09T13:08:32"/>
  <userInfo guid="{FBB544F0-8EFC-48FA-9B64-8237792CFE19}" name="Michael Ralph" id="-1987001752" dateTime="2020-04-09T13:10:16"/>
  <userInfo guid="{FBB544F0-8EFC-48FA-9B64-8237792CFE19}" name="Michael Ralph" id="-1987047467" dateTime="2020-04-09T13:15:33"/>
  <userInfo guid="{FBB544F0-8EFC-48FA-9B64-8237792CFE19}" name="Michael Ralph" id="-1987038036" dateTime="2020-04-09T13:18:04"/>
  <userInfo guid="{FBB544F0-8EFC-48FA-9B64-8237792CFE19}" name="Michael Ralph" id="-1987019000" dateTime="2020-04-09T13:23:09"/>
  <userInfo guid="{FBB544F0-8EFC-48FA-9B64-8237792CFE19}" name="Michael Ralph" id="-1987004771" dateTime="2020-04-09T13:26:56"/>
  <userInfo guid="{FBB544F0-8EFC-48FA-9B64-8237792CFE19}" name="Michael Ralph" id="-1987001169" dateTime="2020-04-09T13:27:54"/>
  <userInfo guid="{FBB544F0-8EFC-48FA-9B64-8237792CFE19}" name="Michael Ralph" id="-1987043451" dateTime="2020-04-09T13:34:06"/>
  <userInfo guid="{FBB544F0-8EFC-48FA-9B64-8237792CFE19}" name="Michael Ralph" id="-1987038697" dateTime="2020-04-09T13:35:22"/>
  <userInfo guid="{C803B884-464C-4FC6-8A2C-ED693710F176}" name="Michael Ralph" id="-1987012566" dateTime="2020-04-13T10:44:24"/>
  <userInfo guid="{C803B884-464C-4FC6-8A2C-ED693710F176}" name="Michael Ralph" id="-1987012685" dateTime="2020-04-13T11:01:51"/>
  <userInfo guid="{C803B884-464C-4FC6-8A2C-ED693710F176}" name="Michael Ralph" id="-1986990428" dateTime="2020-04-13T11:07:4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1:AQ216"/>
  <sheetViews>
    <sheetView tabSelected="1" view="pageBreakPreview" topLeftCell="A103" zoomScale="85" zoomScaleNormal="40" zoomScaleSheetLayoutView="85" zoomScalePageLayoutView="25" workbookViewId="0">
      <selection activeCell="C124" sqref="C124:E124"/>
    </sheetView>
  </sheetViews>
  <sheetFormatPr defaultColWidth="9.140625" defaultRowHeight="15.75" x14ac:dyDescent="0.25"/>
  <cols>
    <col min="1" max="1" width="7.7109375" style="1" customWidth="1"/>
    <col min="2" max="3" width="7.7109375" style="3" customWidth="1"/>
    <col min="4" max="4" width="7.7109375" style="190" customWidth="1"/>
    <col min="5" max="5" width="19.42578125" style="1" customWidth="1"/>
    <col min="6" max="6" width="61" style="4" bestFit="1" customWidth="1"/>
    <col min="7" max="7" width="5.7109375" style="1" customWidth="1"/>
    <col min="8" max="8" width="23.7109375" style="1" customWidth="1"/>
    <col min="9" max="11" width="5.7109375" style="1" customWidth="1"/>
    <col min="12" max="12" width="38.5703125" style="1" bestFit="1" customWidth="1"/>
    <col min="13" max="13" width="23.7109375" style="4" customWidth="1"/>
    <col min="14" max="15" width="5.7109375" style="1" customWidth="1"/>
    <col min="16" max="16" width="20.7109375" style="1" customWidth="1"/>
    <col min="17" max="27" width="4" style="71" customWidth="1"/>
    <col min="28" max="41" width="4" style="1" customWidth="1"/>
    <col min="42" max="16384" width="9.140625" style="1"/>
  </cols>
  <sheetData>
    <row r="1" spans="1:42" x14ac:dyDescent="0.25">
      <c r="A1" s="214" t="s">
        <v>415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</row>
    <row r="2" spans="1:42" x14ac:dyDescent="0.25">
      <c r="A2" s="175" t="s">
        <v>242</v>
      </c>
      <c r="B2" s="176">
        <v>1</v>
      </c>
      <c r="C2" s="217" t="s">
        <v>341</v>
      </c>
      <c r="D2" s="220"/>
      <c r="E2" s="221"/>
      <c r="F2" s="72" t="s">
        <v>335</v>
      </c>
      <c r="G2" s="73"/>
      <c r="H2" s="73" t="s">
        <v>456</v>
      </c>
      <c r="I2" s="73"/>
      <c r="J2" s="73"/>
      <c r="K2" s="73"/>
      <c r="L2" s="74"/>
      <c r="M2" s="74"/>
      <c r="N2" s="73"/>
      <c r="O2" s="73"/>
      <c r="P2" s="75"/>
    </row>
    <row r="3" spans="1:42" s="71" customFormat="1" ht="31.5" x14ac:dyDescent="0.2">
      <c r="A3" s="36" t="s">
        <v>371</v>
      </c>
      <c r="B3" s="30" t="s">
        <v>0</v>
      </c>
      <c r="C3" s="30" t="s">
        <v>372</v>
      </c>
      <c r="D3" s="186" t="s">
        <v>373</v>
      </c>
      <c r="E3" s="23" t="s">
        <v>1</v>
      </c>
      <c r="F3" s="7" t="s">
        <v>2</v>
      </c>
      <c r="G3" s="23" t="s">
        <v>3</v>
      </c>
      <c r="H3" s="7" t="s">
        <v>187</v>
      </c>
      <c r="I3" s="7" t="s">
        <v>79</v>
      </c>
      <c r="J3" s="7" t="s">
        <v>354</v>
      </c>
      <c r="K3" s="7" t="s">
        <v>355</v>
      </c>
      <c r="L3" s="7" t="s">
        <v>375</v>
      </c>
      <c r="M3" s="7" t="s">
        <v>110</v>
      </c>
      <c r="N3" s="7" t="s">
        <v>354</v>
      </c>
      <c r="O3" s="7" t="s">
        <v>355</v>
      </c>
      <c r="P3" s="37" t="s">
        <v>370</v>
      </c>
    </row>
    <row r="4" spans="1:42" x14ac:dyDescent="0.25">
      <c r="A4" s="38" t="s">
        <v>389</v>
      </c>
      <c r="B4" s="63">
        <v>0.29166666666666669</v>
      </c>
      <c r="C4" s="63">
        <v>0.3125</v>
      </c>
      <c r="D4" s="187">
        <f t="shared" ref="D4:D5" si="0">24*TEXT(C4-B4,"h:mm")</f>
        <v>0.5</v>
      </c>
      <c r="E4" s="64" t="s">
        <v>250</v>
      </c>
      <c r="F4" s="203" t="s">
        <v>431</v>
      </c>
      <c r="G4" s="204" t="s">
        <v>345</v>
      </c>
      <c r="H4" s="208" t="s">
        <v>366</v>
      </c>
      <c r="I4" s="9"/>
      <c r="J4" s="9"/>
      <c r="K4" s="9"/>
      <c r="L4" s="9"/>
      <c r="M4" s="9"/>
      <c r="N4" s="9"/>
      <c r="O4" s="9"/>
      <c r="P4" s="39" t="s">
        <v>368</v>
      </c>
      <c r="Q4" s="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</row>
    <row r="5" spans="1:42" x14ac:dyDescent="0.25">
      <c r="A5" s="38" t="s">
        <v>389</v>
      </c>
      <c r="B5" s="63">
        <v>0.3125</v>
      </c>
      <c r="C5" s="63">
        <v>0.33333333333333331</v>
      </c>
      <c r="D5" s="187">
        <f t="shared" si="0"/>
        <v>0.5</v>
      </c>
      <c r="E5" s="64" t="s">
        <v>250</v>
      </c>
      <c r="F5" s="203" t="s">
        <v>432</v>
      </c>
      <c r="G5" s="204" t="s">
        <v>416</v>
      </c>
      <c r="H5" s="9" t="s">
        <v>444</v>
      </c>
      <c r="I5" s="9"/>
      <c r="J5" s="9"/>
      <c r="K5" s="9"/>
      <c r="L5" s="9"/>
      <c r="M5" s="9" t="s">
        <v>445</v>
      </c>
      <c r="N5" s="9"/>
      <c r="O5" s="9"/>
      <c r="P5" s="47" t="s">
        <v>369</v>
      </c>
      <c r="Q5" s="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</row>
    <row r="6" spans="1:42" x14ac:dyDescent="0.25">
      <c r="A6" s="38" t="s">
        <v>389</v>
      </c>
      <c r="B6" s="63">
        <v>0.33333333333333331</v>
      </c>
      <c r="C6" s="63">
        <v>0.35416666666666669</v>
      </c>
      <c r="D6" s="187">
        <f t="shared" ref="D6" si="1">24*TEXT(C6-B6,"h:mm")</f>
        <v>0.5</v>
      </c>
      <c r="E6" s="64" t="s">
        <v>250</v>
      </c>
      <c r="F6" s="207" t="s">
        <v>364</v>
      </c>
      <c r="G6" s="204" t="s">
        <v>48</v>
      </c>
      <c r="H6" s="208" t="s">
        <v>365</v>
      </c>
      <c r="I6" s="9"/>
      <c r="J6" s="9"/>
      <c r="K6" s="9"/>
      <c r="L6" s="9"/>
      <c r="M6" s="208" t="s">
        <v>367</v>
      </c>
      <c r="N6" s="9"/>
      <c r="O6" s="9"/>
      <c r="P6" s="47" t="s">
        <v>368</v>
      </c>
      <c r="Q6" s="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</row>
    <row r="7" spans="1:42" x14ac:dyDescent="0.25">
      <c r="A7" s="38" t="s">
        <v>389</v>
      </c>
      <c r="B7" s="11">
        <v>0.35416666666666669</v>
      </c>
      <c r="C7" s="11">
        <v>0.41666666666666669</v>
      </c>
      <c r="D7" s="187">
        <f t="shared" ref="D7" si="2">24*TEXT(C7-B7,"h:mm")</f>
        <v>1.5</v>
      </c>
      <c r="E7" s="10" t="s">
        <v>277</v>
      </c>
      <c r="F7" s="185" t="s">
        <v>260</v>
      </c>
      <c r="G7" s="29" t="s">
        <v>7</v>
      </c>
      <c r="H7" s="60" t="s">
        <v>377</v>
      </c>
      <c r="I7" s="58"/>
      <c r="J7" s="8" t="s">
        <v>47</v>
      </c>
      <c r="K7" s="8" t="s">
        <v>246</v>
      </c>
      <c r="L7" s="60"/>
      <c r="M7" s="60" t="s">
        <v>362</v>
      </c>
      <c r="N7" s="8" t="s">
        <v>363</v>
      </c>
      <c r="O7" s="8" t="s">
        <v>358</v>
      </c>
      <c r="P7" s="39" t="s">
        <v>368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</row>
    <row r="8" spans="1:42" x14ac:dyDescent="0.25">
      <c r="A8" s="38" t="s">
        <v>389</v>
      </c>
      <c r="B8" s="11">
        <v>0.41666666666666669</v>
      </c>
      <c r="C8" s="11">
        <v>0.47916666666666669</v>
      </c>
      <c r="D8" s="187">
        <f>24*TEXT(C8-B8,"h:mm")</f>
        <v>1.5</v>
      </c>
      <c r="E8" s="10" t="s">
        <v>278</v>
      </c>
      <c r="F8" s="8" t="s">
        <v>284</v>
      </c>
      <c r="G8" s="29" t="s">
        <v>7</v>
      </c>
      <c r="H8" s="60" t="s">
        <v>362</v>
      </c>
      <c r="I8" s="58"/>
      <c r="J8" s="8" t="s">
        <v>363</v>
      </c>
      <c r="K8" s="8" t="s">
        <v>358</v>
      </c>
      <c r="L8" s="8"/>
      <c r="M8" s="60" t="s">
        <v>377</v>
      </c>
      <c r="N8" s="8" t="s">
        <v>47</v>
      </c>
      <c r="O8" s="8" t="s">
        <v>246</v>
      </c>
      <c r="P8" s="39" t="s">
        <v>368</v>
      </c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</row>
    <row r="9" spans="1:42" x14ac:dyDescent="0.25">
      <c r="A9" s="38" t="s">
        <v>389</v>
      </c>
      <c r="B9" s="11">
        <v>0.47916666666666669</v>
      </c>
      <c r="C9" s="11">
        <v>0.52083333333333337</v>
      </c>
      <c r="D9" s="187">
        <f>24*TEXT(C9-B9,"h:mm")</f>
        <v>1</v>
      </c>
      <c r="E9" s="10"/>
      <c r="F9" s="185" t="s">
        <v>5</v>
      </c>
      <c r="G9" s="12"/>
      <c r="H9" s="153"/>
      <c r="I9" s="8"/>
      <c r="J9" s="8"/>
      <c r="K9" s="8"/>
      <c r="L9" s="8"/>
      <c r="M9" s="5"/>
      <c r="N9" s="8"/>
      <c r="O9" s="8"/>
      <c r="P9" s="39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</row>
    <row r="10" spans="1:42" ht="30" x14ac:dyDescent="0.25">
      <c r="A10" s="38" t="s">
        <v>389</v>
      </c>
      <c r="B10" s="11">
        <v>0.52083333333333337</v>
      </c>
      <c r="C10" s="11">
        <v>0.58333333333333337</v>
      </c>
      <c r="D10" s="187">
        <f>24*TEXT(C10-B10,"h:mm")</f>
        <v>1.5</v>
      </c>
      <c r="E10" s="10" t="s">
        <v>261</v>
      </c>
      <c r="F10" s="185" t="s">
        <v>259</v>
      </c>
      <c r="G10" s="12" t="s">
        <v>7</v>
      </c>
      <c r="H10" s="60" t="s">
        <v>414</v>
      </c>
      <c r="I10" s="5" t="s">
        <v>417</v>
      </c>
      <c r="J10" s="5" t="s">
        <v>363</v>
      </c>
      <c r="K10" s="5" t="s">
        <v>358</v>
      </c>
      <c r="L10" s="60" t="s">
        <v>428</v>
      </c>
      <c r="M10" s="60" t="s">
        <v>360</v>
      </c>
      <c r="N10" s="5" t="s">
        <v>47</v>
      </c>
      <c r="O10" s="5" t="s">
        <v>246</v>
      </c>
      <c r="P10" s="39" t="s">
        <v>368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</row>
    <row r="11" spans="1:42" x14ac:dyDescent="0.25">
      <c r="A11" s="38" t="s">
        <v>389</v>
      </c>
      <c r="B11" s="11">
        <v>0.58333333333333337</v>
      </c>
      <c r="C11" s="200">
        <v>0.625</v>
      </c>
      <c r="D11" s="187">
        <f>24*TEXT(C11-B11,"h:mm")</f>
        <v>1</v>
      </c>
      <c r="E11" s="10" t="s">
        <v>315</v>
      </c>
      <c r="F11" s="34" t="s">
        <v>283</v>
      </c>
      <c r="G11" s="201" t="s">
        <v>7</v>
      </c>
      <c r="H11" s="8" t="s">
        <v>348</v>
      </c>
      <c r="I11" s="8"/>
      <c r="J11" s="8" t="s">
        <v>47</v>
      </c>
      <c r="K11" s="8" t="s">
        <v>246</v>
      </c>
      <c r="L11" s="50"/>
      <c r="M11" s="202" t="s">
        <v>346</v>
      </c>
      <c r="N11" s="8" t="s">
        <v>47</v>
      </c>
      <c r="O11" s="8" t="s">
        <v>358</v>
      </c>
      <c r="P11" s="39" t="s">
        <v>368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</row>
    <row r="12" spans="1:42" x14ac:dyDescent="0.25">
      <c r="A12" s="175" t="s">
        <v>242</v>
      </c>
      <c r="B12" s="176">
        <v>2</v>
      </c>
      <c r="C12" s="217" t="s">
        <v>342</v>
      </c>
      <c r="D12" s="220"/>
      <c r="E12" s="221"/>
      <c r="F12" s="33" t="s">
        <v>335</v>
      </c>
      <c r="G12" s="21"/>
      <c r="H12" s="73"/>
      <c r="I12" s="21"/>
      <c r="J12" s="21"/>
      <c r="K12" s="21"/>
      <c r="L12" s="206"/>
      <c r="M12" s="6"/>
      <c r="N12" s="21"/>
      <c r="O12" s="21"/>
      <c r="P12" s="35"/>
    </row>
    <row r="13" spans="1:42" ht="31.5" x14ac:dyDescent="0.25">
      <c r="A13" s="36" t="s">
        <v>371</v>
      </c>
      <c r="B13" s="22" t="s">
        <v>0</v>
      </c>
      <c r="C13" s="22" t="s">
        <v>372</v>
      </c>
      <c r="D13" s="188" t="s">
        <v>373</v>
      </c>
      <c r="E13" s="20" t="s">
        <v>1</v>
      </c>
      <c r="F13" s="33" t="s">
        <v>2</v>
      </c>
      <c r="G13" s="23" t="s">
        <v>3</v>
      </c>
      <c r="H13" s="7" t="s">
        <v>187</v>
      </c>
      <c r="I13" s="7" t="s">
        <v>79</v>
      </c>
      <c r="J13" s="7"/>
      <c r="K13" s="7"/>
      <c r="L13" s="7" t="s">
        <v>375</v>
      </c>
      <c r="M13" s="7" t="s">
        <v>110</v>
      </c>
      <c r="N13" s="7"/>
      <c r="O13" s="7"/>
      <c r="P13" s="37" t="s">
        <v>370</v>
      </c>
    </row>
    <row r="14" spans="1:42" x14ac:dyDescent="0.25">
      <c r="A14" s="38" t="s">
        <v>389</v>
      </c>
      <c r="B14" s="11">
        <v>0.33333333333333331</v>
      </c>
      <c r="C14" s="11">
        <v>0.45833333333333331</v>
      </c>
      <c r="D14" s="187">
        <f>24*TEXT(C14-B14,"h:mm")</f>
        <v>3</v>
      </c>
      <c r="E14" s="10" t="s">
        <v>330</v>
      </c>
      <c r="F14" s="8" t="s">
        <v>282</v>
      </c>
      <c r="G14" s="12" t="s">
        <v>7</v>
      </c>
      <c r="H14" s="60" t="s">
        <v>362</v>
      </c>
      <c r="I14" s="5"/>
      <c r="J14" s="8" t="s">
        <v>363</v>
      </c>
      <c r="K14" s="8" t="s">
        <v>358</v>
      </c>
      <c r="L14" s="50"/>
      <c r="M14" s="5" t="s">
        <v>434</v>
      </c>
      <c r="N14" s="8" t="s">
        <v>47</v>
      </c>
      <c r="O14" s="8" t="s">
        <v>246</v>
      </c>
      <c r="P14" s="39" t="s">
        <v>368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</row>
    <row r="15" spans="1:42" x14ac:dyDescent="0.25">
      <c r="A15" s="38" t="s">
        <v>389</v>
      </c>
      <c r="B15" s="11">
        <v>0.45833333333333331</v>
      </c>
      <c r="C15" s="11">
        <v>0.5</v>
      </c>
      <c r="D15" s="187">
        <f>24*TEXT(C15-B15,"h:mm")</f>
        <v>1</v>
      </c>
      <c r="E15" s="34"/>
      <c r="F15" s="185" t="s">
        <v>5</v>
      </c>
      <c r="G15" s="12"/>
      <c r="H15" s="66"/>
      <c r="I15" s="9"/>
      <c r="J15" s="9"/>
      <c r="K15" s="9"/>
      <c r="L15" s="9"/>
      <c r="M15" s="8"/>
      <c r="N15" s="9"/>
      <c r="O15" s="9"/>
      <c r="P15" s="39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</row>
    <row r="16" spans="1:42" ht="30" x14ac:dyDescent="0.25">
      <c r="A16" s="38" t="s">
        <v>389</v>
      </c>
      <c r="B16" s="194">
        <v>0.5</v>
      </c>
      <c r="C16" s="195">
        <v>0.60416666666666663</v>
      </c>
      <c r="D16" s="187">
        <f>24*TEXT(C16-B16,"h:mm")</f>
        <v>2.5</v>
      </c>
      <c r="E16" s="10" t="s">
        <v>314</v>
      </c>
      <c r="F16" s="34" t="s">
        <v>263</v>
      </c>
      <c r="G16" s="12" t="s">
        <v>7</v>
      </c>
      <c r="H16" s="8" t="s">
        <v>420</v>
      </c>
      <c r="I16" s="9" t="s">
        <v>417</v>
      </c>
      <c r="J16" s="8" t="s">
        <v>363</v>
      </c>
      <c r="K16" s="9" t="s">
        <v>358</v>
      </c>
      <c r="L16" s="9" t="s">
        <v>428</v>
      </c>
      <c r="M16" s="5" t="s">
        <v>434</v>
      </c>
      <c r="N16" s="8" t="s">
        <v>47</v>
      </c>
      <c r="O16" s="8" t="s">
        <v>246</v>
      </c>
      <c r="P16" s="39" t="s">
        <v>368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</row>
    <row r="17" spans="1:40" x14ac:dyDescent="0.25">
      <c r="A17" s="38" t="s">
        <v>389</v>
      </c>
      <c r="B17" s="11">
        <v>0.60416666666666663</v>
      </c>
      <c r="C17" s="11">
        <v>0.6875</v>
      </c>
      <c r="D17" s="187">
        <f>24*TEXT(C17-B17,"h:mm")</f>
        <v>2</v>
      </c>
      <c r="E17" s="10" t="s">
        <v>331</v>
      </c>
      <c r="F17" s="34" t="s">
        <v>332</v>
      </c>
      <c r="G17" s="12" t="s">
        <v>7</v>
      </c>
      <c r="H17" s="9" t="s">
        <v>346</v>
      </c>
      <c r="I17" s="9"/>
      <c r="J17" s="9" t="s">
        <v>47</v>
      </c>
      <c r="K17" s="9" t="s">
        <v>358</v>
      </c>
      <c r="L17" s="9"/>
      <c r="M17" s="5" t="s">
        <v>434</v>
      </c>
      <c r="N17" s="9" t="s">
        <v>47</v>
      </c>
      <c r="O17" s="9" t="s">
        <v>246</v>
      </c>
      <c r="P17" s="39" t="s">
        <v>368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</row>
    <row r="18" spans="1:40" x14ac:dyDescent="0.25">
      <c r="A18" s="175" t="s">
        <v>242</v>
      </c>
      <c r="B18" s="176">
        <v>3</v>
      </c>
      <c r="C18" s="217" t="s">
        <v>424</v>
      </c>
      <c r="D18" s="218"/>
      <c r="E18" s="219"/>
      <c r="F18" s="33" t="s">
        <v>336</v>
      </c>
      <c r="G18" s="21"/>
      <c r="H18" s="73"/>
      <c r="I18" s="21"/>
      <c r="J18" s="21"/>
      <c r="K18" s="21"/>
      <c r="L18" s="6"/>
      <c r="M18" s="6"/>
      <c r="N18" s="21"/>
      <c r="O18" s="21"/>
      <c r="P18" s="35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</row>
    <row r="19" spans="1:40" ht="31.5" x14ac:dyDescent="0.25">
      <c r="A19" s="36" t="s">
        <v>371</v>
      </c>
      <c r="B19" s="22" t="s">
        <v>0</v>
      </c>
      <c r="C19" s="22" t="s">
        <v>372</v>
      </c>
      <c r="D19" s="188" t="s">
        <v>373</v>
      </c>
      <c r="E19" s="20" t="s">
        <v>1</v>
      </c>
      <c r="F19" s="56" t="s">
        <v>2</v>
      </c>
      <c r="G19" s="23" t="s">
        <v>3</v>
      </c>
      <c r="H19" s="7" t="s">
        <v>187</v>
      </c>
      <c r="I19" s="7" t="s">
        <v>79</v>
      </c>
      <c r="J19" s="7"/>
      <c r="K19" s="7"/>
      <c r="L19" s="7" t="s">
        <v>375</v>
      </c>
      <c r="M19" s="7" t="s">
        <v>110</v>
      </c>
      <c r="N19" s="7"/>
      <c r="O19" s="7"/>
      <c r="P19" s="37" t="s">
        <v>370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</row>
    <row r="20" spans="1:40" x14ac:dyDescent="0.25">
      <c r="A20" s="38" t="s">
        <v>389</v>
      </c>
      <c r="B20" s="11">
        <v>0.33333333333333331</v>
      </c>
      <c r="C20" s="11">
        <v>0.375</v>
      </c>
      <c r="D20" s="187">
        <f>24*TEXT(C20-B20,"h:mm")</f>
        <v>1</v>
      </c>
      <c r="E20" s="10" t="s">
        <v>291</v>
      </c>
      <c r="F20" s="59" t="s">
        <v>264</v>
      </c>
      <c r="G20" s="12" t="s">
        <v>7</v>
      </c>
      <c r="H20" s="60" t="s">
        <v>362</v>
      </c>
      <c r="I20" s="58"/>
      <c r="J20" s="9" t="s">
        <v>363</v>
      </c>
      <c r="K20" s="9" t="s">
        <v>358</v>
      </c>
      <c r="L20" s="60"/>
      <c r="M20" s="60" t="s">
        <v>360</v>
      </c>
      <c r="N20" s="9" t="s">
        <v>47</v>
      </c>
      <c r="O20" s="9" t="s">
        <v>246</v>
      </c>
      <c r="P20" s="39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</row>
    <row r="21" spans="1:40" ht="30" x14ac:dyDescent="0.25">
      <c r="A21" s="38" t="s">
        <v>389</v>
      </c>
      <c r="B21" s="11">
        <v>0.375</v>
      </c>
      <c r="C21" s="11">
        <v>0.41666666666666669</v>
      </c>
      <c r="D21" s="187">
        <f t="shared" ref="D21:D25" si="3">24*TEXT(C21-B21,"h:mm")</f>
        <v>1</v>
      </c>
      <c r="E21" s="34" t="s">
        <v>251</v>
      </c>
      <c r="F21" s="8" t="s">
        <v>252</v>
      </c>
      <c r="G21" s="12" t="s">
        <v>7</v>
      </c>
      <c r="H21" s="9" t="s">
        <v>348</v>
      </c>
      <c r="I21" s="9" t="s">
        <v>426</v>
      </c>
      <c r="J21" s="9" t="s">
        <v>47</v>
      </c>
      <c r="K21" s="9" t="s">
        <v>246</v>
      </c>
      <c r="L21" s="9" t="s">
        <v>427</v>
      </c>
      <c r="M21" s="8" t="s">
        <v>360</v>
      </c>
      <c r="N21" s="9" t="s">
        <v>47</v>
      </c>
      <c r="O21" s="9" t="s">
        <v>358</v>
      </c>
      <c r="P21" s="39" t="s">
        <v>368</v>
      </c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</row>
    <row r="22" spans="1:40" x14ac:dyDescent="0.25">
      <c r="A22" s="38" t="s">
        <v>389</v>
      </c>
      <c r="B22" s="11">
        <v>0.41666666666666669</v>
      </c>
      <c r="C22" s="11">
        <v>0.47916666666666669</v>
      </c>
      <c r="D22" s="187">
        <f t="shared" si="3"/>
        <v>1.5</v>
      </c>
      <c r="E22" s="34" t="s">
        <v>253</v>
      </c>
      <c r="F22" s="8" t="s">
        <v>285</v>
      </c>
      <c r="G22" s="12" t="s">
        <v>7</v>
      </c>
      <c r="H22" s="9" t="s">
        <v>348</v>
      </c>
      <c r="J22" s="9" t="s">
        <v>47</v>
      </c>
      <c r="K22" s="9" t="s">
        <v>246</v>
      </c>
      <c r="M22" s="8" t="s">
        <v>360</v>
      </c>
      <c r="N22" s="9" t="s">
        <v>47</v>
      </c>
      <c r="O22" s="9" t="s">
        <v>358</v>
      </c>
      <c r="P22" s="39" t="s">
        <v>368</v>
      </c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</row>
    <row r="23" spans="1:40" x14ac:dyDescent="0.25">
      <c r="A23" s="38" t="s">
        <v>389</v>
      </c>
      <c r="B23" s="11">
        <v>0.47916666666666669</v>
      </c>
      <c r="C23" s="11">
        <v>0.54166666666666663</v>
      </c>
      <c r="D23" s="187">
        <f t="shared" si="3"/>
        <v>1.5</v>
      </c>
      <c r="E23" s="34"/>
      <c r="F23" s="8" t="s">
        <v>5</v>
      </c>
      <c r="G23" s="12"/>
      <c r="H23" s="9"/>
      <c r="I23" s="9"/>
      <c r="J23" s="9"/>
      <c r="K23" s="9"/>
      <c r="L23" s="9"/>
      <c r="M23" s="8"/>
      <c r="N23" s="9"/>
      <c r="O23" s="9"/>
      <c r="P23" s="39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</row>
    <row r="24" spans="1:40" x14ac:dyDescent="0.25">
      <c r="A24" s="38" t="s">
        <v>389</v>
      </c>
      <c r="B24" s="11">
        <v>0.54166666666666663</v>
      </c>
      <c r="C24" s="11">
        <v>0.58333333333333337</v>
      </c>
      <c r="D24" s="187">
        <f>24*TEXT(C24-B24,"h:mm")</f>
        <v>1</v>
      </c>
      <c r="E24" s="12" t="s">
        <v>250</v>
      </c>
      <c r="F24" s="59" t="s">
        <v>296</v>
      </c>
      <c r="G24" s="10" t="s">
        <v>7</v>
      </c>
      <c r="H24" s="60" t="s">
        <v>362</v>
      </c>
      <c r="I24" s="2"/>
      <c r="J24" s="9" t="s">
        <v>363</v>
      </c>
      <c r="K24" s="9" t="s">
        <v>358</v>
      </c>
      <c r="L24" s="2"/>
      <c r="M24" s="60" t="s">
        <v>360</v>
      </c>
      <c r="N24" s="9" t="s">
        <v>47</v>
      </c>
      <c r="O24" s="9" t="s">
        <v>246</v>
      </c>
      <c r="P24" s="39"/>
    </row>
    <row r="25" spans="1:40" x14ac:dyDescent="0.25">
      <c r="A25" s="38" t="s">
        <v>389</v>
      </c>
      <c r="B25" s="11">
        <v>0.58333333333333337</v>
      </c>
      <c r="C25" s="11">
        <v>0.66666666666666663</v>
      </c>
      <c r="D25" s="187">
        <f t="shared" si="3"/>
        <v>2</v>
      </c>
      <c r="E25" s="34" t="s">
        <v>255</v>
      </c>
      <c r="F25" s="8" t="s">
        <v>254</v>
      </c>
      <c r="G25" s="12" t="s">
        <v>7</v>
      </c>
      <c r="H25" s="9" t="s">
        <v>360</v>
      </c>
      <c r="I25" s="9"/>
      <c r="J25" s="9" t="s">
        <v>47</v>
      </c>
      <c r="K25" s="9" t="s">
        <v>246</v>
      </c>
      <c r="L25" s="9"/>
      <c r="M25" s="8" t="s">
        <v>378</v>
      </c>
      <c r="N25" s="9" t="s">
        <v>47</v>
      </c>
      <c r="O25" s="9" t="s">
        <v>246</v>
      </c>
      <c r="P25" s="39" t="s">
        <v>368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</row>
    <row r="26" spans="1:40" x14ac:dyDescent="0.25">
      <c r="A26" s="175" t="s">
        <v>242</v>
      </c>
      <c r="B26" s="176">
        <v>4</v>
      </c>
      <c r="C26" s="217" t="s">
        <v>343</v>
      </c>
      <c r="D26" s="218"/>
      <c r="E26" s="219"/>
      <c r="F26" s="28" t="s">
        <v>336</v>
      </c>
      <c r="G26" s="21"/>
      <c r="H26" s="73"/>
      <c r="I26" s="21"/>
      <c r="J26" s="21"/>
      <c r="K26" s="21"/>
      <c r="L26" s="6"/>
      <c r="M26" s="6"/>
      <c r="N26" s="21"/>
      <c r="O26" s="21"/>
      <c r="P26" s="35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</row>
    <row r="27" spans="1:40" ht="31.5" x14ac:dyDescent="0.25">
      <c r="A27" s="36" t="s">
        <v>371</v>
      </c>
      <c r="B27" s="22" t="s">
        <v>0</v>
      </c>
      <c r="C27" s="22" t="s">
        <v>372</v>
      </c>
      <c r="D27" s="188" t="s">
        <v>373</v>
      </c>
      <c r="E27" s="20" t="s">
        <v>1</v>
      </c>
      <c r="F27" s="33" t="s">
        <v>2</v>
      </c>
      <c r="G27" s="23" t="s">
        <v>3</v>
      </c>
      <c r="H27" s="7" t="s">
        <v>187</v>
      </c>
      <c r="I27" s="7" t="s">
        <v>79</v>
      </c>
      <c r="J27" s="7"/>
      <c r="K27" s="7"/>
      <c r="L27" s="7" t="s">
        <v>375</v>
      </c>
      <c r="M27" s="7" t="s">
        <v>110</v>
      </c>
      <c r="N27" s="7"/>
      <c r="O27" s="7"/>
      <c r="P27" s="37" t="s">
        <v>370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</row>
    <row r="28" spans="1:40" x14ac:dyDescent="0.25">
      <c r="A28" s="38" t="s">
        <v>389</v>
      </c>
      <c r="B28" s="11">
        <v>0.33333333333333331</v>
      </c>
      <c r="C28" s="11">
        <v>0.375</v>
      </c>
      <c r="D28" s="187">
        <f>24*TEXT(C28-B28,"h:mm")</f>
        <v>1</v>
      </c>
      <c r="E28" s="34" t="s">
        <v>256</v>
      </c>
      <c r="F28" s="8" t="s">
        <v>286</v>
      </c>
      <c r="G28" s="12" t="s">
        <v>7</v>
      </c>
      <c r="H28" s="60" t="s">
        <v>360</v>
      </c>
      <c r="I28" s="9"/>
      <c r="J28" s="9" t="s">
        <v>47</v>
      </c>
      <c r="K28" s="9" t="s">
        <v>246</v>
      </c>
      <c r="L28" s="9"/>
      <c r="M28" s="8" t="s">
        <v>378</v>
      </c>
      <c r="N28" s="9" t="s">
        <v>47</v>
      </c>
      <c r="O28" s="9" t="s">
        <v>246</v>
      </c>
      <c r="P28" s="39" t="s">
        <v>368</v>
      </c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</row>
    <row r="29" spans="1:40" x14ac:dyDescent="0.25">
      <c r="A29" s="38" t="s">
        <v>389</v>
      </c>
      <c r="B29" s="11">
        <v>0.375</v>
      </c>
      <c r="C29" s="11">
        <v>0.4375</v>
      </c>
      <c r="D29" s="187">
        <f>24*TEXT(C29-B29,"h:mm")</f>
        <v>1.5</v>
      </c>
      <c r="E29" s="12" t="s">
        <v>257</v>
      </c>
      <c r="F29" s="8" t="s">
        <v>350</v>
      </c>
      <c r="G29" s="10" t="s">
        <v>7</v>
      </c>
      <c r="H29" s="8" t="s">
        <v>360</v>
      </c>
      <c r="I29" s="8"/>
      <c r="J29" s="9" t="s">
        <v>47</v>
      </c>
      <c r="K29" s="8" t="s">
        <v>358</v>
      </c>
      <c r="L29" s="8"/>
      <c r="M29" s="8" t="s">
        <v>378</v>
      </c>
      <c r="N29" s="9" t="s">
        <v>47</v>
      </c>
      <c r="O29" s="8" t="s">
        <v>246</v>
      </c>
      <c r="P29" s="39" t="s">
        <v>368</v>
      </c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</row>
    <row r="30" spans="1:40" x14ac:dyDescent="0.25">
      <c r="A30" s="38" t="s">
        <v>389</v>
      </c>
      <c r="B30" s="11">
        <v>0.4375</v>
      </c>
      <c r="C30" s="11">
        <v>0.5</v>
      </c>
      <c r="D30" s="187">
        <f t="shared" ref="D30" si="4">24*TEXT(C30-B30,"h:mm")</f>
        <v>1.5</v>
      </c>
      <c r="E30" s="34"/>
      <c r="F30" s="34" t="s">
        <v>5</v>
      </c>
      <c r="G30" s="12"/>
      <c r="H30" s="32"/>
      <c r="I30" s="29"/>
      <c r="J30" s="29"/>
      <c r="K30" s="29"/>
      <c r="L30" s="29"/>
      <c r="M30" s="68"/>
      <c r="N30" s="29"/>
      <c r="O30" s="29"/>
      <c r="P30" s="49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</row>
    <row r="31" spans="1:40" x14ac:dyDescent="0.25">
      <c r="A31" s="38" t="s">
        <v>389</v>
      </c>
      <c r="B31" s="11">
        <v>0.5</v>
      </c>
      <c r="C31" s="11">
        <v>0.54166666666666663</v>
      </c>
      <c r="D31" s="187">
        <f t="shared" ref="D31:D32" si="5">24*TEXT(C31-B31,"h:mm")</f>
        <v>1</v>
      </c>
      <c r="E31" s="10" t="s">
        <v>265</v>
      </c>
      <c r="F31" s="8" t="s">
        <v>287</v>
      </c>
      <c r="G31" s="12" t="s">
        <v>7</v>
      </c>
      <c r="H31" s="60" t="s">
        <v>348</v>
      </c>
      <c r="I31" s="58"/>
      <c r="J31" s="9" t="s">
        <v>47</v>
      </c>
      <c r="K31" s="8" t="s">
        <v>246</v>
      </c>
      <c r="L31" s="60"/>
      <c r="M31" s="60" t="s">
        <v>379</v>
      </c>
      <c r="N31" s="9" t="s">
        <v>47</v>
      </c>
      <c r="O31" s="8" t="s">
        <v>246</v>
      </c>
      <c r="P31" s="39" t="s">
        <v>368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</row>
    <row r="32" spans="1:40" x14ac:dyDescent="0.25">
      <c r="A32" s="38" t="s">
        <v>389</v>
      </c>
      <c r="B32" s="11">
        <v>0.54166666666666663</v>
      </c>
      <c r="C32" s="11">
        <v>0.66666666666666663</v>
      </c>
      <c r="D32" s="187">
        <f t="shared" si="5"/>
        <v>3</v>
      </c>
      <c r="E32" s="10" t="s">
        <v>316</v>
      </c>
      <c r="F32" s="34" t="s">
        <v>288</v>
      </c>
      <c r="G32" s="29" t="s">
        <v>7</v>
      </c>
      <c r="H32" s="60" t="s">
        <v>351</v>
      </c>
      <c r="I32" s="58"/>
      <c r="J32" s="9" t="s">
        <v>47</v>
      </c>
      <c r="K32" s="8" t="s">
        <v>246</v>
      </c>
      <c r="L32" s="60" t="s">
        <v>418</v>
      </c>
      <c r="M32" s="60" t="s">
        <v>379</v>
      </c>
      <c r="N32" s="9" t="s">
        <v>47</v>
      </c>
      <c r="O32" s="8" t="s">
        <v>246</v>
      </c>
      <c r="P32" s="65" t="s">
        <v>369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</row>
    <row r="33" spans="1:40" x14ac:dyDescent="0.25">
      <c r="A33" s="175" t="s">
        <v>242</v>
      </c>
      <c r="B33" s="176">
        <v>5</v>
      </c>
      <c r="C33" s="217" t="s">
        <v>344</v>
      </c>
      <c r="D33" s="218"/>
      <c r="E33" s="219"/>
      <c r="F33" s="28" t="s">
        <v>294</v>
      </c>
      <c r="G33" s="25"/>
      <c r="H33" s="73"/>
      <c r="I33" s="25"/>
      <c r="J33" s="25"/>
      <c r="K33" s="25"/>
      <c r="L33" s="26"/>
      <c r="M33" s="26"/>
      <c r="N33" s="25"/>
      <c r="O33" s="25"/>
      <c r="P33" s="44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</row>
    <row r="34" spans="1:40" ht="31.5" x14ac:dyDescent="0.25">
      <c r="A34" s="45" t="s">
        <v>371</v>
      </c>
      <c r="B34" s="27" t="s">
        <v>0</v>
      </c>
      <c r="C34" s="27" t="s">
        <v>372</v>
      </c>
      <c r="D34" s="189" t="s">
        <v>373</v>
      </c>
      <c r="E34" s="24" t="s">
        <v>1</v>
      </c>
      <c r="F34" s="33" t="s">
        <v>2</v>
      </c>
      <c r="G34" s="24" t="s">
        <v>3</v>
      </c>
      <c r="H34" s="28" t="s">
        <v>187</v>
      </c>
      <c r="I34" s="7" t="s">
        <v>79</v>
      </c>
      <c r="J34" s="7"/>
      <c r="K34" s="7"/>
      <c r="L34" s="28" t="s">
        <v>375</v>
      </c>
      <c r="M34" s="28" t="s">
        <v>110</v>
      </c>
      <c r="N34" s="7"/>
      <c r="O34" s="7"/>
      <c r="P34" s="46" t="s">
        <v>370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</row>
    <row r="35" spans="1:40" x14ac:dyDescent="0.25">
      <c r="A35" s="38" t="s">
        <v>389</v>
      </c>
      <c r="B35" s="11">
        <v>0.33333333333333331</v>
      </c>
      <c r="C35" s="11">
        <v>0.375</v>
      </c>
      <c r="D35" s="187">
        <f>24*TEXT(C35-B35,"h:mm")</f>
        <v>1</v>
      </c>
      <c r="E35" s="12" t="s">
        <v>262</v>
      </c>
      <c r="F35" s="59" t="s">
        <v>258</v>
      </c>
      <c r="G35" s="10" t="s">
        <v>7</v>
      </c>
      <c r="H35" s="60" t="s">
        <v>360</v>
      </c>
      <c r="I35" s="2"/>
      <c r="J35" s="9" t="s">
        <v>47</v>
      </c>
      <c r="K35" s="2" t="s">
        <v>246</v>
      </c>
      <c r="L35" s="2"/>
      <c r="M35" s="8" t="s">
        <v>378</v>
      </c>
      <c r="N35" s="9" t="s">
        <v>47</v>
      </c>
      <c r="O35" s="2" t="s">
        <v>246</v>
      </c>
      <c r="P35" s="39"/>
    </row>
    <row r="36" spans="1:40" x14ac:dyDescent="0.25">
      <c r="A36" s="38" t="s">
        <v>389</v>
      </c>
      <c r="B36" s="11">
        <v>0.375</v>
      </c>
      <c r="C36" s="11">
        <v>0.41666666666666669</v>
      </c>
      <c r="D36" s="187">
        <f t="shared" ref="D36" si="6">24*TEXT(C36-B36,"h:mm")</f>
        <v>1</v>
      </c>
      <c r="E36" s="10" t="s">
        <v>316</v>
      </c>
      <c r="F36" s="34" t="s">
        <v>288</v>
      </c>
      <c r="G36" s="29" t="s">
        <v>7</v>
      </c>
      <c r="H36" s="60" t="s">
        <v>351</v>
      </c>
      <c r="I36" s="58"/>
      <c r="J36" s="9" t="s">
        <v>47</v>
      </c>
      <c r="K36" s="8" t="s">
        <v>246</v>
      </c>
      <c r="L36" s="60" t="s">
        <v>418</v>
      </c>
      <c r="M36" s="60" t="s">
        <v>379</v>
      </c>
      <c r="N36" s="9" t="s">
        <v>47</v>
      </c>
      <c r="O36" s="8" t="s">
        <v>246</v>
      </c>
      <c r="P36" s="65" t="s">
        <v>369</v>
      </c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</row>
    <row r="37" spans="1:40" x14ac:dyDescent="0.25">
      <c r="A37" s="38" t="s">
        <v>389</v>
      </c>
      <c r="B37" s="11">
        <v>0.41666666666666669</v>
      </c>
      <c r="C37" s="11">
        <v>0.45833333333333331</v>
      </c>
      <c r="D37" s="187">
        <f t="shared" ref="D37" si="7">24*TEXT(C37-B37,"h:mm")</f>
        <v>1</v>
      </c>
      <c r="E37" s="196" t="s">
        <v>266</v>
      </c>
      <c r="F37" s="34" t="s">
        <v>308</v>
      </c>
      <c r="G37" s="31" t="s">
        <v>7</v>
      </c>
      <c r="H37" s="60" t="s">
        <v>351</v>
      </c>
      <c r="I37" s="8"/>
      <c r="J37" s="9" t="s">
        <v>47</v>
      </c>
      <c r="K37" s="8" t="s">
        <v>246</v>
      </c>
      <c r="L37" s="60" t="s">
        <v>418</v>
      </c>
      <c r="M37" s="60" t="s">
        <v>379</v>
      </c>
      <c r="N37" s="9" t="s">
        <v>47</v>
      </c>
      <c r="O37" s="8" t="s">
        <v>358</v>
      </c>
      <c r="P37" s="65" t="s">
        <v>369</v>
      </c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</row>
    <row r="38" spans="1:40" x14ac:dyDescent="0.25">
      <c r="A38" s="38" t="s">
        <v>389</v>
      </c>
      <c r="B38" s="11">
        <v>0.45833333333333331</v>
      </c>
      <c r="C38" s="11">
        <v>0.5</v>
      </c>
      <c r="D38" s="187">
        <f>24*TEXT(C38-B38,"h:mm")</f>
        <v>1</v>
      </c>
      <c r="E38" s="34"/>
      <c r="F38" s="34" t="s">
        <v>5</v>
      </c>
      <c r="G38" s="12"/>
      <c r="H38" s="32"/>
      <c r="I38" s="29"/>
      <c r="J38" s="29"/>
      <c r="K38" s="29"/>
      <c r="L38" s="29"/>
      <c r="M38" s="68"/>
      <c r="N38" s="29"/>
      <c r="O38" s="29"/>
      <c r="P38" s="49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</row>
    <row r="39" spans="1:40" x14ac:dyDescent="0.25">
      <c r="A39" s="38" t="s">
        <v>389</v>
      </c>
      <c r="B39" s="11">
        <v>0.5</v>
      </c>
      <c r="C39" s="11">
        <v>0.54166666666666663</v>
      </c>
      <c r="D39" s="187">
        <f>24*TEXT(C39-B39,"h:mm")</f>
        <v>1</v>
      </c>
      <c r="E39" s="12" t="s">
        <v>250</v>
      </c>
      <c r="F39" s="59" t="s">
        <v>297</v>
      </c>
      <c r="G39" s="10" t="s">
        <v>7</v>
      </c>
      <c r="H39" s="60" t="s">
        <v>360</v>
      </c>
      <c r="I39" s="2"/>
      <c r="J39" s="9" t="s">
        <v>47</v>
      </c>
      <c r="K39" s="2" t="s">
        <v>246</v>
      </c>
      <c r="L39" s="2"/>
      <c r="M39" s="8" t="s">
        <v>378</v>
      </c>
      <c r="N39" s="9" t="s">
        <v>47</v>
      </c>
      <c r="O39" s="2" t="s">
        <v>246</v>
      </c>
      <c r="P39" s="39"/>
    </row>
    <row r="40" spans="1:40" x14ac:dyDescent="0.25">
      <c r="A40" s="38" t="s">
        <v>389</v>
      </c>
      <c r="B40" s="11">
        <v>0.54166666666666663</v>
      </c>
      <c r="C40" s="11">
        <v>0.66666666666666663</v>
      </c>
      <c r="D40" s="187">
        <f t="shared" ref="D40" si="8">24*TEXT(C40-B40,"h:mm")</f>
        <v>3</v>
      </c>
      <c r="E40" s="196" t="s">
        <v>266</v>
      </c>
      <c r="F40" s="34" t="s">
        <v>308</v>
      </c>
      <c r="G40" s="31" t="s">
        <v>7</v>
      </c>
      <c r="H40" s="60" t="s">
        <v>351</v>
      </c>
      <c r="I40" s="8"/>
      <c r="J40" s="9" t="s">
        <v>47</v>
      </c>
      <c r="K40" s="2" t="s">
        <v>246</v>
      </c>
      <c r="L40" s="60" t="s">
        <v>418</v>
      </c>
      <c r="M40" s="60" t="s">
        <v>379</v>
      </c>
      <c r="N40" s="9" t="s">
        <v>47</v>
      </c>
      <c r="O40" s="8" t="s">
        <v>358</v>
      </c>
      <c r="P40" s="65" t="s">
        <v>369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</row>
    <row r="41" spans="1:40" ht="16.5" thickBot="1" x14ac:dyDescent="0.3">
      <c r="A41" s="211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</row>
    <row r="42" spans="1:40" x14ac:dyDescent="0.25">
      <c r="A42" s="214" t="s">
        <v>415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6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</row>
    <row r="43" spans="1:40" x14ac:dyDescent="0.25">
      <c r="A43" s="175" t="s">
        <v>242</v>
      </c>
      <c r="B43" s="176">
        <v>6</v>
      </c>
      <c r="C43" s="217" t="s">
        <v>382</v>
      </c>
      <c r="D43" s="218"/>
      <c r="E43" s="219"/>
      <c r="F43" s="28" t="s">
        <v>294</v>
      </c>
      <c r="G43" s="25"/>
      <c r="H43" s="73" t="s">
        <v>456</v>
      </c>
      <c r="I43" s="25"/>
      <c r="J43" s="25"/>
      <c r="K43" s="25"/>
      <c r="L43" s="26"/>
      <c r="M43" s="69"/>
      <c r="N43" s="25"/>
      <c r="O43" s="25"/>
      <c r="P43" s="44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</row>
    <row r="44" spans="1:40" ht="31.5" x14ac:dyDescent="0.25">
      <c r="A44" s="45" t="s">
        <v>371</v>
      </c>
      <c r="B44" s="27" t="s">
        <v>0</v>
      </c>
      <c r="C44" s="27" t="s">
        <v>372</v>
      </c>
      <c r="D44" s="189" t="s">
        <v>373</v>
      </c>
      <c r="E44" s="24" t="s">
        <v>1</v>
      </c>
      <c r="F44" s="33" t="s">
        <v>2</v>
      </c>
      <c r="G44" s="24" t="s">
        <v>3</v>
      </c>
      <c r="H44" s="156" t="s">
        <v>187</v>
      </c>
      <c r="I44" s="7" t="s">
        <v>79</v>
      </c>
      <c r="J44" s="7"/>
      <c r="K44" s="7"/>
      <c r="L44" s="28" t="s">
        <v>375</v>
      </c>
      <c r="M44" s="70" t="s">
        <v>110</v>
      </c>
      <c r="N44" s="7"/>
      <c r="O44" s="7"/>
      <c r="P44" s="46" t="s">
        <v>370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</row>
    <row r="45" spans="1:40" x14ac:dyDescent="0.25">
      <c r="A45" s="38" t="s">
        <v>389</v>
      </c>
      <c r="B45" s="11">
        <v>0.33333333333333331</v>
      </c>
      <c r="C45" s="11">
        <v>0.41666666666666669</v>
      </c>
      <c r="D45" s="187">
        <f t="shared" ref="D45" si="9">24*TEXT(C45-B45,"h:mm")</f>
        <v>2</v>
      </c>
      <c r="E45" s="196" t="s">
        <v>266</v>
      </c>
      <c r="F45" s="34" t="s">
        <v>308</v>
      </c>
      <c r="G45" s="31" t="s">
        <v>7</v>
      </c>
      <c r="H45" s="60" t="s">
        <v>351</v>
      </c>
      <c r="I45" s="8"/>
      <c r="J45" s="9" t="s">
        <v>47</v>
      </c>
      <c r="K45" s="8" t="s">
        <v>246</v>
      </c>
      <c r="L45" s="60" t="s">
        <v>418</v>
      </c>
      <c r="M45" s="60" t="s">
        <v>379</v>
      </c>
      <c r="N45" s="9" t="s">
        <v>47</v>
      </c>
      <c r="O45" s="8" t="s">
        <v>358</v>
      </c>
      <c r="P45" s="65" t="s">
        <v>369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</row>
    <row r="46" spans="1:40" x14ac:dyDescent="0.25">
      <c r="A46" s="38" t="s">
        <v>389</v>
      </c>
      <c r="B46" s="11">
        <v>0.41666666666666669</v>
      </c>
      <c r="C46" s="11">
        <v>0.45833333333333331</v>
      </c>
      <c r="D46" s="187">
        <f>24*TEXT(C46-B46,"h:mm")</f>
        <v>1</v>
      </c>
      <c r="E46" s="10" t="s">
        <v>317</v>
      </c>
      <c r="F46" s="34" t="s">
        <v>279</v>
      </c>
      <c r="G46" s="154" t="s">
        <v>7</v>
      </c>
      <c r="H46" s="9" t="s">
        <v>359</v>
      </c>
      <c r="I46" s="155"/>
      <c r="J46" s="9" t="s">
        <v>47</v>
      </c>
      <c r="K46" s="155" t="s">
        <v>358</v>
      </c>
      <c r="L46" s="60"/>
      <c r="M46" s="60" t="s">
        <v>379</v>
      </c>
      <c r="N46" s="9" t="s">
        <v>47</v>
      </c>
      <c r="O46" s="155" t="s">
        <v>246</v>
      </c>
      <c r="P46" s="65" t="s">
        <v>368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</row>
    <row r="47" spans="1:40" ht="35.25" customHeight="1" x14ac:dyDescent="0.25">
      <c r="A47" s="38" t="s">
        <v>389</v>
      </c>
      <c r="B47" s="11">
        <v>0.45833333333333331</v>
      </c>
      <c r="C47" s="11">
        <v>0.5</v>
      </c>
      <c r="D47" s="187">
        <f>24*TEXT(C47-B47,"h:mm")</f>
        <v>1</v>
      </c>
      <c r="E47" s="34"/>
      <c r="F47" s="34" t="s">
        <v>5</v>
      </c>
      <c r="G47" s="12"/>
      <c r="H47" s="32"/>
      <c r="I47" s="29"/>
      <c r="J47" s="29"/>
      <c r="K47" s="29"/>
      <c r="L47" s="29"/>
      <c r="M47" s="68"/>
      <c r="N47" s="29"/>
      <c r="O47" s="29"/>
      <c r="P47" s="49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</row>
    <row r="48" spans="1:40" ht="30" x14ac:dyDescent="0.25">
      <c r="A48" s="38" t="s">
        <v>389</v>
      </c>
      <c r="B48" s="11">
        <v>0.5</v>
      </c>
      <c r="C48" s="11">
        <v>0.66666666666666663</v>
      </c>
      <c r="D48" s="187">
        <f t="shared" ref="D48" si="10">24*TEXT(C48-B48,"h:mm")</f>
        <v>4</v>
      </c>
      <c r="E48" s="10" t="s">
        <v>310</v>
      </c>
      <c r="F48" s="34" t="s">
        <v>439</v>
      </c>
      <c r="G48" s="154" t="s">
        <v>7</v>
      </c>
      <c r="H48" s="5" t="s">
        <v>218</v>
      </c>
      <c r="I48" s="155"/>
      <c r="J48" s="9" t="s">
        <v>47</v>
      </c>
      <c r="K48" s="155" t="s">
        <v>246</v>
      </c>
      <c r="L48" s="60" t="s">
        <v>433</v>
      </c>
      <c r="M48" s="5" t="s">
        <v>351</v>
      </c>
      <c r="N48" s="9" t="s">
        <v>47</v>
      </c>
      <c r="O48" s="155" t="s">
        <v>358</v>
      </c>
      <c r="P48" s="39" t="s">
        <v>369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</row>
    <row r="49" spans="1:41" x14ac:dyDescent="0.25">
      <c r="A49" s="175" t="s">
        <v>242</v>
      </c>
      <c r="B49" s="176">
        <v>7</v>
      </c>
      <c r="C49" s="217" t="s">
        <v>383</v>
      </c>
      <c r="D49" s="218"/>
      <c r="E49" s="219"/>
      <c r="F49" s="28" t="s">
        <v>294</v>
      </c>
      <c r="G49" s="25"/>
      <c r="H49" s="73"/>
      <c r="I49" s="25"/>
      <c r="J49" s="25"/>
      <c r="K49" s="25"/>
      <c r="L49" s="26"/>
      <c r="M49" s="69"/>
      <c r="N49" s="25"/>
      <c r="O49" s="25"/>
      <c r="P49" s="44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50"/>
    </row>
    <row r="50" spans="1:41" ht="31.5" x14ac:dyDescent="0.25">
      <c r="A50" s="45" t="s">
        <v>371</v>
      </c>
      <c r="B50" s="27" t="s">
        <v>0</v>
      </c>
      <c r="C50" s="27" t="s">
        <v>372</v>
      </c>
      <c r="D50" s="189" t="s">
        <v>373</v>
      </c>
      <c r="E50" s="24" t="s">
        <v>1</v>
      </c>
      <c r="F50" s="33" t="s">
        <v>2</v>
      </c>
      <c r="G50" s="24" t="s">
        <v>3</v>
      </c>
      <c r="H50" s="156" t="s">
        <v>187</v>
      </c>
      <c r="I50" s="7" t="s">
        <v>79</v>
      </c>
      <c r="J50" s="7"/>
      <c r="K50" s="7"/>
      <c r="L50" s="28" t="s">
        <v>375</v>
      </c>
      <c r="M50" s="157" t="s">
        <v>110</v>
      </c>
      <c r="N50" s="7"/>
      <c r="O50" s="7"/>
      <c r="P50" s="46" t="s">
        <v>370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</row>
    <row r="51" spans="1:41" ht="30" x14ac:dyDescent="0.25">
      <c r="A51" s="38" t="s">
        <v>389</v>
      </c>
      <c r="B51" s="11">
        <v>0.33333333333333331</v>
      </c>
      <c r="C51" s="11">
        <v>0.66666666666666663</v>
      </c>
      <c r="D51" s="187">
        <f t="shared" ref="D51" si="11">24*TEXT(C51-B51,"h:mm")</f>
        <v>8</v>
      </c>
      <c r="E51" s="10" t="s">
        <v>310</v>
      </c>
      <c r="F51" s="34" t="s">
        <v>440</v>
      </c>
      <c r="G51" s="154" t="s">
        <v>7</v>
      </c>
      <c r="H51" s="5" t="s">
        <v>218</v>
      </c>
      <c r="I51" s="155"/>
      <c r="J51" s="9" t="s">
        <v>47</v>
      </c>
      <c r="K51" s="155" t="s">
        <v>246</v>
      </c>
      <c r="L51" s="60" t="s">
        <v>433</v>
      </c>
      <c r="M51" s="5" t="s">
        <v>441</v>
      </c>
      <c r="N51" s="9" t="s">
        <v>47</v>
      </c>
      <c r="O51" s="155" t="s">
        <v>358</v>
      </c>
      <c r="P51" s="39" t="s">
        <v>369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50"/>
    </row>
    <row r="52" spans="1:41" x14ac:dyDescent="0.25">
      <c r="A52" s="175" t="s">
        <v>242</v>
      </c>
      <c r="B52" s="176">
        <v>8</v>
      </c>
      <c r="C52" s="217" t="s">
        <v>384</v>
      </c>
      <c r="D52" s="218"/>
      <c r="E52" s="219"/>
      <c r="F52" s="28" t="s">
        <v>294</v>
      </c>
      <c r="G52" s="21"/>
      <c r="H52" s="73"/>
      <c r="I52" s="25"/>
      <c r="J52" s="25"/>
      <c r="K52" s="25"/>
      <c r="L52" s="6"/>
      <c r="M52" s="6"/>
      <c r="N52" s="25"/>
      <c r="O52" s="25"/>
      <c r="P52" s="35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50"/>
    </row>
    <row r="53" spans="1:41" ht="31.5" x14ac:dyDescent="0.25">
      <c r="A53" s="36" t="s">
        <v>371</v>
      </c>
      <c r="B53" s="22" t="s">
        <v>0</v>
      </c>
      <c r="C53" s="22" t="s">
        <v>372</v>
      </c>
      <c r="D53" s="188" t="s">
        <v>373</v>
      </c>
      <c r="E53" s="20" t="s">
        <v>1</v>
      </c>
      <c r="F53" s="33" t="s">
        <v>2</v>
      </c>
      <c r="G53" s="23" t="s">
        <v>3</v>
      </c>
      <c r="H53" s="7" t="s">
        <v>187</v>
      </c>
      <c r="I53" s="7" t="s">
        <v>79</v>
      </c>
      <c r="J53" s="7"/>
      <c r="K53" s="7"/>
      <c r="L53" s="7" t="s">
        <v>375</v>
      </c>
      <c r="M53" s="7" t="s">
        <v>110</v>
      </c>
      <c r="N53" s="7"/>
      <c r="O53" s="7"/>
      <c r="P53" s="37" t="s">
        <v>370</v>
      </c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50"/>
    </row>
    <row r="54" spans="1:41" ht="30" x14ac:dyDescent="0.25">
      <c r="A54" s="38" t="s">
        <v>389</v>
      </c>
      <c r="B54" s="11">
        <v>0.33333333333333331</v>
      </c>
      <c r="C54" s="11">
        <v>0.66666666666666663</v>
      </c>
      <c r="D54" s="187">
        <f t="shared" ref="D54" si="12">24*TEXT(C54-B54,"h:mm")</f>
        <v>8</v>
      </c>
      <c r="E54" s="10" t="s">
        <v>310</v>
      </c>
      <c r="F54" s="34" t="s">
        <v>440</v>
      </c>
      <c r="G54" s="31" t="s">
        <v>7</v>
      </c>
      <c r="H54" s="5" t="s">
        <v>218</v>
      </c>
      <c r="I54" s="8"/>
      <c r="J54" s="9" t="s">
        <v>47</v>
      </c>
      <c r="K54" s="155" t="s">
        <v>246</v>
      </c>
      <c r="L54" s="60" t="s">
        <v>433</v>
      </c>
      <c r="M54" s="5" t="s">
        <v>351</v>
      </c>
      <c r="N54" s="9" t="s">
        <v>47</v>
      </c>
      <c r="O54" s="155" t="s">
        <v>358</v>
      </c>
      <c r="P54" s="65" t="s">
        <v>369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50"/>
    </row>
    <row r="55" spans="1:41" x14ac:dyDescent="0.25">
      <c r="A55" s="175" t="s">
        <v>242</v>
      </c>
      <c r="B55" s="176">
        <v>9</v>
      </c>
      <c r="C55" s="217" t="s">
        <v>385</v>
      </c>
      <c r="D55" s="218"/>
      <c r="E55" s="219"/>
      <c r="F55" s="28" t="s">
        <v>294</v>
      </c>
      <c r="G55" s="21"/>
      <c r="H55" s="73"/>
      <c r="I55" s="25"/>
      <c r="J55" s="25"/>
      <c r="K55" s="25"/>
      <c r="L55" s="6"/>
      <c r="M55" s="6"/>
      <c r="N55" s="25"/>
      <c r="O55" s="25"/>
      <c r="P55" s="35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50"/>
    </row>
    <row r="56" spans="1:41" ht="31.5" x14ac:dyDescent="0.25">
      <c r="A56" s="36" t="s">
        <v>371</v>
      </c>
      <c r="B56" s="22" t="s">
        <v>0</v>
      </c>
      <c r="C56" s="22" t="s">
        <v>372</v>
      </c>
      <c r="D56" s="188" t="s">
        <v>373</v>
      </c>
      <c r="E56" s="20" t="s">
        <v>1</v>
      </c>
      <c r="F56" s="33" t="s">
        <v>2</v>
      </c>
      <c r="G56" s="23" t="s">
        <v>3</v>
      </c>
      <c r="H56" s="7" t="s">
        <v>187</v>
      </c>
      <c r="I56" s="7" t="s">
        <v>79</v>
      </c>
      <c r="J56" s="7"/>
      <c r="K56" s="7"/>
      <c r="L56" s="7" t="s">
        <v>375</v>
      </c>
      <c r="M56" s="7" t="s">
        <v>110</v>
      </c>
      <c r="N56" s="7"/>
      <c r="O56" s="7"/>
      <c r="P56" s="37" t="s">
        <v>370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50"/>
    </row>
    <row r="57" spans="1:41" ht="30" x14ac:dyDescent="0.25">
      <c r="A57" s="62" t="s">
        <v>389</v>
      </c>
      <c r="B57" s="11">
        <v>0.33333333333333331</v>
      </c>
      <c r="C57" s="11">
        <v>0.5</v>
      </c>
      <c r="D57" s="187">
        <f t="shared" ref="D57" si="13">24*TEXT(C57-B57,"h:mm")</f>
        <v>4</v>
      </c>
      <c r="E57" s="10" t="s">
        <v>310</v>
      </c>
      <c r="F57" s="34" t="s">
        <v>439</v>
      </c>
      <c r="G57" s="12" t="s">
        <v>7</v>
      </c>
      <c r="H57" s="5" t="s">
        <v>218</v>
      </c>
      <c r="I57" s="8"/>
      <c r="J57" s="9" t="s">
        <v>47</v>
      </c>
      <c r="K57" s="155" t="s">
        <v>246</v>
      </c>
      <c r="L57" s="60" t="s">
        <v>433</v>
      </c>
      <c r="M57" s="5" t="s">
        <v>351</v>
      </c>
      <c r="N57" s="9" t="s">
        <v>47</v>
      </c>
      <c r="O57" s="155" t="s">
        <v>358</v>
      </c>
      <c r="P57" s="65" t="s">
        <v>369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50"/>
    </row>
    <row r="58" spans="1:41" x14ac:dyDescent="0.25">
      <c r="A58" s="62" t="s">
        <v>389</v>
      </c>
      <c r="B58" s="11">
        <v>0.5</v>
      </c>
      <c r="C58" s="11">
        <v>0.54166666666666663</v>
      </c>
      <c r="D58" s="187">
        <f t="shared" ref="D58" si="14">24*TEXT(C58-B58,"h:mm")</f>
        <v>1</v>
      </c>
      <c r="E58" s="10"/>
      <c r="F58" s="34" t="s">
        <v>5</v>
      </c>
      <c r="G58" s="12"/>
      <c r="H58" s="8"/>
      <c r="I58" s="8"/>
      <c r="J58" s="8"/>
      <c r="K58" s="8"/>
      <c r="L58" s="61"/>
      <c r="M58" s="5"/>
      <c r="N58" s="8"/>
      <c r="O58" s="8"/>
      <c r="P58" s="65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50"/>
    </row>
    <row r="59" spans="1:41" ht="30" x14ac:dyDescent="0.25">
      <c r="A59" s="62" t="s">
        <v>389</v>
      </c>
      <c r="B59" s="11">
        <v>0.54166666666666663</v>
      </c>
      <c r="C59" s="11">
        <v>0.66666666666666663</v>
      </c>
      <c r="D59" s="187">
        <f t="shared" ref="D59" si="15">24*TEXT(C59-B59,"h:mm")</f>
        <v>3</v>
      </c>
      <c r="E59" s="10" t="s">
        <v>376</v>
      </c>
      <c r="F59" s="34" t="s">
        <v>337</v>
      </c>
      <c r="G59" s="12" t="s">
        <v>7</v>
      </c>
      <c r="H59" s="8" t="s">
        <v>351</v>
      </c>
      <c r="I59" s="8"/>
      <c r="J59" s="9" t="s">
        <v>47</v>
      </c>
      <c r="K59" s="155" t="s">
        <v>358</v>
      </c>
      <c r="L59" s="60" t="s">
        <v>433</v>
      </c>
      <c r="M59" s="8" t="s">
        <v>218</v>
      </c>
      <c r="N59" s="9" t="s">
        <v>47</v>
      </c>
      <c r="O59" s="155" t="s">
        <v>246</v>
      </c>
      <c r="P59" s="65" t="s">
        <v>369</v>
      </c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3"/>
      <c r="AO59" s="50"/>
    </row>
    <row r="60" spans="1:41" x14ac:dyDescent="0.25">
      <c r="A60" s="175" t="s">
        <v>242</v>
      </c>
      <c r="B60" s="176">
        <v>10</v>
      </c>
      <c r="C60" s="217" t="s">
        <v>386</v>
      </c>
      <c r="D60" s="218"/>
      <c r="E60" s="219"/>
      <c r="F60" s="28" t="s">
        <v>294</v>
      </c>
      <c r="G60" s="21"/>
      <c r="H60" s="73"/>
      <c r="I60" s="21"/>
      <c r="J60" s="21"/>
      <c r="K60" s="21"/>
      <c r="L60" s="6"/>
      <c r="M60" s="6"/>
      <c r="N60" s="21"/>
      <c r="O60" s="21"/>
      <c r="P60" s="35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143"/>
      <c r="AO60" s="50"/>
    </row>
    <row r="61" spans="1:41" ht="31.5" x14ac:dyDescent="0.25">
      <c r="A61" s="36" t="s">
        <v>371</v>
      </c>
      <c r="B61" s="22" t="s">
        <v>0</v>
      </c>
      <c r="C61" s="22" t="s">
        <v>372</v>
      </c>
      <c r="D61" s="188" t="s">
        <v>373</v>
      </c>
      <c r="E61" s="20" t="s">
        <v>1</v>
      </c>
      <c r="F61" s="33" t="s">
        <v>2</v>
      </c>
      <c r="G61" s="23" t="s">
        <v>3</v>
      </c>
      <c r="H61" s="7" t="s">
        <v>187</v>
      </c>
      <c r="I61" s="7" t="s">
        <v>79</v>
      </c>
      <c r="J61" s="7"/>
      <c r="K61" s="7"/>
      <c r="L61" s="7" t="s">
        <v>375</v>
      </c>
      <c r="M61" s="7" t="s">
        <v>110</v>
      </c>
      <c r="N61" s="7"/>
      <c r="O61" s="7"/>
      <c r="P61" s="37" t="s">
        <v>370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50"/>
    </row>
    <row r="62" spans="1:41" ht="30" x14ac:dyDescent="0.25">
      <c r="A62" s="62" t="s">
        <v>389</v>
      </c>
      <c r="B62" s="11">
        <v>0.33333333333333331</v>
      </c>
      <c r="C62" s="11">
        <v>0.58333333333333337</v>
      </c>
      <c r="D62" s="187">
        <f t="shared" ref="D62" si="16">24*TEXT(C62-B62,"h:mm")</f>
        <v>6</v>
      </c>
      <c r="E62" s="10" t="s">
        <v>376</v>
      </c>
      <c r="F62" s="34" t="s">
        <v>353</v>
      </c>
      <c r="G62" s="12" t="s">
        <v>7</v>
      </c>
      <c r="H62" s="8" t="s">
        <v>351</v>
      </c>
      <c r="I62" s="8"/>
      <c r="J62" s="9" t="s">
        <v>47</v>
      </c>
      <c r="K62" s="155" t="s">
        <v>358</v>
      </c>
      <c r="L62" s="60" t="s">
        <v>433</v>
      </c>
      <c r="M62" s="8" t="s">
        <v>218</v>
      </c>
      <c r="N62" s="9" t="s">
        <v>47</v>
      </c>
      <c r="O62" s="155" t="s">
        <v>246</v>
      </c>
      <c r="P62" s="65" t="s">
        <v>369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50"/>
    </row>
    <row r="63" spans="1:41" x14ac:dyDescent="0.25">
      <c r="A63" s="62" t="s">
        <v>389</v>
      </c>
      <c r="B63" s="11">
        <v>0.58333333333333337</v>
      </c>
      <c r="C63" s="11">
        <v>0.66666666666666663</v>
      </c>
      <c r="D63" s="187">
        <f>24*TEXT(C63-B63,"h:mm")</f>
        <v>2</v>
      </c>
      <c r="E63" s="196" t="s">
        <v>318</v>
      </c>
      <c r="F63" s="34" t="s">
        <v>436</v>
      </c>
      <c r="G63" s="64" t="s">
        <v>7</v>
      </c>
      <c r="H63" s="60" t="s">
        <v>361</v>
      </c>
      <c r="I63" s="8"/>
      <c r="J63" s="9" t="s">
        <v>47</v>
      </c>
      <c r="K63" s="155" t="s">
        <v>246</v>
      </c>
      <c r="L63" s="61"/>
      <c r="M63" s="60" t="s">
        <v>379</v>
      </c>
      <c r="N63" s="9" t="s">
        <v>47</v>
      </c>
      <c r="O63" s="155" t="s">
        <v>246</v>
      </c>
      <c r="P63" s="65" t="s">
        <v>369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50"/>
    </row>
    <row r="64" spans="1:41" ht="16.5" thickBot="1" x14ac:dyDescent="0.3">
      <c r="A64" s="211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50"/>
    </row>
    <row r="65" spans="1:41" x14ac:dyDescent="0.25">
      <c r="A65" s="214" t="s">
        <v>415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6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</row>
    <row r="66" spans="1:41" x14ac:dyDescent="0.25">
      <c r="A66" s="175" t="s">
        <v>242</v>
      </c>
      <c r="B66" s="176">
        <v>11</v>
      </c>
      <c r="C66" s="217" t="s">
        <v>387</v>
      </c>
      <c r="D66" s="218"/>
      <c r="E66" s="219"/>
      <c r="F66" s="28" t="s">
        <v>294</v>
      </c>
      <c r="G66" s="21"/>
      <c r="H66" s="73" t="s">
        <v>456</v>
      </c>
      <c r="I66" s="21"/>
      <c r="J66" s="21"/>
      <c r="K66" s="21"/>
      <c r="L66" s="6"/>
      <c r="M66" s="6"/>
      <c r="N66" s="21"/>
      <c r="O66" s="21"/>
      <c r="P66" s="35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3"/>
    </row>
    <row r="67" spans="1:41" ht="31.5" x14ac:dyDescent="0.25">
      <c r="A67" s="36" t="s">
        <v>371</v>
      </c>
      <c r="B67" s="22" t="s">
        <v>0</v>
      </c>
      <c r="C67" s="22" t="s">
        <v>372</v>
      </c>
      <c r="D67" s="188" t="s">
        <v>373</v>
      </c>
      <c r="E67" s="20" t="s">
        <v>1</v>
      </c>
      <c r="F67" s="33" t="s">
        <v>2</v>
      </c>
      <c r="G67" s="23" t="s">
        <v>3</v>
      </c>
      <c r="H67" s="7" t="s">
        <v>187</v>
      </c>
      <c r="I67" s="7" t="s">
        <v>79</v>
      </c>
      <c r="J67" s="7"/>
      <c r="K67" s="7"/>
      <c r="L67" s="7" t="s">
        <v>375</v>
      </c>
      <c r="M67" s="7" t="s">
        <v>110</v>
      </c>
      <c r="N67" s="7"/>
      <c r="O67" s="7"/>
      <c r="P67" s="37" t="s">
        <v>370</v>
      </c>
    </row>
    <row r="68" spans="1:41" x14ac:dyDescent="0.25">
      <c r="A68" s="62" t="s">
        <v>389</v>
      </c>
      <c r="B68" s="11">
        <v>0.33333333333333331</v>
      </c>
      <c r="C68" s="11">
        <v>0.5</v>
      </c>
      <c r="D68" s="187">
        <f t="shared" ref="D68" si="17">24*TEXT(C68-B68,"h:mm")</f>
        <v>4</v>
      </c>
      <c r="E68" s="196" t="s">
        <v>318</v>
      </c>
      <c r="F68" s="34" t="s">
        <v>436</v>
      </c>
      <c r="G68" s="154" t="s">
        <v>7</v>
      </c>
      <c r="H68" s="60" t="s">
        <v>361</v>
      </c>
      <c r="I68" s="155"/>
      <c r="J68" s="9" t="s">
        <v>47</v>
      </c>
      <c r="K68" s="155" t="s">
        <v>246</v>
      </c>
      <c r="L68" s="61" t="s">
        <v>451</v>
      </c>
      <c r="M68" s="60" t="s">
        <v>379</v>
      </c>
      <c r="N68" s="9" t="s">
        <v>47</v>
      </c>
      <c r="O68" s="155" t="s">
        <v>246</v>
      </c>
      <c r="P68" s="39" t="s">
        <v>369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143"/>
      <c r="AO68" s="50"/>
    </row>
    <row r="69" spans="1:41" x14ac:dyDescent="0.25">
      <c r="A69" s="62" t="s">
        <v>389</v>
      </c>
      <c r="B69" s="11">
        <v>0.5</v>
      </c>
      <c r="C69" s="11">
        <v>0.5625</v>
      </c>
      <c r="D69" s="187">
        <f t="shared" ref="D69" si="18">24*TEXT(C69-B69,"h:mm")</f>
        <v>1.5</v>
      </c>
      <c r="E69" s="196" t="s">
        <v>318</v>
      </c>
      <c r="F69" s="34" t="s">
        <v>5</v>
      </c>
      <c r="G69" s="154" t="s">
        <v>7</v>
      </c>
      <c r="H69" s="60"/>
      <c r="I69" s="155"/>
      <c r="J69" s="155"/>
      <c r="K69" s="155"/>
      <c r="L69" s="60"/>
      <c r="M69" s="5"/>
      <c r="N69" s="155"/>
      <c r="O69" s="155"/>
      <c r="P69" s="39" t="s">
        <v>369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50"/>
    </row>
    <row r="70" spans="1:41" x14ac:dyDescent="0.25">
      <c r="A70" s="62" t="s">
        <v>389</v>
      </c>
      <c r="B70" s="11">
        <v>0.5625</v>
      </c>
      <c r="C70" s="11">
        <v>0.64583333333333337</v>
      </c>
      <c r="D70" s="187">
        <f>24*TEXT(C70-B70,"h:mm")</f>
        <v>2</v>
      </c>
      <c r="E70" s="12" t="s">
        <v>250</v>
      </c>
      <c r="F70" s="152" t="s">
        <v>230</v>
      </c>
      <c r="G70" s="10" t="s">
        <v>7</v>
      </c>
      <c r="H70" s="60" t="s">
        <v>361</v>
      </c>
      <c r="I70" s="2"/>
      <c r="J70" s="9" t="s">
        <v>47</v>
      </c>
      <c r="K70" s="2" t="s">
        <v>246</v>
      </c>
      <c r="L70" s="2" t="s">
        <v>450</v>
      </c>
      <c r="M70" s="60" t="s">
        <v>379</v>
      </c>
      <c r="N70" s="9" t="s">
        <v>47</v>
      </c>
      <c r="O70" s="2" t="s">
        <v>246</v>
      </c>
      <c r="P70" s="39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50"/>
    </row>
    <row r="71" spans="1:41" x14ac:dyDescent="0.25">
      <c r="A71" s="175" t="s">
        <v>242</v>
      </c>
      <c r="B71" s="176">
        <v>12</v>
      </c>
      <c r="C71" s="217" t="s">
        <v>388</v>
      </c>
      <c r="D71" s="218"/>
      <c r="E71" s="219"/>
      <c r="F71" s="28" t="s">
        <v>294</v>
      </c>
      <c r="G71" s="21"/>
      <c r="H71" s="73"/>
      <c r="I71" s="21"/>
      <c r="J71" s="21"/>
      <c r="K71" s="21"/>
      <c r="L71" s="6"/>
      <c r="M71" s="6"/>
      <c r="N71" s="21"/>
      <c r="O71" s="21"/>
      <c r="P71" s="35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50"/>
    </row>
    <row r="72" spans="1:41" ht="31.5" x14ac:dyDescent="0.25">
      <c r="A72" s="36" t="s">
        <v>371</v>
      </c>
      <c r="B72" s="22" t="s">
        <v>0</v>
      </c>
      <c r="C72" s="22" t="s">
        <v>372</v>
      </c>
      <c r="D72" s="188" t="s">
        <v>373</v>
      </c>
      <c r="E72" s="20" t="s">
        <v>1</v>
      </c>
      <c r="F72" s="33" t="s">
        <v>2</v>
      </c>
      <c r="G72" s="23" t="s">
        <v>3</v>
      </c>
      <c r="H72" s="7" t="s">
        <v>187</v>
      </c>
      <c r="I72" s="7" t="s">
        <v>79</v>
      </c>
      <c r="J72" s="7"/>
      <c r="K72" s="7"/>
      <c r="L72" s="7" t="s">
        <v>375</v>
      </c>
      <c r="M72" s="7" t="s">
        <v>110</v>
      </c>
      <c r="N72" s="7"/>
      <c r="O72" s="7"/>
      <c r="P72" s="37" t="s">
        <v>370</v>
      </c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50"/>
    </row>
    <row r="73" spans="1:41" x14ac:dyDescent="0.25">
      <c r="A73" s="62" t="s">
        <v>389</v>
      </c>
      <c r="B73" s="11">
        <v>0.29166666666666669</v>
      </c>
      <c r="C73" s="63">
        <v>0.3125</v>
      </c>
      <c r="D73" s="187">
        <f t="shared" ref="D73:D77" si="19">24*TEXT(C73-B73,"h:mm")</f>
        <v>0.5</v>
      </c>
      <c r="E73" s="196" t="s">
        <v>250</v>
      </c>
      <c r="F73" s="59" t="s">
        <v>249</v>
      </c>
      <c r="G73" s="12" t="s">
        <v>7</v>
      </c>
      <c r="H73" s="2" t="s">
        <v>351</v>
      </c>
      <c r="I73" s="8"/>
      <c r="J73" s="9" t="s">
        <v>47</v>
      </c>
      <c r="K73" s="155" t="s">
        <v>246</v>
      </c>
      <c r="L73" s="61" t="s">
        <v>449</v>
      </c>
      <c r="M73" s="60" t="s">
        <v>379</v>
      </c>
      <c r="N73" s="9" t="s">
        <v>47</v>
      </c>
      <c r="O73" s="155" t="s">
        <v>246</v>
      </c>
      <c r="P73" s="65" t="s">
        <v>356</v>
      </c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50"/>
    </row>
    <row r="74" spans="1:41" x14ac:dyDescent="0.25">
      <c r="A74" s="62" t="s">
        <v>389</v>
      </c>
      <c r="B74" s="11">
        <v>0.3125</v>
      </c>
      <c r="C74" s="63">
        <v>0.47916666666666669</v>
      </c>
      <c r="D74" s="187">
        <f t="shared" si="19"/>
        <v>4</v>
      </c>
      <c r="E74" s="197" t="s">
        <v>267</v>
      </c>
      <c r="F74" s="59" t="s">
        <v>298</v>
      </c>
      <c r="G74" s="12" t="s">
        <v>7</v>
      </c>
      <c r="H74" s="2" t="s">
        <v>351</v>
      </c>
      <c r="I74" s="8"/>
      <c r="J74" s="9" t="s">
        <v>47</v>
      </c>
      <c r="K74" s="155" t="s">
        <v>246</v>
      </c>
      <c r="L74" s="61" t="s">
        <v>449</v>
      </c>
      <c r="M74" s="60" t="s">
        <v>379</v>
      </c>
      <c r="N74" s="9" t="s">
        <v>47</v>
      </c>
      <c r="O74" s="155" t="s">
        <v>246</v>
      </c>
      <c r="P74" s="65" t="s">
        <v>356</v>
      </c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</row>
    <row r="75" spans="1:41" x14ac:dyDescent="0.25">
      <c r="A75" s="62" t="s">
        <v>389</v>
      </c>
      <c r="B75" s="11">
        <v>0.47916666666666669</v>
      </c>
      <c r="C75" s="63">
        <v>0.52083333333333337</v>
      </c>
      <c r="D75" s="187">
        <f t="shared" si="19"/>
        <v>1</v>
      </c>
      <c r="E75" s="199"/>
      <c r="F75" s="34" t="s">
        <v>5</v>
      </c>
      <c r="G75" s="12"/>
      <c r="H75" s="205"/>
      <c r="I75" s="8"/>
      <c r="J75" s="9"/>
      <c r="K75" s="8"/>
      <c r="L75" s="61"/>
      <c r="M75" s="8"/>
      <c r="N75" s="9"/>
      <c r="O75" s="8"/>
      <c r="P75" s="65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</row>
    <row r="76" spans="1:41" x14ac:dyDescent="0.25">
      <c r="A76" s="62" t="s">
        <v>389</v>
      </c>
      <c r="B76" s="11">
        <v>0.52083333333333337</v>
      </c>
      <c r="C76" s="63">
        <v>0.54166666666666663</v>
      </c>
      <c r="D76" s="187">
        <f t="shared" si="19"/>
        <v>0.5</v>
      </c>
      <c r="E76" s="197" t="s">
        <v>250</v>
      </c>
      <c r="F76" s="59" t="s">
        <v>299</v>
      </c>
      <c r="G76" s="12" t="s">
        <v>7</v>
      </c>
      <c r="H76" s="2" t="s">
        <v>351</v>
      </c>
      <c r="I76" s="8"/>
      <c r="J76" s="9" t="s">
        <v>47</v>
      </c>
      <c r="K76" s="155" t="s">
        <v>246</v>
      </c>
      <c r="L76" s="61" t="s">
        <v>449</v>
      </c>
      <c r="M76" s="60" t="s">
        <v>379</v>
      </c>
      <c r="N76" s="9" t="s">
        <v>47</v>
      </c>
      <c r="O76" s="155" t="s">
        <v>246</v>
      </c>
      <c r="P76" s="65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50"/>
    </row>
    <row r="77" spans="1:41" x14ac:dyDescent="0.25">
      <c r="A77" s="62" t="s">
        <v>389</v>
      </c>
      <c r="B77" s="11">
        <v>0.54166666666666663</v>
      </c>
      <c r="C77" s="63">
        <v>0.58333333333333337</v>
      </c>
      <c r="D77" s="187">
        <f t="shared" si="19"/>
        <v>1</v>
      </c>
      <c r="E77" s="197" t="s">
        <v>250</v>
      </c>
      <c r="F77" s="152" t="s">
        <v>274</v>
      </c>
      <c r="G77" s="12" t="s">
        <v>7</v>
      </c>
      <c r="H77" s="2" t="s">
        <v>351</v>
      </c>
      <c r="I77" s="8"/>
      <c r="J77" s="9" t="s">
        <v>47</v>
      </c>
      <c r="K77" s="155" t="s">
        <v>246</v>
      </c>
      <c r="L77" s="61"/>
      <c r="M77" s="60" t="s">
        <v>379</v>
      </c>
      <c r="N77" s="9" t="s">
        <v>47</v>
      </c>
      <c r="O77" s="155" t="s">
        <v>246</v>
      </c>
      <c r="P77" s="65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50"/>
    </row>
    <row r="78" spans="1:41" x14ac:dyDescent="0.25">
      <c r="A78" s="175" t="s">
        <v>242</v>
      </c>
      <c r="B78" s="176">
        <v>13</v>
      </c>
      <c r="C78" s="217" t="s">
        <v>390</v>
      </c>
      <c r="D78" s="218"/>
      <c r="E78" s="219"/>
      <c r="F78" s="28" t="s">
        <v>294</v>
      </c>
      <c r="G78" s="21"/>
      <c r="H78" s="73"/>
      <c r="I78" s="21"/>
      <c r="J78" s="21"/>
      <c r="K78" s="21"/>
      <c r="L78" s="6"/>
      <c r="M78" s="6"/>
      <c r="N78" s="21"/>
      <c r="O78" s="21"/>
      <c r="P78" s="35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50"/>
    </row>
    <row r="79" spans="1:41" ht="31.5" x14ac:dyDescent="0.25">
      <c r="A79" s="36" t="s">
        <v>371</v>
      </c>
      <c r="B79" s="22" t="s">
        <v>0</v>
      </c>
      <c r="C79" s="22" t="s">
        <v>372</v>
      </c>
      <c r="D79" s="188" t="s">
        <v>373</v>
      </c>
      <c r="E79" s="20" t="s">
        <v>1</v>
      </c>
      <c r="F79" s="33" t="s">
        <v>2</v>
      </c>
      <c r="G79" s="23" t="s">
        <v>3</v>
      </c>
      <c r="H79" s="7" t="s">
        <v>187</v>
      </c>
      <c r="I79" s="7" t="s">
        <v>79</v>
      </c>
      <c r="J79" s="7"/>
      <c r="K79" s="7"/>
      <c r="L79" s="7" t="s">
        <v>375</v>
      </c>
      <c r="M79" s="7" t="s">
        <v>110</v>
      </c>
      <c r="N79" s="7"/>
      <c r="O79" s="7"/>
      <c r="P79" s="37" t="s">
        <v>370</v>
      </c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50"/>
    </row>
    <row r="80" spans="1:41" x14ac:dyDescent="0.25">
      <c r="A80" s="62" t="s">
        <v>389</v>
      </c>
      <c r="B80" s="11">
        <v>0.29166666666666669</v>
      </c>
      <c r="C80" s="63">
        <v>0.3125</v>
      </c>
      <c r="D80" s="187">
        <f t="shared" ref="D80:D82" si="20">24*TEXT(C80-B80,"h:mm")</f>
        <v>0.5</v>
      </c>
      <c r="E80" s="196" t="s">
        <v>250</v>
      </c>
      <c r="F80" s="59" t="s">
        <v>249</v>
      </c>
      <c r="G80" s="12" t="s">
        <v>7</v>
      </c>
      <c r="H80" s="60" t="s">
        <v>379</v>
      </c>
      <c r="I80" s="8"/>
      <c r="J80" s="9" t="s">
        <v>47</v>
      </c>
      <c r="K80" s="155" t="s">
        <v>246</v>
      </c>
      <c r="L80" s="61"/>
      <c r="M80" s="61" t="s">
        <v>421</v>
      </c>
      <c r="N80" s="9" t="s">
        <v>47</v>
      </c>
      <c r="O80" s="8" t="s">
        <v>358</v>
      </c>
      <c r="P80" s="65" t="s">
        <v>356</v>
      </c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50"/>
    </row>
    <row r="81" spans="1:41" x14ac:dyDescent="0.25">
      <c r="A81" s="62" t="s">
        <v>389</v>
      </c>
      <c r="B81" s="11">
        <v>0.3125</v>
      </c>
      <c r="C81" s="63">
        <v>0.47916666666666669</v>
      </c>
      <c r="D81" s="187">
        <f t="shared" si="20"/>
        <v>4</v>
      </c>
      <c r="E81" s="197" t="s">
        <v>267</v>
      </c>
      <c r="F81" s="59" t="s">
        <v>300</v>
      </c>
      <c r="G81" s="12" t="s">
        <v>7</v>
      </c>
      <c r="H81" s="60" t="s">
        <v>379</v>
      </c>
      <c r="I81" s="8"/>
      <c r="J81" s="9" t="s">
        <v>47</v>
      </c>
      <c r="K81" s="155" t="s">
        <v>246</v>
      </c>
      <c r="L81" s="61"/>
      <c r="M81" s="61" t="s">
        <v>421</v>
      </c>
      <c r="N81" s="9" t="s">
        <v>47</v>
      </c>
      <c r="O81" s="8" t="s">
        <v>358</v>
      </c>
      <c r="P81" s="65" t="s">
        <v>356</v>
      </c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50"/>
    </row>
    <row r="82" spans="1:41" x14ac:dyDescent="0.25">
      <c r="A82" s="62" t="s">
        <v>389</v>
      </c>
      <c r="B82" s="11">
        <v>0.47916666666666669</v>
      </c>
      <c r="C82" s="63">
        <v>0.52083333333333337</v>
      </c>
      <c r="D82" s="187">
        <f t="shared" si="20"/>
        <v>1</v>
      </c>
      <c r="E82" s="10"/>
      <c r="F82" s="34" t="s">
        <v>5</v>
      </c>
      <c r="G82" s="12"/>
      <c r="H82" s="8"/>
      <c r="I82" s="8"/>
      <c r="J82" s="8"/>
      <c r="K82" s="8"/>
      <c r="L82" s="61"/>
      <c r="M82" s="8"/>
      <c r="N82" s="8"/>
      <c r="O82" s="8"/>
      <c r="P82" s="65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50"/>
    </row>
    <row r="83" spans="1:41" x14ac:dyDescent="0.25">
      <c r="A83" s="62" t="s">
        <v>389</v>
      </c>
      <c r="B83" s="11">
        <v>0.52083333333333337</v>
      </c>
      <c r="C83" s="11">
        <v>0.58333333333333337</v>
      </c>
      <c r="D83" s="187">
        <f>24*TEXT(C83-B83,"h:mm")</f>
        <v>1.5</v>
      </c>
      <c r="E83" s="10" t="s">
        <v>280</v>
      </c>
      <c r="F83" s="34" t="s">
        <v>303</v>
      </c>
      <c r="G83" s="154" t="s">
        <v>7</v>
      </c>
      <c r="H83" s="5" t="s">
        <v>447</v>
      </c>
      <c r="I83" s="155"/>
      <c r="J83" s="9" t="s">
        <v>47</v>
      </c>
      <c r="K83" s="155" t="s">
        <v>246</v>
      </c>
      <c r="L83" s="60" t="s">
        <v>443</v>
      </c>
      <c r="M83" s="5" t="s">
        <v>422</v>
      </c>
      <c r="N83" s="9" t="s">
        <v>47</v>
      </c>
      <c r="O83" s="155" t="s">
        <v>358</v>
      </c>
      <c r="P83" s="39" t="s">
        <v>368</v>
      </c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50"/>
    </row>
    <row r="84" spans="1:41" x14ac:dyDescent="0.25">
      <c r="A84" s="62" t="s">
        <v>389</v>
      </c>
      <c r="B84" s="11">
        <v>0.58333333333333337</v>
      </c>
      <c r="C84" s="11">
        <v>0.64583333333333337</v>
      </c>
      <c r="D84" s="187">
        <f>24*TEXT(C84-B84,"h:mm")</f>
        <v>1.5</v>
      </c>
      <c r="E84" s="10" t="s">
        <v>311</v>
      </c>
      <c r="F84" s="34" t="s">
        <v>304</v>
      </c>
      <c r="G84" s="154" t="s">
        <v>7</v>
      </c>
      <c r="H84" s="5" t="s">
        <v>447</v>
      </c>
      <c r="I84" s="155"/>
      <c r="J84" s="9" t="s">
        <v>47</v>
      </c>
      <c r="K84" s="155" t="s">
        <v>246</v>
      </c>
      <c r="L84" s="60" t="s">
        <v>442</v>
      </c>
      <c r="M84" s="5" t="s">
        <v>422</v>
      </c>
      <c r="N84" s="9" t="s">
        <v>47</v>
      </c>
      <c r="O84" s="155" t="s">
        <v>358</v>
      </c>
      <c r="P84" s="39" t="s">
        <v>368</v>
      </c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50"/>
    </row>
    <row r="85" spans="1:41" x14ac:dyDescent="0.25">
      <c r="A85" s="232" t="s">
        <v>391</v>
      </c>
      <c r="B85" s="233"/>
      <c r="C85" s="233"/>
      <c r="D85" s="233"/>
      <c r="E85" s="234"/>
      <c r="F85" s="229" t="s">
        <v>393</v>
      </c>
      <c r="G85" s="230"/>
      <c r="H85" s="230"/>
      <c r="I85" s="230"/>
      <c r="J85" s="230"/>
      <c r="K85" s="230"/>
      <c r="L85" s="230"/>
      <c r="M85" s="231"/>
      <c r="N85" s="209"/>
      <c r="O85" s="209"/>
      <c r="P85" s="40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50"/>
    </row>
    <row r="86" spans="1:41" x14ac:dyDescent="0.25">
      <c r="A86" s="232" t="s">
        <v>392</v>
      </c>
      <c r="B86" s="233"/>
      <c r="C86" s="233"/>
      <c r="D86" s="233"/>
      <c r="E86" s="234"/>
      <c r="F86" s="229" t="s">
        <v>393</v>
      </c>
      <c r="G86" s="230"/>
      <c r="H86" s="230"/>
      <c r="I86" s="230"/>
      <c r="J86" s="230"/>
      <c r="K86" s="230"/>
      <c r="L86" s="230"/>
      <c r="M86" s="231"/>
      <c r="N86" s="209"/>
      <c r="O86" s="209"/>
      <c r="P86" s="40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50"/>
    </row>
    <row r="87" spans="1:41" ht="16.5" thickBot="1" x14ac:dyDescent="0.3">
      <c r="A87" s="211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50"/>
    </row>
    <row r="88" spans="1:41" x14ac:dyDescent="0.25">
      <c r="A88" s="214" t="s">
        <v>415</v>
      </c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6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50"/>
    </row>
    <row r="89" spans="1:41" x14ac:dyDescent="0.25">
      <c r="A89" s="175" t="s">
        <v>242</v>
      </c>
      <c r="B89" s="176">
        <v>14</v>
      </c>
      <c r="C89" s="217" t="s">
        <v>394</v>
      </c>
      <c r="D89" s="218"/>
      <c r="E89" s="219"/>
      <c r="F89" s="28" t="s">
        <v>294</v>
      </c>
      <c r="G89" s="21"/>
      <c r="H89" s="73" t="s">
        <v>456</v>
      </c>
      <c r="I89" s="21"/>
      <c r="J89" s="21"/>
      <c r="K89" s="21"/>
      <c r="L89" s="6"/>
      <c r="M89" s="6"/>
      <c r="N89" s="21"/>
      <c r="O89" s="21"/>
      <c r="P89" s="35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50"/>
    </row>
    <row r="90" spans="1:41" ht="31.5" x14ac:dyDescent="0.25">
      <c r="A90" s="36" t="s">
        <v>371</v>
      </c>
      <c r="B90" s="22" t="s">
        <v>0</v>
      </c>
      <c r="C90" s="22" t="s">
        <v>372</v>
      </c>
      <c r="D90" s="188" t="s">
        <v>373</v>
      </c>
      <c r="E90" s="20" t="s">
        <v>1</v>
      </c>
      <c r="F90" s="33" t="s">
        <v>2</v>
      </c>
      <c r="G90" s="23" t="s">
        <v>3</v>
      </c>
      <c r="H90" s="7" t="s">
        <v>187</v>
      </c>
      <c r="I90" s="7" t="s">
        <v>79</v>
      </c>
      <c r="J90" s="7"/>
      <c r="K90" s="7"/>
      <c r="L90" s="7" t="s">
        <v>375</v>
      </c>
      <c r="M90" s="7" t="s">
        <v>110</v>
      </c>
      <c r="N90" s="7"/>
      <c r="O90" s="7"/>
      <c r="P90" s="37" t="s">
        <v>370</v>
      </c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50"/>
    </row>
    <row r="91" spans="1:41" x14ac:dyDescent="0.25">
      <c r="A91" s="62" t="s">
        <v>389</v>
      </c>
      <c r="B91" s="11">
        <v>0.33333333333333331</v>
      </c>
      <c r="C91" s="63">
        <v>0.375</v>
      </c>
      <c r="D91" s="187">
        <f>24*TEXT(C91-B91,"h:mm")</f>
        <v>1</v>
      </c>
      <c r="E91" s="10" t="s">
        <v>319</v>
      </c>
      <c r="F91" s="34" t="s">
        <v>289</v>
      </c>
      <c r="G91" s="12" t="s">
        <v>7</v>
      </c>
      <c r="H91" s="8" t="s">
        <v>359</v>
      </c>
      <c r="I91" s="8"/>
      <c r="J91" s="9" t="s">
        <v>47</v>
      </c>
      <c r="K91" s="8" t="s">
        <v>358</v>
      </c>
      <c r="L91" s="61"/>
      <c r="M91" s="5" t="s">
        <v>349</v>
      </c>
      <c r="N91" s="9" t="s">
        <v>47</v>
      </c>
      <c r="O91" s="155" t="s">
        <v>246</v>
      </c>
      <c r="P91" s="65" t="s">
        <v>368</v>
      </c>
    </row>
    <row r="92" spans="1:41" x14ac:dyDescent="0.25">
      <c r="A92" s="62" t="s">
        <v>389</v>
      </c>
      <c r="B92" s="11">
        <v>0.375</v>
      </c>
      <c r="C92" s="63">
        <v>0.41666666666666669</v>
      </c>
      <c r="D92" s="187">
        <f>24*TEXT(C92-B92,"h:mm")</f>
        <v>1</v>
      </c>
      <c r="E92" s="10" t="s">
        <v>322</v>
      </c>
      <c r="F92" s="8" t="s">
        <v>302</v>
      </c>
      <c r="G92" s="64" t="s">
        <v>7</v>
      </c>
      <c r="H92" s="8" t="s">
        <v>359</v>
      </c>
      <c r="I92" s="8"/>
      <c r="J92" s="9" t="s">
        <v>47</v>
      </c>
      <c r="K92" s="8" t="s">
        <v>358</v>
      </c>
      <c r="L92" s="61"/>
      <c r="M92" s="5" t="s">
        <v>349</v>
      </c>
      <c r="N92" s="9" t="s">
        <v>47</v>
      </c>
      <c r="O92" s="155" t="s">
        <v>246</v>
      </c>
      <c r="P92" s="65" t="s">
        <v>368</v>
      </c>
    </row>
    <row r="93" spans="1:41" x14ac:dyDescent="0.25">
      <c r="A93" s="62" t="s">
        <v>389</v>
      </c>
      <c r="B93" s="11">
        <v>0.41666666666666669</v>
      </c>
      <c r="C93" s="63">
        <v>0.45833333333333331</v>
      </c>
      <c r="D93" s="187">
        <f>24*TEXT(C93-B93,"h:mm")</f>
        <v>1</v>
      </c>
      <c r="E93" s="10" t="s">
        <v>320</v>
      </c>
      <c r="F93" s="34" t="s">
        <v>276</v>
      </c>
      <c r="G93" s="12" t="s">
        <v>7</v>
      </c>
      <c r="H93" s="60" t="s">
        <v>379</v>
      </c>
      <c r="I93" s="8"/>
      <c r="J93" s="9" t="s">
        <v>47</v>
      </c>
      <c r="K93" s="8" t="s">
        <v>246</v>
      </c>
      <c r="L93" s="61"/>
      <c r="M93" s="60" t="s">
        <v>422</v>
      </c>
      <c r="N93" s="9" t="s">
        <v>47</v>
      </c>
      <c r="O93" s="8" t="s">
        <v>358</v>
      </c>
      <c r="P93" s="65" t="s">
        <v>368</v>
      </c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50"/>
    </row>
    <row r="94" spans="1:41" x14ac:dyDescent="0.25">
      <c r="A94" s="62" t="s">
        <v>389</v>
      </c>
      <c r="B94" s="11">
        <v>0.45833333333333331</v>
      </c>
      <c r="C94" s="63">
        <v>0.5</v>
      </c>
      <c r="D94" s="187">
        <f t="shared" ref="D94" si="21">24*TEXT(C94-B94,"h:mm")</f>
        <v>1</v>
      </c>
      <c r="E94" s="10"/>
      <c r="F94" s="34" t="s">
        <v>5</v>
      </c>
      <c r="G94" s="12"/>
      <c r="H94" s="8"/>
      <c r="I94" s="8"/>
      <c r="J94" s="8"/>
      <c r="K94" s="8"/>
      <c r="L94" s="61"/>
      <c r="M94" s="8"/>
      <c r="N94" s="8"/>
      <c r="O94" s="8"/>
      <c r="P94" s="65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50"/>
    </row>
    <row r="95" spans="1:41" x14ac:dyDescent="0.25">
      <c r="A95" s="62" t="s">
        <v>389</v>
      </c>
      <c r="B95" s="11">
        <v>0.5</v>
      </c>
      <c r="C95" s="63">
        <v>0.58333333333333337</v>
      </c>
      <c r="D95" s="187">
        <f>24*TEXT(C95-B95,"h:mm")</f>
        <v>2</v>
      </c>
      <c r="E95" s="10" t="s">
        <v>320</v>
      </c>
      <c r="F95" s="34" t="s">
        <v>276</v>
      </c>
      <c r="G95" s="12" t="s">
        <v>7</v>
      </c>
      <c r="H95" s="60" t="s">
        <v>379</v>
      </c>
      <c r="I95" s="8"/>
      <c r="J95" s="9" t="s">
        <v>47</v>
      </c>
      <c r="K95" s="8" t="s">
        <v>246</v>
      </c>
      <c r="L95" s="61"/>
      <c r="M95" s="60" t="s">
        <v>422</v>
      </c>
      <c r="N95" s="9" t="s">
        <v>47</v>
      </c>
      <c r="O95" s="8" t="s">
        <v>358</v>
      </c>
      <c r="P95" s="65" t="s">
        <v>368</v>
      </c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50"/>
    </row>
    <row r="96" spans="1:41" x14ac:dyDescent="0.25">
      <c r="A96" s="62" t="s">
        <v>389</v>
      </c>
      <c r="B96" s="11">
        <v>0.58333333333333337</v>
      </c>
      <c r="C96" s="11">
        <v>0.66666666666666663</v>
      </c>
      <c r="D96" s="187">
        <f>24*TEXT(C96-B96,"h:mm")</f>
        <v>2</v>
      </c>
      <c r="E96" s="10" t="s">
        <v>323</v>
      </c>
      <c r="F96" s="8" t="s">
        <v>269</v>
      </c>
      <c r="G96" s="64" t="s">
        <v>7</v>
      </c>
      <c r="H96" s="60" t="s">
        <v>351</v>
      </c>
      <c r="I96" s="8"/>
      <c r="J96" s="9" t="s">
        <v>47</v>
      </c>
      <c r="K96" s="8" t="s">
        <v>246</v>
      </c>
      <c r="L96" s="61"/>
      <c r="M96" s="60" t="s">
        <v>422</v>
      </c>
      <c r="N96" s="9" t="s">
        <v>47</v>
      </c>
      <c r="O96" s="8" t="s">
        <v>358</v>
      </c>
      <c r="P96" s="65" t="s">
        <v>369</v>
      </c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50"/>
    </row>
    <row r="97" spans="1:41" x14ac:dyDescent="0.25">
      <c r="A97" s="175" t="s">
        <v>242</v>
      </c>
      <c r="B97" s="176">
        <v>15</v>
      </c>
      <c r="C97" s="217" t="s">
        <v>395</v>
      </c>
      <c r="D97" s="218"/>
      <c r="E97" s="219"/>
      <c r="F97" s="33" t="s">
        <v>295</v>
      </c>
      <c r="G97" s="21"/>
      <c r="H97" s="73"/>
      <c r="I97" s="21"/>
      <c r="J97" s="21"/>
      <c r="K97" s="21"/>
      <c r="L97" s="6"/>
      <c r="M97" s="6"/>
      <c r="N97" s="21"/>
      <c r="O97" s="21"/>
      <c r="P97" s="35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50"/>
    </row>
    <row r="98" spans="1:41" ht="31.5" x14ac:dyDescent="0.25">
      <c r="A98" s="36" t="s">
        <v>371</v>
      </c>
      <c r="B98" s="22" t="s">
        <v>0</v>
      </c>
      <c r="C98" s="22" t="s">
        <v>372</v>
      </c>
      <c r="D98" s="188" t="s">
        <v>373</v>
      </c>
      <c r="E98" s="20" t="s">
        <v>1</v>
      </c>
      <c r="F98" s="33" t="s">
        <v>2</v>
      </c>
      <c r="G98" s="23" t="s">
        <v>3</v>
      </c>
      <c r="H98" s="7" t="s">
        <v>187</v>
      </c>
      <c r="I98" s="7" t="s">
        <v>79</v>
      </c>
      <c r="J98" s="7"/>
      <c r="K98" s="7"/>
      <c r="L98" s="7" t="s">
        <v>375</v>
      </c>
      <c r="M98" s="7" t="s">
        <v>110</v>
      </c>
      <c r="N98" s="7"/>
      <c r="O98" s="7"/>
      <c r="P98" s="37" t="s">
        <v>370</v>
      </c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50"/>
    </row>
    <row r="99" spans="1:41" x14ac:dyDescent="0.25">
      <c r="A99" s="62" t="s">
        <v>389</v>
      </c>
      <c r="B99" s="11">
        <v>0.33333333333333331</v>
      </c>
      <c r="C99" s="63">
        <v>0.375</v>
      </c>
      <c r="D99" s="187">
        <f>24*TEXT(C99-B99,"h:mm")</f>
        <v>1</v>
      </c>
      <c r="E99" s="10" t="s">
        <v>323</v>
      </c>
      <c r="F99" s="8" t="s">
        <v>269</v>
      </c>
      <c r="G99" s="64" t="s">
        <v>7</v>
      </c>
      <c r="H99" s="60" t="s">
        <v>351</v>
      </c>
      <c r="I99" s="8"/>
      <c r="J99" s="9" t="s">
        <v>47</v>
      </c>
      <c r="K99" s="8" t="s">
        <v>246</v>
      </c>
      <c r="L99" s="61"/>
      <c r="M99" s="60" t="s">
        <v>422</v>
      </c>
      <c r="N99" s="9" t="s">
        <v>47</v>
      </c>
      <c r="O99" s="8" t="s">
        <v>358</v>
      </c>
      <c r="P99" s="65" t="s">
        <v>369</v>
      </c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50"/>
    </row>
    <row r="100" spans="1:41" x14ac:dyDescent="0.25">
      <c r="A100" s="62" t="s">
        <v>389</v>
      </c>
      <c r="B100" s="11">
        <v>0.375</v>
      </c>
      <c r="C100" s="63">
        <v>0.45833333333333331</v>
      </c>
      <c r="D100" s="187">
        <f>24*TEXT(C100-B100,"h:mm")</f>
        <v>2</v>
      </c>
      <c r="E100" s="10" t="s">
        <v>324</v>
      </c>
      <c r="F100" s="8" t="s">
        <v>281</v>
      </c>
      <c r="G100" s="12" t="s">
        <v>7</v>
      </c>
      <c r="H100" s="8" t="s">
        <v>359</v>
      </c>
      <c r="I100" s="8"/>
      <c r="J100" s="9" t="s">
        <v>47</v>
      </c>
      <c r="K100" s="8" t="s">
        <v>246</v>
      </c>
      <c r="L100" s="61"/>
      <c r="M100" s="60" t="s">
        <v>360</v>
      </c>
      <c r="N100" s="9" t="s">
        <v>47</v>
      </c>
      <c r="O100" s="8" t="s">
        <v>358</v>
      </c>
      <c r="P100" s="65" t="s">
        <v>368</v>
      </c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50"/>
    </row>
    <row r="101" spans="1:41" x14ac:dyDescent="0.25">
      <c r="A101" s="62" t="s">
        <v>389</v>
      </c>
      <c r="B101" s="11">
        <v>0.45833333333333331</v>
      </c>
      <c r="C101" s="63">
        <v>0.5</v>
      </c>
      <c r="D101" s="187">
        <f>24*TEXT(C101-B101,"h:mm")</f>
        <v>1</v>
      </c>
      <c r="E101" s="10"/>
      <c r="F101" s="34" t="s">
        <v>5</v>
      </c>
      <c r="G101" s="12"/>
      <c r="H101" s="8"/>
      <c r="I101" s="8"/>
      <c r="J101" s="8"/>
      <c r="K101" s="8"/>
      <c r="L101" s="61"/>
      <c r="M101" s="8"/>
      <c r="N101" s="8"/>
      <c r="O101" s="8"/>
      <c r="P101" s="65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50"/>
    </row>
    <row r="102" spans="1:41" x14ac:dyDescent="0.25">
      <c r="A102" s="62" t="s">
        <v>389</v>
      </c>
      <c r="B102" s="11">
        <v>0.5</v>
      </c>
      <c r="C102" s="11">
        <v>0.5625</v>
      </c>
      <c r="D102" s="187">
        <f>24*TEXT(C102-B102,"h:mm")</f>
        <v>1.5</v>
      </c>
      <c r="E102" s="12" t="s">
        <v>325</v>
      </c>
      <c r="F102" s="34" t="s">
        <v>270</v>
      </c>
      <c r="G102" s="64" t="s">
        <v>7</v>
      </c>
      <c r="H102" s="60" t="s">
        <v>360</v>
      </c>
      <c r="I102" s="8"/>
      <c r="J102" s="9" t="s">
        <v>47</v>
      </c>
      <c r="K102" s="8" t="s">
        <v>358</v>
      </c>
      <c r="L102" s="61"/>
      <c r="M102" s="8" t="s">
        <v>349</v>
      </c>
      <c r="N102" s="9" t="s">
        <v>47</v>
      </c>
      <c r="O102" s="8" t="s">
        <v>246</v>
      </c>
      <c r="P102" s="65" t="s">
        <v>368</v>
      </c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50"/>
    </row>
    <row r="103" spans="1:41" x14ac:dyDescent="0.25">
      <c r="A103" s="175" t="s">
        <v>242</v>
      </c>
      <c r="B103" s="176">
        <v>16</v>
      </c>
      <c r="C103" s="217" t="s">
        <v>396</v>
      </c>
      <c r="D103" s="218"/>
      <c r="E103" s="219"/>
      <c r="F103" s="33" t="s">
        <v>295</v>
      </c>
      <c r="G103" s="21"/>
      <c r="H103" s="73"/>
      <c r="I103" s="21"/>
      <c r="J103" s="21"/>
      <c r="K103" s="21"/>
      <c r="L103" s="6"/>
      <c r="M103" s="6"/>
      <c r="N103" s="21"/>
      <c r="O103" s="21"/>
      <c r="P103" s="35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50"/>
    </row>
    <row r="104" spans="1:41" ht="31.5" x14ac:dyDescent="0.25">
      <c r="A104" s="36" t="s">
        <v>371</v>
      </c>
      <c r="B104" s="22" t="s">
        <v>0</v>
      </c>
      <c r="C104" s="22" t="s">
        <v>372</v>
      </c>
      <c r="D104" s="188" t="s">
        <v>373</v>
      </c>
      <c r="E104" s="20" t="s">
        <v>1</v>
      </c>
      <c r="F104" s="33" t="s">
        <v>2</v>
      </c>
      <c r="G104" s="23" t="s">
        <v>3</v>
      </c>
      <c r="H104" s="7" t="s">
        <v>187</v>
      </c>
      <c r="I104" s="7" t="s">
        <v>79</v>
      </c>
      <c r="J104" s="7"/>
      <c r="K104" s="7"/>
      <c r="L104" s="7" t="s">
        <v>375</v>
      </c>
      <c r="M104" s="7" t="s">
        <v>110</v>
      </c>
      <c r="N104" s="7"/>
      <c r="O104" s="7"/>
      <c r="P104" s="37" t="s">
        <v>370</v>
      </c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143"/>
      <c r="AO104" s="50"/>
    </row>
    <row r="105" spans="1:41" ht="15" customHeight="1" x14ac:dyDescent="0.25">
      <c r="A105" s="62" t="s">
        <v>389</v>
      </c>
      <c r="B105" s="11">
        <v>0.33333333333333331</v>
      </c>
      <c r="C105" s="63">
        <v>0.375</v>
      </c>
      <c r="D105" s="187">
        <f>24*TEXT(C105-B105,"h:mm")</f>
        <v>1</v>
      </c>
      <c r="E105" s="10" t="s">
        <v>292</v>
      </c>
      <c r="F105" s="59" t="s">
        <v>293</v>
      </c>
      <c r="G105" s="12" t="s">
        <v>7</v>
      </c>
      <c r="H105" s="8" t="s">
        <v>359</v>
      </c>
      <c r="I105" s="8"/>
      <c r="J105" s="9" t="s">
        <v>47</v>
      </c>
      <c r="K105" s="8" t="s">
        <v>246</v>
      </c>
      <c r="L105" s="61"/>
      <c r="M105" s="60" t="s">
        <v>360</v>
      </c>
      <c r="N105" s="9" t="s">
        <v>47</v>
      </c>
      <c r="O105" s="8" t="s">
        <v>246</v>
      </c>
      <c r="P105" s="65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50"/>
    </row>
    <row r="106" spans="1:41" x14ac:dyDescent="0.25">
      <c r="A106" s="62" t="s">
        <v>389</v>
      </c>
      <c r="B106" s="11">
        <v>0.375</v>
      </c>
      <c r="C106" s="63">
        <v>0.45833333333333331</v>
      </c>
      <c r="D106" s="187">
        <f>24*TEXT(C106-B106,"h:mm")</f>
        <v>2</v>
      </c>
      <c r="E106" s="10" t="s">
        <v>326</v>
      </c>
      <c r="F106" s="8" t="s">
        <v>333</v>
      </c>
      <c r="G106" s="12" t="s">
        <v>7</v>
      </c>
      <c r="H106" s="8" t="s">
        <v>349</v>
      </c>
      <c r="I106" s="8"/>
      <c r="J106" s="9" t="s">
        <v>47</v>
      </c>
      <c r="K106" s="8" t="s">
        <v>246</v>
      </c>
      <c r="L106" s="61" t="s">
        <v>452</v>
      </c>
      <c r="M106" s="8" t="s">
        <v>359</v>
      </c>
      <c r="N106" s="9" t="s">
        <v>47</v>
      </c>
      <c r="O106" s="8" t="s">
        <v>358</v>
      </c>
      <c r="P106" s="65" t="s">
        <v>369</v>
      </c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50"/>
    </row>
    <row r="107" spans="1:41" x14ac:dyDescent="0.25">
      <c r="A107" s="62" t="s">
        <v>389</v>
      </c>
      <c r="B107" s="11">
        <v>0.45833333333333331</v>
      </c>
      <c r="C107" s="63">
        <v>0.5</v>
      </c>
      <c r="D107" s="187">
        <f>24*TEXT(C107-B107,"h:mm")</f>
        <v>1</v>
      </c>
      <c r="E107" s="10"/>
      <c r="F107" s="34" t="s">
        <v>5</v>
      </c>
      <c r="G107" s="12"/>
      <c r="H107" s="8"/>
      <c r="I107" s="8"/>
      <c r="J107" s="8"/>
      <c r="K107" s="8"/>
      <c r="L107" s="61"/>
      <c r="M107" s="8"/>
      <c r="N107" s="8"/>
      <c r="O107" s="8"/>
      <c r="P107" s="65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143"/>
      <c r="AO107" s="50"/>
    </row>
    <row r="108" spans="1:41" x14ac:dyDescent="0.25">
      <c r="A108" s="62" t="s">
        <v>389</v>
      </c>
      <c r="B108" s="11">
        <v>0.5</v>
      </c>
      <c r="C108" s="63">
        <v>0.54166666666666663</v>
      </c>
      <c r="D108" s="187">
        <f>24*TEXT(C108-B108,"h:mm")</f>
        <v>1</v>
      </c>
      <c r="E108" s="12" t="s">
        <v>250</v>
      </c>
      <c r="F108" s="59" t="s">
        <v>423</v>
      </c>
      <c r="G108" s="12" t="s">
        <v>7</v>
      </c>
      <c r="H108" s="8" t="s">
        <v>359</v>
      </c>
      <c r="I108" s="8"/>
      <c r="J108" s="9" t="s">
        <v>47</v>
      </c>
      <c r="K108" s="8" t="s">
        <v>246</v>
      </c>
      <c r="L108" s="61"/>
      <c r="M108" s="60" t="s">
        <v>360</v>
      </c>
      <c r="N108" s="9" t="s">
        <v>47</v>
      </c>
      <c r="O108" s="8" t="s">
        <v>246</v>
      </c>
      <c r="P108" s="65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50"/>
    </row>
    <row r="109" spans="1:41" x14ac:dyDescent="0.25">
      <c r="A109" s="62" t="s">
        <v>389</v>
      </c>
      <c r="B109" s="11">
        <v>0.54166666666666663</v>
      </c>
      <c r="C109" s="11">
        <v>0.625</v>
      </c>
      <c r="D109" s="187">
        <f t="shared" ref="D109" si="22">24*TEXT(C109-B109,"h:mm")</f>
        <v>2</v>
      </c>
      <c r="E109" s="10" t="s">
        <v>326</v>
      </c>
      <c r="F109" s="8" t="s">
        <v>333</v>
      </c>
      <c r="G109" s="64" t="s">
        <v>7</v>
      </c>
      <c r="H109" s="8" t="s">
        <v>349</v>
      </c>
      <c r="I109" s="8"/>
      <c r="J109" s="9" t="s">
        <v>47</v>
      </c>
      <c r="K109" s="8" t="s">
        <v>246</v>
      </c>
      <c r="L109" s="61" t="s">
        <v>452</v>
      </c>
      <c r="M109" s="8" t="s">
        <v>359</v>
      </c>
      <c r="N109" s="9" t="s">
        <v>47</v>
      </c>
      <c r="O109" s="8" t="s">
        <v>358</v>
      </c>
      <c r="P109" s="65" t="s">
        <v>369</v>
      </c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50"/>
    </row>
    <row r="110" spans="1:41" x14ac:dyDescent="0.25">
      <c r="A110" s="175" t="s">
        <v>242</v>
      </c>
      <c r="B110" s="176">
        <v>17</v>
      </c>
      <c r="C110" s="217" t="s">
        <v>397</v>
      </c>
      <c r="D110" s="218"/>
      <c r="E110" s="219"/>
      <c r="F110" s="33" t="s">
        <v>295</v>
      </c>
      <c r="G110" s="21"/>
      <c r="H110" s="73"/>
      <c r="I110" s="21"/>
      <c r="J110" s="21"/>
      <c r="K110" s="21"/>
      <c r="L110" s="6"/>
      <c r="M110" s="6"/>
      <c r="N110" s="21"/>
      <c r="O110" s="21"/>
      <c r="P110" s="35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50"/>
    </row>
    <row r="111" spans="1:41" ht="31.5" x14ac:dyDescent="0.25">
      <c r="A111" s="36" t="s">
        <v>371</v>
      </c>
      <c r="B111" s="22" t="s">
        <v>0</v>
      </c>
      <c r="C111" s="22" t="s">
        <v>372</v>
      </c>
      <c r="D111" s="188" t="s">
        <v>373</v>
      </c>
      <c r="E111" s="20" t="s">
        <v>1</v>
      </c>
      <c r="F111" s="33" t="s">
        <v>2</v>
      </c>
      <c r="G111" s="23" t="s">
        <v>3</v>
      </c>
      <c r="H111" s="7" t="s">
        <v>187</v>
      </c>
      <c r="I111" s="7" t="s">
        <v>79</v>
      </c>
      <c r="J111" s="7"/>
      <c r="K111" s="7"/>
      <c r="L111" s="7" t="s">
        <v>375</v>
      </c>
      <c r="M111" s="7" t="s">
        <v>110</v>
      </c>
      <c r="N111" s="7"/>
      <c r="O111" s="7"/>
      <c r="P111" s="37" t="s">
        <v>370</v>
      </c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50"/>
    </row>
    <row r="112" spans="1:41" x14ac:dyDescent="0.25">
      <c r="A112" s="62" t="s">
        <v>389</v>
      </c>
      <c r="B112" s="11">
        <v>0.33333333333333331</v>
      </c>
      <c r="C112" s="63">
        <v>0.625</v>
      </c>
      <c r="D112" s="187">
        <f t="shared" ref="D112" si="23">24*TEXT(C112-B112,"h:mm")</f>
        <v>7</v>
      </c>
      <c r="E112" s="10" t="s">
        <v>326</v>
      </c>
      <c r="F112" s="8" t="s">
        <v>334</v>
      </c>
      <c r="G112" s="12" t="s">
        <v>7</v>
      </c>
      <c r="H112" s="8" t="s">
        <v>349</v>
      </c>
      <c r="I112" s="8"/>
      <c r="J112" s="9" t="s">
        <v>47</v>
      </c>
      <c r="K112" s="8" t="s">
        <v>246</v>
      </c>
      <c r="L112" s="61"/>
      <c r="M112" s="61" t="s">
        <v>448</v>
      </c>
      <c r="N112" s="9" t="s">
        <v>47</v>
      </c>
      <c r="O112" s="8" t="s">
        <v>246</v>
      </c>
      <c r="P112" s="65" t="s">
        <v>369</v>
      </c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50"/>
    </row>
    <row r="113" spans="1:41" x14ac:dyDescent="0.25">
      <c r="A113" s="175" t="s">
        <v>242</v>
      </c>
      <c r="B113" s="176">
        <v>18</v>
      </c>
      <c r="C113" s="217" t="s">
        <v>398</v>
      </c>
      <c r="D113" s="218"/>
      <c r="E113" s="219"/>
      <c r="F113" s="33" t="s">
        <v>295</v>
      </c>
      <c r="G113" s="21"/>
      <c r="H113" s="73"/>
      <c r="I113" s="21"/>
      <c r="J113" s="21"/>
      <c r="K113" s="21"/>
      <c r="L113" s="6"/>
      <c r="M113" s="6"/>
      <c r="N113" s="21"/>
      <c r="O113" s="21"/>
      <c r="P113" s="35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50"/>
    </row>
    <row r="114" spans="1:41" ht="31.5" x14ac:dyDescent="0.25">
      <c r="A114" s="36" t="s">
        <v>371</v>
      </c>
      <c r="B114" s="22" t="s">
        <v>0</v>
      </c>
      <c r="C114" s="22" t="s">
        <v>372</v>
      </c>
      <c r="D114" s="188" t="s">
        <v>373</v>
      </c>
      <c r="E114" s="20" t="s">
        <v>1</v>
      </c>
      <c r="F114" s="33" t="s">
        <v>2</v>
      </c>
      <c r="G114" s="23" t="s">
        <v>3</v>
      </c>
      <c r="H114" s="7" t="s">
        <v>187</v>
      </c>
      <c r="I114" s="7" t="s">
        <v>79</v>
      </c>
      <c r="J114" s="7"/>
      <c r="K114" s="7"/>
      <c r="L114" s="7" t="s">
        <v>375</v>
      </c>
      <c r="M114" s="7" t="s">
        <v>110</v>
      </c>
      <c r="N114" s="7"/>
      <c r="O114" s="7"/>
      <c r="P114" s="37" t="s">
        <v>370</v>
      </c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50"/>
    </row>
    <row r="115" spans="1:41" x14ac:dyDescent="0.25">
      <c r="A115" s="62" t="s">
        <v>389</v>
      </c>
      <c r="B115" s="11">
        <v>0.33333333333333331</v>
      </c>
      <c r="C115" s="63">
        <v>0.625</v>
      </c>
      <c r="D115" s="187">
        <f t="shared" ref="D115" si="24">24*TEXT(C115-B115,"h:mm")</f>
        <v>7</v>
      </c>
      <c r="E115" s="10" t="s">
        <v>326</v>
      </c>
      <c r="F115" s="8" t="s">
        <v>334</v>
      </c>
      <c r="G115" s="12" t="s">
        <v>7</v>
      </c>
      <c r="H115" s="8" t="s">
        <v>349</v>
      </c>
      <c r="I115" s="8"/>
      <c r="J115" s="9" t="s">
        <v>47</v>
      </c>
      <c r="K115" s="8" t="s">
        <v>246</v>
      </c>
      <c r="L115" s="61"/>
      <c r="M115" s="61" t="s">
        <v>448</v>
      </c>
      <c r="N115" s="9" t="s">
        <v>47</v>
      </c>
      <c r="O115" s="8" t="s">
        <v>246</v>
      </c>
      <c r="P115" s="65" t="s">
        <v>369</v>
      </c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</row>
    <row r="116" spans="1:41" ht="16.5" thickBot="1" x14ac:dyDescent="0.3">
      <c r="A116" s="211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50"/>
    </row>
    <row r="117" spans="1:41" x14ac:dyDescent="0.25">
      <c r="A117" s="214" t="s">
        <v>415</v>
      </c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6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50"/>
    </row>
    <row r="118" spans="1:41" x14ac:dyDescent="0.25">
      <c r="A118" s="175" t="s">
        <v>242</v>
      </c>
      <c r="B118" s="176">
        <v>19</v>
      </c>
      <c r="C118" s="217" t="s">
        <v>399</v>
      </c>
      <c r="D118" s="218"/>
      <c r="E118" s="219"/>
      <c r="F118" s="33" t="s">
        <v>295</v>
      </c>
      <c r="G118" s="21"/>
      <c r="H118" s="73" t="s">
        <v>456</v>
      </c>
      <c r="I118" s="21"/>
      <c r="J118" s="21"/>
      <c r="K118" s="21"/>
      <c r="L118" s="6"/>
      <c r="M118" s="6"/>
      <c r="N118" s="21"/>
      <c r="O118" s="21"/>
      <c r="P118" s="35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50"/>
    </row>
    <row r="119" spans="1:41" ht="31.5" x14ac:dyDescent="0.25">
      <c r="A119" s="36" t="s">
        <v>371</v>
      </c>
      <c r="B119" s="22" t="s">
        <v>0</v>
      </c>
      <c r="C119" s="22" t="s">
        <v>372</v>
      </c>
      <c r="D119" s="188" t="s">
        <v>373</v>
      </c>
      <c r="E119" s="20" t="s">
        <v>1</v>
      </c>
      <c r="F119" s="33" t="s">
        <v>2</v>
      </c>
      <c r="G119" s="23" t="s">
        <v>3</v>
      </c>
      <c r="H119" s="7" t="s">
        <v>187</v>
      </c>
      <c r="I119" s="7" t="s">
        <v>79</v>
      </c>
      <c r="J119" s="7"/>
      <c r="K119" s="7"/>
      <c r="L119" s="7" t="s">
        <v>375</v>
      </c>
      <c r="M119" s="7" t="s">
        <v>110</v>
      </c>
      <c r="N119" s="7"/>
      <c r="O119" s="7"/>
      <c r="P119" s="37" t="s">
        <v>370</v>
      </c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143"/>
      <c r="AO119" s="50"/>
    </row>
    <row r="120" spans="1:41" x14ac:dyDescent="0.25">
      <c r="A120" s="62" t="s">
        <v>389</v>
      </c>
      <c r="B120" s="210">
        <v>0.3125</v>
      </c>
      <c r="C120" s="11">
        <v>0.6875</v>
      </c>
      <c r="D120" s="187">
        <f t="shared" ref="D120" si="25">24*TEXT(C120-B120,"h:mm")</f>
        <v>9</v>
      </c>
      <c r="E120" s="10" t="s">
        <v>339</v>
      </c>
      <c r="F120" s="8" t="s">
        <v>338</v>
      </c>
      <c r="G120" s="64" t="s">
        <v>7</v>
      </c>
      <c r="H120" s="8" t="s">
        <v>380</v>
      </c>
      <c r="I120" s="8"/>
      <c r="J120" s="9" t="s">
        <v>47</v>
      </c>
      <c r="K120" s="8" t="s">
        <v>358</v>
      </c>
      <c r="L120" s="60" t="s">
        <v>453</v>
      </c>
      <c r="M120" s="5" t="s">
        <v>441</v>
      </c>
      <c r="N120" s="9" t="s">
        <v>47</v>
      </c>
      <c r="O120" s="8" t="s">
        <v>358</v>
      </c>
      <c r="P120" s="65" t="s">
        <v>369</v>
      </c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50"/>
    </row>
    <row r="121" spans="1:41" x14ac:dyDescent="0.25">
      <c r="A121" s="175" t="s">
        <v>242</v>
      </c>
      <c r="B121" s="176">
        <v>20</v>
      </c>
      <c r="C121" s="217" t="s">
        <v>400</v>
      </c>
      <c r="D121" s="218"/>
      <c r="E121" s="219"/>
      <c r="F121" s="33" t="s">
        <v>295</v>
      </c>
      <c r="G121" s="21"/>
      <c r="H121" s="73"/>
      <c r="I121" s="21"/>
      <c r="J121" s="21"/>
      <c r="K121" s="21"/>
      <c r="L121" s="6"/>
      <c r="M121" s="6"/>
      <c r="N121" s="21"/>
      <c r="O121" s="21"/>
      <c r="P121" s="35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50"/>
    </row>
    <row r="122" spans="1:41" ht="31.5" x14ac:dyDescent="0.25">
      <c r="A122" s="36" t="s">
        <v>371</v>
      </c>
      <c r="B122" s="22" t="s">
        <v>0</v>
      </c>
      <c r="C122" s="22" t="s">
        <v>372</v>
      </c>
      <c r="D122" s="188" t="s">
        <v>373</v>
      </c>
      <c r="E122" s="20" t="s">
        <v>1</v>
      </c>
      <c r="F122" s="33" t="s">
        <v>2</v>
      </c>
      <c r="G122" s="23" t="s">
        <v>3</v>
      </c>
      <c r="H122" s="7" t="s">
        <v>187</v>
      </c>
      <c r="I122" s="7" t="s">
        <v>79</v>
      </c>
      <c r="J122" s="7"/>
      <c r="K122" s="7"/>
      <c r="L122" s="7" t="s">
        <v>375</v>
      </c>
      <c r="M122" s="7" t="s">
        <v>110</v>
      </c>
      <c r="N122" s="7"/>
      <c r="O122" s="7"/>
      <c r="P122" s="37" t="s">
        <v>370</v>
      </c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50"/>
    </row>
    <row r="123" spans="1:41" x14ac:dyDescent="0.25">
      <c r="A123" s="62" t="s">
        <v>389</v>
      </c>
      <c r="B123" s="11">
        <v>0.33333333333333331</v>
      </c>
      <c r="C123" s="11">
        <v>0.66666666666666663</v>
      </c>
      <c r="D123" s="187">
        <f t="shared" ref="D123" si="26">24*TEXT(C123-B123,"h:mm")</f>
        <v>8</v>
      </c>
      <c r="E123" s="10" t="s">
        <v>340</v>
      </c>
      <c r="F123" s="8" t="s">
        <v>352</v>
      </c>
      <c r="G123" s="64" t="s">
        <v>7</v>
      </c>
      <c r="H123" s="8" t="s">
        <v>349</v>
      </c>
      <c r="I123" s="8"/>
      <c r="J123" s="9" t="s">
        <v>47</v>
      </c>
      <c r="K123" s="8" t="s">
        <v>246</v>
      </c>
      <c r="L123" s="60" t="s">
        <v>454</v>
      </c>
      <c r="M123" s="60" t="s">
        <v>419</v>
      </c>
      <c r="N123" s="9" t="s">
        <v>47</v>
      </c>
      <c r="O123" s="8" t="s">
        <v>358</v>
      </c>
      <c r="P123" s="65" t="s">
        <v>369</v>
      </c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50"/>
    </row>
    <row r="124" spans="1:41" x14ac:dyDescent="0.25">
      <c r="A124" s="175" t="s">
        <v>242</v>
      </c>
      <c r="B124" s="176">
        <v>21</v>
      </c>
      <c r="C124" s="217" t="s">
        <v>457</v>
      </c>
      <c r="D124" s="218"/>
      <c r="E124" s="219"/>
      <c r="F124" s="33" t="s">
        <v>295</v>
      </c>
      <c r="G124" s="21"/>
      <c r="H124" s="73"/>
      <c r="I124" s="21"/>
      <c r="J124" s="21"/>
      <c r="K124" s="21"/>
      <c r="L124" s="6"/>
      <c r="M124" s="6"/>
      <c r="N124" s="21"/>
      <c r="O124" s="21"/>
      <c r="P124" s="35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50"/>
    </row>
    <row r="125" spans="1:41" ht="31.5" x14ac:dyDescent="0.25">
      <c r="A125" s="36" t="s">
        <v>371</v>
      </c>
      <c r="B125" s="22" t="s">
        <v>0</v>
      </c>
      <c r="C125" s="22" t="s">
        <v>372</v>
      </c>
      <c r="D125" s="188" t="s">
        <v>373</v>
      </c>
      <c r="E125" s="20" t="s">
        <v>1</v>
      </c>
      <c r="F125" s="33" t="s">
        <v>2</v>
      </c>
      <c r="G125" s="23" t="s">
        <v>3</v>
      </c>
      <c r="H125" s="7" t="s">
        <v>187</v>
      </c>
      <c r="I125" s="7" t="s">
        <v>79</v>
      </c>
      <c r="J125" s="7"/>
      <c r="K125" s="7"/>
      <c r="L125" s="7" t="s">
        <v>375</v>
      </c>
      <c r="M125" s="7" t="s">
        <v>110</v>
      </c>
      <c r="N125" s="7"/>
      <c r="O125" s="7"/>
      <c r="P125" s="37" t="s">
        <v>370</v>
      </c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143"/>
      <c r="AO125" s="50"/>
    </row>
    <row r="126" spans="1:41" x14ac:dyDescent="0.25">
      <c r="A126" s="62" t="s">
        <v>389</v>
      </c>
      <c r="B126" s="11">
        <v>0.33333333333333331</v>
      </c>
      <c r="C126" s="11">
        <v>0.66666666666666663</v>
      </c>
      <c r="D126" s="187">
        <f t="shared" ref="D126" si="27">24*TEXT(C126-B126,"h:mm")</f>
        <v>8</v>
      </c>
      <c r="E126" s="10" t="s">
        <v>340</v>
      </c>
      <c r="F126" s="8" t="s">
        <v>352</v>
      </c>
      <c r="G126" s="64" t="s">
        <v>7</v>
      </c>
      <c r="H126" s="8" t="s">
        <v>349</v>
      </c>
      <c r="I126" s="8"/>
      <c r="J126" s="9" t="s">
        <v>47</v>
      </c>
      <c r="K126" s="8" t="s">
        <v>246</v>
      </c>
      <c r="L126" s="60" t="s">
        <v>455</v>
      </c>
      <c r="M126" s="5" t="s">
        <v>434</v>
      </c>
      <c r="N126" s="9" t="s">
        <v>47</v>
      </c>
      <c r="O126" s="8" t="s">
        <v>358</v>
      </c>
      <c r="P126" s="65" t="s">
        <v>369</v>
      </c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50"/>
    </row>
    <row r="127" spans="1:41" x14ac:dyDescent="0.25">
      <c r="A127" s="175" t="s">
        <v>242</v>
      </c>
      <c r="B127" s="176">
        <v>22</v>
      </c>
      <c r="C127" s="217" t="s">
        <v>401</v>
      </c>
      <c r="D127" s="218"/>
      <c r="E127" s="219"/>
      <c r="F127" s="33" t="s">
        <v>295</v>
      </c>
      <c r="G127" s="21"/>
      <c r="H127" s="73"/>
      <c r="I127" s="21"/>
      <c r="J127" s="21"/>
      <c r="K127" s="21"/>
      <c r="L127" s="6"/>
      <c r="M127" s="6"/>
      <c r="N127" s="21"/>
      <c r="O127" s="21"/>
      <c r="P127" s="35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50"/>
    </row>
    <row r="128" spans="1:41" x14ac:dyDescent="0.25">
      <c r="A128" s="62" t="s">
        <v>389</v>
      </c>
      <c r="B128" s="11">
        <v>0.29166666666666669</v>
      </c>
      <c r="C128" s="11">
        <v>0.3125</v>
      </c>
      <c r="D128" s="187">
        <f t="shared" ref="D128:D129" si="28">24*TEXT(C128-B128,"h:mm")</f>
        <v>0.5</v>
      </c>
      <c r="E128" s="196" t="s">
        <v>250</v>
      </c>
      <c r="F128" s="59" t="s">
        <v>249</v>
      </c>
      <c r="G128" s="64" t="s">
        <v>7</v>
      </c>
      <c r="H128" s="8" t="s">
        <v>380</v>
      </c>
      <c r="I128" s="8"/>
      <c r="J128" s="9" t="s">
        <v>47</v>
      </c>
      <c r="K128" s="8" t="s">
        <v>246</v>
      </c>
      <c r="L128" s="61" t="s">
        <v>446</v>
      </c>
      <c r="M128" s="60" t="s">
        <v>419</v>
      </c>
      <c r="N128" s="9" t="s">
        <v>47</v>
      </c>
      <c r="O128" s="8" t="s">
        <v>246</v>
      </c>
      <c r="P128" s="65" t="s">
        <v>356</v>
      </c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50"/>
    </row>
    <row r="129" spans="1:43" x14ac:dyDescent="0.25">
      <c r="A129" s="62" t="s">
        <v>389</v>
      </c>
      <c r="B129" s="11">
        <v>0.3125</v>
      </c>
      <c r="C129" s="11">
        <v>0.47916666666666669</v>
      </c>
      <c r="D129" s="187">
        <f t="shared" si="28"/>
        <v>4</v>
      </c>
      <c r="E129" s="197" t="s">
        <v>305</v>
      </c>
      <c r="F129" s="59" t="s">
        <v>412</v>
      </c>
      <c r="G129" s="64" t="s">
        <v>7</v>
      </c>
      <c r="H129" s="8" t="s">
        <v>380</v>
      </c>
      <c r="I129" s="8"/>
      <c r="J129" s="9" t="s">
        <v>47</v>
      </c>
      <c r="K129" s="8" t="s">
        <v>246</v>
      </c>
      <c r="L129" s="61" t="s">
        <v>446</v>
      </c>
      <c r="M129" s="60" t="s">
        <v>419</v>
      </c>
      <c r="N129" s="9" t="s">
        <v>47</v>
      </c>
      <c r="O129" s="8" t="s">
        <v>246</v>
      </c>
      <c r="P129" s="65" t="s">
        <v>356</v>
      </c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50"/>
    </row>
    <row r="130" spans="1:43" x14ac:dyDescent="0.25">
      <c r="A130" s="62" t="s">
        <v>389</v>
      </c>
      <c r="B130" s="11">
        <v>0.47916666666666669</v>
      </c>
      <c r="C130" s="11">
        <v>0.52083333333333337</v>
      </c>
      <c r="D130" s="187">
        <f>24*TEXT(C130-B130,"h:mm")</f>
        <v>1</v>
      </c>
      <c r="E130" s="12"/>
      <c r="F130" s="34" t="s">
        <v>5</v>
      </c>
      <c r="G130" s="12"/>
      <c r="H130" s="12"/>
      <c r="I130" s="12"/>
      <c r="J130" s="12"/>
      <c r="K130" s="12"/>
      <c r="L130" s="12"/>
      <c r="M130" s="9"/>
      <c r="N130" s="12"/>
      <c r="O130" s="12"/>
      <c r="P130" s="49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50"/>
    </row>
    <row r="131" spans="1:43" x14ac:dyDescent="0.25">
      <c r="A131" s="62" t="s">
        <v>389</v>
      </c>
      <c r="B131" s="11">
        <v>0.52083333333333337</v>
      </c>
      <c r="C131" s="11">
        <v>0.54166666666666663</v>
      </c>
      <c r="D131" s="187">
        <f t="shared" ref="D131:D134" si="29">24*TEXT(C131-B131,"h:mm")</f>
        <v>0.5</v>
      </c>
      <c r="E131" s="10" t="s">
        <v>250</v>
      </c>
      <c r="F131" s="59" t="s">
        <v>309</v>
      </c>
      <c r="G131" s="64" t="s">
        <v>7</v>
      </c>
      <c r="H131" s="8" t="s">
        <v>380</v>
      </c>
      <c r="I131" s="8"/>
      <c r="J131" s="9" t="s">
        <v>47</v>
      </c>
      <c r="K131" s="8" t="s">
        <v>246</v>
      </c>
      <c r="L131" s="61" t="s">
        <v>446</v>
      </c>
      <c r="M131" s="60" t="s">
        <v>419</v>
      </c>
      <c r="N131" s="9" t="s">
        <v>47</v>
      </c>
      <c r="O131" s="8" t="s">
        <v>246</v>
      </c>
      <c r="P131" s="65"/>
      <c r="Q131" s="1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43"/>
      <c r="AM131" s="143"/>
      <c r="AN131" s="143"/>
      <c r="AO131" s="143"/>
      <c r="AP131" s="143"/>
      <c r="AQ131" s="50"/>
    </row>
    <row r="132" spans="1:43" x14ac:dyDescent="0.25">
      <c r="A132" s="62" t="s">
        <v>389</v>
      </c>
      <c r="B132" s="11">
        <v>0.54166666666666663</v>
      </c>
      <c r="C132" s="11">
        <v>0.60416666666666663</v>
      </c>
      <c r="D132" s="187">
        <f>24*TEXT(C132-B132,"h:mm")</f>
        <v>1.5</v>
      </c>
      <c r="E132" s="10" t="s">
        <v>327</v>
      </c>
      <c r="F132" s="34" t="s">
        <v>312</v>
      </c>
      <c r="G132" s="64" t="s">
        <v>7</v>
      </c>
      <c r="H132" s="5" t="s">
        <v>378</v>
      </c>
      <c r="I132" s="8"/>
      <c r="J132" s="9" t="s">
        <v>47</v>
      </c>
      <c r="K132" s="8" t="s">
        <v>246</v>
      </c>
      <c r="L132" s="61"/>
      <c r="M132" s="5" t="s">
        <v>422</v>
      </c>
      <c r="N132" s="9" t="s">
        <v>47</v>
      </c>
      <c r="O132" s="8" t="s">
        <v>358</v>
      </c>
      <c r="P132" s="65" t="s">
        <v>368</v>
      </c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43"/>
      <c r="AN132" s="143"/>
      <c r="AO132" s="50"/>
    </row>
    <row r="133" spans="1:43" x14ac:dyDescent="0.25">
      <c r="A133" s="62" t="s">
        <v>389</v>
      </c>
      <c r="B133" s="11">
        <v>0.60416666666666663</v>
      </c>
      <c r="C133" s="11">
        <v>0.66666666666666663</v>
      </c>
      <c r="D133" s="187">
        <f t="shared" ref="D133" si="30">24*TEXT(C133-B133,"h:mm")</f>
        <v>1.5</v>
      </c>
      <c r="E133" s="10" t="s">
        <v>328</v>
      </c>
      <c r="F133" s="8" t="s">
        <v>313</v>
      </c>
      <c r="G133" s="64" t="s">
        <v>7</v>
      </c>
      <c r="H133" s="5" t="s">
        <v>378</v>
      </c>
      <c r="I133" s="8"/>
      <c r="J133" s="9" t="s">
        <v>47</v>
      </c>
      <c r="K133" s="8" t="s">
        <v>358</v>
      </c>
      <c r="L133" s="61"/>
      <c r="M133" s="5" t="s">
        <v>422</v>
      </c>
      <c r="N133" s="9" t="s">
        <v>47</v>
      </c>
      <c r="O133" s="8" t="s">
        <v>358</v>
      </c>
      <c r="P133" s="65" t="s">
        <v>368</v>
      </c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50"/>
    </row>
    <row r="134" spans="1:43" x14ac:dyDescent="0.25">
      <c r="A134" s="62" t="s">
        <v>389</v>
      </c>
      <c r="B134" s="11">
        <v>0.66666666666666663</v>
      </c>
      <c r="C134" s="11">
        <v>0.70833333333333337</v>
      </c>
      <c r="D134" s="187">
        <f t="shared" si="29"/>
        <v>1</v>
      </c>
      <c r="E134" s="10" t="s">
        <v>250</v>
      </c>
      <c r="F134" s="152" t="s">
        <v>275</v>
      </c>
      <c r="G134" s="64" t="s">
        <v>7</v>
      </c>
      <c r="H134" s="8" t="s">
        <v>380</v>
      </c>
      <c r="I134" s="8"/>
      <c r="J134" s="9" t="s">
        <v>47</v>
      </c>
      <c r="K134" s="8" t="s">
        <v>246</v>
      </c>
      <c r="L134" s="61" t="s">
        <v>446</v>
      </c>
      <c r="M134" s="60" t="s">
        <v>419</v>
      </c>
      <c r="N134" s="9" t="s">
        <v>47</v>
      </c>
      <c r="O134" s="8" t="s">
        <v>246</v>
      </c>
      <c r="P134" s="65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50"/>
    </row>
    <row r="135" spans="1:43" x14ac:dyDescent="0.25">
      <c r="A135" s="175" t="s">
        <v>242</v>
      </c>
      <c r="B135" s="176">
        <v>23</v>
      </c>
      <c r="C135" s="217" t="s">
        <v>402</v>
      </c>
      <c r="D135" s="218"/>
      <c r="E135" s="219"/>
      <c r="F135" s="33" t="s">
        <v>295</v>
      </c>
      <c r="G135" s="21"/>
      <c r="H135" s="73"/>
      <c r="I135" s="21"/>
      <c r="J135" s="21"/>
      <c r="K135" s="21"/>
      <c r="L135" s="6"/>
      <c r="M135" s="6"/>
      <c r="N135" s="21"/>
      <c r="O135" s="21"/>
      <c r="P135" s="35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43"/>
      <c r="AN135" s="143"/>
      <c r="AO135" s="50"/>
    </row>
    <row r="136" spans="1:43" ht="31.5" x14ac:dyDescent="0.25">
      <c r="A136" s="36" t="s">
        <v>371</v>
      </c>
      <c r="B136" s="22" t="s">
        <v>0</v>
      </c>
      <c r="C136" s="22" t="s">
        <v>372</v>
      </c>
      <c r="D136" s="188" t="s">
        <v>373</v>
      </c>
      <c r="E136" s="20" t="s">
        <v>1</v>
      </c>
      <c r="F136" s="33" t="s">
        <v>2</v>
      </c>
      <c r="G136" s="23" t="s">
        <v>3</v>
      </c>
      <c r="H136" s="7" t="s">
        <v>187</v>
      </c>
      <c r="I136" s="7" t="s">
        <v>79</v>
      </c>
      <c r="J136" s="7"/>
      <c r="K136" s="7"/>
      <c r="L136" s="7" t="s">
        <v>375</v>
      </c>
      <c r="M136" s="7" t="s">
        <v>110</v>
      </c>
      <c r="N136" s="7"/>
      <c r="O136" s="7"/>
      <c r="P136" s="37" t="s">
        <v>370</v>
      </c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50"/>
    </row>
    <row r="137" spans="1:43" x14ac:dyDescent="0.25">
      <c r="A137" s="62" t="s">
        <v>389</v>
      </c>
      <c r="B137" s="11">
        <v>0.29166666666666669</v>
      </c>
      <c r="C137" s="11">
        <v>0.3125</v>
      </c>
      <c r="D137" s="187">
        <f t="shared" ref="D137:D138" si="31">24*TEXT(C137-B137,"h:mm")</f>
        <v>0.5</v>
      </c>
      <c r="E137" s="196" t="s">
        <v>250</v>
      </c>
      <c r="F137" s="59" t="s">
        <v>249</v>
      </c>
      <c r="G137" s="64" t="s">
        <v>7</v>
      </c>
      <c r="H137" s="8" t="s">
        <v>380</v>
      </c>
      <c r="I137" s="8"/>
      <c r="J137" s="9" t="s">
        <v>47</v>
      </c>
      <c r="K137" s="8" t="s">
        <v>246</v>
      </c>
      <c r="L137" s="61" t="s">
        <v>446</v>
      </c>
      <c r="M137" s="8" t="s">
        <v>422</v>
      </c>
      <c r="N137" s="9" t="s">
        <v>47</v>
      </c>
      <c r="O137" s="8" t="s">
        <v>246</v>
      </c>
      <c r="P137" s="65" t="s">
        <v>356</v>
      </c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43"/>
      <c r="AM137" s="143"/>
      <c r="AN137" s="143"/>
      <c r="AO137" s="50"/>
    </row>
    <row r="138" spans="1:43" x14ac:dyDescent="0.25">
      <c r="A138" s="62" t="s">
        <v>389</v>
      </c>
      <c r="B138" s="11">
        <v>0.3125</v>
      </c>
      <c r="C138" s="11">
        <v>0.47916666666666669</v>
      </c>
      <c r="D138" s="187">
        <f t="shared" si="31"/>
        <v>4</v>
      </c>
      <c r="E138" s="197" t="s">
        <v>305</v>
      </c>
      <c r="F138" s="59" t="s">
        <v>301</v>
      </c>
      <c r="G138" s="64" t="s">
        <v>7</v>
      </c>
      <c r="H138" s="8" t="s">
        <v>380</v>
      </c>
      <c r="I138" s="8"/>
      <c r="J138" s="9" t="s">
        <v>47</v>
      </c>
      <c r="K138" s="8" t="s">
        <v>246</v>
      </c>
      <c r="L138" s="61" t="s">
        <v>446</v>
      </c>
      <c r="M138" s="8" t="s">
        <v>422</v>
      </c>
      <c r="N138" s="9" t="s">
        <v>47</v>
      </c>
      <c r="O138" s="8" t="s">
        <v>246</v>
      </c>
      <c r="P138" s="65" t="s">
        <v>356</v>
      </c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43"/>
      <c r="AM138" s="143"/>
      <c r="AN138" s="143"/>
      <c r="AO138" s="50"/>
    </row>
    <row r="139" spans="1:43" ht="16.5" thickBot="1" x14ac:dyDescent="0.3">
      <c r="A139" s="211"/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50"/>
    </row>
    <row r="140" spans="1:43" x14ac:dyDescent="0.25">
      <c r="A140" s="214" t="s">
        <v>415</v>
      </c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6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50"/>
    </row>
    <row r="141" spans="1:43" x14ac:dyDescent="0.25">
      <c r="A141" s="175" t="s">
        <v>242</v>
      </c>
      <c r="B141" s="176">
        <v>24</v>
      </c>
      <c r="C141" s="217" t="s">
        <v>403</v>
      </c>
      <c r="D141" s="218"/>
      <c r="E141" s="219"/>
      <c r="F141" s="33" t="s">
        <v>295</v>
      </c>
      <c r="G141" s="21"/>
      <c r="H141" s="73" t="s">
        <v>456</v>
      </c>
      <c r="I141" s="21"/>
      <c r="J141" s="21"/>
      <c r="K141" s="21"/>
      <c r="L141" s="6"/>
      <c r="M141" s="6"/>
      <c r="N141" s="21"/>
      <c r="O141" s="21"/>
      <c r="P141" s="35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43"/>
      <c r="AM141" s="143"/>
      <c r="AN141" s="143"/>
      <c r="AO141" s="50"/>
    </row>
    <row r="142" spans="1:43" ht="31.5" x14ac:dyDescent="0.25">
      <c r="A142" s="36" t="s">
        <v>371</v>
      </c>
      <c r="B142" s="22" t="s">
        <v>0</v>
      </c>
      <c r="C142" s="22" t="s">
        <v>372</v>
      </c>
      <c r="D142" s="188" t="s">
        <v>373</v>
      </c>
      <c r="E142" s="20" t="s">
        <v>1</v>
      </c>
      <c r="F142" s="33" t="s">
        <v>2</v>
      </c>
      <c r="G142" s="23" t="s">
        <v>3</v>
      </c>
      <c r="H142" s="7" t="s">
        <v>187</v>
      </c>
      <c r="I142" s="7" t="s">
        <v>79</v>
      </c>
      <c r="J142" s="7"/>
      <c r="K142" s="7"/>
      <c r="L142" s="7" t="s">
        <v>375</v>
      </c>
      <c r="M142" s="7" t="s">
        <v>110</v>
      </c>
      <c r="N142" s="7"/>
      <c r="O142" s="7"/>
      <c r="P142" s="37" t="s">
        <v>370</v>
      </c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50"/>
    </row>
    <row r="143" spans="1:43" x14ac:dyDescent="0.25">
      <c r="A143" s="62" t="s">
        <v>389</v>
      </c>
      <c r="B143" s="11">
        <v>0.3125</v>
      </c>
      <c r="C143" s="11">
        <v>0.6875</v>
      </c>
      <c r="D143" s="187">
        <f t="shared" ref="D143" si="32">24*TEXT(C143-B143,"h:mm")</f>
        <v>9</v>
      </c>
      <c r="E143" s="10" t="s">
        <v>321</v>
      </c>
      <c r="F143" s="151" t="s">
        <v>268</v>
      </c>
      <c r="G143" s="64"/>
      <c r="H143" s="8"/>
      <c r="I143" s="8"/>
      <c r="J143" s="8"/>
      <c r="K143" s="8"/>
      <c r="L143" s="61"/>
      <c r="M143" s="8"/>
      <c r="N143" s="8"/>
      <c r="O143" s="8"/>
      <c r="P143" s="65" t="s">
        <v>369</v>
      </c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43"/>
      <c r="AM143" s="143"/>
      <c r="AN143" s="143"/>
      <c r="AO143" s="50"/>
    </row>
    <row r="144" spans="1:43" x14ac:dyDescent="0.25">
      <c r="A144" s="175" t="s">
        <v>242</v>
      </c>
      <c r="B144" s="176">
        <v>25</v>
      </c>
      <c r="C144" s="217" t="s">
        <v>404</v>
      </c>
      <c r="D144" s="218"/>
      <c r="E144" s="219"/>
      <c r="F144" s="33" t="s">
        <v>295</v>
      </c>
      <c r="G144" s="21"/>
      <c r="H144" s="73"/>
      <c r="I144" s="21"/>
      <c r="J144" s="21"/>
      <c r="K144" s="21"/>
      <c r="L144" s="6"/>
      <c r="M144" s="6"/>
      <c r="N144" s="21"/>
      <c r="O144" s="21"/>
      <c r="P144" s="35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43"/>
      <c r="AM144" s="143"/>
      <c r="AN144" s="143"/>
      <c r="AO144" s="50"/>
    </row>
    <row r="145" spans="1:41" ht="31.5" x14ac:dyDescent="0.25">
      <c r="A145" s="36" t="s">
        <v>371</v>
      </c>
      <c r="B145" s="22" t="s">
        <v>0</v>
      </c>
      <c r="C145" s="22" t="s">
        <v>372</v>
      </c>
      <c r="D145" s="188" t="s">
        <v>373</v>
      </c>
      <c r="E145" s="20" t="s">
        <v>1</v>
      </c>
      <c r="F145" s="33" t="s">
        <v>2</v>
      </c>
      <c r="G145" s="23" t="s">
        <v>3</v>
      </c>
      <c r="H145" s="7" t="s">
        <v>187</v>
      </c>
      <c r="I145" s="7" t="s">
        <v>79</v>
      </c>
      <c r="J145" s="7"/>
      <c r="K145" s="7"/>
      <c r="L145" s="7" t="s">
        <v>375</v>
      </c>
      <c r="M145" s="7" t="s">
        <v>110</v>
      </c>
      <c r="N145" s="7"/>
      <c r="O145" s="7"/>
      <c r="P145" s="37" t="s">
        <v>370</v>
      </c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43"/>
      <c r="AM145" s="143"/>
      <c r="AN145" s="143"/>
      <c r="AO145" s="50"/>
    </row>
    <row r="146" spans="1:41" x14ac:dyDescent="0.25">
      <c r="A146" s="62" t="s">
        <v>389</v>
      </c>
      <c r="B146" s="11">
        <v>0.3125</v>
      </c>
      <c r="C146" s="11">
        <v>0.6875</v>
      </c>
      <c r="D146" s="187">
        <f t="shared" ref="D146" si="33">24*TEXT(C146-B146,"h:mm")</f>
        <v>9</v>
      </c>
      <c r="E146" s="10" t="s">
        <v>321</v>
      </c>
      <c r="F146" s="151" t="s">
        <v>268</v>
      </c>
      <c r="G146" s="64"/>
      <c r="H146" s="8"/>
      <c r="I146" s="8"/>
      <c r="J146" s="8"/>
      <c r="K146" s="8"/>
      <c r="L146" s="61"/>
      <c r="M146" s="8"/>
      <c r="N146" s="8"/>
      <c r="O146" s="8"/>
      <c r="P146" s="65" t="s">
        <v>369</v>
      </c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50"/>
    </row>
    <row r="147" spans="1:41" x14ac:dyDescent="0.25">
      <c r="A147" s="175" t="s">
        <v>242</v>
      </c>
      <c r="B147" s="176">
        <v>26</v>
      </c>
      <c r="C147" s="217" t="s">
        <v>405</v>
      </c>
      <c r="D147" s="218"/>
      <c r="E147" s="219"/>
      <c r="F147" s="33" t="s">
        <v>295</v>
      </c>
      <c r="G147" s="21"/>
      <c r="H147" s="73"/>
      <c r="I147" s="21"/>
      <c r="J147" s="21"/>
      <c r="K147" s="21"/>
      <c r="L147" s="6"/>
      <c r="M147" s="6"/>
      <c r="N147" s="21"/>
      <c r="O147" s="21"/>
      <c r="P147" s="35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43"/>
      <c r="AM147" s="143"/>
      <c r="AN147" s="143"/>
      <c r="AO147" s="50"/>
    </row>
    <row r="148" spans="1:41" ht="31.5" x14ac:dyDescent="0.25">
      <c r="A148" s="36" t="s">
        <v>371</v>
      </c>
      <c r="B148" s="22" t="s">
        <v>0</v>
      </c>
      <c r="C148" s="22" t="s">
        <v>372</v>
      </c>
      <c r="D148" s="188" t="s">
        <v>373</v>
      </c>
      <c r="E148" s="20" t="s">
        <v>1</v>
      </c>
      <c r="F148" s="33" t="s">
        <v>2</v>
      </c>
      <c r="G148" s="23" t="s">
        <v>3</v>
      </c>
      <c r="H148" s="7" t="s">
        <v>187</v>
      </c>
      <c r="I148" s="7" t="s">
        <v>79</v>
      </c>
      <c r="J148" s="7"/>
      <c r="K148" s="7"/>
      <c r="L148" s="7" t="s">
        <v>375</v>
      </c>
      <c r="M148" s="7" t="s">
        <v>110</v>
      </c>
      <c r="N148" s="7"/>
      <c r="O148" s="7"/>
      <c r="P148" s="37" t="s">
        <v>370</v>
      </c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50"/>
    </row>
    <row r="149" spans="1:41" x14ac:dyDescent="0.25">
      <c r="A149" s="62" t="s">
        <v>389</v>
      </c>
      <c r="B149" s="11">
        <v>0.3125</v>
      </c>
      <c r="C149" s="11">
        <v>0.6875</v>
      </c>
      <c r="D149" s="187">
        <f t="shared" ref="D149" si="34">24*TEXT(C149-B149,"h:mm")</f>
        <v>9</v>
      </c>
      <c r="E149" s="10" t="s">
        <v>321</v>
      </c>
      <c r="F149" s="151" t="s">
        <v>268</v>
      </c>
      <c r="G149" s="64"/>
      <c r="H149" s="8"/>
      <c r="I149" s="8"/>
      <c r="J149" s="8"/>
      <c r="K149" s="8"/>
      <c r="L149" s="61"/>
      <c r="M149" s="8"/>
      <c r="N149" s="8"/>
      <c r="O149" s="8"/>
      <c r="P149" s="65" t="s">
        <v>369</v>
      </c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50"/>
    </row>
    <row r="150" spans="1:41" x14ac:dyDescent="0.25">
      <c r="A150" s="175" t="s">
        <v>242</v>
      </c>
      <c r="B150" s="176">
        <v>27</v>
      </c>
      <c r="C150" s="217" t="s">
        <v>406</v>
      </c>
      <c r="D150" s="218"/>
      <c r="E150" s="219"/>
      <c r="F150" s="33" t="s">
        <v>295</v>
      </c>
      <c r="G150" s="21"/>
      <c r="H150" s="73"/>
      <c r="I150" s="21"/>
      <c r="J150" s="21"/>
      <c r="K150" s="21"/>
      <c r="L150" s="6"/>
      <c r="M150" s="6"/>
      <c r="N150" s="21"/>
      <c r="O150" s="21"/>
      <c r="P150" s="35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143"/>
      <c r="AO150" s="50"/>
    </row>
    <row r="151" spans="1:41" ht="31.5" x14ac:dyDescent="0.25">
      <c r="A151" s="36" t="s">
        <v>371</v>
      </c>
      <c r="B151" s="22" t="s">
        <v>0</v>
      </c>
      <c r="C151" s="22" t="s">
        <v>372</v>
      </c>
      <c r="D151" s="188" t="s">
        <v>373</v>
      </c>
      <c r="E151" s="20" t="s">
        <v>1</v>
      </c>
      <c r="F151" s="33" t="s">
        <v>2</v>
      </c>
      <c r="G151" s="23" t="s">
        <v>3</v>
      </c>
      <c r="H151" s="7" t="s">
        <v>187</v>
      </c>
      <c r="I151" s="7" t="s">
        <v>79</v>
      </c>
      <c r="J151" s="7"/>
      <c r="K151" s="7"/>
      <c r="L151" s="7" t="s">
        <v>375</v>
      </c>
      <c r="M151" s="7" t="s">
        <v>110</v>
      </c>
      <c r="N151" s="7"/>
      <c r="O151" s="7"/>
      <c r="P151" s="37" t="s">
        <v>370</v>
      </c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143"/>
      <c r="AO151" s="50"/>
    </row>
    <row r="152" spans="1:41" x14ac:dyDescent="0.25">
      <c r="A152" s="62" t="s">
        <v>389</v>
      </c>
      <c r="B152" s="11">
        <v>0.3125</v>
      </c>
      <c r="C152" s="11">
        <v>0.6875</v>
      </c>
      <c r="D152" s="187">
        <f t="shared" ref="D152" si="35">24*TEXT(C152-B152,"h:mm")</f>
        <v>9</v>
      </c>
      <c r="E152" s="10" t="s">
        <v>321</v>
      </c>
      <c r="F152" s="151" t="s">
        <v>268</v>
      </c>
      <c r="G152" s="64"/>
      <c r="H152" s="8"/>
      <c r="I152" s="8"/>
      <c r="J152" s="8"/>
      <c r="K152" s="8"/>
      <c r="L152" s="61"/>
      <c r="M152" s="8"/>
      <c r="N152" s="8"/>
      <c r="O152" s="8"/>
      <c r="P152" s="65" t="s">
        <v>369</v>
      </c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50"/>
    </row>
    <row r="153" spans="1:41" x14ac:dyDescent="0.25">
      <c r="A153" s="175" t="s">
        <v>242</v>
      </c>
      <c r="B153" s="176">
        <v>28</v>
      </c>
      <c r="C153" s="217" t="s">
        <v>407</v>
      </c>
      <c r="D153" s="218"/>
      <c r="E153" s="219"/>
      <c r="F153" s="33" t="s">
        <v>295</v>
      </c>
      <c r="G153" s="21"/>
      <c r="H153" s="73"/>
      <c r="I153" s="21"/>
      <c r="J153" s="21"/>
      <c r="K153" s="21"/>
      <c r="L153" s="6"/>
      <c r="M153" s="6"/>
      <c r="N153" s="21"/>
      <c r="O153" s="21"/>
      <c r="P153" s="35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50"/>
    </row>
    <row r="154" spans="1:41" ht="31.5" x14ac:dyDescent="0.25">
      <c r="A154" s="36" t="s">
        <v>371</v>
      </c>
      <c r="B154" s="22" t="s">
        <v>0</v>
      </c>
      <c r="C154" s="22" t="s">
        <v>372</v>
      </c>
      <c r="D154" s="188" t="s">
        <v>373</v>
      </c>
      <c r="E154" s="20" t="s">
        <v>1</v>
      </c>
      <c r="F154" s="33" t="s">
        <v>2</v>
      </c>
      <c r="G154" s="23" t="s">
        <v>3</v>
      </c>
      <c r="H154" s="7" t="s">
        <v>187</v>
      </c>
      <c r="I154" s="7" t="s">
        <v>79</v>
      </c>
      <c r="J154" s="7"/>
      <c r="K154" s="7"/>
      <c r="L154" s="7" t="s">
        <v>375</v>
      </c>
      <c r="M154" s="7" t="s">
        <v>110</v>
      </c>
      <c r="N154" s="7"/>
      <c r="O154" s="7"/>
      <c r="P154" s="37" t="s">
        <v>370</v>
      </c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50"/>
    </row>
    <row r="155" spans="1:41" x14ac:dyDescent="0.25">
      <c r="A155" s="62" t="s">
        <v>389</v>
      </c>
      <c r="B155" s="11">
        <v>0.3125</v>
      </c>
      <c r="C155" s="11">
        <v>0.6875</v>
      </c>
      <c r="D155" s="187">
        <f t="shared" ref="D155" si="36">24*TEXT(C155-B155,"h:mm")</f>
        <v>9</v>
      </c>
      <c r="E155" s="10" t="s">
        <v>321</v>
      </c>
      <c r="F155" s="151" t="s">
        <v>268</v>
      </c>
      <c r="G155" s="64"/>
      <c r="H155" s="8"/>
      <c r="I155" s="8"/>
      <c r="J155" s="8"/>
      <c r="K155" s="8"/>
      <c r="L155" s="61"/>
      <c r="M155" s="8"/>
      <c r="N155" s="8"/>
      <c r="O155" s="8"/>
      <c r="P155" s="65" t="s">
        <v>369</v>
      </c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50"/>
    </row>
    <row r="156" spans="1:41" x14ac:dyDescent="0.25">
      <c r="A156" s="175" t="s">
        <v>242</v>
      </c>
      <c r="B156" s="176">
        <v>29</v>
      </c>
      <c r="C156" s="217" t="s">
        <v>408</v>
      </c>
      <c r="D156" s="218"/>
      <c r="E156" s="219"/>
      <c r="F156" s="33" t="s">
        <v>295</v>
      </c>
      <c r="G156" s="21"/>
      <c r="H156" s="73"/>
      <c r="I156" s="21"/>
      <c r="J156" s="21"/>
      <c r="K156" s="21"/>
      <c r="L156" s="6"/>
      <c r="M156" s="6"/>
      <c r="N156" s="21"/>
      <c r="O156" s="21"/>
      <c r="P156" s="35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50"/>
    </row>
    <row r="157" spans="1:41" ht="31.5" x14ac:dyDescent="0.25">
      <c r="A157" s="36" t="s">
        <v>371</v>
      </c>
      <c r="B157" s="22" t="s">
        <v>0</v>
      </c>
      <c r="C157" s="22" t="s">
        <v>372</v>
      </c>
      <c r="D157" s="188" t="s">
        <v>373</v>
      </c>
      <c r="E157" s="20" t="s">
        <v>1</v>
      </c>
      <c r="F157" s="33" t="s">
        <v>2</v>
      </c>
      <c r="G157" s="23" t="s">
        <v>3</v>
      </c>
      <c r="H157" s="7" t="s">
        <v>187</v>
      </c>
      <c r="I157" s="7" t="s">
        <v>79</v>
      </c>
      <c r="J157" s="7"/>
      <c r="K157" s="7"/>
      <c r="L157" s="7" t="s">
        <v>375</v>
      </c>
      <c r="M157" s="7" t="s">
        <v>110</v>
      </c>
      <c r="N157" s="7"/>
      <c r="O157" s="7"/>
      <c r="P157" s="37" t="s">
        <v>370</v>
      </c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50"/>
    </row>
    <row r="158" spans="1:41" x14ac:dyDescent="0.25">
      <c r="A158" s="62" t="s">
        <v>389</v>
      </c>
      <c r="B158" s="11">
        <v>0.3125</v>
      </c>
      <c r="C158" s="11">
        <v>0.6875</v>
      </c>
      <c r="D158" s="187">
        <f t="shared" ref="D158" si="37">24*TEXT(C158-B158,"h:mm")</f>
        <v>9</v>
      </c>
      <c r="E158" s="10" t="s">
        <v>321</v>
      </c>
      <c r="F158" s="151" t="s">
        <v>268</v>
      </c>
      <c r="G158" s="64"/>
      <c r="H158" s="8"/>
      <c r="I158" s="8"/>
      <c r="J158" s="8"/>
      <c r="K158" s="8"/>
      <c r="L158" s="61"/>
      <c r="M158" s="8"/>
      <c r="N158" s="8"/>
      <c r="O158" s="8"/>
      <c r="P158" s="65" t="s">
        <v>369</v>
      </c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50"/>
    </row>
    <row r="159" spans="1:41" ht="16.5" thickBot="1" x14ac:dyDescent="0.3">
      <c r="A159" s="211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50"/>
    </row>
    <row r="160" spans="1:41" x14ac:dyDescent="0.25">
      <c r="A160" s="214" t="s">
        <v>415</v>
      </c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6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50"/>
    </row>
    <row r="161" spans="1:41" x14ac:dyDescent="0.25">
      <c r="A161" s="175" t="s">
        <v>242</v>
      </c>
      <c r="B161" s="176">
        <v>30</v>
      </c>
      <c r="C161" s="217" t="s">
        <v>409</v>
      </c>
      <c r="D161" s="218"/>
      <c r="E161" s="219"/>
      <c r="F161" s="33" t="s">
        <v>295</v>
      </c>
      <c r="G161" s="21"/>
      <c r="H161" s="73" t="s">
        <v>456</v>
      </c>
      <c r="I161" s="21"/>
      <c r="J161" s="21"/>
      <c r="K161" s="21"/>
      <c r="L161" s="6"/>
      <c r="M161" s="6"/>
      <c r="N161" s="21"/>
      <c r="O161" s="21"/>
      <c r="P161" s="35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50"/>
    </row>
    <row r="162" spans="1:41" ht="31.5" x14ac:dyDescent="0.25">
      <c r="A162" s="36" t="s">
        <v>371</v>
      </c>
      <c r="B162" s="22" t="s">
        <v>0</v>
      </c>
      <c r="C162" s="22" t="s">
        <v>372</v>
      </c>
      <c r="D162" s="188" t="s">
        <v>373</v>
      </c>
      <c r="E162" s="20" t="s">
        <v>1</v>
      </c>
      <c r="F162" s="33" t="s">
        <v>2</v>
      </c>
      <c r="G162" s="23" t="s">
        <v>3</v>
      </c>
      <c r="H162" s="7" t="s">
        <v>187</v>
      </c>
      <c r="I162" s="7" t="s">
        <v>79</v>
      </c>
      <c r="J162" s="7"/>
      <c r="K162" s="7"/>
      <c r="L162" s="7" t="s">
        <v>375</v>
      </c>
      <c r="M162" s="7" t="s">
        <v>110</v>
      </c>
      <c r="N162" s="7"/>
      <c r="O162" s="7"/>
      <c r="P162" s="37" t="s">
        <v>370</v>
      </c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50"/>
    </row>
    <row r="163" spans="1:41" x14ac:dyDescent="0.25">
      <c r="A163" s="62" t="s">
        <v>389</v>
      </c>
      <c r="B163" s="11">
        <v>0.3125</v>
      </c>
      <c r="C163" s="11">
        <v>0.6875</v>
      </c>
      <c r="D163" s="187">
        <f t="shared" ref="D163" si="38">24*TEXT(C163-B163,"h:mm")</f>
        <v>9</v>
      </c>
      <c r="E163" s="12" t="s">
        <v>329</v>
      </c>
      <c r="F163" s="8" t="s">
        <v>307</v>
      </c>
      <c r="G163" s="64" t="s">
        <v>7</v>
      </c>
      <c r="H163" s="8" t="s">
        <v>381</v>
      </c>
      <c r="I163" s="8"/>
      <c r="J163" s="9" t="s">
        <v>47</v>
      </c>
      <c r="K163" s="8" t="s">
        <v>246</v>
      </c>
      <c r="L163" s="61" t="s">
        <v>446</v>
      </c>
      <c r="M163" s="60" t="s">
        <v>422</v>
      </c>
      <c r="N163" s="9" t="s">
        <v>47</v>
      </c>
      <c r="O163" s="8" t="s">
        <v>358</v>
      </c>
      <c r="P163" s="65" t="s">
        <v>369</v>
      </c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50"/>
    </row>
    <row r="164" spans="1:41" x14ac:dyDescent="0.25">
      <c r="A164" s="175" t="s">
        <v>242</v>
      </c>
      <c r="B164" s="176">
        <v>31</v>
      </c>
      <c r="C164" s="217" t="s">
        <v>410</v>
      </c>
      <c r="D164" s="218"/>
      <c r="E164" s="219"/>
      <c r="F164" s="33" t="s">
        <v>295</v>
      </c>
      <c r="G164" s="21"/>
      <c r="H164" s="73"/>
      <c r="I164" s="21"/>
      <c r="J164" s="21"/>
      <c r="K164" s="21"/>
      <c r="L164" s="6"/>
      <c r="M164" s="6"/>
      <c r="N164" s="21"/>
      <c r="O164" s="21"/>
      <c r="P164" s="3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50"/>
    </row>
    <row r="165" spans="1:41" ht="31.5" x14ac:dyDescent="0.25">
      <c r="A165" s="36" t="s">
        <v>371</v>
      </c>
      <c r="B165" s="22" t="s">
        <v>0</v>
      </c>
      <c r="C165" s="22" t="s">
        <v>372</v>
      </c>
      <c r="D165" s="188" t="s">
        <v>373</v>
      </c>
      <c r="E165" s="20" t="s">
        <v>1</v>
      </c>
      <c r="F165" s="33" t="s">
        <v>2</v>
      </c>
      <c r="G165" s="23" t="s">
        <v>3</v>
      </c>
      <c r="H165" s="7" t="s">
        <v>187</v>
      </c>
      <c r="I165" s="7" t="s">
        <v>79</v>
      </c>
      <c r="J165" s="7"/>
      <c r="K165" s="7"/>
      <c r="L165" s="7" t="s">
        <v>375</v>
      </c>
      <c r="M165" s="7" t="s">
        <v>110</v>
      </c>
      <c r="N165" s="7"/>
      <c r="O165" s="7"/>
      <c r="P165" s="37" t="s">
        <v>370</v>
      </c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50"/>
    </row>
    <row r="166" spans="1:41" x14ac:dyDescent="0.25">
      <c r="A166" s="62" t="s">
        <v>389</v>
      </c>
      <c r="B166" s="11">
        <v>0.3125</v>
      </c>
      <c r="C166" s="11">
        <v>0.39583333333333331</v>
      </c>
      <c r="D166" s="187">
        <f t="shared" ref="D166:D167" si="39">24*TEXT(C166-B166,"h:mm")</f>
        <v>2</v>
      </c>
      <c r="E166" s="12" t="s">
        <v>329</v>
      </c>
      <c r="F166" s="8" t="s">
        <v>306</v>
      </c>
      <c r="G166" s="64" t="s">
        <v>7</v>
      </c>
      <c r="H166" s="8" t="s">
        <v>381</v>
      </c>
      <c r="I166" s="8"/>
      <c r="J166" s="9" t="s">
        <v>47</v>
      </c>
      <c r="K166" s="8" t="s">
        <v>246</v>
      </c>
      <c r="L166" s="61" t="s">
        <v>446</v>
      </c>
      <c r="M166" s="60" t="s">
        <v>349</v>
      </c>
      <c r="N166" s="9" t="s">
        <v>47</v>
      </c>
      <c r="O166" s="8" t="s">
        <v>246</v>
      </c>
      <c r="P166" s="65" t="s">
        <v>369</v>
      </c>
    </row>
    <row r="167" spans="1:41" x14ac:dyDescent="0.25">
      <c r="A167" s="62" t="s">
        <v>389</v>
      </c>
      <c r="B167" s="11">
        <v>0.39583333333333331</v>
      </c>
      <c r="C167" s="11">
        <v>0.47916666666666669</v>
      </c>
      <c r="D167" s="187">
        <f t="shared" si="39"/>
        <v>2</v>
      </c>
      <c r="E167" s="10" t="s">
        <v>437</v>
      </c>
      <c r="F167" s="59" t="s">
        <v>271</v>
      </c>
      <c r="G167" s="64" t="s">
        <v>7</v>
      </c>
      <c r="H167" s="8" t="s">
        <v>381</v>
      </c>
      <c r="I167" s="8"/>
      <c r="J167" s="9" t="s">
        <v>47</v>
      </c>
      <c r="K167" s="8" t="s">
        <v>246</v>
      </c>
      <c r="L167" s="61" t="s">
        <v>446</v>
      </c>
      <c r="M167" s="60" t="s">
        <v>349</v>
      </c>
      <c r="N167" s="9" t="s">
        <v>47</v>
      </c>
      <c r="O167" s="8" t="s">
        <v>246</v>
      </c>
      <c r="P167" s="65"/>
    </row>
    <row r="168" spans="1:41" x14ac:dyDescent="0.25">
      <c r="A168" s="62" t="s">
        <v>389</v>
      </c>
      <c r="B168" s="11">
        <v>0.47916666666666669</v>
      </c>
      <c r="C168" s="11">
        <v>0.52083333333333337</v>
      </c>
      <c r="D168" s="187">
        <f>24*TEXT(C168-B168,"h:mm")</f>
        <v>1</v>
      </c>
      <c r="E168" s="12"/>
      <c r="F168" s="34" t="s">
        <v>5</v>
      </c>
      <c r="G168" s="64"/>
      <c r="H168" s="8"/>
      <c r="I168" s="8"/>
      <c r="J168" s="8"/>
      <c r="K168" s="8"/>
      <c r="L168" s="61"/>
      <c r="M168" s="8"/>
      <c r="N168" s="8"/>
      <c r="O168" s="8"/>
      <c r="P168" s="65"/>
    </row>
    <row r="169" spans="1:41" x14ac:dyDescent="0.25">
      <c r="A169" s="62" t="s">
        <v>389</v>
      </c>
      <c r="B169" s="11">
        <v>0.52083333333333337</v>
      </c>
      <c r="C169" s="11">
        <v>0.6875</v>
      </c>
      <c r="D169" s="187">
        <f t="shared" ref="D169" si="40">24*TEXT(C169-B169,"h:mm")</f>
        <v>4</v>
      </c>
      <c r="E169" s="10" t="s">
        <v>290</v>
      </c>
      <c r="F169" s="8" t="s">
        <v>413</v>
      </c>
      <c r="G169" s="64" t="s">
        <v>7</v>
      </c>
      <c r="H169" s="8" t="s">
        <v>381</v>
      </c>
      <c r="I169" s="8"/>
      <c r="J169" s="9" t="s">
        <v>47</v>
      </c>
      <c r="K169" s="8" t="s">
        <v>246</v>
      </c>
      <c r="L169" s="61" t="s">
        <v>446</v>
      </c>
      <c r="M169" s="60" t="s">
        <v>349</v>
      </c>
      <c r="N169" s="9" t="s">
        <v>47</v>
      </c>
      <c r="O169" s="8" t="s">
        <v>246</v>
      </c>
      <c r="P169" s="65" t="s">
        <v>369</v>
      </c>
    </row>
    <row r="170" spans="1:41" x14ac:dyDescent="0.25">
      <c r="A170" s="175" t="s">
        <v>242</v>
      </c>
      <c r="B170" s="176">
        <v>32</v>
      </c>
      <c r="C170" s="217" t="s">
        <v>411</v>
      </c>
      <c r="D170" s="218"/>
      <c r="E170" s="219"/>
      <c r="F170" s="33" t="s">
        <v>295</v>
      </c>
      <c r="G170" s="21"/>
      <c r="H170" s="73"/>
      <c r="I170" s="21"/>
      <c r="J170" s="21"/>
      <c r="K170" s="21"/>
      <c r="L170" s="6"/>
      <c r="M170" s="6"/>
      <c r="N170" s="21"/>
      <c r="O170" s="21"/>
      <c r="P170" s="35"/>
    </row>
    <row r="171" spans="1:41" ht="31.5" x14ac:dyDescent="0.25">
      <c r="A171" s="36" t="s">
        <v>371</v>
      </c>
      <c r="B171" s="22" t="s">
        <v>0</v>
      </c>
      <c r="C171" s="22" t="s">
        <v>372</v>
      </c>
      <c r="D171" s="188" t="s">
        <v>373</v>
      </c>
      <c r="E171" s="20" t="s">
        <v>1</v>
      </c>
      <c r="F171" s="33" t="s">
        <v>2</v>
      </c>
      <c r="G171" s="23" t="s">
        <v>3</v>
      </c>
      <c r="H171" s="7" t="s">
        <v>187</v>
      </c>
      <c r="I171" s="7" t="s">
        <v>79</v>
      </c>
      <c r="J171" s="7"/>
      <c r="K171" s="7"/>
      <c r="L171" s="7" t="s">
        <v>375</v>
      </c>
      <c r="M171" s="7" t="s">
        <v>110</v>
      </c>
      <c r="N171" s="7"/>
      <c r="O171" s="7"/>
      <c r="P171" s="37" t="s">
        <v>370</v>
      </c>
    </row>
    <row r="172" spans="1:41" x14ac:dyDescent="0.25">
      <c r="A172" s="62" t="s">
        <v>389</v>
      </c>
      <c r="B172" s="11">
        <v>0.3125</v>
      </c>
      <c r="C172" s="11">
        <v>0.4375</v>
      </c>
      <c r="D172" s="187">
        <f t="shared" ref="D172:D176" si="41">24*TEXT(C172-B172,"h:mm")</f>
        <v>3</v>
      </c>
      <c r="E172" s="10" t="s">
        <v>290</v>
      </c>
      <c r="F172" s="8" t="s">
        <v>413</v>
      </c>
      <c r="G172" s="64" t="s">
        <v>7</v>
      </c>
      <c r="H172" s="8" t="s">
        <v>381</v>
      </c>
      <c r="I172" s="8"/>
      <c r="J172" s="9" t="s">
        <v>47</v>
      </c>
      <c r="K172" s="8" t="s">
        <v>246</v>
      </c>
      <c r="L172" s="61" t="s">
        <v>446</v>
      </c>
      <c r="M172" s="60" t="s">
        <v>422</v>
      </c>
      <c r="N172" s="9" t="s">
        <v>47</v>
      </c>
      <c r="O172" s="8" t="s">
        <v>358</v>
      </c>
      <c r="P172" s="65" t="s">
        <v>369</v>
      </c>
    </row>
    <row r="173" spans="1:41" x14ac:dyDescent="0.25">
      <c r="A173" s="62" t="s">
        <v>389</v>
      </c>
      <c r="B173" s="11">
        <v>0.4375</v>
      </c>
      <c r="C173" s="11">
        <v>0.47916666666666669</v>
      </c>
      <c r="D173" s="187">
        <f>24*TEXT(C173-B173,"h:mm")</f>
        <v>1</v>
      </c>
      <c r="E173" s="12"/>
      <c r="F173" s="34" t="s">
        <v>5</v>
      </c>
      <c r="G173" s="64"/>
      <c r="H173" s="8"/>
      <c r="I173" s="8"/>
      <c r="J173" s="8"/>
      <c r="K173" s="8"/>
      <c r="L173" s="61"/>
      <c r="M173" s="8"/>
      <c r="N173" s="8"/>
      <c r="O173" s="8"/>
      <c r="P173" s="65"/>
    </row>
    <row r="174" spans="1:41" x14ac:dyDescent="0.25">
      <c r="A174" s="62" t="s">
        <v>389</v>
      </c>
      <c r="B174" s="11">
        <v>0.47916666666666669</v>
      </c>
      <c r="C174" s="11">
        <v>0.5625</v>
      </c>
      <c r="D174" s="187">
        <f t="shared" si="41"/>
        <v>2</v>
      </c>
      <c r="E174" s="10" t="s">
        <v>438</v>
      </c>
      <c r="F174" s="59" t="s">
        <v>272</v>
      </c>
      <c r="G174" s="64" t="s">
        <v>7</v>
      </c>
      <c r="H174" s="8" t="s">
        <v>381</v>
      </c>
      <c r="I174" s="8"/>
      <c r="J174" s="9" t="s">
        <v>47</v>
      </c>
      <c r="K174" s="8" t="s">
        <v>246</v>
      </c>
      <c r="L174" s="61" t="s">
        <v>446</v>
      </c>
      <c r="M174" s="60" t="s">
        <v>422</v>
      </c>
      <c r="N174" s="9" t="s">
        <v>47</v>
      </c>
      <c r="O174" s="8" t="s">
        <v>358</v>
      </c>
      <c r="P174" s="65"/>
    </row>
    <row r="175" spans="1:41" x14ac:dyDescent="0.25">
      <c r="A175" s="62" t="s">
        <v>389</v>
      </c>
      <c r="B175" s="11">
        <v>0.5625</v>
      </c>
      <c r="C175" s="11">
        <v>0.60416666666666663</v>
      </c>
      <c r="D175" s="187">
        <f t="shared" si="41"/>
        <v>1</v>
      </c>
      <c r="E175" s="12" t="s">
        <v>250</v>
      </c>
      <c r="F175" s="59" t="s">
        <v>357</v>
      </c>
      <c r="G175" s="64" t="s">
        <v>7</v>
      </c>
      <c r="H175" s="8" t="s">
        <v>347</v>
      </c>
      <c r="I175" s="8"/>
      <c r="J175" s="9" t="s">
        <v>47</v>
      </c>
      <c r="K175" s="8"/>
      <c r="L175" s="61"/>
      <c r="M175" s="60" t="s">
        <v>422</v>
      </c>
      <c r="N175" s="9" t="s">
        <v>47</v>
      </c>
      <c r="O175" s="8"/>
      <c r="P175" s="65"/>
    </row>
    <row r="176" spans="1:41" x14ac:dyDescent="0.25">
      <c r="A176" s="62" t="s">
        <v>389</v>
      </c>
      <c r="B176" s="11">
        <v>0.60416666666666663</v>
      </c>
      <c r="C176" s="11">
        <v>0.64583333333333337</v>
      </c>
      <c r="D176" s="187">
        <f t="shared" si="41"/>
        <v>1</v>
      </c>
      <c r="E176" s="10" t="s">
        <v>250</v>
      </c>
      <c r="F176" s="198" t="s">
        <v>273</v>
      </c>
      <c r="G176" s="64" t="s">
        <v>7</v>
      </c>
      <c r="H176" s="8" t="s">
        <v>347</v>
      </c>
      <c r="I176" s="8"/>
      <c r="J176" s="9" t="s">
        <v>47</v>
      </c>
      <c r="K176" s="8"/>
      <c r="L176" s="61"/>
      <c r="M176" s="60" t="s">
        <v>422</v>
      </c>
      <c r="N176" s="9" t="s">
        <v>47</v>
      </c>
      <c r="O176" s="8"/>
      <c r="P176" s="65"/>
    </row>
    <row r="177" spans="1:16" ht="16.5" thickBot="1" x14ac:dyDescent="0.3">
      <c r="A177" s="211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3"/>
    </row>
    <row r="179" spans="1:16" x14ac:dyDescent="0.25">
      <c r="A179" s="1" t="s">
        <v>243</v>
      </c>
    </row>
    <row r="180" spans="1:16" x14ac:dyDescent="0.25">
      <c r="A180" s="182" t="s">
        <v>242</v>
      </c>
      <c r="B180" s="183" t="s">
        <v>246</v>
      </c>
      <c r="C180" s="217" t="s">
        <v>241</v>
      </c>
      <c r="D180" s="218"/>
      <c r="E180" s="219"/>
      <c r="F180" s="33" t="s">
        <v>244</v>
      </c>
      <c r="G180" s="21"/>
      <c r="H180" s="21" t="s">
        <v>374</v>
      </c>
      <c r="I180" s="21"/>
      <c r="J180" s="21"/>
      <c r="K180" s="21"/>
      <c r="L180" s="6"/>
      <c r="M180" s="6"/>
      <c r="N180" s="21"/>
      <c r="O180" s="21"/>
      <c r="P180" s="35"/>
    </row>
    <row r="181" spans="1:16" ht="31.5" x14ac:dyDescent="0.25">
      <c r="A181" s="48" t="s">
        <v>371</v>
      </c>
      <c r="B181" s="30" t="s">
        <v>0</v>
      </c>
      <c r="C181" s="30" t="s">
        <v>372</v>
      </c>
      <c r="D181" s="186" t="s">
        <v>373</v>
      </c>
      <c r="E181" s="23" t="s">
        <v>1</v>
      </c>
      <c r="F181" s="7" t="s">
        <v>2</v>
      </c>
      <c r="G181" s="23" t="s">
        <v>3</v>
      </c>
      <c r="H181" s="7" t="s">
        <v>187</v>
      </c>
      <c r="I181" s="7" t="s">
        <v>79</v>
      </c>
      <c r="J181" s="7"/>
      <c r="K181" s="7"/>
      <c r="L181" s="7" t="s">
        <v>375</v>
      </c>
      <c r="M181" s="7" t="s">
        <v>110</v>
      </c>
      <c r="N181" s="7"/>
      <c r="O181" s="7"/>
      <c r="P181" s="37" t="s">
        <v>370</v>
      </c>
    </row>
    <row r="182" spans="1:16" x14ac:dyDescent="0.25">
      <c r="A182" s="182" t="s">
        <v>242</v>
      </c>
      <c r="B182" s="183" t="s">
        <v>246</v>
      </c>
      <c r="C182" s="217" t="s">
        <v>241</v>
      </c>
      <c r="D182" s="218"/>
      <c r="E182" s="219"/>
      <c r="F182" s="33" t="s">
        <v>245</v>
      </c>
      <c r="G182" s="21"/>
      <c r="H182" s="21" t="s">
        <v>374</v>
      </c>
      <c r="I182" s="21"/>
      <c r="J182" s="21"/>
      <c r="K182" s="21"/>
      <c r="L182" s="6"/>
      <c r="M182" s="6"/>
      <c r="N182" s="21"/>
      <c r="O182" s="21"/>
      <c r="P182" s="35"/>
    </row>
    <row r="183" spans="1:16" ht="31.5" x14ac:dyDescent="0.25">
      <c r="A183" s="36" t="s">
        <v>371</v>
      </c>
      <c r="B183" s="22" t="s">
        <v>0</v>
      </c>
      <c r="C183" s="22" t="s">
        <v>372</v>
      </c>
      <c r="D183" s="188" t="s">
        <v>373</v>
      </c>
      <c r="E183" s="20" t="s">
        <v>1</v>
      </c>
      <c r="F183" s="33" t="s">
        <v>2</v>
      </c>
      <c r="G183" s="23" t="s">
        <v>3</v>
      </c>
      <c r="H183" s="7" t="s">
        <v>187</v>
      </c>
      <c r="I183" s="7" t="s">
        <v>79</v>
      </c>
      <c r="J183" s="7"/>
      <c r="K183" s="7"/>
      <c r="L183" s="7" t="s">
        <v>375</v>
      </c>
      <c r="M183" s="7" t="s">
        <v>110</v>
      </c>
      <c r="N183" s="7"/>
      <c r="O183" s="7"/>
      <c r="P183" s="37" t="s">
        <v>370</v>
      </c>
    </row>
    <row r="184" spans="1:16" x14ac:dyDescent="0.25">
      <c r="A184" s="177"/>
      <c r="B184" s="178"/>
      <c r="C184" s="178"/>
      <c r="D184" s="191"/>
      <c r="E184" s="179"/>
      <c r="F184" s="180"/>
      <c r="G184" s="179"/>
      <c r="H184" s="179"/>
      <c r="I184" s="179"/>
      <c r="J184" s="179"/>
      <c r="K184" s="179"/>
      <c r="L184" s="179"/>
      <c r="M184" s="180"/>
      <c r="N184" s="179"/>
      <c r="O184" s="179"/>
      <c r="P184" s="181"/>
    </row>
    <row r="185" spans="1:16" x14ac:dyDescent="0.25">
      <c r="A185" s="226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8"/>
    </row>
    <row r="187" spans="1:16" x14ac:dyDescent="0.25">
      <c r="A187" s="1" t="s">
        <v>247</v>
      </c>
    </row>
    <row r="188" spans="1:16" x14ac:dyDescent="0.25">
      <c r="A188" s="184" t="s">
        <v>242</v>
      </c>
      <c r="B188" s="17" t="s">
        <v>246</v>
      </c>
      <c r="C188" s="225" t="s">
        <v>241</v>
      </c>
      <c r="D188" s="225"/>
      <c r="E188" s="225"/>
      <c r="F188" s="57" t="s">
        <v>248</v>
      </c>
      <c r="G188" s="13"/>
      <c r="H188" s="13" t="s">
        <v>374</v>
      </c>
      <c r="I188" s="13"/>
      <c r="J188" s="13"/>
      <c r="K188" s="13"/>
      <c r="L188" s="14"/>
      <c r="M188" s="14"/>
      <c r="N188" s="13"/>
      <c r="O188" s="13"/>
      <c r="P188" s="40"/>
    </row>
    <row r="189" spans="1:16" ht="31.5" x14ac:dyDescent="0.25">
      <c r="A189" s="41" t="s">
        <v>371</v>
      </c>
      <c r="B189" s="16" t="s">
        <v>0</v>
      </c>
      <c r="C189" s="16" t="s">
        <v>372</v>
      </c>
      <c r="D189" s="192" t="s">
        <v>373</v>
      </c>
      <c r="E189" s="15" t="s">
        <v>1</v>
      </c>
      <c r="F189" s="57" t="s">
        <v>248</v>
      </c>
      <c r="G189" s="15" t="s">
        <v>3</v>
      </c>
      <c r="H189" s="18" t="s">
        <v>187</v>
      </c>
      <c r="I189" s="18" t="s">
        <v>79</v>
      </c>
      <c r="J189" s="18"/>
      <c r="K189" s="18"/>
      <c r="L189" s="18" t="s">
        <v>375</v>
      </c>
      <c r="M189" s="18" t="s">
        <v>110</v>
      </c>
      <c r="N189" s="18"/>
      <c r="O189" s="18"/>
      <c r="P189" s="42" t="s">
        <v>370</v>
      </c>
    </row>
    <row r="190" spans="1:16" x14ac:dyDescent="0.25">
      <c r="A190" s="38"/>
      <c r="B190" s="11"/>
      <c r="C190" s="11"/>
      <c r="D190" s="193"/>
      <c r="E190" s="19"/>
      <c r="F190" s="57" t="s">
        <v>248</v>
      </c>
      <c r="G190" s="12"/>
      <c r="H190" s="8"/>
      <c r="I190" s="8"/>
      <c r="J190" s="8"/>
      <c r="K190" s="8"/>
      <c r="L190" s="8"/>
      <c r="M190" s="8"/>
      <c r="N190" s="8"/>
      <c r="O190" s="8"/>
      <c r="P190" s="43"/>
    </row>
    <row r="198" spans="17:27" x14ac:dyDescent="0.25"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7:27" x14ac:dyDescent="0.25"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7:27" x14ac:dyDescent="0.25"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7:27" x14ac:dyDescent="0.25"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7:27" x14ac:dyDescent="0.25"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7:27" x14ac:dyDescent="0.25"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7:27" x14ac:dyDescent="0.25"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10" spans="1:16" x14ac:dyDescent="0.25">
      <c r="A210" s="1" t="s">
        <v>77</v>
      </c>
    </row>
    <row r="211" spans="1:16" x14ac:dyDescent="0.25">
      <c r="A211" s="222" t="e">
        <f>#REF!+1</f>
        <v>#REF!</v>
      </c>
      <c r="B211" s="223"/>
      <c r="C211" s="223"/>
      <c r="D211" s="223"/>
      <c r="E211" s="224"/>
      <c r="F211" s="57" t="s">
        <v>67</v>
      </c>
      <c r="G211" s="13"/>
      <c r="H211" s="13" t="s">
        <v>374</v>
      </c>
      <c r="I211" s="13"/>
      <c r="J211" s="13"/>
      <c r="K211" s="13"/>
      <c r="L211" s="14"/>
      <c r="M211" s="14"/>
      <c r="N211" s="13"/>
      <c r="O211" s="13"/>
      <c r="P211" s="40"/>
    </row>
    <row r="212" spans="1:16" ht="31.5" x14ac:dyDescent="0.25">
      <c r="A212" s="41" t="s">
        <v>371</v>
      </c>
      <c r="B212" s="16" t="s">
        <v>0</v>
      </c>
      <c r="C212" s="16" t="s">
        <v>372</v>
      </c>
      <c r="D212" s="192" t="s">
        <v>373</v>
      </c>
      <c r="E212" s="15" t="s">
        <v>1</v>
      </c>
      <c r="F212" s="57" t="s">
        <v>67</v>
      </c>
      <c r="G212" s="15" t="s">
        <v>3</v>
      </c>
      <c r="H212" s="18" t="s">
        <v>187</v>
      </c>
      <c r="I212" s="18" t="s">
        <v>79</v>
      </c>
      <c r="J212" s="18"/>
      <c r="K212" s="18"/>
      <c r="L212" s="18" t="s">
        <v>375</v>
      </c>
      <c r="M212" s="18" t="s">
        <v>110</v>
      </c>
      <c r="N212" s="18"/>
      <c r="O212" s="18"/>
      <c r="P212" s="42" t="s">
        <v>370</v>
      </c>
    </row>
    <row r="213" spans="1:16" x14ac:dyDescent="0.25">
      <c r="A213" s="38"/>
      <c r="B213" s="11"/>
      <c r="C213" s="11"/>
      <c r="D213" s="193"/>
      <c r="E213" s="19"/>
      <c r="F213" s="57" t="s">
        <v>67</v>
      </c>
      <c r="G213" s="12"/>
      <c r="H213" s="8"/>
      <c r="I213" s="8"/>
      <c r="J213" s="8"/>
      <c r="K213" s="8"/>
      <c r="L213" s="8"/>
      <c r="M213" s="8"/>
      <c r="N213" s="8"/>
      <c r="O213" s="8"/>
      <c r="P213" s="43"/>
    </row>
    <row r="214" spans="1:16" x14ac:dyDescent="0.25">
      <c r="A214" s="222" t="e">
        <f>A210+1</f>
        <v>#VALUE!</v>
      </c>
      <c r="B214" s="223"/>
      <c r="C214" s="223"/>
      <c r="D214" s="223"/>
      <c r="E214" s="224"/>
      <c r="F214" s="57" t="s">
        <v>68</v>
      </c>
      <c r="G214" s="13"/>
      <c r="H214" s="13" t="s">
        <v>374</v>
      </c>
      <c r="I214" s="13"/>
      <c r="J214" s="13"/>
      <c r="K214" s="13"/>
      <c r="L214" s="14"/>
      <c r="M214" s="14"/>
      <c r="N214" s="13"/>
      <c r="O214" s="13"/>
      <c r="P214" s="40"/>
    </row>
    <row r="215" spans="1:16" ht="31.5" x14ac:dyDescent="0.25">
      <c r="A215" s="41" t="s">
        <v>371</v>
      </c>
      <c r="B215" s="16" t="s">
        <v>0</v>
      </c>
      <c r="C215" s="16" t="s">
        <v>372</v>
      </c>
      <c r="D215" s="192" t="s">
        <v>373</v>
      </c>
      <c r="E215" s="15" t="s">
        <v>1</v>
      </c>
      <c r="F215" s="57" t="s">
        <v>68</v>
      </c>
      <c r="G215" s="15" t="s">
        <v>3</v>
      </c>
      <c r="H215" s="18" t="s">
        <v>187</v>
      </c>
      <c r="I215" s="18" t="s">
        <v>79</v>
      </c>
      <c r="J215" s="18"/>
      <c r="K215" s="18"/>
      <c r="L215" s="18" t="s">
        <v>375</v>
      </c>
      <c r="M215" s="18" t="s">
        <v>110</v>
      </c>
      <c r="N215" s="18"/>
      <c r="O215" s="18"/>
      <c r="P215" s="42" t="s">
        <v>370</v>
      </c>
    </row>
    <row r="216" spans="1:16" x14ac:dyDescent="0.25">
      <c r="A216" s="38"/>
      <c r="B216" s="11"/>
      <c r="C216" s="11"/>
      <c r="D216" s="193"/>
      <c r="E216" s="19"/>
      <c r="F216" s="57" t="s">
        <v>68</v>
      </c>
      <c r="G216" s="12"/>
      <c r="H216" s="8"/>
      <c r="I216" s="8"/>
      <c r="J216" s="8"/>
      <c r="K216" s="8"/>
      <c r="L216" s="8"/>
      <c r="M216" s="8"/>
      <c r="N216" s="8"/>
      <c r="O216" s="8"/>
      <c r="P216" s="43"/>
    </row>
  </sheetData>
  <customSheetViews>
    <customSheetView guid="{B5661B16-BF29-4EF7-8D85-EA31C828A72D}" scale="85" showPageBreaks="1" fitToPage="1" printArea="1" view="pageBreakPreview" topLeftCell="A103">
      <selection activeCell="C124" sqref="C124:E124"/>
      <rowBreaks count="3" manualBreakCount="3">
        <brk id="41" max="16383" man="1"/>
        <brk id="87" max="16383" man="1"/>
        <brk id="139" max="16383" man="1"/>
      </rowBreaks>
      <pageMargins left="0" right="0" top="0" bottom="0" header="0" footer="0"/>
      <printOptions horizontalCentered="1" verticalCentered="1"/>
      <pageSetup scale="55" fitToHeight="0" orientation="landscape" r:id="rId1"/>
      <headerFooter>
        <oddFooter>&amp;RPage &amp;P of &amp;N</oddFooter>
      </headerFooter>
    </customSheetView>
    <customSheetView guid="{CDB50ADF-FE3A-4392-93C1-32D4B8840F9D}" scale="85" showPageBreaks="1" fitToPage="1" printArea="1" view="pageBreakPreview" topLeftCell="A113">
      <selection activeCell="M134" sqref="M134"/>
      <rowBreaks count="3" manualBreakCount="3">
        <brk id="41" max="16383" man="1"/>
        <brk id="87" max="16383" man="1"/>
        <brk id="139" max="16383" man="1"/>
      </rowBreaks>
      <pageMargins left="0" right="0" top="0" bottom="0" header="0" footer="0"/>
      <printOptions horizontalCentered="1" verticalCentered="1"/>
      <pageSetup scale="53" fitToHeight="0" orientation="landscape" r:id="rId2"/>
      <headerFooter>
        <oddFooter>&amp;RPage &amp;P of &amp;N</oddFooter>
      </headerFooter>
    </customSheetView>
  </customSheetViews>
  <mergeCells count="56">
    <mergeCell ref="F85:M85"/>
    <mergeCell ref="C12:E12"/>
    <mergeCell ref="C18:E18"/>
    <mergeCell ref="C26:E26"/>
    <mergeCell ref="A85:E85"/>
    <mergeCell ref="A42:P42"/>
    <mergeCell ref="C150:E150"/>
    <mergeCell ref="C89:E89"/>
    <mergeCell ref="C97:E97"/>
    <mergeCell ref="C147:E147"/>
    <mergeCell ref="F86:M86"/>
    <mergeCell ref="C135:E135"/>
    <mergeCell ref="C127:E127"/>
    <mergeCell ref="C144:E144"/>
    <mergeCell ref="C118:E118"/>
    <mergeCell ref="A86:E86"/>
    <mergeCell ref="C141:E141"/>
    <mergeCell ref="C124:E124"/>
    <mergeCell ref="A214:E214"/>
    <mergeCell ref="C180:E180"/>
    <mergeCell ref="C182:E182"/>
    <mergeCell ref="C188:E188"/>
    <mergeCell ref="A211:E211"/>
    <mergeCell ref="A185:P185"/>
    <mergeCell ref="A1:P1"/>
    <mergeCell ref="C164:E164"/>
    <mergeCell ref="C170:E170"/>
    <mergeCell ref="C113:E113"/>
    <mergeCell ref="C33:E33"/>
    <mergeCell ref="C43:E43"/>
    <mergeCell ref="C71:E71"/>
    <mergeCell ref="C49:E49"/>
    <mergeCell ref="C52:E52"/>
    <mergeCell ref="C60:E60"/>
    <mergeCell ref="C55:E55"/>
    <mergeCell ref="C66:E66"/>
    <mergeCell ref="C103:E103"/>
    <mergeCell ref="C110:E110"/>
    <mergeCell ref="C2:E2"/>
    <mergeCell ref="C153:E153"/>
    <mergeCell ref="A177:P177"/>
    <mergeCell ref="A41:P41"/>
    <mergeCell ref="A64:P64"/>
    <mergeCell ref="A65:P65"/>
    <mergeCell ref="A87:P87"/>
    <mergeCell ref="A88:P88"/>
    <mergeCell ref="A116:P116"/>
    <mergeCell ref="A117:P117"/>
    <mergeCell ref="A139:P139"/>
    <mergeCell ref="A140:P140"/>
    <mergeCell ref="A159:P159"/>
    <mergeCell ref="A160:P160"/>
    <mergeCell ref="C161:E161"/>
    <mergeCell ref="C78:E78"/>
    <mergeCell ref="C156:E156"/>
    <mergeCell ref="C121:E121"/>
  </mergeCells>
  <conditionalFormatting sqref="B24 B35">
    <cfRule type="cellIs" dxfId="172" priority="630" operator="notEqual">
      <formula>#REF!</formula>
    </cfRule>
  </conditionalFormatting>
  <conditionalFormatting sqref="B59">
    <cfRule type="cellIs" dxfId="171" priority="632" operator="notEqual">
      <formula>#REF!</formula>
    </cfRule>
  </conditionalFormatting>
  <conditionalFormatting sqref="B146">
    <cfRule type="cellIs" dxfId="170" priority="307" operator="notEqual">
      <formula>#REF!</formula>
    </cfRule>
  </conditionalFormatting>
  <conditionalFormatting sqref="B63">
    <cfRule type="cellIs" dxfId="169" priority="255" operator="notEqual">
      <formula>#REF!</formula>
    </cfRule>
  </conditionalFormatting>
  <conditionalFormatting sqref="B39">
    <cfRule type="cellIs" dxfId="168" priority="232" operator="notEqual">
      <formula>#REF!</formula>
    </cfRule>
  </conditionalFormatting>
  <conditionalFormatting sqref="B62">
    <cfRule type="cellIs" dxfId="167" priority="216" operator="notEqual">
      <formula>#REF!</formula>
    </cfRule>
  </conditionalFormatting>
  <conditionalFormatting sqref="B16">
    <cfRule type="cellIs" dxfId="166" priority="634" operator="notEqual">
      <formula>#REF!</formula>
    </cfRule>
  </conditionalFormatting>
  <conditionalFormatting sqref="B149">
    <cfRule type="cellIs" dxfId="165" priority="133" operator="notEqual">
      <formula>#REF!</formula>
    </cfRule>
  </conditionalFormatting>
  <conditionalFormatting sqref="B152">
    <cfRule type="cellIs" dxfId="164" priority="132" operator="notEqual">
      <formula>#REF!</formula>
    </cfRule>
  </conditionalFormatting>
  <conditionalFormatting sqref="B155">
    <cfRule type="cellIs" dxfId="163" priority="131" operator="notEqual">
      <formula>#REF!</formula>
    </cfRule>
  </conditionalFormatting>
  <conditionalFormatting sqref="B158">
    <cfRule type="cellIs" dxfId="162" priority="130" operator="notEqual">
      <formula>#REF!</formula>
    </cfRule>
  </conditionalFormatting>
  <conditionalFormatting sqref="B143">
    <cfRule type="cellIs" dxfId="161" priority="121" operator="notEqual">
      <formula>#REF!</formula>
    </cfRule>
  </conditionalFormatting>
  <conditionalFormatting sqref="B58">
    <cfRule type="cellIs" dxfId="160" priority="101" operator="notEqual">
      <formula>#REF!</formula>
    </cfRule>
  </conditionalFormatting>
  <conditionalFormatting sqref="B57">
    <cfRule type="cellIs" dxfId="159" priority="100" operator="notEqual">
      <formula>#REF!</formula>
    </cfRule>
  </conditionalFormatting>
  <conditionalFormatting sqref="B73">
    <cfRule type="cellIs" dxfId="158" priority="99" operator="notEqual">
      <formula>#REF!</formula>
    </cfRule>
  </conditionalFormatting>
  <conditionalFormatting sqref="B74">
    <cfRule type="cellIs" dxfId="157" priority="98" operator="notEqual">
      <formula>#REF!</formula>
    </cfRule>
  </conditionalFormatting>
  <conditionalFormatting sqref="B75">
    <cfRule type="cellIs" dxfId="156" priority="97" operator="notEqual">
      <formula>#REF!</formula>
    </cfRule>
  </conditionalFormatting>
  <conditionalFormatting sqref="B76">
    <cfRule type="cellIs" dxfId="155" priority="96" operator="notEqual">
      <formula>#REF!</formula>
    </cfRule>
  </conditionalFormatting>
  <conditionalFormatting sqref="B77">
    <cfRule type="cellIs" dxfId="154" priority="95" operator="notEqual">
      <formula>#REF!</formula>
    </cfRule>
  </conditionalFormatting>
  <conditionalFormatting sqref="B70">
    <cfRule type="cellIs" dxfId="153" priority="94" operator="notEqual">
      <formula>#REF!</formula>
    </cfRule>
  </conditionalFormatting>
  <conditionalFormatting sqref="B80">
    <cfRule type="cellIs" dxfId="152" priority="93" operator="notEqual">
      <formula>#REF!</formula>
    </cfRule>
  </conditionalFormatting>
  <conditionalFormatting sqref="B81">
    <cfRule type="cellIs" dxfId="151" priority="92" operator="notEqual">
      <formula>#REF!</formula>
    </cfRule>
  </conditionalFormatting>
  <conditionalFormatting sqref="B82">
    <cfRule type="cellIs" dxfId="150" priority="91" operator="notEqual">
      <formula>#REF!</formula>
    </cfRule>
  </conditionalFormatting>
  <conditionalFormatting sqref="B91">
    <cfRule type="cellIs" dxfId="149" priority="90" operator="notEqual">
      <formula>#REF!</formula>
    </cfRule>
  </conditionalFormatting>
  <conditionalFormatting sqref="B92">
    <cfRule type="cellIs" dxfId="148" priority="89" operator="notEqual">
      <formula>#REF!</formula>
    </cfRule>
  </conditionalFormatting>
  <conditionalFormatting sqref="B96">
    <cfRule type="cellIs" dxfId="147" priority="86" operator="notEqual">
      <formula>#REF!</formula>
    </cfRule>
  </conditionalFormatting>
  <conditionalFormatting sqref="B112">
    <cfRule type="cellIs" dxfId="146" priority="74" operator="notEqual">
      <formula>#REF!</formula>
    </cfRule>
  </conditionalFormatting>
  <conditionalFormatting sqref="B93">
    <cfRule type="cellIs" dxfId="145" priority="68" operator="notEqual">
      <formula>#REF!</formula>
    </cfRule>
  </conditionalFormatting>
  <conditionalFormatting sqref="B94">
    <cfRule type="cellIs" dxfId="144" priority="67" operator="notEqual">
      <formula>#REF!</formula>
    </cfRule>
  </conditionalFormatting>
  <conditionalFormatting sqref="B105">
    <cfRule type="cellIs" dxfId="143" priority="62" operator="notEqual">
      <formula>#REF!</formula>
    </cfRule>
  </conditionalFormatting>
  <conditionalFormatting sqref="B106">
    <cfRule type="cellIs" dxfId="142" priority="61" operator="notEqual">
      <formula>#REF!</formula>
    </cfRule>
  </conditionalFormatting>
  <conditionalFormatting sqref="B101">
    <cfRule type="cellIs" dxfId="141" priority="60" operator="notEqual">
      <formula>#REF!</formula>
    </cfRule>
  </conditionalFormatting>
  <conditionalFormatting sqref="B108">
    <cfRule type="cellIs" dxfId="140" priority="59" operator="notEqual">
      <formula>#REF!</formula>
    </cfRule>
  </conditionalFormatting>
  <conditionalFormatting sqref="B109">
    <cfRule type="cellIs" dxfId="139" priority="58" operator="notEqual">
      <formula>#REF!</formula>
    </cfRule>
  </conditionalFormatting>
  <conditionalFormatting sqref="B123">
    <cfRule type="cellIs" dxfId="138" priority="52" operator="notEqual">
      <formula>#REF!</formula>
    </cfRule>
  </conditionalFormatting>
  <conditionalFormatting sqref="B163">
    <cfRule type="cellIs" dxfId="137" priority="41" operator="notEqual">
      <formula>#REF!</formula>
    </cfRule>
  </conditionalFormatting>
  <conditionalFormatting sqref="B166">
    <cfRule type="cellIs" dxfId="136" priority="40" operator="notEqual">
      <formula>#REF!</formula>
    </cfRule>
  </conditionalFormatting>
  <conditionalFormatting sqref="B168">
    <cfRule type="cellIs" dxfId="135" priority="39" operator="notEqual">
      <formula>#REF!</formula>
    </cfRule>
  </conditionalFormatting>
  <conditionalFormatting sqref="B167">
    <cfRule type="cellIs" dxfId="134" priority="38" operator="notEqual">
      <formula>#REF!</formula>
    </cfRule>
  </conditionalFormatting>
  <conditionalFormatting sqref="B172">
    <cfRule type="cellIs" dxfId="133" priority="37" operator="notEqual">
      <formula>#REF!</formula>
    </cfRule>
  </conditionalFormatting>
  <conditionalFormatting sqref="B128">
    <cfRule type="cellIs" dxfId="132" priority="31" operator="notEqual">
      <formula>#REF!</formula>
    </cfRule>
  </conditionalFormatting>
  <conditionalFormatting sqref="B129">
    <cfRule type="cellIs" dxfId="131" priority="30" operator="notEqual">
      <formula>#REF!</formula>
    </cfRule>
  </conditionalFormatting>
  <conditionalFormatting sqref="B132">
    <cfRule type="cellIs" dxfId="130" priority="26" operator="notEqual">
      <formula>#REF!</formula>
    </cfRule>
  </conditionalFormatting>
  <conditionalFormatting sqref="B133">
    <cfRule type="cellIs" dxfId="129" priority="25" operator="notEqual">
      <formula>#REF!</formula>
    </cfRule>
  </conditionalFormatting>
  <conditionalFormatting sqref="B137">
    <cfRule type="cellIs" dxfId="128" priority="24" operator="notEqual">
      <formula>#REF!</formula>
    </cfRule>
  </conditionalFormatting>
  <conditionalFormatting sqref="B138">
    <cfRule type="cellIs" dxfId="127" priority="23" operator="notEqual">
      <formula>#REF!</formula>
    </cfRule>
  </conditionalFormatting>
  <conditionalFormatting sqref="B130">
    <cfRule type="cellIs" dxfId="126" priority="21" operator="notEqual">
      <formula>#REF!</formula>
    </cfRule>
  </conditionalFormatting>
  <conditionalFormatting sqref="B131">
    <cfRule type="cellIs" dxfId="125" priority="20" operator="notEqual">
      <formula>#REF!</formula>
    </cfRule>
  </conditionalFormatting>
  <conditionalFormatting sqref="B134">
    <cfRule type="cellIs" dxfId="124" priority="19" operator="notEqual">
      <formula>#REF!</formula>
    </cfRule>
  </conditionalFormatting>
  <conditionalFormatting sqref="B126">
    <cfRule type="cellIs" dxfId="123" priority="18" operator="notEqual">
      <formula>#REF!</formula>
    </cfRule>
  </conditionalFormatting>
  <conditionalFormatting sqref="B115">
    <cfRule type="cellIs" dxfId="122" priority="16" operator="notEqual">
      <formula>#REF!</formula>
    </cfRule>
  </conditionalFormatting>
  <conditionalFormatting sqref="B169">
    <cfRule type="cellIs" dxfId="121" priority="13" operator="notEqual">
      <formula>#REF!</formula>
    </cfRule>
  </conditionalFormatting>
  <conditionalFormatting sqref="B174">
    <cfRule type="cellIs" dxfId="120" priority="12" operator="notEqual">
      <formula>#REF!</formula>
    </cfRule>
  </conditionalFormatting>
  <conditionalFormatting sqref="B173">
    <cfRule type="cellIs" dxfId="119" priority="11" operator="notEqual">
      <formula>#REF!</formula>
    </cfRule>
  </conditionalFormatting>
  <conditionalFormatting sqref="B175">
    <cfRule type="cellIs" dxfId="118" priority="10" operator="notEqual">
      <formula>#REF!</formula>
    </cfRule>
  </conditionalFormatting>
  <conditionalFormatting sqref="B176">
    <cfRule type="cellIs" dxfId="117" priority="9" operator="notEqual">
      <formula>#REF!</formula>
    </cfRule>
  </conditionalFormatting>
  <conditionalFormatting sqref="B95">
    <cfRule type="cellIs" dxfId="116" priority="8" operator="notEqual">
      <formula>#REF!</formula>
    </cfRule>
  </conditionalFormatting>
  <conditionalFormatting sqref="B99">
    <cfRule type="cellIs" dxfId="115" priority="6" operator="notEqual">
      <formula>#REF!</formula>
    </cfRule>
  </conditionalFormatting>
  <conditionalFormatting sqref="B100">
    <cfRule type="cellIs" dxfId="114" priority="5" operator="notEqual">
      <formula>#REF!</formula>
    </cfRule>
  </conditionalFormatting>
  <conditionalFormatting sqref="B102">
    <cfRule type="cellIs" dxfId="113" priority="3" operator="notEqual">
      <formula>#REF!</formula>
    </cfRule>
  </conditionalFormatting>
  <conditionalFormatting sqref="B107">
    <cfRule type="cellIs" dxfId="112" priority="1" operator="notEqual">
      <formula>#REF!</formula>
    </cfRule>
  </conditionalFormatting>
  <printOptions horizontalCentered="1" verticalCentered="1"/>
  <pageMargins left="0" right="0" top="0" bottom="0" header="0" footer="0"/>
  <pageSetup scale="55" fitToHeight="0" orientation="landscape" r:id="rId3"/>
  <headerFooter>
    <oddFooter>&amp;RPage &amp;P of &amp;N</oddFooter>
  </headerFooter>
  <rowBreaks count="3" manualBreakCount="3">
    <brk id="41" max="16383" man="1"/>
    <brk id="87" max="16383" man="1"/>
    <brk id="139" max="16383" man="1"/>
  </rowBreak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30"/>
  <sheetViews>
    <sheetView workbookViewId="0">
      <selection activeCell="A10" sqref="A10"/>
    </sheetView>
  </sheetViews>
  <sheetFormatPr defaultColWidth="8.85546875" defaultRowHeight="15" x14ac:dyDescent="0.25"/>
  <cols>
    <col min="1" max="1" width="18.42578125" customWidth="1"/>
    <col min="2" max="2" width="6.140625" customWidth="1"/>
    <col min="3" max="3" width="11" customWidth="1"/>
    <col min="4" max="4" width="2" customWidth="1"/>
    <col min="5" max="5" width="8" bestFit="1" customWidth="1"/>
    <col min="6" max="32" width="5.140625" customWidth="1"/>
  </cols>
  <sheetData>
    <row r="1" spans="1:32" ht="57" thickBot="1" x14ac:dyDescent="0.3">
      <c r="E1" s="164"/>
      <c r="F1" s="160" t="s">
        <v>80</v>
      </c>
      <c r="G1" s="161" t="s">
        <v>81</v>
      </c>
      <c r="H1" s="161" t="s">
        <v>82</v>
      </c>
      <c r="I1" s="161" t="s">
        <v>90</v>
      </c>
      <c r="J1" s="161" t="s">
        <v>89</v>
      </c>
      <c r="K1" s="161" t="s">
        <v>83</v>
      </c>
      <c r="L1" s="161" t="s">
        <v>84</v>
      </c>
      <c r="M1" s="161" t="s">
        <v>85</v>
      </c>
      <c r="N1" s="161" t="s">
        <v>86</v>
      </c>
      <c r="O1" s="161" t="s">
        <v>216</v>
      </c>
      <c r="P1" s="161" t="s">
        <v>87</v>
      </c>
      <c r="Q1" s="161" t="s">
        <v>88</v>
      </c>
      <c r="R1" s="161" t="s">
        <v>91</v>
      </c>
      <c r="S1" s="161" t="s">
        <v>92</v>
      </c>
      <c r="T1" s="161" t="s">
        <v>93</v>
      </c>
      <c r="U1" s="161" t="s">
        <v>94</v>
      </c>
      <c r="V1" s="161" t="s">
        <v>219</v>
      </c>
      <c r="W1" s="161" t="s">
        <v>218</v>
      </c>
      <c r="X1" s="161" t="s">
        <v>95</v>
      </c>
      <c r="Y1" s="161" t="s">
        <v>101</v>
      </c>
      <c r="Z1" s="161" t="s">
        <v>96</v>
      </c>
      <c r="AA1" s="161" t="s">
        <v>220</v>
      </c>
      <c r="AB1" s="161" t="s">
        <v>97</v>
      </c>
      <c r="AC1" s="161" t="s">
        <v>102</v>
      </c>
      <c r="AD1" s="161" t="s">
        <v>98</v>
      </c>
      <c r="AE1" s="161" t="s">
        <v>99</v>
      </c>
      <c r="AF1" s="162" t="s">
        <v>100</v>
      </c>
    </row>
    <row r="2" spans="1:32" ht="16.5" thickBot="1" x14ac:dyDescent="0.3">
      <c r="E2" s="163" t="s">
        <v>188</v>
      </c>
      <c r="F2" s="158">
        <f t="shared" ref="F2:AF2" si="0">SUMIFS(DURATION,PRIMARY,"*"&amp;F1&amp;"*")+SUMIFS(DURATION,SUPPORT,"*"&amp;F1&amp;"*")-COUNTIFS(PRIMARY,"*"&amp;F1&amp;"*",LESSON,"*FLEXIBLE LUNCH*")-COUNTIFS(SUPPORT,"*"&amp;F1&amp;"*",LESSON,"*FLEXIBLE LUNCH*")</f>
        <v>0</v>
      </c>
      <c r="G2" s="158">
        <f t="shared" si="0"/>
        <v>0</v>
      </c>
      <c r="H2" s="158">
        <f t="shared" si="0"/>
        <v>0</v>
      </c>
      <c r="I2" s="158">
        <f t="shared" si="0"/>
        <v>0</v>
      </c>
      <c r="J2" s="158">
        <f t="shared" si="0"/>
        <v>0</v>
      </c>
      <c r="K2" s="158">
        <f t="shared" si="0"/>
        <v>0</v>
      </c>
      <c r="L2" s="158">
        <f t="shared" si="0"/>
        <v>0</v>
      </c>
      <c r="M2" s="158">
        <f t="shared" si="0"/>
        <v>0</v>
      </c>
      <c r="N2" s="158">
        <f t="shared" si="0"/>
        <v>0</v>
      </c>
      <c r="O2" s="158">
        <f t="shared" si="0"/>
        <v>26</v>
      </c>
      <c r="P2" s="158">
        <f t="shared" si="0"/>
        <v>0</v>
      </c>
      <c r="Q2" s="158">
        <f t="shared" si="0"/>
        <v>0</v>
      </c>
      <c r="R2" s="158">
        <f t="shared" si="0"/>
        <v>0</v>
      </c>
      <c r="S2" s="158">
        <f t="shared" si="0"/>
        <v>0</v>
      </c>
      <c r="T2" s="158">
        <f t="shared" si="0"/>
        <v>0</v>
      </c>
      <c r="U2" s="158">
        <f t="shared" si="0"/>
        <v>0</v>
      </c>
      <c r="V2" s="158">
        <f t="shared" si="0"/>
        <v>0</v>
      </c>
      <c r="W2" s="158">
        <f t="shared" si="0"/>
        <v>24</v>
      </c>
      <c r="X2" s="158">
        <f t="shared" si="0"/>
        <v>0</v>
      </c>
      <c r="Y2" s="158">
        <f t="shared" si="0"/>
        <v>0</v>
      </c>
      <c r="Z2" s="158">
        <f t="shared" si="0"/>
        <v>0</v>
      </c>
      <c r="AA2" s="158">
        <f t="shared" si="0"/>
        <v>0</v>
      </c>
      <c r="AB2" s="158">
        <f t="shared" si="0"/>
        <v>0</v>
      </c>
      <c r="AC2" s="158">
        <f t="shared" si="0"/>
        <v>0</v>
      </c>
      <c r="AD2" s="158">
        <f t="shared" si="0"/>
        <v>0</v>
      </c>
      <c r="AE2" s="158">
        <f t="shared" si="0"/>
        <v>0</v>
      </c>
      <c r="AF2" s="159">
        <f t="shared" si="0"/>
        <v>0</v>
      </c>
    </row>
    <row r="3" spans="1:32" ht="16.5" thickBot="1" x14ac:dyDescent="0.3">
      <c r="E3" s="163" t="s">
        <v>217</v>
      </c>
      <c r="F3" s="158">
        <f t="shared" ref="F3:AF3" si="1">SUMIFS(DURATION,SUPPORT,"*"&amp;F1&amp;"*")-COUNTIFS(SUPPORT,"*"&amp;F1&amp;"*",LESSON,"*FLEXIBLE LUNCH*")-COUNTIFS(SUPPORT,"*"&amp;F1&amp;"*",LESSON,"*FLEXIBLE LUNCH*")</f>
        <v>0</v>
      </c>
      <c r="G3" s="158">
        <f t="shared" si="1"/>
        <v>0</v>
      </c>
      <c r="H3" s="158">
        <f t="shared" si="1"/>
        <v>0</v>
      </c>
      <c r="I3" s="158">
        <f t="shared" si="1"/>
        <v>0</v>
      </c>
      <c r="J3" s="158">
        <f t="shared" si="1"/>
        <v>0</v>
      </c>
      <c r="K3" s="158">
        <f t="shared" si="1"/>
        <v>0</v>
      </c>
      <c r="L3" s="158">
        <f t="shared" si="1"/>
        <v>0</v>
      </c>
      <c r="M3" s="158">
        <f t="shared" si="1"/>
        <v>0</v>
      </c>
      <c r="N3" s="158">
        <f t="shared" si="1"/>
        <v>0</v>
      </c>
      <c r="O3" s="158">
        <f t="shared" si="1"/>
        <v>4</v>
      </c>
      <c r="P3" s="158">
        <f t="shared" si="1"/>
        <v>0</v>
      </c>
      <c r="Q3" s="158">
        <f t="shared" si="1"/>
        <v>0</v>
      </c>
      <c r="R3" s="158">
        <f t="shared" si="1"/>
        <v>0</v>
      </c>
      <c r="S3" s="158">
        <f t="shared" si="1"/>
        <v>0</v>
      </c>
      <c r="T3" s="158">
        <f t="shared" si="1"/>
        <v>0</v>
      </c>
      <c r="U3" s="158">
        <f t="shared" si="1"/>
        <v>0</v>
      </c>
      <c r="V3" s="158">
        <f t="shared" ref="V3" si="2">SUMIFS(DURATION,SUPPORT,"*"&amp;V1&amp;"*")-COUNTIFS(SUPPORT,"*"&amp;V1&amp;"*",LESSON,"*FLEXIBLE LUNCH*")-COUNTIFS(SUPPORT,"*"&amp;V1&amp;"*",LESSON,"*FLEXIBLE LUNCH*")</f>
        <v>0</v>
      </c>
      <c r="W3" s="158">
        <f t="shared" si="1"/>
        <v>0</v>
      </c>
      <c r="X3" s="158">
        <f t="shared" si="1"/>
        <v>0</v>
      </c>
      <c r="Y3" s="158">
        <f t="shared" si="1"/>
        <v>0</v>
      </c>
      <c r="Z3" s="158">
        <f t="shared" si="1"/>
        <v>0</v>
      </c>
      <c r="AA3" s="158">
        <f t="shared" ref="AA3" si="3">SUMIFS(DURATION,SUPPORT,"*"&amp;AA1&amp;"*")-COUNTIFS(SUPPORT,"*"&amp;AA1&amp;"*",LESSON,"*FLEXIBLE LUNCH*")-COUNTIFS(SUPPORT,"*"&amp;AA1&amp;"*",LESSON,"*FLEXIBLE LUNCH*")</f>
        <v>0</v>
      </c>
      <c r="AB3" s="158">
        <f t="shared" si="1"/>
        <v>0</v>
      </c>
      <c r="AC3" s="158">
        <f t="shared" si="1"/>
        <v>0</v>
      </c>
      <c r="AD3" s="158">
        <f t="shared" si="1"/>
        <v>0</v>
      </c>
      <c r="AE3" s="158">
        <f t="shared" si="1"/>
        <v>0</v>
      </c>
      <c r="AF3" s="159">
        <f t="shared" si="1"/>
        <v>0</v>
      </c>
    </row>
    <row r="4" spans="1:32" ht="15.75" customHeight="1" thickBot="1" x14ac:dyDescent="0.3">
      <c r="E4" s="163" t="s">
        <v>187</v>
      </c>
      <c r="F4" s="158">
        <f t="shared" ref="F4:AF4" si="4">SUMIFS(DURATION,PRIMARY,"*"&amp;F1&amp;"*")-COUNTIFS(PRIMARY,"*"&amp;F1&amp;"*",LESSON,"*FLEXIBLE LUNCH*")-COUNTIFS(SUPPORT,"*"&amp;F1&amp;"*",LESSON,"*FLEXIBLE LUNCH*")</f>
        <v>0</v>
      </c>
      <c r="G4" s="158">
        <f t="shared" si="4"/>
        <v>0</v>
      </c>
      <c r="H4" s="158">
        <f t="shared" si="4"/>
        <v>0</v>
      </c>
      <c r="I4" s="158">
        <f t="shared" si="4"/>
        <v>0</v>
      </c>
      <c r="J4" s="158">
        <f t="shared" si="4"/>
        <v>0</v>
      </c>
      <c r="K4" s="158">
        <f t="shared" si="4"/>
        <v>0</v>
      </c>
      <c r="L4" s="158">
        <f t="shared" si="4"/>
        <v>0</v>
      </c>
      <c r="M4" s="158">
        <f t="shared" si="4"/>
        <v>0</v>
      </c>
      <c r="N4" s="158">
        <f t="shared" si="4"/>
        <v>0</v>
      </c>
      <c r="O4" s="158">
        <f t="shared" si="4"/>
        <v>22</v>
      </c>
      <c r="P4" s="158">
        <f t="shared" si="4"/>
        <v>0</v>
      </c>
      <c r="Q4" s="158">
        <f t="shared" si="4"/>
        <v>0</v>
      </c>
      <c r="R4" s="158">
        <f t="shared" si="4"/>
        <v>0</v>
      </c>
      <c r="S4" s="158">
        <f t="shared" si="4"/>
        <v>0</v>
      </c>
      <c r="T4" s="158">
        <f t="shared" si="4"/>
        <v>0</v>
      </c>
      <c r="U4" s="158">
        <f t="shared" si="4"/>
        <v>0</v>
      </c>
      <c r="V4" s="158">
        <f t="shared" ref="V4" si="5">SUMIFS(DURATION,PRIMARY,"*"&amp;V1&amp;"*")-COUNTIFS(PRIMARY,"*"&amp;V1&amp;"*",LESSON,"*FLEXIBLE LUNCH*")-COUNTIFS(SUPPORT,"*"&amp;V1&amp;"*",LESSON,"*FLEXIBLE LUNCH*")</f>
        <v>0</v>
      </c>
      <c r="W4" s="158">
        <f t="shared" si="4"/>
        <v>24</v>
      </c>
      <c r="X4" s="158">
        <f t="shared" si="4"/>
        <v>0</v>
      </c>
      <c r="Y4" s="158">
        <f t="shared" si="4"/>
        <v>0</v>
      </c>
      <c r="Z4" s="158">
        <f t="shared" si="4"/>
        <v>0</v>
      </c>
      <c r="AA4" s="158">
        <f t="shared" ref="AA4" si="6">SUMIFS(DURATION,PRIMARY,"*"&amp;AA1&amp;"*")-COUNTIFS(PRIMARY,"*"&amp;AA1&amp;"*",LESSON,"*FLEXIBLE LUNCH*")-COUNTIFS(SUPPORT,"*"&amp;AA1&amp;"*",LESSON,"*FLEXIBLE LUNCH*")</f>
        <v>0</v>
      </c>
      <c r="AB4" s="158">
        <f t="shared" si="4"/>
        <v>0</v>
      </c>
      <c r="AC4" s="158">
        <f t="shared" si="4"/>
        <v>0</v>
      </c>
      <c r="AD4" s="158">
        <f t="shared" si="4"/>
        <v>0</v>
      </c>
      <c r="AE4" s="158">
        <f t="shared" si="4"/>
        <v>0</v>
      </c>
      <c r="AF4" s="159">
        <f t="shared" si="4"/>
        <v>0</v>
      </c>
    </row>
    <row r="6" spans="1:32" x14ac:dyDescent="0.25">
      <c r="A6" s="51" t="s">
        <v>71</v>
      </c>
      <c r="B6" s="55" t="s">
        <v>72</v>
      </c>
      <c r="C6" s="55" t="s">
        <v>73</v>
      </c>
    </row>
    <row r="7" spans="1:32" x14ac:dyDescent="0.25">
      <c r="A7" s="52" t="s">
        <v>193</v>
      </c>
      <c r="B7" s="53">
        <v>44.5</v>
      </c>
      <c r="C7" s="54">
        <v>0.14495114006514659</v>
      </c>
    </row>
    <row r="8" spans="1:32" x14ac:dyDescent="0.25">
      <c r="A8" s="67" t="s">
        <v>51</v>
      </c>
      <c r="B8" s="53">
        <v>38.5</v>
      </c>
      <c r="C8" s="54">
        <v>0.1254071661237785</v>
      </c>
    </row>
    <row r="9" spans="1:32" x14ac:dyDescent="0.25">
      <c r="A9" s="52" t="s">
        <v>53</v>
      </c>
      <c r="B9" s="53">
        <v>38</v>
      </c>
      <c r="C9" s="54">
        <v>0.12377850162866449</v>
      </c>
    </row>
    <row r="10" spans="1:32" x14ac:dyDescent="0.25">
      <c r="A10" s="52" t="s">
        <v>221</v>
      </c>
      <c r="B10" s="53">
        <v>35</v>
      </c>
      <c r="C10" s="54">
        <v>0.11400651465798045</v>
      </c>
    </row>
    <row r="11" spans="1:32" x14ac:dyDescent="0.25">
      <c r="A11" s="52" t="s">
        <v>74</v>
      </c>
      <c r="B11" s="53">
        <v>33.5</v>
      </c>
      <c r="C11" s="54">
        <v>0.10912052117263844</v>
      </c>
    </row>
    <row r="12" spans="1:32" x14ac:dyDescent="0.25">
      <c r="A12" s="52" t="s">
        <v>192</v>
      </c>
      <c r="B12" s="53">
        <v>18.5</v>
      </c>
      <c r="C12" s="54">
        <v>6.026058631921824E-2</v>
      </c>
    </row>
    <row r="13" spans="1:32" x14ac:dyDescent="0.25">
      <c r="A13" s="52" t="s">
        <v>213</v>
      </c>
      <c r="B13" s="53">
        <v>13</v>
      </c>
      <c r="C13" s="54">
        <v>4.2345276872964167E-2</v>
      </c>
    </row>
    <row r="14" spans="1:32" x14ac:dyDescent="0.25">
      <c r="A14" s="52" t="s">
        <v>55</v>
      </c>
      <c r="B14" s="53">
        <v>11.5</v>
      </c>
      <c r="C14" s="54">
        <v>3.7459283387622153E-2</v>
      </c>
    </row>
    <row r="15" spans="1:32" x14ac:dyDescent="0.25">
      <c r="A15" s="52" t="s">
        <v>189</v>
      </c>
      <c r="B15" s="53">
        <v>11.5</v>
      </c>
      <c r="C15" s="54">
        <v>3.7459283387622153E-2</v>
      </c>
    </row>
    <row r="16" spans="1:32" x14ac:dyDescent="0.25">
      <c r="A16" s="52" t="s">
        <v>57</v>
      </c>
      <c r="B16" s="53">
        <v>9.5</v>
      </c>
      <c r="C16" s="54">
        <v>3.0944625407166124E-2</v>
      </c>
    </row>
    <row r="17" spans="1:3" x14ac:dyDescent="0.25">
      <c r="A17" s="52" t="s">
        <v>103</v>
      </c>
      <c r="B17" s="53">
        <v>8</v>
      </c>
      <c r="C17" s="54">
        <v>2.6058631921824105E-2</v>
      </c>
    </row>
    <row r="18" spans="1:3" x14ac:dyDescent="0.25">
      <c r="A18" s="52" t="s">
        <v>58</v>
      </c>
      <c r="B18" s="53">
        <v>7.5</v>
      </c>
      <c r="C18" s="54">
        <v>2.4429967426710098E-2</v>
      </c>
    </row>
    <row r="19" spans="1:3" x14ac:dyDescent="0.25">
      <c r="A19" s="52" t="s">
        <v>186</v>
      </c>
      <c r="B19" s="53">
        <v>6</v>
      </c>
      <c r="C19" s="54">
        <v>1.9543973941368076E-2</v>
      </c>
    </row>
    <row r="20" spans="1:3" x14ac:dyDescent="0.25">
      <c r="A20" s="52" t="s">
        <v>215</v>
      </c>
      <c r="B20" s="53">
        <v>5.5</v>
      </c>
      <c r="C20" s="54">
        <v>1.7915309446254073E-2</v>
      </c>
    </row>
    <row r="21" spans="1:3" x14ac:dyDescent="0.25">
      <c r="A21" s="52" t="s">
        <v>212</v>
      </c>
      <c r="B21" s="53">
        <v>5</v>
      </c>
      <c r="C21" s="54">
        <v>1.6286644951140065E-2</v>
      </c>
    </row>
    <row r="22" spans="1:3" x14ac:dyDescent="0.25">
      <c r="A22" s="52" t="s">
        <v>61</v>
      </c>
      <c r="B22" s="53">
        <v>5</v>
      </c>
      <c r="C22" s="54">
        <v>1.6286644951140065E-2</v>
      </c>
    </row>
    <row r="23" spans="1:3" x14ac:dyDescent="0.25">
      <c r="A23" s="52" t="s">
        <v>222</v>
      </c>
      <c r="B23" s="53">
        <v>4</v>
      </c>
      <c r="C23" s="54">
        <v>1.3029315960912053E-2</v>
      </c>
    </row>
    <row r="24" spans="1:3" x14ac:dyDescent="0.25">
      <c r="A24" s="52" t="s">
        <v>210</v>
      </c>
      <c r="B24" s="53">
        <v>3</v>
      </c>
      <c r="C24" s="54">
        <v>9.7719869706840382E-3</v>
      </c>
    </row>
    <row r="25" spans="1:3" x14ac:dyDescent="0.25">
      <c r="A25" s="52" t="s">
        <v>223</v>
      </c>
      <c r="B25" s="53">
        <v>3</v>
      </c>
      <c r="C25" s="54">
        <v>9.7719869706840382E-3</v>
      </c>
    </row>
    <row r="26" spans="1:3" x14ac:dyDescent="0.25">
      <c r="A26" s="52" t="s">
        <v>214</v>
      </c>
      <c r="B26" s="53">
        <v>1.5</v>
      </c>
      <c r="C26" s="54">
        <v>4.8859934853420191E-3</v>
      </c>
    </row>
    <row r="27" spans="1:3" x14ac:dyDescent="0.25">
      <c r="A27" s="52" t="s">
        <v>185</v>
      </c>
      <c r="B27" s="53">
        <v>1.5</v>
      </c>
      <c r="C27" s="54">
        <v>4.8859934853420191E-3</v>
      </c>
    </row>
    <row r="28" spans="1:3" x14ac:dyDescent="0.25">
      <c r="A28" s="52" t="s">
        <v>50</v>
      </c>
      <c r="B28" s="53">
        <v>1.5</v>
      </c>
      <c r="C28" s="54">
        <v>4.8859934853420191E-3</v>
      </c>
    </row>
    <row r="29" spans="1:3" x14ac:dyDescent="0.25">
      <c r="A29" s="52" t="s">
        <v>211</v>
      </c>
      <c r="B29" s="53">
        <v>1.5</v>
      </c>
      <c r="C29" s="54">
        <v>4.8859934853420191E-3</v>
      </c>
    </row>
    <row r="30" spans="1:3" x14ac:dyDescent="0.25">
      <c r="A30" s="52" t="s">
        <v>52</v>
      </c>
      <c r="B30" s="53">
        <v>0.5</v>
      </c>
      <c r="C30" s="54">
        <v>1.6286644951140066E-3</v>
      </c>
    </row>
  </sheetData>
  <customSheetViews>
    <customSheetView guid="{B5661B16-BF29-4EF7-8D85-EA31C828A72D}">
      <selection activeCell="A10" sqref="A10"/>
      <pageMargins left="0.7" right="0.7" top="0.75" bottom="0.75" header="0.3" footer="0.3"/>
      <pageSetup orientation="portrait" r:id="rId2"/>
    </customSheetView>
    <customSheetView guid="{CDB50ADF-FE3A-4392-93C1-32D4B8840F9D}">
      <selection activeCell="A10" sqref="A10"/>
      <pageMargins left="0.7" right="0.7" top="0.75" bottom="0.75" header="0.3" footer="0.3"/>
      <pageSetup orientation="portrait" r:id="rId3"/>
    </customSheetView>
  </customSheetViews>
  <conditionalFormatting sqref="F2:AF2">
    <cfRule type="top10" dxfId="111" priority="3" percent="1" rank="60"/>
    <cfRule type="top10" dxfId="110" priority="4" percent="1" bottom="1" rank="40"/>
  </conditionalFormatting>
  <conditionalFormatting sqref="F3:AF3">
    <cfRule type="top10" dxfId="109" priority="5" rank="10"/>
    <cfRule type="top10" dxfId="108" priority="6" percent="1" bottom="1" rank="10"/>
  </conditionalFormatting>
  <conditionalFormatting sqref="F4:AF4">
    <cfRule type="top10" dxfId="107" priority="1" rank="10"/>
    <cfRule type="top10" dxfId="106" priority="2" percent="1" bottom="1" rank="10"/>
  </conditionalFormatting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7"/>
  <sheetViews>
    <sheetView workbookViewId="0">
      <selection activeCell="B32" sqref="B32"/>
    </sheetView>
  </sheetViews>
  <sheetFormatPr defaultColWidth="8.85546875" defaultRowHeight="15" x14ac:dyDescent="0.25"/>
  <cols>
    <col min="1" max="1" width="11.42578125" customWidth="1"/>
    <col min="2" max="2" width="9.140625" customWidth="1"/>
    <col min="5" max="5" width="11.28515625" customWidth="1"/>
    <col min="6" max="6" width="9" customWidth="1"/>
  </cols>
  <sheetData>
    <row r="1" spans="1:6" x14ac:dyDescent="0.25">
      <c r="A1" s="51" t="s">
        <v>184</v>
      </c>
      <c r="B1" s="55" t="s">
        <v>184</v>
      </c>
      <c r="C1" s="144" t="s">
        <v>135</v>
      </c>
      <c r="E1" s="51" t="s">
        <v>135</v>
      </c>
      <c r="F1" t="s">
        <v>207</v>
      </c>
    </row>
    <row r="2" spans="1:6" x14ac:dyDescent="0.25">
      <c r="A2" s="52" t="s">
        <v>45</v>
      </c>
      <c r="B2" s="53">
        <v>0.5</v>
      </c>
      <c r="C2" t="e">
        <f>VLOOKUP(A2,$E$1:$F$57,2,FALSE)</f>
        <v>#N/A</v>
      </c>
      <c r="E2" s="52" t="s">
        <v>11</v>
      </c>
      <c r="F2" s="53">
        <v>4.5</v>
      </c>
    </row>
    <row r="3" spans="1:6" x14ac:dyDescent="0.25">
      <c r="A3" s="52" t="s">
        <v>11</v>
      </c>
      <c r="B3" s="53">
        <v>4.5</v>
      </c>
      <c r="C3">
        <f t="shared" ref="C3:C57" si="0">VLOOKUP(A3,$E$1:$F$57,2,FALSE)</f>
        <v>4.5</v>
      </c>
      <c r="E3" s="52" t="s">
        <v>10</v>
      </c>
      <c r="F3" s="53">
        <v>4.5</v>
      </c>
    </row>
    <row r="4" spans="1:6" x14ac:dyDescent="0.25">
      <c r="A4" s="52" t="s">
        <v>10</v>
      </c>
      <c r="B4" s="53">
        <v>4.5</v>
      </c>
      <c r="C4">
        <f t="shared" si="0"/>
        <v>4.5</v>
      </c>
      <c r="E4" s="52" t="s">
        <v>208</v>
      </c>
      <c r="F4" s="53">
        <v>24</v>
      </c>
    </row>
    <row r="5" spans="1:6" x14ac:dyDescent="0.25">
      <c r="A5" s="52" t="s">
        <v>208</v>
      </c>
      <c r="B5" s="53">
        <v>24</v>
      </c>
      <c r="C5">
        <f t="shared" si="0"/>
        <v>24</v>
      </c>
      <c r="E5" s="52" t="s">
        <v>42</v>
      </c>
      <c r="F5" s="53">
        <v>1.5</v>
      </c>
    </row>
    <row r="6" spans="1:6" x14ac:dyDescent="0.25">
      <c r="A6" s="52" t="s">
        <v>42</v>
      </c>
      <c r="B6" s="53">
        <v>1.5</v>
      </c>
      <c r="C6">
        <f t="shared" si="0"/>
        <v>1.5</v>
      </c>
      <c r="E6" s="52" t="s">
        <v>12</v>
      </c>
      <c r="F6" s="53">
        <v>3</v>
      </c>
    </row>
    <row r="7" spans="1:6" x14ac:dyDescent="0.25">
      <c r="A7" s="52" t="s">
        <v>12</v>
      </c>
      <c r="B7" s="53">
        <v>3</v>
      </c>
      <c r="C7">
        <f t="shared" si="0"/>
        <v>3</v>
      </c>
      <c r="E7" s="52" t="s">
        <v>13</v>
      </c>
      <c r="F7" s="53">
        <v>7</v>
      </c>
    </row>
    <row r="8" spans="1:6" x14ac:dyDescent="0.25">
      <c r="A8" s="52" t="s">
        <v>13</v>
      </c>
      <c r="B8" s="53">
        <v>7</v>
      </c>
      <c r="C8">
        <f t="shared" si="0"/>
        <v>7</v>
      </c>
      <c r="E8" s="52" t="s">
        <v>14</v>
      </c>
      <c r="F8" s="53">
        <v>3</v>
      </c>
    </row>
    <row r="9" spans="1:6" x14ac:dyDescent="0.25">
      <c r="A9" s="52" t="s">
        <v>14</v>
      </c>
      <c r="B9" s="53">
        <v>3</v>
      </c>
      <c r="C9">
        <f t="shared" si="0"/>
        <v>3</v>
      </c>
      <c r="E9" s="52" t="s">
        <v>16</v>
      </c>
      <c r="F9" s="53">
        <v>3</v>
      </c>
    </row>
    <row r="10" spans="1:6" x14ac:dyDescent="0.25">
      <c r="A10" s="52" t="s">
        <v>16</v>
      </c>
      <c r="B10" s="53">
        <v>3</v>
      </c>
      <c r="C10">
        <f t="shared" si="0"/>
        <v>3</v>
      </c>
      <c r="E10" s="52" t="s">
        <v>17</v>
      </c>
      <c r="F10" s="53">
        <v>6</v>
      </c>
    </row>
    <row r="11" spans="1:6" x14ac:dyDescent="0.25">
      <c r="A11" s="52" t="s">
        <v>17</v>
      </c>
      <c r="B11" s="53">
        <v>6</v>
      </c>
      <c r="C11">
        <f t="shared" si="0"/>
        <v>6</v>
      </c>
      <c r="E11" s="52" t="s">
        <v>40</v>
      </c>
      <c r="F11" s="53">
        <v>1.5</v>
      </c>
    </row>
    <row r="12" spans="1:6" x14ac:dyDescent="0.25">
      <c r="A12" s="52" t="s">
        <v>40</v>
      </c>
      <c r="B12" s="53">
        <v>1.5</v>
      </c>
      <c r="C12">
        <f t="shared" si="0"/>
        <v>1.5</v>
      </c>
      <c r="E12" s="52" t="s">
        <v>18</v>
      </c>
      <c r="F12" s="53">
        <v>57</v>
      </c>
    </row>
    <row r="13" spans="1:6" x14ac:dyDescent="0.25">
      <c r="A13" s="52" t="s">
        <v>18</v>
      </c>
      <c r="B13" s="53">
        <v>57</v>
      </c>
      <c r="C13">
        <f t="shared" si="0"/>
        <v>57</v>
      </c>
      <c r="E13" s="52" t="s">
        <v>25</v>
      </c>
      <c r="F13" s="53">
        <v>16</v>
      </c>
    </row>
    <row r="14" spans="1:6" x14ac:dyDescent="0.25">
      <c r="A14" s="52" t="s">
        <v>25</v>
      </c>
      <c r="B14" s="53">
        <v>16</v>
      </c>
      <c r="C14">
        <f t="shared" si="0"/>
        <v>16</v>
      </c>
      <c r="E14" s="52" t="s">
        <v>225</v>
      </c>
      <c r="F14" s="53">
        <v>1.5</v>
      </c>
    </row>
    <row r="15" spans="1:6" x14ac:dyDescent="0.25">
      <c r="A15" s="52" t="s">
        <v>225</v>
      </c>
      <c r="B15" s="53">
        <v>1.5</v>
      </c>
      <c r="C15">
        <f t="shared" si="0"/>
        <v>1.5</v>
      </c>
      <c r="E15" s="52" t="s">
        <v>38</v>
      </c>
      <c r="F15" s="53">
        <v>1.5</v>
      </c>
    </row>
    <row r="16" spans="1:6" x14ac:dyDescent="0.25">
      <c r="A16" s="52" t="s">
        <v>38</v>
      </c>
      <c r="B16" s="53">
        <v>1.5</v>
      </c>
      <c r="C16">
        <f t="shared" si="0"/>
        <v>1.5</v>
      </c>
      <c r="E16" s="52" t="s">
        <v>39</v>
      </c>
      <c r="F16" s="53">
        <v>3</v>
      </c>
    </row>
    <row r="17" spans="1:6" x14ac:dyDescent="0.25">
      <c r="A17" s="52" t="s">
        <v>39</v>
      </c>
      <c r="B17" s="53">
        <v>3</v>
      </c>
      <c r="C17">
        <f t="shared" si="0"/>
        <v>3</v>
      </c>
      <c r="E17" s="52" t="s">
        <v>23</v>
      </c>
      <c r="F17" s="53">
        <v>7.5</v>
      </c>
    </row>
    <row r="18" spans="1:6" x14ac:dyDescent="0.25">
      <c r="A18" s="52" t="s">
        <v>23</v>
      </c>
      <c r="B18" s="53">
        <v>7.5</v>
      </c>
      <c r="C18">
        <f t="shared" si="0"/>
        <v>7.5</v>
      </c>
      <c r="E18" s="52" t="s">
        <v>37</v>
      </c>
      <c r="F18" s="53">
        <v>4</v>
      </c>
    </row>
    <row r="19" spans="1:6" x14ac:dyDescent="0.25">
      <c r="A19" s="52" t="s">
        <v>37</v>
      </c>
      <c r="B19" s="53">
        <v>4</v>
      </c>
      <c r="C19">
        <f t="shared" si="0"/>
        <v>4</v>
      </c>
      <c r="E19" s="52" t="s">
        <v>24</v>
      </c>
      <c r="F19" s="53">
        <v>1.5</v>
      </c>
    </row>
    <row r="20" spans="1:6" x14ac:dyDescent="0.25">
      <c r="A20" s="52" t="s">
        <v>24</v>
      </c>
      <c r="B20" s="53">
        <v>1.5</v>
      </c>
      <c r="C20">
        <f t="shared" si="0"/>
        <v>1.5</v>
      </c>
      <c r="E20" s="52" t="s">
        <v>32</v>
      </c>
      <c r="F20" s="53">
        <v>3</v>
      </c>
    </row>
    <row r="21" spans="1:6" x14ac:dyDescent="0.25">
      <c r="A21" s="52" t="s">
        <v>32</v>
      </c>
      <c r="B21" s="53">
        <v>3</v>
      </c>
      <c r="C21">
        <f t="shared" si="0"/>
        <v>3</v>
      </c>
      <c r="E21" s="52" t="s">
        <v>33</v>
      </c>
      <c r="F21" s="53">
        <v>5</v>
      </c>
    </row>
    <row r="22" spans="1:6" x14ac:dyDescent="0.25">
      <c r="A22" s="52" t="s">
        <v>33</v>
      </c>
      <c r="B22" s="53">
        <v>5</v>
      </c>
      <c r="C22">
        <f t="shared" si="0"/>
        <v>5</v>
      </c>
      <c r="E22" s="52" t="s">
        <v>34</v>
      </c>
      <c r="F22" s="53">
        <v>3</v>
      </c>
    </row>
    <row r="23" spans="1:6" x14ac:dyDescent="0.25">
      <c r="A23" s="52" t="s">
        <v>34</v>
      </c>
      <c r="B23" s="53">
        <v>3</v>
      </c>
      <c r="C23">
        <f t="shared" si="0"/>
        <v>3</v>
      </c>
      <c r="E23" s="52" t="s">
        <v>35</v>
      </c>
      <c r="F23" s="53">
        <v>12</v>
      </c>
    </row>
    <row r="24" spans="1:6" x14ac:dyDescent="0.25">
      <c r="A24" s="52" t="s">
        <v>35</v>
      </c>
      <c r="B24" s="53">
        <v>12</v>
      </c>
      <c r="C24">
        <f t="shared" si="0"/>
        <v>12</v>
      </c>
      <c r="E24" s="52" t="s">
        <v>36</v>
      </c>
      <c r="F24" s="53">
        <v>7</v>
      </c>
    </row>
    <row r="25" spans="1:6" x14ac:dyDescent="0.25">
      <c r="A25" s="52" t="s">
        <v>36</v>
      </c>
      <c r="B25" s="53">
        <v>7</v>
      </c>
      <c r="C25">
        <f t="shared" si="0"/>
        <v>7</v>
      </c>
      <c r="E25" s="52" t="s">
        <v>22</v>
      </c>
      <c r="F25" s="53">
        <v>19</v>
      </c>
    </row>
    <row r="26" spans="1:6" x14ac:dyDescent="0.25">
      <c r="A26" s="52" t="s">
        <v>22</v>
      </c>
      <c r="B26" s="53">
        <v>19</v>
      </c>
      <c r="C26">
        <f t="shared" si="0"/>
        <v>19</v>
      </c>
      <c r="E26" s="52" t="s">
        <v>27</v>
      </c>
      <c r="F26" s="53">
        <v>3</v>
      </c>
    </row>
    <row r="27" spans="1:6" x14ac:dyDescent="0.25">
      <c r="A27" s="52" t="s">
        <v>27</v>
      </c>
      <c r="B27" s="53">
        <v>3</v>
      </c>
      <c r="C27">
        <f t="shared" si="0"/>
        <v>3</v>
      </c>
      <c r="E27" s="52" t="s">
        <v>59</v>
      </c>
      <c r="F27" s="53">
        <v>1.5</v>
      </c>
    </row>
    <row r="28" spans="1:6" x14ac:dyDescent="0.25">
      <c r="A28" s="52" t="s">
        <v>59</v>
      </c>
      <c r="B28" s="53">
        <v>1.5</v>
      </c>
      <c r="C28">
        <f t="shared" si="0"/>
        <v>1.5</v>
      </c>
      <c r="E28" s="52" t="s">
        <v>139</v>
      </c>
      <c r="F28" s="53">
        <v>9</v>
      </c>
    </row>
    <row r="29" spans="1:6" x14ac:dyDescent="0.25">
      <c r="A29" s="52" t="s">
        <v>139</v>
      </c>
      <c r="B29" s="53">
        <v>9</v>
      </c>
      <c r="C29">
        <f t="shared" si="0"/>
        <v>9</v>
      </c>
      <c r="E29" s="52" t="s">
        <v>66</v>
      </c>
      <c r="F29" s="53">
        <v>2</v>
      </c>
    </row>
    <row r="30" spans="1:6" x14ac:dyDescent="0.25">
      <c r="A30" s="52" t="s">
        <v>66</v>
      </c>
      <c r="B30" s="53">
        <v>2</v>
      </c>
      <c r="C30">
        <f t="shared" si="0"/>
        <v>2</v>
      </c>
      <c r="E30" s="52" t="s">
        <v>19</v>
      </c>
      <c r="F30" s="53">
        <v>12.5</v>
      </c>
    </row>
    <row r="31" spans="1:6" x14ac:dyDescent="0.25">
      <c r="A31" s="52" t="s">
        <v>19</v>
      </c>
      <c r="B31" s="53">
        <v>12.5</v>
      </c>
      <c r="C31">
        <f t="shared" si="0"/>
        <v>12.5</v>
      </c>
      <c r="E31" s="52" t="s">
        <v>20</v>
      </c>
      <c r="F31" s="53">
        <v>21</v>
      </c>
    </row>
    <row r="32" spans="1:6" x14ac:dyDescent="0.25">
      <c r="A32" s="52" t="s">
        <v>20</v>
      </c>
      <c r="B32" s="53">
        <v>21</v>
      </c>
      <c r="C32">
        <f t="shared" si="0"/>
        <v>21</v>
      </c>
      <c r="E32" s="52" t="s">
        <v>63</v>
      </c>
      <c r="F32" s="53">
        <v>19</v>
      </c>
    </row>
    <row r="33" spans="1:6" x14ac:dyDescent="0.25">
      <c r="A33" s="52" t="s">
        <v>63</v>
      </c>
      <c r="B33" s="53">
        <v>19</v>
      </c>
      <c r="C33">
        <f t="shared" si="0"/>
        <v>19</v>
      </c>
      <c r="E33" s="52" t="s">
        <v>30</v>
      </c>
      <c r="F33" s="53">
        <v>14</v>
      </c>
    </row>
    <row r="34" spans="1:6" x14ac:dyDescent="0.25">
      <c r="A34" s="52" t="s">
        <v>30</v>
      </c>
      <c r="B34" s="53">
        <v>14</v>
      </c>
      <c r="C34">
        <f t="shared" si="0"/>
        <v>14</v>
      </c>
      <c r="E34" s="52" t="s">
        <v>64</v>
      </c>
      <c r="F34" s="53">
        <v>24</v>
      </c>
    </row>
    <row r="35" spans="1:6" x14ac:dyDescent="0.25">
      <c r="A35" s="52" t="s">
        <v>64</v>
      </c>
      <c r="B35" s="53">
        <v>24</v>
      </c>
      <c r="C35">
        <f t="shared" si="0"/>
        <v>24</v>
      </c>
      <c r="E35" s="52" t="s">
        <v>46</v>
      </c>
      <c r="F35" s="53">
        <v>7.75</v>
      </c>
    </row>
    <row r="36" spans="1:6" x14ac:dyDescent="0.25">
      <c r="A36" s="52" t="s">
        <v>46</v>
      </c>
      <c r="B36" s="53">
        <v>7.75</v>
      </c>
      <c r="C36">
        <f t="shared" si="0"/>
        <v>7.75</v>
      </c>
      <c r="E36" s="52" t="s">
        <v>183</v>
      </c>
      <c r="F36" s="53">
        <v>2</v>
      </c>
    </row>
    <row r="37" spans="1:6" x14ac:dyDescent="0.25">
      <c r="A37" s="52" t="s">
        <v>183</v>
      </c>
      <c r="B37" s="53">
        <v>2</v>
      </c>
      <c r="C37">
        <f t="shared" si="0"/>
        <v>2</v>
      </c>
      <c r="E37" s="52" t="s">
        <v>21</v>
      </c>
      <c r="F37" s="53">
        <v>5.5</v>
      </c>
    </row>
    <row r="38" spans="1:6" x14ac:dyDescent="0.25">
      <c r="A38" s="52" t="s">
        <v>21</v>
      </c>
      <c r="B38" s="53">
        <v>5</v>
      </c>
      <c r="C38">
        <f t="shared" si="0"/>
        <v>5.5</v>
      </c>
      <c r="E38" s="52" t="s">
        <v>234</v>
      </c>
      <c r="F38" s="53">
        <v>6</v>
      </c>
    </row>
    <row r="39" spans="1:6" x14ac:dyDescent="0.25">
      <c r="A39" s="52" t="s">
        <v>234</v>
      </c>
      <c r="B39" s="53">
        <v>6</v>
      </c>
      <c r="C39">
        <f t="shared" si="0"/>
        <v>6</v>
      </c>
      <c r="E39" s="52" t="s">
        <v>232</v>
      </c>
      <c r="F39" s="53">
        <v>68</v>
      </c>
    </row>
    <row r="40" spans="1:6" x14ac:dyDescent="0.25">
      <c r="A40" s="52" t="s">
        <v>232</v>
      </c>
      <c r="B40" s="53">
        <v>53</v>
      </c>
      <c r="C40">
        <f t="shared" si="0"/>
        <v>68</v>
      </c>
      <c r="E40" s="52" t="s">
        <v>233</v>
      </c>
      <c r="F40" s="53">
        <v>2.5</v>
      </c>
    </row>
    <row r="41" spans="1:6" x14ac:dyDescent="0.25">
      <c r="A41" s="52" t="s">
        <v>233</v>
      </c>
      <c r="B41" s="53">
        <v>25</v>
      </c>
      <c r="C41">
        <f t="shared" si="0"/>
        <v>2.5</v>
      </c>
      <c r="E41" s="52" t="s">
        <v>231</v>
      </c>
      <c r="F41" s="53">
        <v>5</v>
      </c>
    </row>
    <row r="42" spans="1:6" x14ac:dyDescent="0.25">
      <c r="A42" s="52" t="s">
        <v>231</v>
      </c>
      <c r="B42" s="53">
        <v>5</v>
      </c>
      <c r="C42">
        <f t="shared" si="0"/>
        <v>5</v>
      </c>
      <c r="E42" s="52" t="s">
        <v>44</v>
      </c>
      <c r="F42" s="53">
        <v>2</v>
      </c>
    </row>
    <row r="43" spans="1:6" x14ac:dyDescent="0.25">
      <c r="A43" s="52" t="s">
        <v>44</v>
      </c>
      <c r="B43" s="53">
        <v>2</v>
      </c>
      <c r="C43">
        <f t="shared" si="0"/>
        <v>2</v>
      </c>
      <c r="E43" s="52" t="s">
        <v>43</v>
      </c>
      <c r="F43" s="53">
        <v>3</v>
      </c>
    </row>
    <row r="44" spans="1:6" x14ac:dyDescent="0.25">
      <c r="A44" s="52" t="s">
        <v>43</v>
      </c>
      <c r="B44" s="53">
        <v>3</v>
      </c>
      <c r="C44">
        <f t="shared" si="0"/>
        <v>3</v>
      </c>
      <c r="E44" s="52" t="s">
        <v>76</v>
      </c>
      <c r="F44" s="53">
        <v>5</v>
      </c>
    </row>
    <row r="45" spans="1:6" x14ac:dyDescent="0.25">
      <c r="A45" s="52" t="s">
        <v>76</v>
      </c>
      <c r="B45" s="53">
        <v>5</v>
      </c>
      <c r="C45">
        <f t="shared" si="0"/>
        <v>5</v>
      </c>
      <c r="E45" s="52" t="s">
        <v>109</v>
      </c>
      <c r="F45" s="53">
        <v>6</v>
      </c>
    </row>
    <row r="46" spans="1:6" x14ac:dyDescent="0.25">
      <c r="A46" s="52" t="s">
        <v>109</v>
      </c>
      <c r="B46" s="53">
        <v>6</v>
      </c>
      <c r="C46">
        <f t="shared" si="0"/>
        <v>6</v>
      </c>
      <c r="E46" s="52" t="s">
        <v>26</v>
      </c>
      <c r="F46" s="53">
        <v>8</v>
      </c>
    </row>
    <row r="47" spans="1:6" x14ac:dyDescent="0.25">
      <c r="A47" s="52" t="s">
        <v>26</v>
      </c>
      <c r="B47" s="53">
        <v>8</v>
      </c>
      <c r="C47">
        <f t="shared" si="0"/>
        <v>8</v>
      </c>
    </row>
    <row r="48" spans="1:6" x14ac:dyDescent="0.25">
      <c r="A48" s="52" t="s">
        <v>54</v>
      </c>
      <c r="B48" s="53">
        <v>1.5</v>
      </c>
      <c r="C48" t="e">
        <f t="shared" si="0"/>
        <v>#N/A</v>
      </c>
    </row>
    <row r="49" spans="3:3" x14ac:dyDescent="0.25">
      <c r="C49" t="e">
        <f t="shared" si="0"/>
        <v>#N/A</v>
      </c>
    </row>
    <row r="50" spans="3:3" x14ac:dyDescent="0.25">
      <c r="C50" t="e">
        <f t="shared" si="0"/>
        <v>#N/A</v>
      </c>
    </row>
    <row r="51" spans="3:3" x14ac:dyDescent="0.25">
      <c r="C51" t="e">
        <f t="shared" si="0"/>
        <v>#N/A</v>
      </c>
    </row>
    <row r="52" spans="3:3" x14ac:dyDescent="0.25">
      <c r="C52" t="e">
        <f t="shared" si="0"/>
        <v>#N/A</v>
      </c>
    </row>
    <row r="53" spans="3:3" x14ac:dyDescent="0.25">
      <c r="C53" t="e">
        <f t="shared" si="0"/>
        <v>#N/A</v>
      </c>
    </row>
    <row r="54" spans="3:3" x14ac:dyDescent="0.25">
      <c r="C54" t="e">
        <f t="shared" si="0"/>
        <v>#N/A</v>
      </c>
    </row>
    <row r="55" spans="3:3" x14ac:dyDescent="0.25">
      <c r="C55" t="e">
        <f t="shared" si="0"/>
        <v>#N/A</v>
      </c>
    </row>
    <row r="56" spans="3:3" x14ac:dyDescent="0.25">
      <c r="C56" t="e">
        <f t="shared" si="0"/>
        <v>#N/A</v>
      </c>
    </row>
    <row r="57" spans="3:3" x14ac:dyDescent="0.25">
      <c r="C57" t="e">
        <f t="shared" si="0"/>
        <v>#N/A</v>
      </c>
    </row>
  </sheetData>
  <customSheetViews>
    <customSheetView guid="{B5661B16-BF29-4EF7-8D85-EA31C828A72D}">
      <selection activeCell="B32" sqref="B32"/>
      <pageMargins left="0.7" right="0.7" top="0.75" bottom="0.75" header="0.3" footer="0.3"/>
    </customSheetView>
    <customSheetView guid="{CDB50ADF-FE3A-4392-93C1-32D4B8840F9D}">
      <selection activeCell="B32" sqref="B32"/>
      <pageMargins left="0.7" right="0.7" top="0.75" bottom="0.75" header="0.3" footer="0.3"/>
    </customSheetView>
  </customSheetViews>
  <conditionalFormatting pivot="1" sqref="B2:B48">
    <cfRule type="expression" dxfId="103" priority="1">
      <formula>IF($B2=$C2,1,0)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58"/>
  <sheetViews>
    <sheetView view="pageBreakPreview" zoomScale="85" zoomScaleNormal="100" zoomScaleSheetLayoutView="85" zoomScalePageLayoutView="70" workbookViewId="0">
      <selection activeCell="V15" sqref="V15"/>
    </sheetView>
  </sheetViews>
  <sheetFormatPr defaultColWidth="9.140625" defaultRowHeight="15" x14ac:dyDescent="0.25"/>
  <cols>
    <col min="1" max="1" width="13.7109375" style="76" customWidth="1"/>
    <col min="2" max="2" width="50.7109375" style="76" bestFit="1" customWidth="1"/>
    <col min="3" max="3" width="7" style="55" bestFit="1" customWidth="1"/>
    <col min="4" max="11" width="7" style="55" customWidth="1"/>
    <col min="12" max="12" width="7" style="141" customWidth="1"/>
    <col min="13" max="13" width="7" style="55" customWidth="1"/>
    <col min="14" max="14" width="5.28515625" style="55" customWidth="1"/>
    <col min="15" max="15" width="9.140625" style="55" bestFit="1" customWidth="1"/>
    <col min="16" max="16" width="8.42578125" style="55" bestFit="1" customWidth="1"/>
    <col min="17" max="17" width="7" style="55" bestFit="1" customWidth="1"/>
    <col min="18" max="18" width="5.28515625" style="55" bestFit="1" customWidth="1"/>
    <col min="19" max="20" width="9.140625" style="55" bestFit="1" customWidth="1"/>
    <col min="21" max="21" width="5.28515625" style="55" bestFit="1" customWidth="1"/>
    <col min="22" max="22" width="14.7109375" style="76" bestFit="1" customWidth="1"/>
    <col min="23" max="23" width="11.140625" style="76" bestFit="1" customWidth="1"/>
    <col min="24" max="24" width="15.140625" style="76" bestFit="1" customWidth="1"/>
    <col min="25" max="25" width="18" style="76" bestFit="1" customWidth="1"/>
    <col min="26" max="26" width="15.140625" style="76" bestFit="1" customWidth="1"/>
    <col min="27" max="27" width="12.42578125" style="76" bestFit="1" customWidth="1"/>
    <col min="28" max="28" width="10.28515625" style="76" bestFit="1" customWidth="1"/>
    <col min="29" max="16384" width="9.140625" style="76"/>
  </cols>
  <sheetData>
    <row r="1" spans="1:28" ht="122.25" customHeight="1" thickBot="1" x14ac:dyDescent="0.4">
      <c r="A1" s="235" t="s">
        <v>164</v>
      </c>
      <c r="B1" s="236"/>
      <c r="C1" s="77" t="s">
        <v>227</v>
      </c>
      <c r="D1" s="78" t="s">
        <v>111</v>
      </c>
      <c r="E1" s="78" t="s">
        <v>112</v>
      </c>
      <c r="F1" s="78" t="s">
        <v>113</v>
      </c>
      <c r="G1" s="78" t="s">
        <v>114</v>
      </c>
      <c r="H1" s="78" t="s">
        <v>115</v>
      </c>
      <c r="I1" s="79" t="s">
        <v>116</v>
      </c>
      <c r="J1" s="80" t="s">
        <v>117</v>
      </c>
      <c r="K1" s="81" t="s">
        <v>118</v>
      </c>
      <c r="L1" s="82" t="s">
        <v>119</v>
      </c>
      <c r="M1" s="80" t="s">
        <v>120</v>
      </c>
      <c r="N1" s="81" t="s">
        <v>121</v>
      </c>
      <c r="O1" s="83" t="s">
        <v>122</v>
      </c>
      <c r="P1" s="83" t="s">
        <v>123</v>
      </c>
      <c r="Q1" s="83" t="s">
        <v>124</v>
      </c>
      <c r="R1" s="83" t="s">
        <v>125</v>
      </c>
      <c r="S1" s="83" t="s">
        <v>126</v>
      </c>
      <c r="T1" s="83" t="s">
        <v>127</v>
      </c>
      <c r="U1" s="84" t="s">
        <v>128</v>
      </c>
      <c r="X1" s="237" t="s">
        <v>237</v>
      </c>
      <c r="Y1" s="237"/>
      <c r="Z1" s="237"/>
      <c r="AA1" s="237"/>
      <c r="AB1" s="237"/>
    </row>
    <row r="2" spans="1:28" s="149" customFormat="1" ht="15.75" thickBot="1" x14ac:dyDescent="0.3">
      <c r="A2" s="87" t="s">
        <v>196</v>
      </c>
      <c r="B2" s="87" t="s">
        <v>197</v>
      </c>
      <c r="C2" s="87" t="s">
        <v>198</v>
      </c>
      <c r="D2" s="87" t="s">
        <v>199</v>
      </c>
      <c r="E2" s="87" t="s">
        <v>200</v>
      </c>
      <c r="F2" s="87" t="s">
        <v>201</v>
      </c>
      <c r="G2" s="87" t="s">
        <v>202</v>
      </c>
      <c r="H2" s="87" t="s">
        <v>203</v>
      </c>
      <c r="I2" s="87" t="s">
        <v>47</v>
      </c>
      <c r="J2" s="87" t="s">
        <v>204</v>
      </c>
      <c r="K2" s="87" t="s">
        <v>205</v>
      </c>
      <c r="L2" s="87" t="s">
        <v>206</v>
      </c>
      <c r="M2" s="87"/>
      <c r="N2" s="87"/>
      <c r="O2" s="87"/>
      <c r="P2" s="87"/>
      <c r="Q2" s="87"/>
      <c r="R2" s="87"/>
      <c r="S2" s="87"/>
      <c r="T2" s="87"/>
      <c r="U2" s="87"/>
    </row>
    <row r="3" spans="1:28" x14ac:dyDescent="0.25">
      <c r="A3" s="85" t="s">
        <v>165</v>
      </c>
      <c r="B3" s="86" t="s">
        <v>166</v>
      </c>
      <c r="C3" s="87">
        <f>SUM(D3:F3)</f>
        <v>34.5</v>
      </c>
      <c r="D3" s="165">
        <v>10</v>
      </c>
      <c r="E3" s="165">
        <v>0</v>
      </c>
      <c r="F3" s="165">
        <v>24.5</v>
      </c>
      <c r="G3" s="87">
        <f>SUM(H3:I3)</f>
        <v>34.5</v>
      </c>
      <c r="H3" s="88">
        <f>SUM(J4:J7)</f>
        <v>10</v>
      </c>
      <c r="I3" s="166">
        <f>SUM(K4:K7)</f>
        <v>24.5</v>
      </c>
      <c r="J3" s="89"/>
      <c r="K3" s="90"/>
      <c r="L3" s="91"/>
      <c r="M3" s="89"/>
      <c r="N3" s="90"/>
      <c r="O3" s="92"/>
      <c r="P3" s="92"/>
      <c r="Q3" s="92"/>
      <c r="R3" s="92"/>
      <c r="S3" s="92"/>
      <c r="T3" s="92"/>
      <c r="U3" s="93"/>
      <c r="X3" s="104"/>
      <c r="Y3" s="105" t="s">
        <v>130</v>
      </c>
      <c r="Z3" s="105" t="s">
        <v>131</v>
      </c>
      <c r="AA3" s="105" t="s">
        <v>132</v>
      </c>
      <c r="AB3" s="105" t="s">
        <v>133</v>
      </c>
    </row>
    <row r="4" spans="1:28" s="150" customFormat="1" x14ac:dyDescent="0.25">
      <c r="A4" s="94" t="s">
        <v>208</v>
      </c>
      <c r="B4" s="95" t="s">
        <v>209</v>
      </c>
      <c r="C4" s="96"/>
      <c r="D4" s="97"/>
      <c r="E4" s="97"/>
      <c r="F4" s="97"/>
      <c r="G4" s="98">
        <f>SUM(J4:K4)</f>
        <v>24</v>
      </c>
      <c r="H4" s="96"/>
      <c r="I4" s="103"/>
      <c r="J4" s="99">
        <v>7</v>
      </c>
      <c r="K4" s="100">
        <v>17</v>
      </c>
      <c r="L4" s="101" t="s">
        <v>129</v>
      </c>
      <c r="M4" s="102"/>
      <c r="N4" s="96"/>
      <c r="O4" s="96"/>
      <c r="P4" s="96"/>
      <c r="Q4" s="96"/>
      <c r="R4" s="96"/>
      <c r="S4" s="96"/>
      <c r="T4" s="96"/>
      <c r="U4" s="103"/>
      <c r="X4" s="106" t="s">
        <v>134</v>
      </c>
      <c r="Y4" s="105">
        <f>SUM(D3,D8,D15,D20,D23,D27,D29,D32,D39,D45,D49)</f>
        <v>109.75</v>
      </c>
      <c r="Z4" s="105">
        <f>SUM(E3,E8,E15,E20,E23,E27,E29,E32,E39,E45,E49)</f>
        <v>10.5</v>
      </c>
      <c r="AA4" s="105">
        <f>SUM(F3,F8,F15,F20,F23,F27,F29,F32,F39,F45,F49)</f>
        <v>236</v>
      </c>
      <c r="AB4" s="105">
        <f>SUM(C3,C8,C15,C20,C23,C27,C29,C32,C39,C45,C49)</f>
        <v>356.25</v>
      </c>
    </row>
    <row r="5" spans="1:28" x14ac:dyDescent="0.25">
      <c r="A5" s="94" t="s">
        <v>11</v>
      </c>
      <c r="B5" s="95" t="s">
        <v>41</v>
      </c>
      <c r="C5" s="96"/>
      <c r="D5" s="97"/>
      <c r="E5" s="97"/>
      <c r="F5" s="97"/>
      <c r="G5" s="98">
        <f t="shared" ref="G5:G14" si="0">SUM(J5:K5)</f>
        <v>4.5</v>
      </c>
      <c r="H5" s="96"/>
      <c r="I5" s="103"/>
      <c r="J5" s="99">
        <v>1.5</v>
      </c>
      <c r="K5" s="100">
        <v>3</v>
      </c>
      <c r="L5" s="101" t="s">
        <v>129</v>
      </c>
      <c r="M5" s="102"/>
      <c r="N5" s="96"/>
      <c r="O5" s="96"/>
      <c r="P5" s="96"/>
      <c r="Q5" s="96"/>
      <c r="R5" s="96"/>
      <c r="S5" s="96"/>
      <c r="T5" s="96"/>
      <c r="U5" s="103"/>
      <c r="X5" s="106" t="s">
        <v>135</v>
      </c>
      <c r="Y5" s="107">
        <f>SUM(H3,H8,H15,H20,H23,H27,H29,H32,H39,H45,H49)</f>
        <v>114.25</v>
      </c>
      <c r="Z5" s="107">
        <f>SUM(E47,E48)</f>
        <v>70.5</v>
      </c>
      <c r="AA5" s="107">
        <f>SUM(I3,I8,I15,I20,I23,I27,I29,I32,I39,I45,I49)</f>
        <v>241</v>
      </c>
      <c r="AB5" s="107">
        <f>SUM(G3,G8,G15,G20,G23,G27,G29,G32,G39,G45,G49,E47,E48)</f>
        <v>425.75</v>
      </c>
    </row>
    <row r="6" spans="1:28" x14ac:dyDescent="0.25">
      <c r="A6" s="94" t="s">
        <v>10</v>
      </c>
      <c r="B6" s="95" t="s">
        <v>75</v>
      </c>
      <c r="C6" s="96"/>
      <c r="D6" s="97"/>
      <c r="E6" s="97"/>
      <c r="F6" s="97"/>
      <c r="G6" s="98">
        <f t="shared" si="0"/>
        <v>4.5</v>
      </c>
      <c r="H6" s="96"/>
      <c r="I6" s="103"/>
      <c r="J6" s="99">
        <v>1.5</v>
      </c>
      <c r="K6" s="100">
        <v>3</v>
      </c>
      <c r="L6" s="101" t="s">
        <v>129</v>
      </c>
      <c r="M6" s="102"/>
      <c r="N6" s="96"/>
      <c r="O6" s="96"/>
      <c r="P6" s="96"/>
      <c r="Q6" s="96"/>
      <c r="R6" s="96"/>
      <c r="S6" s="96"/>
      <c r="T6" s="96"/>
      <c r="U6" s="103"/>
      <c r="X6" s="106" t="s">
        <v>136</v>
      </c>
      <c r="Y6" s="107">
        <f>SUM(Y4-Y5)</f>
        <v>-4.5</v>
      </c>
      <c r="Z6" s="107">
        <f t="shared" ref="Z6:AB6" si="1">SUM(Z4-Z5)</f>
        <v>-60</v>
      </c>
      <c r="AA6" s="107">
        <f t="shared" si="1"/>
        <v>-5</v>
      </c>
      <c r="AB6" s="107">
        <f t="shared" si="1"/>
        <v>-69.5</v>
      </c>
    </row>
    <row r="7" spans="1:28" ht="15.75" thickBot="1" x14ac:dyDescent="0.3">
      <c r="A7" s="108" t="s">
        <v>42</v>
      </c>
      <c r="B7" s="109" t="s">
        <v>29</v>
      </c>
      <c r="C7" s="110"/>
      <c r="D7" s="111"/>
      <c r="E7" s="111"/>
      <c r="F7" s="111"/>
      <c r="G7" s="167">
        <f t="shared" si="0"/>
        <v>1.5</v>
      </c>
      <c r="H7" s="110"/>
      <c r="I7" s="114"/>
      <c r="J7" s="99">
        <v>0</v>
      </c>
      <c r="K7" s="100">
        <v>1.5</v>
      </c>
      <c r="L7" s="101" t="s">
        <v>129</v>
      </c>
      <c r="M7" s="102"/>
      <c r="N7" s="96"/>
      <c r="O7" s="96"/>
      <c r="P7" s="96"/>
      <c r="Q7" s="96"/>
      <c r="R7" s="96"/>
      <c r="S7" s="96"/>
      <c r="T7" s="96"/>
      <c r="U7" s="103"/>
    </row>
    <row r="8" spans="1:28" x14ac:dyDescent="0.25">
      <c r="A8" s="142" t="s">
        <v>195</v>
      </c>
      <c r="B8" s="142" t="s">
        <v>167</v>
      </c>
      <c r="C8" s="87">
        <f>SUM(D8:F8)</f>
        <v>23.5</v>
      </c>
      <c r="D8" s="165">
        <v>8</v>
      </c>
      <c r="E8" s="165">
        <v>0</v>
      </c>
      <c r="F8" s="165">
        <v>15.5</v>
      </c>
      <c r="G8" s="87">
        <f>SUM(H8:I8)</f>
        <v>23.5</v>
      </c>
      <c r="H8" s="88">
        <f>SUM(J9:J14)</f>
        <v>8</v>
      </c>
      <c r="I8" s="166">
        <f>SUM(K9:K14)</f>
        <v>15.5</v>
      </c>
      <c r="J8" s="115"/>
      <c r="K8" s="116"/>
      <c r="L8" s="117"/>
      <c r="M8" s="118"/>
      <c r="N8" s="116"/>
      <c r="O8" s="119"/>
      <c r="P8" s="119"/>
      <c r="Q8" s="119"/>
      <c r="R8" s="119"/>
      <c r="S8" s="119"/>
      <c r="T8" s="119"/>
      <c r="U8" s="120"/>
      <c r="X8" s="172" t="s">
        <v>238</v>
      </c>
      <c r="Y8" s="173">
        <v>43193</v>
      </c>
    </row>
    <row r="9" spans="1:28" x14ac:dyDescent="0.25">
      <c r="A9" s="94" t="s">
        <v>12</v>
      </c>
      <c r="B9" s="95" t="s">
        <v>8</v>
      </c>
      <c r="C9" s="96"/>
      <c r="D9" s="97"/>
      <c r="E9" s="97"/>
      <c r="F9" s="97"/>
      <c r="G9" s="98">
        <f t="shared" si="0"/>
        <v>3</v>
      </c>
      <c r="H9" s="96"/>
      <c r="I9" s="103"/>
      <c r="J9" s="99">
        <v>1</v>
      </c>
      <c r="K9" s="100">
        <v>2</v>
      </c>
      <c r="L9" s="101" t="s">
        <v>129</v>
      </c>
      <c r="M9" s="121"/>
      <c r="N9" s="96"/>
      <c r="O9" s="96"/>
      <c r="P9" s="96"/>
      <c r="Q9" s="96"/>
      <c r="R9" s="96"/>
      <c r="S9" s="96"/>
      <c r="T9" s="96"/>
      <c r="U9" s="103"/>
      <c r="X9" s="172" t="s">
        <v>239</v>
      </c>
      <c r="Y9" s="173">
        <v>43266</v>
      </c>
    </row>
    <row r="10" spans="1:28" x14ac:dyDescent="0.25">
      <c r="A10" s="94" t="s">
        <v>13</v>
      </c>
      <c r="B10" s="95" t="s">
        <v>104</v>
      </c>
      <c r="C10" s="96"/>
      <c r="D10" s="97"/>
      <c r="E10" s="97"/>
      <c r="F10" s="97"/>
      <c r="G10" s="98">
        <f t="shared" si="0"/>
        <v>7</v>
      </c>
      <c r="H10" s="96"/>
      <c r="I10" s="103"/>
      <c r="J10" s="99">
        <v>3</v>
      </c>
      <c r="K10" s="100">
        <v>4</v>
      </c>
      <c r="L10" s="101" t="s">
        <v>129</v>
      </c>
      <c r="M10" s="121"/>
      <c r="N10" s="96"/>
      <c r="O10" s="96"/>
      <c r="P10" s="96"/>
      <c r="Q10" s="96"/>
      <c r="R10" s="96"/>
      <c r="S10" s="96"/>
      <c r="T10" s="96"/>
      <c r="U10" s="103"/>
    </row>
    <row r="11" spans="1:28" x14ac:dyDescent="0.25">
      <c r="A11" s="94" t="s">
        <v>14</v>
      </c>
      <c r="B11" s="95" t="s">
        <v>65</v>
      </c>
      <c r="C11" s="96"/>
      <c r="D11" s="97"/>
      <c r="E11" s="97"/>
      <c r="F11" s="97"/>
      <c r="G11" s="98">
        <f t="shared" si="0"/>
        <v>3</v>
      </c>
      <c r="H11" s="96"/>
      <c r="I11" s="103"/>
      <c r="J11" s="99">
        <v>1</v>
      </c>
      <c r="K11" s="100">
        <v>2</v>
      </c>
      <c r="L11" s="101" t="s">
        <v>129</v>
      </c>
      <c r="M11" s="121"/>
      <c r="N11" s="96"/>
      <c r="O11" s="96"/>
      <c r="P11" s="96"/>
      <c r="Q11" s="96"/>
      <c r="R11" s="96"/>
      <c r="S11" s="96"/>
      <c r="T11" s="96"/>
      <c r="U11" s="103"/>
      <c r="X11" s="172" t="s">
        <v>136</v>
      </c>
      <c r="Y11" s="174" t="s">
        <v>240</v>
      </c>
    </row>
    <row r="12" spans="1:28" x14ac:dyDescent="0.25">
      <c r="A12" s="94" t="s">
        <v>16</v>
      </c>
      <c r="B12" s="95" t="s">
        <v>15</v>
      </c>
      <c r="C12" s="96"/>
      <c r="D12" s="97"/>
      <c r="E12" s="97"/>
      <c r="F12" s="97"/>
      <c r="G12" s="98">
        <f t="shared" si="0"/>
        <v>3</v>
      </c>
      <c r="H12" s="96"/>
      <c r="I12" s="103"/>
      <c r="J12" s="99">
        <v>1</v>
      </c>
      <c r="K12" s="100">
        <v>2</v>
      </c>
      <c r="L12" s="101" t="s">
        <v>129</v>
      </c>
      <c r="M12" s="121"/>
      <c r="N12" s="96"/>
      <c r="O12" s="96"/>
      <c r="P12" s="96"/>
      <c r="Q12" s="96"/>
      <c r="R12" s="96"/>
      <c r="S12" s="96"/>
      <c r="T12" s="96"/>
      <c r="U12" s="103"/>
    </row>
    <row r="13" spans="1:28" x14ac:dyDescent="0.25">
      <c r="A13" s="94" t="s">
        <v>17</v>
      </c>
      <c r="B13" s="95" t="s">
        <v>70</v>
      </c>
      <c r="C13" s="96"/>
      <c r="D13" s="97"/>
      <c r="E13" s="97"/>
      <c r="F13" s="97"/>
      <c r="G13" s="98">
        <f t="shared" si="0"/>
        <v>6</v>
      </c>
      <c r="H13" s="96"/>
      <c r="I13" s="103"/>
      <c r="J13" s="99">
        <v>2</v>
      </c>
      <c r="K13" s="100">
        <v>4</v>
      </c>
      <c r="L13" s="101" t="s">
        <v>129</v>
      </c>
      <c r="M13" s="121"/>
      <c r="N13" s="96"/>
      <c r="O13" s="96"/>
      <c r="P13" s="96"/>
      <c r="Q13" s="96"/>
      <c r="R13" s="96"/>
      <c r="S13" s="96"/>
      <c r="T13" s="96"/>
      <c r="U13" s="103"/>
    </row>
    <row r="14" spans="1:28" ht="15.75" thickBot="1" x14ac:dyDescent="0.3">
      <c r="A14" s="108" t="s">
        <v>40</v>
      </c>
      <c r="B14" s="109" t="s">
        <v>31</v>
      </c>
      <c r="C14" s="110"/>
      <c r="D14" s="111"/>
      <c r="E14" s="111"/>
      <c r="F14" s="111"/>
      <c r="G14" s="167">
        <f t="shared" si="0"/>
        <v>1.5</v>
      </c>
      <c r="H14" s="110"/>
      <c r="I14" s="114"/>
      <c r="J14" s="99">
        <v>0</v>
      </c>
      <c r="K14" s="100">
        <v>1.5</v>
      </c>
      <c r="L14" s="101" t="s">
        <v>129</v>
      </c>
      <c r="M14" s="121"/>
      <c r="N14" s="96"/>
      <c r="O14" s="96"/>
      <c r="P14" s="96"/>
      <c r="Q14" s="96"/>
      <c r="R14" s="96"/>
      <c r="S14" s="96"/>
      <c r="T14" s="96"/>
      <c r="U14" s="103"/>
    </row>
    <row r="15" spans="1:28" x14ac:dyDescent="0.25">
      <c r="A15" s="142" t="s">
        <v>168</v>
      </c>
      <c r="B15" s="142" t="s">
        <v>169</v>
      </c>
      <c r="C15" s="87">
        <f>SUM(D15:F15)</f>
        <v>54.5</v>
      </c>
      <c r="D15" s="165">
        <v>20</v>
      </c>
      <c r="E15" s="165">
        <v>0</v>
      </c>
      <c r="F15" s="165">
        <v>34.5</v>
      </c>
      <c r="G15" s="87">
        <f>SUM(H15:I15)</f>
        <v>54.5</v>
      </c>
      <c r="H15" s="88">
        <f>SUM(J16:J19)</f>
        <v>20</v>
      </c>
      <c r="I15" s="88">
        <f>SUM(K16:K19)</f>
        <v>34.5</v>
      </c>
      <c r="J15" s="89"/>
      <c r="K15" s="90"/>
      <c r="L15" s="91"/>
      <c r="M15" s="122"/>
      <c r="N15" s="90"/>
      <c r="O15" s="92"/>
      <c r="P15" s="92"/>
      <c r="Q15" s="92"/>
      <c r="R15" s="92"/>
      <c r="S15" s="92"/>
      <c r="T15" s="92"/>
      <c r="U15" s="93"/>
    </row>
    <row r="16" spans="1:28" x14ac:dyDescent="0.25">
      <c r="A16" s="94" t="s">
        <v>66</v>
      </c>
      <c r="B16" s="95" t="s">
        <v>62</v>
      </c>
      <c r="C16" s="96"/>
      <c r="D16" s="97"/>
      <c r="E16" s="97"/>
      <c r="F16" s="97"/>
      <c r="G16" s="98">
        <f>SUM(J16:K16)</f>
        <v>2</v>
      </c>
      <c r="H16" s="96"/>
      <c r="I16" s="96"/>
      <c r="J16" s="99">
        <v>2</v>
      </c>
      <c r="K16" s="100">
        <v>0</v>
      </c>
      <c r="L16" s="101" t="s">
        <v>4</v>
      </c>
      <c r="M16" s="121"/>
      <c r="N16" s="96"/>
      <c r="O16" s="96"/>
      <c r="P16" s="96"/>
      <c r="Q16" s="96"/>
      <c r="R16" s="96"/>
      <c r="S16" s="96"/>
      <c r="T16" s="96"/>
      <c r="U16" s="103"/>
    </row>
    <row r="17" spans="1:21" x14ac:dyDescent="0.25">
      <c r="A17" s="94" t="s">
        <v>19</v>
      </c>
      <c r="B17" s="95" t="s">
        <v>69</v>
      </c>
      <c r="C17" s="96"/>
      <c r="D17" s="97"/>
      <c r="E17" s="97"/>
      <c r="F17" s="97"/>
      <c r="G17" s="98">
        <f>SUM(J17:K17)</f>
        <v>12.5</v>
      </c>
      <c r="H17" s="96"/>
      <c r="I17" s="96"/>
      <c r="J17" s="99">
        <v>7</v>
      </c>
      <c r="K17" s="100">
        <v>5.5</v>
      </c>
      <c r="L17" s="101" t="s">
        <v>129</v>
      </c>
      <c r="M17" s="121"/>
      <c r="N17" s="96"/>
      <c r="O17" s="96"/>
      <c r="P17" s="96"/>
      <c r="Q17" s="96"/>
      <c r="R17" s="96"/>
      <c r="S17" s="96"/>
      <c r="T17" s="96"/>
      <c r="U17" s="103"/>
    </row>
    <row r="18" spans="1:21" x14ac:dyDescent="0.25">
      <c r="A18" s="94" t="s">
        <v>20</v>
      </c>
      <c r="B18" s="95" t="s">
        <v>105</v>
      </c>
      <c r="C18" s="96"/>
      <c r="D18" s="97"/>
      <c r="E18" s="97"/>
      <c r="F18" s="97"/>
      <c r="G18" s="98">
        <f>SUM(J18:K18)</f>
        <v>21</v>
      </c>
      <c r="H18" s="96"/>
      <c r="I18" s="96"/>
      <c r="J18" s="99">
        <v>8</v>
      </c>
      <c r="K18" s="100">
        <v>13</v>
      </c>
      <c r="L18" s="101" t="s">
        <v>129</v>
      </c>
      <c r="M18" s="121"/>
      <c r="N18" s="96"/>
      <c r="O18" s="96"/>
      <c r="P18" s="96"/>
      <c r="Q18" s="96"/>
      <c r="R18" s="96"/>
      <c r="S18" s="96"/>
      <c r="T18" s="96"/>
      <c r="U18" s="103"/>
    </row>
    <row r="19" spans="1:21" ht="15.75" thickBot="1" x14ac:dyDescent="0.3">
      <c r="A19" s="94" t="s">
        <v>63</v>
      </c>
      <c r="B19" s="95" t="s">
        <v>137</v>
      </c>
      <c r="C19" s="96"/>
      <c r="D19" s="97"/>
      <c r="E19" s="97"/>
      <c r="F19" s="97"/>
      <c r="G19" s="98">
        <f>SUM(J19:K19)</f>
        <v>19</v>
      </c>
      <c r="H19" s="96"/>
      <c r="I19" s="96"/>
      <c r="J19" s="99">
        <v>3</v>
      </c>
      <c r="K19" s="100">
        <v>16</v>
      </c>
      <c r="L19" s="101" t="s">
        <v>129</v>
      </c>
      <c r="M19" s="121"/>
      <c r="N19" s="96"/>
      <c r="O19" s="96"/>
      <c r="P19" s="96"/>
      <c r="Q19" s="96"/>
      <c r="R19" s="96"/>
      <c r="S19" s="96"/>
      <c r="T19" s="96"/>
      <c r="U19" s="103"/>
    </row>
    <row r="20" spans="1:21" x14ac:dyDescent="0.25">
      <c r="A20" s="142" t="s">
        <v>170</v>
      </c>
      <c r="B20" s="142" t="s">
        <v>171</v>
      </c>
      <c r="C20" s="87">
        <f>SUM(D20:F20)</f>
        <v>4.5</v>
      </c>
      <c r="D20" s="165">
        <v>4.5</v>
      </c>
      <c r="E20" s="165">
        <v>0</v>
      </c>
      <c r="F20" s="165">
        <v>0</v>
      </c>
      <c r="G20" s="87">
        <f>SUM(H20:I20)</f>
        <v>4.5</v>
      </c>
      <c r="H20" s="88">
        <f>SUM(J21:J22)</f>
        <v>4.5</v>
      </c>
      <c r="I20" s="88">
        <f>SUM(K21:K22)</f>
        <v>0</v>
      </c>
      <c r="J20" s="89"/>
      <c r="K20" s="90"/>
      <c r="L20" s="91"/>
      <c r="M20" s="122"/>
      <c r="N20" s="90"/>
      <c r="O20" s="92"/>
      <c r="P20" s="92"/>
      <c r="Q20" s="92"/>
      <c r="R20" s="92"/>
      <c r="S20" s="92"/>
      <c r="T20" s="92"/>
      <c r="U20" s="93"/>
    </row>
    <row r="21" spans="1:21" x14ac:dyDescent="0.25">
      <c r="A21" s="94" t="s">
        <v>27</v>
      </c>
      <c r="B21" s="95" t="s">
        <v>28</v>
      </c>
      <c r="C21" s="96"/>
      <c r="D21" s="97"/>
      <c r="E21" s="97"/>
      <c r="F21" s="97"/>
      <c r="G21" s="98">
        <f>SUM(J21:K21)</f>
        <v>3</v>
      </c>
      <c r="H21" s="96"/>
      <c r="I21" s="96"/>
      <c r="J21" s="99">
        <v>3</v>
      </c>
      <c r="K21" s="100">
        <v>0</v>
      </c>
      <c r="L21" s="101" t="s">
        <v>4</v>
      </c>
      <c r="M21" s="121"/>
      <c r="N21" s="96"/>
      <c r="O21" s="96"/>
      <c r="P21" s="96"/>
      <c r="Q21" s="96"/>
      <c r="R21" s="96"/>
      <c r="S21" s="96"/>
      <c r="T21" s="96"/>
      <c r="U21" s="103"/>
    </row>
    <row r="22" spans="1:21" ht="15.75" thickBot="1" x14ac:dyDescent="0.3">
      <c r="A22" s="94" t="s">
        <v>59</v>
      </c>
      <c r="B22" s="95" t="s">
        <v>60</v>
      </c>
      <c r="C22" s="96"/>
      <c r="D22" s="97"/>
      <c r="E22" s="97"/>
      <c r="F22" s="97"/>
      <c r="G22" s="98">
        <f>SUM(J22:K22)</f>
        <v>1.5</v>
      </c>
      <c r="H22" s="96"/>
      <c r="I22" s="96"/>
      <c r="J22" s="99">
        <v>1.5</v>
      </c>
      <c r="K22" s="100">
        <v>0</v>
      </c>
      <c r="L22" s="101" t="s">
        <v>4</v>
      </c>
      <c r="M22" s="121"/>
      <c r="N22" s="96"/>
      <c r="O22" s="96"/>
      <c r="P22" s="96"/>
      <c r="Q22" s="96"/>
      <c r="R22" s="96"/>
      <c r="S22" s="96"/>
      <c r="T22" s="96"/>
      <c r="U22" s="103"/>
    </row>
    <row r="23" spans="1:21" x14ac:dyDescent="0.25">
      <c r="A23" s="142" t="s">
        <v>172</v>
      </c>
      <c r="B23" s="142" t="s">
        <v>158</v>
      </c>
      <c r="C23" s="87">
        <f>SUM(D23:F23)</f>
        <v>74.5</v>
      </c>
      <c r="D23" s="165">
        <v>19</v>
      </c>
      <c r="E23" s="165">
        <v>0</v>
      </c>
      <c r="F23" s="165">
        <v>55.5</v>
      </c>
      <c r="G23" s="87">
        <f>SUM(H23:I23)</f>
        <v>74.5</v>
      </c>
      <c r="H23" s="88">
        <f>SUM(J24:J26)</f>
        <v>19</v>
      </c>
      <c r="I23" s="88">
        <f>SUM(K24:K26)</f>
        <v>55.5</v>
      </c>
      <c r="J23" s="89"/>
      <c r="K23" s="90"/>
      <c r="L23" s="91"/>
      <c r="M23" s="122"/>
      <c r="N23" s="90"/>
      <c r="O23" s="92"/>
      <c r="P23" s="92"/>
      <c r="Q23" s="92"/>
      <c r="R23" s="92"/>
      <c r="S23" s="92"/>
      <c r="T23" s="92"/>
      <c r="U23" s="93"/>
    </row>
    <row r="24" spans="1:21" x14ac:dyDescent="0.25">
      <c r="A24" s="94" t="s">
        <v>18</v>
      </c>
      <c r="B24" s="95" t="s">
        <v>138</v>
      </c>
      <c r="C24" s="96"/>
      <c r="D24" s="97"/>
      <c r="E24" s="97"/>
      <c r="F24" s="97"/>
      <c r="G24" s="98">
        <f>SUM(J24:K24)</f>
        <v>57</v>
      </c>
      <c r="H24" s="96"/>
      <c r="I24" s="96"/>
      <c r="J24" s="99">
        <v>18</v>
      </c>
      <c r="K24" s="100">
        <v>39</v>
      </c>
      <c r="L24" s="101" t="s">
        <v>4</v>
      </c>
      <c r="M24" s="121"/>
      <c r="N24" s="96"/>
      <c r="O24" s="96"/>
      <c r="P24" s="96"/>
      <c r="Q24" s="96"/>
      <c r="R24" s="96"/>
      <c r="S24" s="96"/>
      <c r="T24" s="96"/>
      <c r="U24" s="103"/>
    </row>
    <row r="25" spans="1:21" s="150" customFormat="1" x14ac:dyDescent="0.25">
      <c r="A25" s="94" t="s">
        <v>25</v>
      </c>
      <c r="B25" s="95" t="s">
        <v>226</v>
      </c>
      <c r="C25" s="96"/>
      <c r="D25" s="97"/>
      <c r="E25" s="97"/>
      <c r="F25" s="97"/>
      <c r="G25" s="98">
        <f>SUM(J25:K25)</f>
        <v>16</v>
      </c>
      <c r="H25" s="96"/>
      <c r="I25" s="96"/>
      <c r="J25" s="99">
        <v>0</v>
      </c>
      <c r="K25" s="100">
        <v>16</v>
      </c>
      <c r="L25" s="101"/>
      <c r="M25" s="121"/>
      <c r="N25" s="96"/>
      <c r="O25" s="96"/>
      <c r="P25" s="96"/>
      <c r="Q25" s="96"/>
      <c r="R25" s="96"/>
      <c r="S25" s="96"/>
      <c r="T25" s="96"/>
      <c r="U25" s="103"/>
    </row>
    <row r="26" spans="1:21" s="150" customFormat="1" ht="15.75" thickBot="1" x14ac:dyDescent="0.3">
      <c r="A26" s="94" t="s">
        <v>225</v>
      </c>
      <c r="B26" s="95" t="s">
        <v>49</v>
      </c>
      <c r="C26" s="96"/>
      <c r="D26" s="97"/>
      <c r="E26" s="97"/>
      <c r="F26" s="97"/>
      <c r="G26" s="98">
        <f>SUM(J26:K26)</f>
        <v>1.5</v>
      </c>
      <c r="H26" s="96"/>
      <c r="I26" s="96"/>
      <c r="J26" s="99">
        <v>1</v>
      </c>
      <c r="K26" s="100">
        <v>0.5</v>
      </c>
      <c r="L26" s="101" t="s">
        <v>4</v>
      </c>
      <c r="M26" s="121"/>
      <c r="N26" s="96"/>
      <c r="O26" s="96"/>
      <c r="P26" s="96"/>
      <c r="Q26" s="96"/>
      <c r="R26" s="96"/>
      <c r="S26" s="96"/>
      <c r="T26" s="96"/>
      <c r="U26" s="103"/>
    </row>
    <row r="27" spans="1:21" x14ac:dyDescent="0.25">
      <c r="A27" s="142" t="s">
        <v>173</v>
      </c>
      <c r="B27" s="142" t="s">
        <v>174</v>
      </c>
      <c r="C27" s="87">
        <f>SUM(D27:F27)</f>
        <v>9</v>
      </c>
      <c r="D27" s="165">
        <v>0</v>
      </c>
      <c r="E27" s="165">
        <v>0</v>
      </c>
      <c r="F27" s="165">
        <v>9</v>
      </c>
      <c r="G27" s="87">
        <f>SUM(H27:I27)</f>
        <v>9</v>
      </c>
      <c r="H27" s="88">
        <f>SUM(J28:J28)</f>
        <v>0</v>
      </c>
      <c r="I27" s="88">
        <f>SUM(K28:K28)</f>
        <v>9</v>
      </c>
      <c r="J27" s="89"/>
      <c r="K27" s="90"/>
      <c r="L27" s="91"/>
      <c r="M27" s="122"/>
      <c r="N27" s="90"/>
      <c r="O27" s="92"/>
      <c r="P27" s="92"/>
      <c r="Q27" s="92"/>
      <c r="R27" s="92"/>
      <c r="S27" s="92"/>
      <c r="T27" s="92"/>
      <c r="U27" s="93"/>
    </row>
    <row r="28" spans="1:21" ht="15.75" thickBot="1" x14ac:dyDescent="0.3">
      <c r="A28" s="108" t="s">
        <v>139</v>
      </c>
      <c r="B28" s="109" t="s">
        <v>78</v>
      </c>
      <c r="C28" s="110"/>
      <c r="D28" s="111"/>
      <c r="E28" s="111"/>
      <c r="F28" s="111"/>
      <c r="G28" s="98">
        <f>SUM(J28:K28)</f>
        <v>9</v>
      </c>
      <c r="H28" s="110"/>
      <c r="I28" s="110"/>
      <c r="J28" s="112">
        <v>0</v>
      </c>
      <c r="K28" s="113">
        <v>9</v>
      </c>
      <c r="L28" s="101" t="s">
        <v>129</v>
      </c>
      <c r="M28" s="123"/>
      <c r="N28" s="110"/>
      <c r="O28" s="110"/>
      <c r="P28" s="110"/>
      <c r="Q28" s="110"/>
      <c r="R28" s="110"/>
      <c r="S28" s="110"/>
      <c r="T28" s="110"/>
      <c r="U28" s="114"/>
    </row>
    <row r="29" spans="1:21" x14ac:dyDescent="0.25">
      <c r="A29" s="142" t="s">
        <v>175</v>
      </c>
      <c r="B29" s="142" t="s">
        <v>106</v>
      </c>
      <c r="C29" s="87">
        <f>SUM(D29:F29)</f>
        <v>38</v>
      </c>
      <c r="D29" s="165">
        <v>13</v>
      </c>
      <c r="E29" s="165">
        <v>0</v>
      </c>
      <c r="F29" s="165">
        <v>25</v>
      </c>
      <c r="G29" s="87">
        <f>SUM(H29:I29)</f>
        <v>38</v>
      </c>
      <c r="H29" s="88">
        <f>SUM(J30:J31)</f>
        <v>13</v>
      </c>
      <c r="I29" s="88">
        <f>SUM(K30:K31)</f>
        <v>25</v>
      </c>
      <c r="J29" s="89"/>
      <c r="K29" s="90"/>
      <c r="L29" s="91"/>
      <c r="M29" s="122"/>
      <c r="N29" s="90"/>
      <c r="O29" s="92"/>
      <c r="P29" s="92"/>
      <c r="Q29" s="92"/>
      <c r="R29" s="92"/>
      <c r="S29" s="92"/>
      <c r="T29" s="92"/>
      <c r="U29" s="93"/>
    </row>
    <row r="30" spans="1:21" x14ac:dyDescent="0.25">
      <c r="A30" s="94" t="s">
        <v>30</v>
      </c>
      <c r="B30" s="95" t="s">
        <v>140</v>
      </c>
      <c r="C30" s="96"/>
      <c r="D30" s="97"/>
      <c r="E30" s="97"/>
      <c r="F30" s="97"/>
      <c r="G30" s="98">
        <f>SUM(J30:K30)</f>
        <v>14</v>
      </c>
      <c r="H30" s="96"/>
      <c r="I30" s="96"/>
      <c r="J30" s="99">
        <v>7</v>
      </c>
      <c r="K30" s="100">
        <v>7</v>
      </c>
      <c r="L30" s="101" t="s">
        <v>129</v>
      </c>
      <c r="M30" s="121"/>
      <c r="N30" s="96"/>
      <c r="O30" s="96"/>
      <c r="P30" s="96"/>
      <c r="Q30" s="96"/>
      <c r="R30" s="96"/>
      <c r="S30" s="96"/>
      <c r="T30" s="96"/>
      <c r="U30" s="103"/>
    </row>
    <row r="31" spans="1:21" ht="15.75" thickBot="1" x14ac:dyDescent="0.3">
      <c r="A31" s="94" t="s">
        <v>64</v>
      </c>
      <c r="B31" s="95" t="s">
        <v>106</v>
      </c>
      <c r="C31" s="96"/>
      <c r="D31" s="97"/>
      <c r="E31" s="97"/>
      <c r="F31" s="97"/>
      <c r="G31" s="98">
        <f>SUM(J31:K31)</f>
        <v>24</v>
      </c>
      <c r="H31" s="96"/>
      <c r="I31" s="96"/>
      <c r="J31" s="99">
        <v>6</v>
      </c>
      <c r="K31" s="100">
        <v>18</v>
      </c>
      <c r="L31" s="101" t="s">
        <v>129</v>
      </c>
      <c r="M31" s="121"/>
      <c r="N31" s="96"/>
      <c r="O31" s="96"/>
      <c r="P31" s="96"/>
      <c r="Q31" s="96"/>
      <c r="R31" s="96"/>
      <c r="S31" s="96"/>
      <c r="T31" s="96"/>
      <c r="U31" s="103"/>
    </row>
    <row r="32" spans="1:21" x14ac:dyDescent="0.25">
      <c r="A32" s="142" t="s">
        <v>194</v>
      </c>
      <c r="B32" s="142" t="s">
        <v>176</v>
      </c>
      <c r="C32" s="87">
        <f>SUM(D32:F32)</f>
        <v>49</v>
      </c>
      <c r="D32" s="165">
        <v>8</v>
      </c>
      <c r="E32" s="165">
        <v>0</v>
      </c>
      <c r="F32" s="165">
        <v>41</v>
      </c>
      <c r="G32" s="87">
        <f>SUM(H32:I32)</f>
        <v>49</v>
      </c>
      <c r="H32" s="88">
        <f>SUM(J33:J38)</f>
        <v>8</v>
      </c>
      <c r="I32" s="88">
        <f>SUM(K33:K38)</f>
        <v>41</v>
      </c>
      <c r="J32" s="89"/>
      <c r="K32" s="90"/>
      <c r="L32" s="91"/>
      <c r="M32" s="122"/>
      <c r="N32" s="90"/>
      <c r="O32" s="92"/>
      <c r="P32" s="92"/>
      <c r="Q32" s="92"/>
      <c r="R32" s="92"/>
      <c r="S32" s="92"/>
      <c r="T32" s="92"/>
      <c r="U32" s="93"/>
    </row>
    <row r="33" spans="1:21" x14ac:dyDescent="0.25">
      <c r="A33" s="94" t="s">
        <v>32</v>
      </c>
      <c r="B33" s="95" t="s">
        <v>141</v>
      </c>
      <c r="C33" s="96"/>
      <c r="D33" s="97"/>
      <c r="E33" s="97"/>
      <c r="F33" s="97"/>
      <c r="G33" s="98">
        <f t="shared" ref="G33:G38" si="2">SUM(J33:K33)</f>
        <v>3</v>
      </c>
      <c r="H33" s="96"/>
      <c r="I33" s="96"/>
      <c r="J33" s="99">
        <v>1.5</v>
      </c>
      <c r="K33" s="100">
        <v>1.5</v>
      </c>
      <c r="L33" s="101" t="s">
        <v>129</v>
      </c>
      <c r="M33" s="121"/>
      <c r="N33" s="96"/>
      <c r="O33" s="96"/>
      <c r="P33" s="96"/>
      <c r="Q33" s="96"/>
      <c r="R33" s="96"/>
      <c r="S33" s="96"/>
      <c r="T33" s="96"/>
      <c r="U33" s="103"/>
    </row>
    <row r="34" spans="1:21" x14ac:dyDescent="0.25">
      <c r="A34" s="94" t="s">
        <v>33</v>
      </c>
      <c r="B34" s="95" t="s">
        <v>142</v>
      </c>
      <c r="C34" s="96"/>
      <c r="D34" s="97"/>
      <c r="E34" s="97"/>
      <c r="F34" s="97"/>
      <c r="G34" s="98">
        <f t="shared" si="2"/>
        <v>5</v>
      </c>
      <c r="H34" s="96"/>
      <c r="I34" s="96"/>
      <c r="J34" s="99">
        <v>2</v>
      </c>
      <c r="K34" s="100">
        <v>3</v>
      </c>
      <c r="L34" s="101" t="s">
        <v>129</v>
      </c>
      <c r="M34" s="121"/>
      <c r="N34" s="96"/>
      <c r="O34" s="96"/>
      <c r="P34" s="96"/>
      <c r="Q34" s="96"/>
      <c r="R34" s="96"/>
      <c r="S34" s="96"/>
      <c r="T34" s="96"/>
      <c r="U34" s="103"/>
    </row>
    <row r="35" spans="1:21" x14ac:dyDescent="0.25">
      <c r="A35" s="94" t="s">
        <v>34</v>
      </c>
      <c r="B35" s="95" t="s">
        <v>56</v>
      </c>
      <c r="C35" s="96"/>
      <c r="D35" s="97"/>
      <c r="E35" s="97"/>
      <c r="F35" s="97"/>
      <c r="G35" s="98">
        <f t="shared" si="2"/>
        <v>3</v>
      </c>
      <c r="H35" s="96"/>
      <c r="I35" s="96"/>
      <c r="J35" s="99">
        <v>1</v>
      </c>
      <c r="K35" s="100">
        <v>2</v>
      </c>
      <c r="L35" s="101" t="s">
        <v>129</v>
      </c>
      <c r="M35" s="121"/>
      <c r="N35" s="96"/>
      <c r="O35" s="96"/>
      <c r="P35" s="96"/>
      <c r="Q35" s="96"/>
      <c r="R35" s="96"/>
      <c r="S35" s="96"/>
      <c r="T35" s="96"/>
      <c r="U35" s="103"/>
    </row>
    <row r="36" spans="1:21" x14ac:dyDescent="0.25">
      <c r="A36" s="94" t="s">
        <v>35</v>
      </c>
      <c r="B36" s="95" t="s">
        <v>107</v>
      </c>
      <c r="C36" s="96"/>
      <c r="D36" s="97"/>
      <c r="E36" s="97"/>
      <c r="F36" s="97"/>
      <c r="G36" s="98">
        <f t="shared" si="2"/>
        <v>12</v>
      </c>
      <c r="H36" s="96"/>
      <c r="I36" s="96"/>
      <c r="J36" s="99">
        <v>3</v>
      </c>
      <c r="K36" s="100">
        <v>9</v>
      </c>
      <c r="L36" s="101" t="s">
        <v>129</v>
      </c>
      <c r="M36" s="121"/>
      <c r="N36" s="96"/>
      <c r="O36" s="96"/>
      <c r="P36" s="96"/>
      <c r="Q36" s="96"/>
      <c r="R36" s="96"/>
      <c r="S36" s="96"/>
      <c r="T36" s="96"/>
      <c r="U36" s="103"/>
    </row>
    <row r="37" spans="1:21" x14ac:dyDescent="0.25">
      <c r="A37" s="94" t="s">
        <v>36</v>
      </c>
      <c r="B37" s="95" t="s">
        <v>108</v>
      </c>
      <c r="C37" s="96"/>
      <c r="D37" s="97"/>
      <c r="E37" s="97"/>
      <c r="F37" s="97"/>
      <c r="G37" s="98">
        <f t="shared" si="2"/>
        <v>7</v>
      </c>
      <c r="H37" s="96"/>
      <c r="I37" s="96"/>
      <c r="J37" s="99">
        <v>0.5</v>
      </c>
      <c r="K37" s="100">
        <v>6.5</v>
      </c>
      <c r="L37" s="101" t="s">
        <v>129</v>
      </c>
      <c r="M37" s="121"/>
      <c r="N37" s="96"/>
      <c r="O37" s="96"/>
      <c r="P37" s="96"/>
      <c r="Q37" s="96"/>
      <c r="R37" s="96"/>
      <c r="S37" s="96"/>
      <c r="T37" s="96"/>
      <c r="U37" s="103"/>
    </row>
    <row r="38" spans="1:21" ht="15.75" thickBot="1" x14ac:dyDescent="0.3">
      <c r="A38" s="108" t="s">
        <v>22</v>
      </c>
      <c r="B38" s="109" t="s">
        <v>143</v>
      </c>
      <c r="C38" s="110"/>
      <c r="D38" s="111"/>
      <c r="E38" s="111"/>
      <c r="F38" s="111"/>
      <c r="G38" s="98">
        <f t="shared" si="2"/>
        <v>19</v>
      </c>
      <c r="H38" s="110"/>
      <c r="I38" s="110"/>
      <c r="J38" s="112">
        <v>0</v>
      </c>
      <c r="K38" s="113">
        <v>19</v>
      </c>
      <c r="L38" s="101" t="s">
        <v>129</v>
      </c>
      <c r="M38" s="123"/>
      <c r="N38" s="110"/>
      <c r="O38" s="110"/>
      <c r="P38" s="110"/>
      <c r="Q38" s="110"/>
      <c r="R38" s="110"/>
      <c r="S38" s="110"/>
      <c r="T38" s="110"/>
      <c r="U38" s="114"/>
    </row>
    <row r="39" spans="1:21" x14ac:dyDescent="0.25">
      <c r="A39" s="142" t="s">
        <v>177</v>
      </c>
      <c r="B39" s="142" t="s">
        <v>178</v>
      </c>
      <c r="C39" s="87">
        <f>SUM(D39:F39)</f>
        <v>17.5</v>
      </c>
      <c r="D39" s="165">
        <v>12.5</v>
      </c>
      <c r="E39" s="165">
        <v>0</v>
      </c>
      <c r="F39" s="165">
        <v>5</v>
      </c>
      <c r="G39" s="87">
        <f>SUM(H39:I39)</f>
        <v>17.5</v>
      </c>
      <c r="H39" s="88">
        <f>SUM(J40:J44)</f>
        <v>12.5</v>
      </c>
      <c r="I39" s="88">
        <f>SUM(K40:K44)</f>
        <v>5</v>
      </c>
      <c r="J39" s="89"/>
      <c r="K39" s="90"/>
      <c r="L39" s="91"/>
      <c r="M39" s="122"/>
      <c r="N39" s="90"/>
      <c r="O39" s="92"/>
      <c r="P39" s="92"/>
      <c r="Q39" s="92"/>
      <c r="R39" s="92"/>
      <c r="S39" s="92"/>
      <c r="T39" s="92"/>
      <c r="U39" s="93"/>
    </row>
    <row r="40" spans="1:21" x14ac:dyDescent="0.25">
      <c r="A40" s="94" t="s">
        <v>38</v>
      </c>
      <c r="B40" s="134" t="s">
        <v>6</v>
      </c>
      <c r="C40" s="96"/>
      <c r="D40" s="96"/>
      <c r="E40" s="96"/>
      <c r="F40" s="96"/>
      <c r="G40" s="98">
        <f>SUM(J40:K40)</f>
        <v>1.5</v>
      </c>
      <c r="H40" s="96"/>
      <c r="I40" s="96"/>
      <c r="J40" s="100">
        <v>1.5</v>
      </c>
      <c r="K40" s="100">
        <v>0</v>
      </c>
      <c r="L40" s="135" t="s">
        <v>4</v>
      </c>
      <c r="M40" s="96"/>
      <c r="N40" s="96"/>
      <c r="O40" s="96"/>
      <c r="P40" s="96"/>
      <c r="Q40" s="96"/>
      <c r="R40" s="96"/>
      <c r="S40" s="96"/>
      <c r="T40" s="96"/>
      <c r="U40" s="103"/>
    </row>
    <row r="41" spans="1:21" x14ac:dyDescent="0.25">
      <c r="A41" s="94" t="s">
        <v>39</v>
      </c>
      <c r="B41" s="134" t="s">
        <v>145</v>
      </c>
      <c r="C41" s="96"/>
      <c r="D41" s="96"/>
      <c r="E41" s="96"/>
      <c r="F41" s="96"/>
      <c r="G41" s="98">
        <f>SUM(J41:K41)</f>
        <v>3</v>
      </c>
      <c r="H41" s="96"/>
      <c r="I41" s="96"/>
      <c r="J41" s="100">
        <v>3</v>
      </c>
      <c r="K41" s="100">
        <v>0</v>
      </c>
      <c r="L41" s="135" t="s">
        <v>4</v>
      </c>
      <c r="M41" s="96"/>
      <c r="N41" s="96"/>
      <c r="O41" s="96"/>
      <c r="P41" s="96"/>
      <c r="Q41" s="96"/>
      <c r="R41" s="96"/>
      <c r="S41" s="96"/>
      <c r="T41" s="96"/>
      <c r="U41" s="103"/>
    </row>
    <row r="42" spans="1:21" x14ac:dyDescent="0.25">
      <c r="A42" s="94" t="s">
        <v>23</v>
      </c>
      <c r="B42" s="95" t="s">
        <v>144</v>
      </c>
      <c r="C42" s="96"/>
      <c r="D42" s="97"/>
      <c r="E42" s="97"/>
      <c r="F42" s="97"/>
      <c r="G42" s="98">
        <f>SUM(J42:K42)</f>
        <v>7.5</v>
      </c>
      <c r="H42" s="96"/>
      <c r="I42" s="96"/>
      <c r="J42" s="99">
        <v>2.5</v>
      </c>
      <c r="K42" s="100">
        <v>5</v>
      </c>
      <c r="L42" s="101" t="s">
        <v>4</v>
      </c>
      <c r="M42" s="121"/>
      <c r="N42" s="96"/>
      <c r="O42" s="96"/>
      <c r="P42" s="96"/>
      <c r="Q42" s="96"/>
      <c r="R42" s="96"/>
      <c r="S42" s="96"/>
      <c r="T42" s="96"/>
      <c r="U42" s="103"/>
    </row>
    <row r="43" spans="1:21" x14ac:dyDescent="0.25">
      <c r="A43" s="94" t="s">
        <v>37</v>
      </c>
      <c r="B43" s="134" t="s">
        <v>146</v>
      </c>
      <c r="C43" s="96"/>
      <c r="D43" s="96"/>
      <c r="E43" s="96"/>
      <c r="F43" s="96"/>
      <c r="G43" s="98">
        <f>SUM(J43:K43)</f>
        <v>4</v>
      </c>
      <c r="H43" s="96"/>
      <c r="I43" s="96"/>
      <c r="J43" s="100">
        <v>4</v>
      </c>
      <c r="K43" s="100">
        <v>0</v>
      </c>
      <c r="L43" s="135" t="s">
        <v>4</v>
      </c>
      <c r="M43" s="96"/>
      <c r="N43" s="96"/>
      <c r="O43" s="96"/>
      <c r="P43" s="96"/>
      <c r="Q43" s="96"/>
      <c r="R43" s="96"/>
      <c r="S43" s="96"/>
      <c r="T43" s="96"/>
      <c r="U43" s="103"/>
    </row>
    <row r="44" spans="1:21" ht="15.75" thickBot="1" x14ac:dyDescent="0.3">
      <c r="A44" s="124" t="s">
        <v>24</v>
      </c>
      <c r="B44" s="125" t="s">
        <v>9</v>
      </c>
      <c r="C44" s="126"/>
      <c r="D44" s="127"/>
      <c r="E44" s="127"/>
      <c r="F44" s="127"/>
      <c r="G44" s="98">
        <f>SUM(J44:K44)</f>
        <v>1.5</v>
      </c>
      <c r="H44" s="126"/>
      <c r="I44" s="126"/>
      <c r="J44" s="128">
        <v>1.5</v>
      </c>
      <c r="K44" s="129">
        <v>0</v>
      </c>
      <c r="L44" s="130" t="s">
        <v>4</v>
      </c>
      <c r="M44" s="131"/>
      <c r="N44" s="126"/>
      <c r="O44" s="126"/>
      <c r="P44" s="126"/>
      <c r="Q44" s="126"/>
      <c r="R44" s="126"/>
      <c r="S44" s="126"/>
      <c r="T44" s="126"/>
      <c r="U44" s="132"/>
    </row>
    <row r="45" spans="1:21" x14ac:dyDescent="0.25">
      <c r="A45" s="85" t="s">
        <v>179</v>
      </c>
      <c r="B45" s="142" t="s">
        <v>180</v>
      </c>
      <c r="C45" s="87">
        <f>SUM(D45:F45)</f>
        <v>7.75</v>
      </c>
      <c r="D45" s="88">
        <v>7.75</v>
      </c>
      <c r="E45" s="88">
        <v>0</v>
      </c>
      <c r="F45" s="88">
        <v>0</v>
      </c>
      <c r="G45" s="87">
        <f>SUM(H45:I45)</f>
        <v>7.75</v>
      </c>
      <c r="H45" s="88">
        <f>SUM(J46)</f>
        <v>7.75</v>
      </c>
      <c r="I45" s="88">
        <f>SUM(K46)</f>
        <v>0</v>
      </c>
      <c r="J45" s="90"/>
      <c r="K45" s="90"/>
      <c r="L45" s="133"/>
      <c r="M45" s="90"/>
      <c r="N45" s="90"/>
      <c r="O45" s="92"/>
      <c r="P45" s="92"/>
      <c r="Q45" s="92"/>
      <c r="R45" s="92"/>
      <c r="S45" s="92"/>
      <c r="T45" s="92"/>
      <c r="U45" s="93"/>
    </row>
    <row r="46" spans="1:21" x14ac:dyDescent="0.25">
      <c r="A46" s="124" t="s">
        <v>46</v>
      </c>
      <c r="B46" s="168" t="s">
        <v>147</v>
      </c>
      <c r="C46" s="126"/>
      <c r="D46" s="126"/>
      <c r="E46" s="126"/>
      <c r="F46" s="126"/>
      <c r="G46" s="169">
        <f>SUM(J46:K46)</f>
        <v>7.75</v>
      </c>
      <c r="H46" s="126"/>
      <c r="I46" s="126"/>
      <c r="J46" s="129">
        <v>7.75</v>
      </c>
      <c r="K46" s="129">
        <v>0</v>
      </c>
      <c r="L46" s="170" t="s">
        <v>4</v>
      </c>
      <c r="M46" s="126"/>
      <c r="N46" s="126"/>
      <c r="O46" s="126"/>
      <c r="P46" s="126"/>
      <c r="Q46" s="126"/>
      <c r="R46" s="126"/>
      <c r="S46" s="126"/>
      <c r="T46" s="126"/>
      <c r="U46" s="132"/>
    </row>
    <row r="47" spans="1:21" s="150" customFormat="1" x14ac:dyDescent="0.25">
      <c r="A47" s="94" t="s">
        <v>232</v>
      </c>
      <c r="B47" s="134" t="s">
        <v>229</v>
      </c>
      <c r="C47" s="96"/>
      <c r="D47" s="96"/>
      <c r="E47" s="100">
        <v>68</v>
      </c>
      <c r="F47" s="96"/>
      <c r="G47" s="96">
        <f>E47</f>
        <v>68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7"/>
    </row>
    <row r="48" spans="1:21" s="150" customFormat="1" ht="15.75" thickBot="1" x14ac:dyDescent="0.3">
      <c r="A48" s="124" t="s">
        <v>233</v>
      </c>
      <c r="B48" s="168" t="s">
        <v>228</v>
      </c>
      <c r="C48" s="126"/>
      <c r="D48" s="126"/>
      <c r="E48" s="129">
        <v>2.5</v>
      </c>
      <c r="F48" s="126"/>
      <c r="G48" s="126">
        <f>E48</f>
        <v>2.5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7"/>
    </row>
    <row r="49" spans="1:21" x14ac:dyDescent="0.25">
      <c r="A49" s="85" t="s">
        <v>181</v>
      </c>
      <c r="B49" s="171" t="s">
        <v>182</v>
      </c>
      <c r="C49" s="87">
        <f>SUM(D49:F49)</f>
        <v>43.5</v>
      </c>
      <c r="D49" s="88">
        <v>7</v>
      </c>
      <c r="E49" s="88">
        <v>10.5</v>
      </c>
      <c r="F49" s="88">
        <v>26</v>
      </c>
      <c r="G49" s="87">
        <f>SUM(H49:I49)</f>
        <v>42.5</v>
      </c>
      <c r="H49" s="88">
        <f>SUM(J50:J58)</f>
        <v>11.5</v>
      </c>
      <c r="I49" s="88">
        <f>SUM(K50:K56)</f>
        <v>31</v>
      </c>
      <c r="J49" s="90"/>
      <c r="K49" s="90"/>
      <c r="L49" s="133"/>
      <c r="M49" s="90"/>
      <c r="N49" s="90"/>
      <c r="O49" s="92"/>
      <c r="P49" s="92"/>
      <c r="Q49" s="92"/>
      <c r="R49" s="92"/>
      <c r="S49" s="92"/>
      <c r="T49" s="92"/>
      <c r="U49" s="93"/>
    </row>
    <row r="50" spans="1:21" x14ac:dyDescent="0.25">
      <c r="A50" s="94" t="s">
        <v>183</v>
      </c>
      <c r="B50" s="134" t="s">
        <v>224</v>
      </c>
      <c r="C50" s="96"/>
      <c r="D50" s="96"/>
      <c r="E50" s="96"/>
      <c r="F50" s="96"/>
      <c r="G50" s="137"/>
      <c r="H50" s="96"/>
      <c r="I50" s="96"/>
      <c r="J50" s="137"/>
      <c r="K50" s="100">
        <f>N50*2</f>
        <v>2</v>
      </c>
      <c r="L50" s="137"/>
      <c r="M50" s="138" t="s">
        <v>148</v>
      </c>
      <c r="N50" s="138">
        <v>1</v>
      </c>
      <c r="O50" s="138" t="s">
        <v>149</v>
      </c>
      <c r="P50" s="138" t="s">
        <v>150</v>
      </c>
      <c r="Q50" s="138" t="s">
        <v>151</v>
      </c>
      <c r="R50" s="138"/>
      <c r="S50" s="138"/>
      <c r="T50" s="138"/>
      <c r="U50" s="139"/>
    </row>
    <row r="51" spans="1:21" x14ac:dyDescent="0.25">
      <c r="A51" s="94" t="s">
        <v>231</v>
      </c>
      <c r="B51" s="134" t="s">
        <v>152</v>
      </c>
      <c r="C51" s="96"/>
      <c r="D51" s="96"/>
      <c r="E51" s="96"/>
      <c r="F51" s="96"/>
      <c r="G51" s="137"/>
      <c r="H51" s="96"/>
      <c r="I51" s="96"/>
      <c r="J51" s="137"/>
      <c r="K51" s="100">
        <f>N51*2</f>
        <v>5</v>
      </c>
      <c r="L51" s="137"/>
      <c r="M51" s="138" t="s">
        <v>156</v>
      </c>
      <c r="N51" s="138">
        <v>2.5</v>
      </c>
      <c r="O51" s="138" t="s">
        <v>149</v>
      </c>
      <c r="P51" s="138" t="s">
        <v>161</v>
      </c>
      <c r="Q51" s="138" t="s">
        <v>153</v>
      </c>
      <c r="R51" s="138" t="s">
        <v>149</v>
      </c>
      <c r="S51" s="138" t="s">
        <v>149</v>
      </c>
      <c r="T51" s="138" t="s">
        <v>149</v>
      </c>
      <c r="U51" s="139" t="s">
        <v>48</v>
      </c>
    </row>
    <row r="52" spans="1:21" x14ac:dyDescent="0.25">
      <c r="A52" s="94" t="s">
        <v>44</v>
      </c>
      <c r="B52" s="134" t="s">
        <v>154</v>
      </c>
      <c r="C52" s="96"/>
      <c r="D52" s="96"/>
      <c r="E52" s="96"/>
      <c r="F52" s="96"/>
      <c r="G52" s="137"/>
      <c r="H52" s="96"/>
      <c r="I52" s="96"/>
      <c r="J52" s="137"/>
      <c r="K52" s="100">
        <f>N52*2</f>
        <v>2</v>
      </c>
      <c r="L52" s="137"/>
      <c r="M52" s="138" t="s">
        <v>148</v>
      </c>
      <c r="N52" s="138">
        <v>1</v>
      </c>
      <c r="O52" s="138" t="s">
        <v>149</v>
      </c>
      <c r="P52" s="138" t="s">
        <v>150</v>
      </c>
      <c r="Q52" s="138" t="s">
        <v>153</v>
      </c>
      <c r="R52" s="138" t="s">
        <v>149</v>
      </c>
      <c r="S52" s="138" t="s">
        <v>149</v>
      </c>
      <c r="T52" s="138" t="s">
        <v>149</v>
      </c>
      <c r="U52" s="139" t="s">
        <v>48</v>
      </c>
    </row>
    <row r="53" spans="1:21" x14ac:dyDescent="0.25">
      <c r="A53" s="94" t="s">
        <v>109</v>
      </c>
      <c r="B53" s="134" t="s">
        <v>155</v>
      </c>
      <c r="C53" s="96"/>
      <c r="D53" s="96"/>
      <c r="E53" s="96"/>
      <c r="F53" s="96"/>
      <c r="G53" s="137"/>
      <c r="H53" s="96"/>
      <c r="I53" s="96"/>
      <c r="J53" s="137"/>
      <c r="K53" s="100">
        <f>N53*2</f>
        <v>6</v>
      </c>
      <c r="L53" s="137"/>
      <c r="M53" s="138" t="s">
        <v>156</v>
      </c>
      <c r="N53" s="138">
        <v>3</v>
      </c>
      <c r="O53" s="138" t="s">
        <v>48</v>
      </c>
      <c r="P53" s="138" t="s">
        <v>161</v>
      </c>
      <c r="Q53" s="138" t="s">
        <v>153</v>
      </c>
      <c r="R53" s="138" t="s">
        <v>48</v>
      </c>
      <c r="S53" s="138" t="s">
        <v>48</v>
      </c>
      <c r="T53" s="138" t="s">
        <v>149</v>
      </c>
      <c r="U53" s="139" t="s">
        <v>48</v>
      </c>
    </row>
    <row r="54" spans="1:21" x14ac:dyDescent="0.25">
      <c r="A54" s="94" t="s">
        <v>43</v>
      </c>
      <c r="B54" s="134" t="s">
        <v>157</v>
      </c>
      <c r="C54" s="96"/>
      <c r="D54" s="96"/>
      <c r="E54" s="96"/>
      <c r="F54" s="96"/>
      <c r="G54" s="137"/>
      <c r="H54" s="96"/>
      <c r="I54" s="96"/>
      <c r="J54" s="137"/>
      <c r="K54" s="100">
        <f>N54</f>
        <v>3</v>
      </c>
      <c r="L54" s="137"/>
      <c r="M54" s="100" t="s">
        <v>158</v>
      </c>
      <c r="N54" s="138">
        <v>3</v>
      </c>
      <c r="O54" s="138" t="s">
        <v>149</v>
      </c>
      <c r="P54" s="138" t="s">
        <v>158</v>
      </c>
      <c r="Q54" s="138" t="s">
        <v>153</v>
      </c>
      <c r="R54" s="138" t="s">
        <v>149</v>
      </c>
      <c r="S54" s="138" t="s">
        <v>149</v>
      </c>
      <c r="T54" s="138" t="s">
        <v>149</v>
      </c>
      <c r="U54" s="139" t="s">
        <v>48</v>
      </c>
    </row>
    <row r="55" spans="1:21" x14ac:dyDescent="0.25">
      <c r="A55" s="94" t="s">
        <v>76</v>
      </c>
      <c r="B55" s="134" t="s">
        <v>159</v>
      </c>
      <c r="C55" s="96"/>
      <c r="D55" s="96"/>
      <c r="E55" s="96"/>
      <c r="F55" s="96"/>
      <c r="G55" s="137"/>
      <c r="H55" s="96"/>
      <c r="I55" s="96"/>
      <c r="J55" s="137"/>
      <c r="K55" s="100">
        <f>N55*2</f>
        <v>5</v>
      </c>
      <c r="L55" s="137"/>
      <c r="M55" s="138" t="s">
        <v>160</v>
      </c>
      <c r="N55" s="138">
        <v>2.5</v>
      </c>
      <c r="O55" s="138" t="s">
        <v>48</v>
      </c>
      <c r="P55" s="138" t="s">
        <v>161</v>
      </c>
      <c r="Q55" s="138" t="s">
        <v>153</v>
      </c>
      <c r="R55" s="138" t="s">
        <v>149</v>
      </c>
      <c r="S55" s="138" t="s">
        <v>48</v>
      </c>
      <c r="T55" s="138" t="s">
        <v>48</v>
      </c>
      <c r="U55" s="139" t="s">
        <v>48</v>
      </c>
    </row>
    <row r="56" spans="1:21" x14ac:dyDescent="0.25">
      <c r="A56" s="94" t="s">
        <v>26</v>
      </c>
      <c r="B56" s="134" t="s">
        <v>162</v>
      </c>
      <c r="C56" s="96"/>
      <c r="D56" s="96"/>
      <c r="E56" s="96"/>
      <c r="F56" s="96"/>
      <c r="G56" s="137"/>
      <c r="H56" s="96"/>
      <c r="I56" s="96"/>
      <c r="J56" s="137"/>
      <c r="K56" s="100">
        <f>N56*2</f>
        <v>8</v>
      </c>
      <c r="L56" s="137"/>
      <c r="M56" s="138" t="s">
        <v>160</v>
      </c>
      <c r="N56" s="138">
        <v>4</v>
      </c>
      <c r="O56" s="138" t="s">
        <v>48</v>
      </c>
      <c r="P56" s="138" t="s">
        <v>163</v>
      </c>
      <c r="Q56" s="138" t="s">
        <v>153</v>
      </c>
      <c r="R56" s="138" t="s">
        <v>149</v>
      </c>
      <c r="S56" s="138" t="s">
        <v>48</v>
      </c>
      <c r="T56" s="138" t="s">
        <v>149</v>
      </c>
      <c r="U56" s="139" t="s">
        <v>48</v>
      </c>
    </row>
    <row r="57" spans="1:21" x14ac:dyDescent="0.25">
      <c r="A57" s="94" t="s">
        <v>21</v>
      </c>
      <c r="B57" s="134" t="s">
        <v>235</v>
      </c>
      <c r="C57" s="96"/>
      <c r="D57" s="96"/>
      <c r="E57" s="96"/>
      <c r="F57" s="96"/>
      <c r="G57" s="96"/>
      <c r="H57" s="96"/>
      <c r="I57" s="96"/>
      <c r="J57" s="100">
        <v>5.5</v>
      </c>
      <c r="K57" s="96"/>
      <c r="L57" s="137"/>
      <c r="M57" s="96"/>
      <c r="N57" s="96"/>
      <c r="O57" s="96"/>
      <c r="P57" s="96"/>
      <c r="Q57" s="96"/>
      <c r="R57" s="96"/>
      <c r="S57" s="96"/>
      <c r="T57" s="96"/>
      <c r="U57" s="103"/>
    </row>
    <row r="58" spans="1:21" ht="15.75" thickBot="1" x14ac:dyDescent="0.3">
      <c r="A58" s="108" t="s">
        <v>234</v>
      </c>
      <c r="B58" s="136" t="s">
        <v>236</v>
      </c>
      <c r="C58" s="110"/>
      <c r="D58" s="110"/>
      <c r="E58" s="110"/>
      <c r="F58" s="110"/>
      <c r="G58" s="110"/>
      <c r="H58" s="110"/>
      <c r="I58" s="110"/>
      <c r="J58" s="113">
        <v>6</v>
      </c>
      <c r="K58" s="110"/>
      <c r="L58" s="140"/>
      <c r="M58" s="110"/>
      <c r="N58" s="110"/>
      <c r="O58" s="110"/>
      <c r="P58" s="110"/>
      <c r="Q58" s="110"/>
      <c r="R58" s="110"/>
      <c r="S58" s="110"/>
      <c r="T58" s="110"/>
      <c r="U58" s="114"/>
    </row>
  </sheetData>
  <customSheetViews>
    <customSheetView guid="{B5661B16-BF29-4EF7-8D85-EA31C828A72D}" scale="85" showPageBreaks="1" printArea="1" view="pageBreakPreview">
      <selection activeCell="V15" sqref="V15"/>
      <rowBreaks count="1" manualBreakCount="1">
        <brk id="26" max="16383" man="1"/>
      </rowBreaks>
      <colBreaks count="1" manualBreakCount="1">
        <brk id="23" max="55" man="1"/>
      </colBreaks>
      <pageMargins left="0.7" right="0.7" top="0.75" bottom="0.75" header="0.3" footer="0.3"/>
      <printOptions horizontalCentered="1" verticalCentered="1"/>
      <pageSetup scale="54" orientation="landscape" r:id="rId1"/>
    </customSheetView>
    <customSheetView guid="{CDB50ADF-FE3A-4392-93C1-32D4B8840F9D}" scale="85" showPageBreaks="1" printArea="1" view="pageBreakPreview">
      <selection activeCell="V15" sqref="V15"/>
      <rowBreaks count="1" manualBreakCount="1">
        <brk id="26" max="16383" man="1"/>
      </rowBreaks>
      <colBreaks count="1" manualBreakCount="1">
        <brk id="23" max="55" man="1"/>
      </colBreaks>
      <pageMargins left="0.7" right="0.7" top="0.75" bottom="0.75" header="0.3" footer="0.3"/>
      <printOptions horizontalCentered="1" verticalCentered="1"/>
      <pageSetup scale="54" orientation="landscape" r:id="rId2"/>
    </customSheetView>
  </customSheetViews>
  <mergeCells count="2">
    <mergeCell ref="A1:B1"/>
    <mergeCell ref="X1:AB1"/>
  </mergeCells>
  <conditionalFormatting sqref="G3">
    <cfRule type="cellIs" dxfId="101" priority="109" operator="lessThan">
      <formula>$C3</formula>
    </cfRule>
    <cfRule type="cellIs" dxfId="100" priority="110" operator="greaterThan">
      <formula>$C3</formula>
    </cfRule>
    <cfRule type="cellIs" dxfId="99" priority="111" operator="equal">
      <formula>$C3</formula>
    </cfRule>
  </conditionalFormatting>
  <conditionalFormatting sqref="G8">
    <cfRule type="cellIs" dxfId="98" priority="106" operator="lessThan">
      <formula>$C8</formula>
    </cfRule>
    <cfRule type="cellIs" dxfId="97" priority="107" operator="greaterThan">
      <formula>$C8</formula>
    </cfRule>
    <cfRule type="cellIs" dxfId="96" priority="108" operator="equal">
      <formula>$C8</formula>
    </cfRule>
  </conditionalFormatting>
  <conditionalFormatting sqref="G15">
    <cfRule type="cellIs" dxfId="95" priority="103" operator="lessThan">
      <formula>$C15</formula>
    </cfRule>
    <cfRule type="cellIs" dxfId="94" priority="104" operator="greaterThan">
      <formula>$C15</formula>
    </cfRule>
    <cfRule type="cellIs" dxfId="93" priority="105" operator="equal">
      <formula>$C15</formula>
    </cfRule>
  </conditionalFormatting>
  <conditionalFormatting sqref="G20">
    <cfRule type="cellIs" dxfId="92" priority="100" operator="lessThan">
      <formula>$C20</formula>
    </cfRule>
    <cfRule type="cellIs" dxfId="91" priority="101" operator="greaterThan">
      <formula>$C20</formula>
    </cfRule>
    <cfRule type="cellIs" dxfId="90" priority="102" operator="equal">
      <formula>$C20</formula>
    </cfRule>
  </conditionalFormatting>
  <conditionalFormatting sqref="G23">
    <cfRule type="cellIs" dxfId="89" priority="97" operator="lessThan">
      <formula>$C23</formula>
    </cfRule>
    <cfRule type="cellIs" dxfId="88" priority="98" operator="greaterThan">
      <formula>$C23</formula>
    </cfRule>
    <cfRule type="cellIs" dxfId="87" priority="99" operator="equal">
      <formula>$C23</formula>
    </cfRule>
  </conditionalFormatting>
  <conditionalFormatting sqref="G27">
    <cfRule type="cellIs" dxfId="86" priority="94" operator="lessThan">
      <formula>$C27</formula>
    </cfRule>
    <cfRule type="cellIs" dxfId="85" priority="95" operator="greaterThan">
      <formula>$C27</formula>
    </cfRule>
    <cfRule type="cellIs" dxfId="84" priority="96" operator="equal">
      <formula>$C27</formula>
    </cfRule>
  </conditionalFormatting>
  <conditionalFormatting sqref="G29">
    <cfRule type="cellIs" dxfId="83" priority="91" operator="lessThan">
      <formula>$C29</formula>
    </cfRule>
    <cfRule type="cellIs" dxfId="82" priority="92" operator="greaterThan">
      <formula>$C29</formula>
    </cfRule>
    <cfRule type="cellIs" dxfId="81" priority="93" operator="equal">
      <formula>$C29</formula>
    </cfRule>
  </conditionalFormatting>
  <conditionalFormatting sqref="G32">
    <cfRule type="cellIs" dxfId="80" priority="88" operator="lessThan">
      <formula>$C32</formula>
    </cfRule>
    <cfRule type="cellIs" dxfId="79" priority="89" operator="greaterThan">
      <formula>$C32</formula>
    </cfRule>
    <cfRule type="cellIs" dxfId="78" priority="90" operator="equal">
      <formula>$C32</formula>
    </cfRule>
  </conditionalFormatting>
  <conditionalFormatting sqref="H3">
    <cfRule type="cellIs" dxfId="77" priority="85" operator="lessThan">
      <formula>$D3</formula>
    </cfRule>
    <cfRule type="cellIs" dxfId="76" priority="86" operator="greaterThan">
      <formula>$D3</formula>
    </cfRule>
    <cfRule type="cellIs" dxfId="75" priority="87" operator="equal">
      <formula>$D3</formula>
    </cfRule>
  </conditionalFormatting>
  <conditionalFormatting sqref="I3">
    <cfRule type="cellIs" dxfId="74" priority="82" operator="lessThan">
      <formula>$F3</formula>
    </cfRule>
    <cfRule type="cellIs" dxfId="73" priority="83" operator="greaterThan">
      <formula>$F3</formula>
    </cfRule>
    <cfRule type="cellIs" dxfId="72" priority="84" operator="equal">
      <formula>$F3</formula>
    </cfRule>
  </conditionalFormatting>
  <conditionalFormatting sqref="I32">
    <cfRule type="cellIs" dxfId="71" priority="40" operator="lessThan">
      <formula>$F32</formula>
    </cfRule>
    <cfRule type="cellIs" dxfId="70" priority="41" operator="greaterThan">
      <formula>$F32</formula>
    </cfRule>
    <cfRule type="cellIs" dxfId="69" priority="42" operator="equal">
      <formula>$F32</formula>
    </cfRule>
  </conditionalFormatting>
  <conditionalFormatting sqref="H8">
    <cfRule type="cellIs" dxfId="68" priority="79" operator="lessThan">
      <formula>$D8</formula>
    </cfRule>
    <cfRule type="cellIs" dxfId="67" priority="80" operator="greaterThan">
      <formula>$D8</formula>
    </cfRule>
    <cfRule type="cellIs" dxfId="66" priority="81" operator="equal">
      <formula>$D8</formula>
    </cfRule>
  </conditionalFormatting>
  <conditionalFormatting sqref="I8">
    <cfRule type="cellIs" dxfId="65" priority="76" operator="lessThan">
      <formula>$F8</formula>
    </cfRule>
    <cfRule type="cellIs" dxfId="64" priority="77" operator="greaterThan">
      <formula>$F8</formula>
    </cfRule>
    <cfRule type="cellIs" dxfId="63" priority="78" operator="equal">
      <formula>$F8</formula>
    </cfRule>
  </conditionalFormatting>
  <conditionalFormatting sqref="H15">
    <cfRule type="cellIs" dxfId="62" priority="73" operator="lessThan">
      <formula>$D15</formula>
    </cfRule>
    <cfRule type="cellIs" dxfId="61" priority="74" operator="greaterThan">
      <formula>$D15</formula>
    </cfRule>
    <cfRule type="cellIs" dxfId="60" priority="75" operator="equal">
      <formula>$D15</formula>
    </cfRule>
  </conditionalFormatting>
  <conditionalFormatting sqref="H20">
    <cfRule type="cellIs" dxfId="59" priority="70" operator="lessThan">
      <formula>$D20</formula>
    </cfRule>
    <cfRule type="cellIs" dxfId="58" priority="71" operator="greaterThan">
      <formula>$D20</formula>
    </cfRule>
    <cfRule type="cellIs" dxfId="57" priority="72" operator="equal">
      <formula>$D20</formula>
    </cfRule>
  </conditionalFormatting>
  <conditionalFormatting sqref="H23">
    <cfRule type="cellIs" dxfId="56" priority="67" operator="lessThan">
      <formula>$D23</formula>
    </cfRule>
    <cfRule type="cellIs" dxfId="55" priority="68" operator="greaterThan">
      <formula>$D23</formula>
    </cfRule>
    <cfRule type="cellIs" dxfId="54" priority="69" operator="equal">
      <formula>$D23</formula>
    </cfRule>
  </conditionalFormatting>
  <conditionalFormatting sqref="H27">
    <cfRule type="cellIs" dxfId="53" priority="64" operator="lessThan">
      <formula>$D27</formula>
    </cfRule>
    <cfRule type="cellIs" dxfId="52" priority="65" operator="greaterThan">
      <formula>$D27</formula>
    </cfRule>
    <cfRule type="cellIs" dxfId="51" priority="66" operator="equal">
      <formula>$D27</formula>
    </cfRule>
  </conditionalFormatting>
  <conditionalFormatting sqref="H29">
    <cfRule type="cellIs" dxfId="50" priority="61" operator="lessThan">
      <formula>$D29</formula>
    </cfRule>
    <cfRule type="cellIs" dxfId="49" priority="62" operator="greaterThan">
      <formula>$D29</formula>
    </cfRule>
    <cfRule type="cellIs" dxfId="48" priority="63" operator="equal">
      <formula>$D29</formula>
    </cfRule>
  </conditionalFormatting>
  <conditionalFormatting sqref="H32">
    <cfRule type="cellIs" dxfId="47" priority="58" operator="lessThan">
      <formula>$D32</formula>
    </cfRule>
    <cfRule type="cellIs" dxfId="46" priority="59" operator="greaterThan">
      <formula>$D32</formula>
    </cfRule>
    <cfRule type="cellIs" dxfId="45" priority="60" operator="equal">
      <formula>$D32</formula>
    </cfRule>
  </conditionalFormatting>
  <conditionalFormatting sqref="I15">
    <cfRule type="cellIs" dxfId="44" priority="55" operator="lessThan">
      <formula>$F15</formula>
    </cfRule>
    <cfRule type="cellIs" dxfId="43" priority="56" operator="greaterThan">
      <formula>$F15</formula>
    </cfRule>
    <cfRule type="cellIs" dxfId="42" priority="57" operator="equal">
      <formula>$F15</formula>
    </cfRule>
  </conditionalFormatting>
  <conditionalFormatting sqref="I20">
    <cfRule type="cellIs" dxfId="41" priority="52" operator="lessThan">
      <formula>$F20</formula>
    </cfRule>
    <cfRule type="cellIs" dxfId="40" priority="53" operator="greaterThan">
      <formula>$F20</formula>
    </cfRule>
    <cfRule type="cellIs" dxfId="39" priority="54" operator="equal">
      <formula>$F20</formula>
    </cfRule>
  </conditionalFormatting>
  <conditionalFormatting sqref="I23">
    <cfRule type="cellIs" dxfId="38" priority="49" operator="lessThan">
      <formula>$F23</formula>
    </cfRule>
    <cfRule type="cellIs" dxfId="37" priority="50" operator="greaterThan">
      <formula>$F23</formula>
    </cfRule>
    <cfRule type="cellIs" dxfId="36" priority="51" operator="equal">
      <formula>$F23</formula>
    </cfRule>
  </conditionalFormatting>
  <conditionalFormatting sqref="I27">
    <cfRule type="cellIs" dxfId="35" priority="46" operator="lessThan">
      <formula>$F27</formula>
    </cfRule>
    <cfRule type="cellIs" dxfId="34" priority="47" operator="greaterThan">
      <formula>$F27</formula>
    </cfRule>
    <cfRule type="cellIs" dxfId="33" priority="48" operator="equal">
      <formula>$F27</formula>
    </cfRule>
  </conditionalFormatting>
  <conditionalFormatting sqref="I29">
    <cfRule type="cellIs" dxfId="32" priority="43" operator="lessThan">
      <formula>$F29</formula>
    </cfRule>
    <cfRule type="cellIs" dxfId="31" priority="44" operator="greaterThan">
      <formula>$F29</formula>
    </cfRule>
    <cfRule type="cellIs" dxfId="30" priority="45" operator="equal">
      <formula>$F29</formula>
    </cfRule>
  </conditionalFormatting>
  <conditionalFormatting sqref="I49">
    <cfRule type="cellIs" dxfId="29" priority="13" operator="lessThan">
      <formula>$F49</formula>
    </cfRule>
    <cfRule type="cellIs" dxfId="28" priority="14" operator="greaterThan">
      <formula>$F49</formula>
    </cfRule>
    <cfRule type="cellIs" dxfId="27" priority="15" operator="equal">
      <formula>$F49</formula>
    </cfRule>
  </conditionalFormatting>
  <conditionalFormatting sqref="G39">
    <cfRule type="cellIs" dxfId="26" priority="37" operator="lessThan">
      <formula>$C39</formula>
    </cfRule>
    <cfRule type="cellIs" dxfId="25" priority="38" operator="greaterThan">
      <formula>$C39</formula>
    </cfRule>
    <cfRule type="cellIs" dxfId="24" priority="39" operator="equal">
      <formula>$C39</formula>
    </cfRule>
  </conditionalFormatting>
  <conditionalFormatting sqref="G45">
    <cfRule type="cellIs" dxfId="23" priority="34" operator="lessThan">
      <formula>$C45</formula>
    </cfRule>
    <cfRule type="cellIs" dxfId="22" priority="35" operator="greaterThan">
      <formula>$C45</formula>
    </cfRule>
    <cfRule type="cellIs" dxfId="21" priority="36" operator="equal">
      <formula>$C45</formula>
    </cfRule>
  </conditionalFormatting>
  <conditionalFormatting sqref="G49">
    <cfRule type="cellIs" dxfId="20" priority="31" operator="lessThan">
      <formula>$C49</formula>
    </cfRule>
    <cfRule type="cellIs" dxfId="19" priority="32" operator="greaterThan">
      <formula>$C49</formula>
    </cfRule>
    <cfRule type="cellIs" dxfId="18" priority="33" operator="equal">
      <formula>$C49</formula>
    </cfRule>
  </conditionalFormatting>
  <conditionalFormatting sqref="H39">
    <cfRule type="cellIs" dxfId="17" priority="28" operator="lessThan">
      <formula>$D39</formula>
    </cfRule>
    <cfRule type="cellIs" dxfId="16" priority="29" operator="greaterThan">
      <formula>$D39</formula>
    </cfRule>
    <cfRule type="cellIs" dxfId="15" priority="30" operator="equal">
      <formula>$D39</formula>
    </cfRule>
  </conditionalFormatting>
  <conditionalFormatting sqref="H45">
    <cfRule type="cellIs" dxfId="14" priority="25" operator="lessThan">
      <formula>$D45</formula>
    </cfRule>
    <cfRule type="cellIs" dxfId="13" priority="26" operator="greaterThan">
      <formula>$D45</formula>
    </cfRule>
    <cfRule type="cellIs" dxfId="12" priority="27" operator="equal">
      <formula>$D45</formula>
    </cfRule>
  </conditionalFormatting>
  <conditionalFormatting sqref="H49">
    <cfRule type="cellIs" dxfId="11" priority="22" operator="lessThan">
      <formula>$D49</formula>
    </cfRule>
    <cfRule type="cellIs" dxfId="10" priority="23" operator="greaterThan">
      <formula>$D49</formula>
    </cfRule>
    <cfRule type="cellIs" dxfId="9" priority="24" operator="equal">
      <formula>$D49</formula>
    </cfRule>
  </conditionalFormatting>
  <conditionalFormatting sqref="I39">
    <cfRule type="cellIs" dxfId="8" priority="19" operator="lessThan">
      <formula>$F39</formula>
    </cfRule>
    <cfRule type="cellIs" dxfId="7" priority="20" operator="greaterThan">
      <formula>$F39</formula>
    </cfRule>
    <cfRule type="cellIs" dxfId="6" priority="21" operator="equal">
      <formula>$F39</formula>
    </cfRule>
  </conditionalFormatting>
  <conditionalFormatting sqref="I45">
    <cfRule type="cellIs" dxfId="5" priority="16" operator="lessThan">
      <formula>$F45</formula>
    </cfRule>
    <cfRule type="cellIs" dxfId="4" priority="17" operator="greaterThan">
      <formula>$F45</formula>
    </cfRule>
    <cfRule type="cellIs" dxfId="3" priority="18" operator="equal">
      <formula>$F45</formula>
    </cfRule>
  </conditionalFormatting>
  <conditionalFormatting sqref="Y6:AB6">
    <cfRule type="cellIs" dxfId="2" priority="10" operator="lessThan">
      <formula>0</formula>
    </cfRule>
    <cfRule type="cellIs" dxfId="1" priority="11" operator="equal">
      <formula>0</formula>
    </cfRule>
    <cfRule type="cellIs" dxfId="0" priority="12" operator="greaterThan">
      <formula>0</formula>
    </cfRule>
  </conditionalFormatting>
  <printOptions horizontalCentered="1" verticalCentered="1"/>
  <pageMargins left="0.7" right="0.7" top="0.75" bottom="0.75" header="0.3" footer="0.3"/>
  <pageSetup scale="54" orientation="landscape" r:id="rId3"/>
  <rowBreaks count="1" manualBreakCount="1">
    <brk id="26" max="16383" man="1"/>
  </rowBreaks>
  <colBreaks count="1" manualBreakCount="1">
    <brk id="23" max="55" man="1"/>
  </colBreaks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6"/>
  <sheetViews>
    <sheetView topLeftCell="A4" zoomScaleNormal="100" workbookViewId="0">
      <selection activeCell="B5" sqref="B5"/>
    </sheetView>
  </sheetViews>
  <sheetFormatPr defaultColWidth="8.85546875" defaultRowHeight="15" x14ac:dyDescent="0.25"/>
  <cols>
    <col min="1" max="1" width="9.7109375" bestFit="1" customWidth="1"/>
    <col min="2" max="2" width="107.42578125" bestFit="1" customWidth="1"/>
  </cols>
  <sheetData>
    <row r="1" spans="1:2" x14ac:dyDescent="0.25">
      <c r="A1" s="145" t="s">
        <v>191</v>
      </c>
      <c r="B1" s="145" t="s">
        <v>190</v>
      </c>
    </row>
    <row r="2" spans="1:2" ht="165" x14ac:dyDescent="0.25">
      <c r="A2" s="146">
        <v>43871</v>
      </c>
      <c r="B2" s="147" t="s">
        <v>425</v>
      </c>
    </row>
    <row r="3" spans="1:2" x14ac:dyDescent="0.25">
      <c r="A3" s="146">
        <v>43873</v>
      </c>
      <c r="B3" s="147" t="s">
        <v>429</v>
      </c>
    </row>
    <row r="4" spans="1:2" ht="405" x14ac:dyDescent="0.25">
      <c r="A4" s="146">
        <v>43873</v>
      </c>
      <c r="B4" s="147" t="s">
        <v>430</v>
      </c>
    </row>
    <row r="5" spans="1:2" x14ac:dyDescent="0.25">
      <c r="A5" s="146">
        <v>43873</v>
      </c>
      <c r="B5" s="148" t="s">
        <v>435</v>
      </c>
    </row>
    <row r="6" spans="1:2" x14ac:dyDescent="0.25">
      <c r="A6" s="146"/>
      <c r="B6" s="148"/>
    </row>
    <row r="7" spans="1:2" x14ac:dyDescent="0.25">
      <c r="A7" s="146"/>
      <c r="B7" s="147"/>
    </row>
    <row r="8" spans="1:2" x14ac:dyDescent="0.25">
      <c r="A8" s="148"/>
      <c r="B8" s="148"/>
    </row>
    <row r="9" spans="1:2" x14ac:dyDescent="0.25">
      <c r="A9" s="148"/>
      <c r="B9" s="148"/>
    </row>
    <row r="10" spans="1:2" x14ac:dyDescent="0.25">
      <c r="A10" s="148"/>
      <c r="B10" s="148"/>
    </row>
    <row r="11" spans="1:2" x14ac:dyDescent="0.25">
      <c r="A11" s="148"/>
      <c r="B11" s="148"/>
    </row>
    <row r="12" spans="1:2" x14ac:dyDescent="0.25">
      <c r="A12" s="148"/>
      <c r="B12" s="148"/>
    </row>
    <row r="13" spans="1:2" x14ac:dyDescent="0.25">
      <c r="A13" s="148"/>
      <c r="B13" s="148"/>
    </row>
    <row r="14" spans="1:2" x14ac:dyDescent="0.25">
      <c r="A14" s="148"/>
      <c r="B14" s="148"/>
    </row>
    <row r="15" spans="1:2" x14ac:dyDescent="0.25">
      <c r="A15" s="148"/>
      <c r="B15" s="148"/>
    </row>
    <row r="16" spans="1:2" x14ac:dyDescent="0.25">
      <c r="A16" s="148"/>
      <c r="B16" s="148"/>
    </row>
    <row r="17" spans="1:2" x14ac:dyDescent="0.25">
      <c r="A17" s="148"/>
      <c r="B17" s="148"/>
    </row>
    <row r="18" spans="1:2" x14ac:dyDescent="0.25">
      <c r="A18" s="148"/>
      <c r="B18" s="148"/>
    </row>
    <row r="19" spans="1:2" x14ac:dyDescent="0.25">
      <c r="A19" s="148"/>
      <c r="B19" s="148"/>
    </row>
    <row r="20" spans="1:2" x14ac:dyDescent="0.25">
      <c r="A20" s="148"/>
      <c r="B20" s="148"/>
    </row>
    <row r="21" spans="1:2" x14ac:dyDescent="0.25">
      <c r="A21" s="148"/>
      <c r="B21" s="148"/>
    </row>
    <row r="22" spans="1:2" x14ac:dyDescent="0.25">
      <c r="A22" s="148"/>
      <c r="B22" s="148"/>
    </row>
    <row r="23" spans="1:2" x14ac:dyDescent="0.25">
      <c r="A23" s="148"/>
      <c r="B23" s="148"/>
    </row>
    <row r="24" spans="1:2" x14ac:dyDescent="0.25">
      <c r="A24" s="148"/>
      <c r="B24" s="148"/>
    </row>
    <row r="25" spans="1:2" x14ac:dyDescent="0.25">
      <c r="A25" s="148"/>
      <c r="B25" s="148"/>
    </row>
    <row r="26" spans="1:2" x14ac:dyDescent="0.25">
      <c r="A26" s="148"/>
      <c r="B26" s="148"/>
    </row>
  </sheetData>
  <customSheetViews>
    <customSheetView guid="{B5661B16-BF29-4EF7-8D85-EA31C828A72D}" topLeftCell="A4">
      <selection activeCell="B5" sqref="B5"/>
      <pageMargins left="0.7" right="0.7" top="0.75" bottom="0.75" header="0.3" footer="0.3"/>
      <pageSetup orientation="portrait" r:id="rId1"/>
    </customSheetView>
    <customSheetView guid="{CDB50ADF-FE3A-4392-93C1-32D4B8840F9D}" topLeftCell="A4">
      <selection activeCell="B5" sqref="B5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rigger_x0020_01 xmlns="5c7ba02e-6761-40e7-8496-3d87992e492e">Done</Trigger_x0020_01>
    <Trigger_x0020_02 xmlns="5c7ba02e-6761-40e7-8496-3d87992e492e" xsi:nil="true"/>
    <_dlc_DocId xmlns="8b9dcf8b-8d6e-4bed-9dbe-7fc0c78ad841">YDAAPXJCQEAU-296677454-662</_dlc_DocId>
    <_dlc_DocIdUrl xmlns="8b9dcf8b-8d6e-4bed-9dbe-7fc0c78ad841">
      <Url>https://cs2.eis.af.mil/sites/23859/39IOS/DO/_layouts/15/DocIdRedir.aspx?ID=YDAAPXJCQEAU-296677454-662</Url>
      <Description>YDAAPXJCQEAU-296677454-662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1D25BC8D6EA48A0CDC5926BB513F9" ma:contentTypeVersion="11" ma:contentTypeDescription="Create a new document." ma:contentTypeScope="" ma:versionID="6549b6d7923cfd2336502226cde096e2">
  <xsd:schema xmlns:xsd="http://www.w3.org/2001/XMLSchema" xmlns:xs="http://www.w3.org/2001/XMLSchema" xmlns:p="http://schemas.microsoft.com/office/2006/metadata/properties" xmlns:ns2="8b9dcf8b-8d6e-4bed-9dbe-7fc0c78ad841" xmlns:ns3="5c7ba02e-6761-40e7-8496-3d87992e492e" targetNamespace="http://schemas.microsoft.com/office/2006/metadata/properties" ma:root="true" ma:fieldsID="9b3d93ef0ba2616485ff90ed2c515fee" ns2:_="" ns3:_="">
    <xsd:import namespace="8b9dcf8b-8d6e-4bed-9dbe-7fc0c78ad841"/>
    <xsd:import namespace="5c7ba02e-6761-40e7-8496-3d87992e492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rigger_x0020_01" minOccurs="0"/>
                <xsd:element ref="ns3:Trigger_x0020_0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dcf8b-8d6e-4bed-9dbe-7fc0c78ad84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ba02e-6761-40e7-8496-3d87992e492e" elementFormDefault="qualified">
    <xsd:import namespace="http://schemas.microsoft.com/office/2006/documentManagement/types"/>
    <xsd:import namespace="http://schemas.microsoft.com/office/infopath/2007/PartnerControls"/>
    <xsd:element name="Trigger_x0020_01" ma:index="12" nillable="true" ma:displayName="Trigger 01" ma:internalName="Trigger_x0020_01">
      <xsd:simpleType>
        <xsd:restriction base="dms:Text">
          <xsd:maxLength value="255"/>
        </xsd:restriction>
      </xsd:simpleType>
    </xsd:element>
    <xsd:element name="Trigger_x0020_02" ma:index="13" nillable="true" ma:displayName="Trigger 02" ma:internalName="Trigger_x0020_0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321FA-3A11-48A7-BB94-0924ADDF699C}">
  <ds:schemaRefs>
    <ds:schemaRef ds:uri="5c7ba02e-6761-40e7-8496-3d87992e492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b9dcf8b-8d6e-4bed-9dbe-7fc0c78ad8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E9598C-FFE7-428C-BC6A-5077006228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0A1164-CD59-463E-A762-74A45596163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3B2F09C-A61D-4885-96C6-B8BDF80DC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dcf8b-8d6e-4bed-9dbe-7fc0c78ad841"/>
    <ds:schemaRef ds:uri="5c7ba02e-6761-40e7-8496-3d87992e49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Tab 1 - Course Director</vt:lpstr>
      <vt:lpstr>Tab 2 - Instructor Hours</vt:lpstr>
      <vt:lpstr>Tab 3 - Course Validation</vt:lpstr>
      <vt:lpstr>Tab 4 - Course Tracker</vt:lpstr>
      <vt:lpstr>Tab 5 - Changelog</vt:lpstr>
      <vt:lpstr>DURATION</vt:lpstr>
      <vt:lpstr>LESSON</vt:lpstr>
      <vt:lpstr>PRIMARY</vt:lpstr>
      <vt:lpstr>'Tab 1 - Course Director'!Print_Area</vt:lpstr>
      <vt:lpstr>'Tab 4 - Course Tracker'!Print_Area</vt:lpstr>
      <vt:lpstr>'Tab 4 - Course Tracker'!Print_Titles</vt:lpstr>
      <vt:lpstr>SUPPORT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CWO 18-07 Schedule</dc:title>
  <dc:creator>JACKSON, LATRISHA N Capt USAF AFSPC 39 IOS/DOC</dc:creator>
  <cp:lastModifiedBy>Michael Ralph</cp:lastModifiedBy>
  <cp:lastPrinted>2020-03-09T14:18:54Z</cp:lastPrinted>
  <dcterms:created xsi:type="dcterms:W3CDTF">2014-05-07T19:10:51Z</dcterms:created>
  <dcterms:modified xsi:type="dcterms:W3CDTF">2020-04-09T18:35:48Z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0x01010090A1D25BC8D6EA48A0CDC5926BB513F9</vt:lpwstr>
  </property>
  <property fmtid="{D5CDD505-2E9C-101B-9397-08002B2CF9AE}" pid="3" name="_dlc_DocIdItemGuid">
    <vt:lpwstr>755982bb-6006-41ed-8932-fd4912025bfa</vt:lpwstr>
  </property>
  <property fmtid="{D5CDD505-2E9C-101B-9397-08002B2CF9AE}" pid="4" name="WorkflowChangePath">
    <vt:lpwstr>6cc85f51-6357-426b-be78-b75862176132,2;6cc85f51-6357-426b-be78-b75862176132,7;1add01fd-ed32-4063-9c8b-1b780ea00dce,36;7a70d123-f955-4f17-a819-9f9dcaa507ee,2;7a70d123-f955-4f17-a819-9f9dcaa507ee,29;1add01fd-ed32-4063-9c8b-1b780ea00dce,31;</vt:lpwstr>
  </property>
</Properties>
</file>