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ata analis\KPI\"/>
    </mc:Choice>
  </mc:AlternateContent>
  <xr:revisionPtr revIDLastSave="0" documentId="13_ncr:1_{2E904CE9-3055-4786-BD1F-8157BA9FB87B}" xr6:coauthVersionLast="47" xr6:coauthVersionMax="47" xr10:uidLastSave="{00000000-0000-0000-0000-000000000000}"/>
  <bookViews>
    <workbookView xWindow="-108" yWindow="-108" windowWidth="23256" windowHeight="12576" activeTab="3" xr2:uid="{6F745E83-D44F-479E-BAC3-C160B0D52F17}"/>
  </bookViews>
  <sheets>
    <sheet name="Visualisasi KPI" sheetId="3" r:id="rId1"/>
    <sheet name="data" sheetId="1" r:id="rId2"/>
    <sheet name="Pivot" sheetId="5" r:id="rId3"/>
    <sheet name="Deskripsi dan detail measure" sheetId="2" r:id="rId4"/>
  </sheets>
  <definedNames>
    <definedName name="ExternalData_1" localSheetId="2" hidden="1">Pivot!$A$1:$C$7</definedName>
    <definedName name="ExternalData_2" localSheetId="2" hidden="1">Pivot!$A$9:$D$15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C29" i="5"/>
  <c r="C28" i="5"/>
  <c r="C27" i="5"/>
  <c r="C26" i="5"/>
  <c r="D25" i="5"/>
  <c r="D26" i="5"/>
  <c r="D27" i="5"/>
  <c r="D28" i="5"/>
  <c r="D29" i="5"/>
  <c r="D30" i="5"/>
  <c r="B25" i="5"/>
  <c r="B26" i="5"/>
  <c r="B27" i="5"/>
  <c r="B28" i="5"/>
  <c r="B29" i="5"/>
  <c r="B30" i="5"/>
  <c r="A25" i="5"/>
  <c r="A26" i="5"/>
  <c r="A27" i="5"/>
  <c r="A28" i="5"/>
  <c r="A29" i="5"/>
  <c r="A30" i="5"/>
  <c r="E2" i="5"/>
  <c r="B23" i="5"/>
  <c r="B22" i="5"/>
  <c r="B21" i="5"/>
  <c r="B20" i="5"/>
  <c r="B19" i="5"/>
  <c r="C18" i="5"/>
  <c r="D18" i="5"/>
  <c r="C19" i="5"/>
  <c r="D19" i="5"/>
  <c r="C20" i="5"/>
  <c r="D20" i="5"/>
  <c r="C21" i="5"/>
  <c r="D21" i="5"/>
  <c r="C22" i="5"/>
  <c r="D22" i="5"/>
  <c r="C23" i="5"/>
  <c r="D23" i="5"/>
  <c r="F9" i="5"/>
  <c r="G9" i="5"/>
  <c r="G10" i="5"/>
  <c r="G11" i="5"/>
  <c r="G12" i="5"/>
  <c r="G13" i="5"/>
  <c r="G14" i="5"/>
  <c r="F10" i="5"/>
  <c r="F11" i="5"/>
  <c r="F12" i="5"/>
  <c r="F13" i="5"/>
  <c r="F14" i="5"/>
  <c r="F2" i="5"/>
  <c r="E3" i="5"/>
  <c r="F3" i="5"/>
  <c r="E4" i="5"/>
  <c r="F4" i="5"/>
  <c r="E5" i="5"/>
  <c r="F5" i="5"/>
  <c r="E6" i="5"/>
  <c r="F6" i="5"/>
  <c r="E7" i="5"/>
  <c r="F7" i="5"/>
  <c r="L8" i="2"/>
  <c r="P8" i="2"/>
  <c r="N4" i="2"/>
  <c r="N5" i="2"/>
  <c r="N6" i="2"/>
  <c r="K13" i="1"/>
  <c r="J13" i="1"/>
  <c r="K12" i="1"/>
  <c r="J12" i="1"/>
  <c r="K11" i="1"/>
  <c r="J11" i="1"/>
  <c r="K10" i="1"/>
  <c r="J10" i="1"/>
  <c r="K9" i="1"/>
  <c r="J9" i="1"/>
  <c r="J8" i="1"/>
  <c r="J7" i="1"/>
  <c r="K6" i="1"/>
  <c r="J6" i="1"/>
  <c r="K5" i="1"/>
  <c r="J5" i="1"/>
  <c r="K4" i="1"/>
  <c r="J4" i="1"/>
  <c r="K3" i="1"/>
  <c r="J3" i="1"/>
  <c r="I3" i="1"/>
  <c r="I14" i="1" s="1"/>
  <c r="E5" i="2" s="1"/>
  <c r="H3" i="1"/>
  <c r="K8" i="1"/>
  <c r="N3" i="2"/>
  <c r="I4" i="1"/>
  <c r="I5" i="1"/>
  <c r="H14" i="1"/>
  <c r="E4" i="2" s="1"/>
  <c r="M4" i="2" s="1"/>
  <c r="O4" i="2" s="1"/>
  <c r="P4" i="2" s="1"/>
  <c r="I13" i="1"/>
  <c r="H13" i="1"/>
  <c r="I10" i="1"/>
  <c r="H10" i="1"/>
  <c r="I9" i="1"/>
  <c r="H9" i="1"/>
  <c r="I8" i="1"/>
  <c r="H8" i="1"/>
  <c r="I7" i="1"/>
  <c r="H7" i="1"/>
  <c r="I6" i="1"/>
  <c r="H6" i="1"/>
  <c r="H12" i="1"/>
  <c r="H5" i="1"/>
  <c r="H4" i="1"/>
  <c r="E7" i="2"/>
  <c r="D7" i="2" s="1"/>
  <c r="E3" i="2"/>
  <c r="D3" i="2" s="1"/>
  <c r="N7" i="2"/>
  <c r="J14" i="1" l="1"/>
  <c r="K14" i="1"/>
  <c r="M5" i="2"/>
  <c r="O5" i="2" s="1"/>
  <c r="P5" i="2" s="1"/>
  <c r="D5" i="2"/>
  <c r="D4" i="2"/>
  <c r="E6" i="2"/>
  <c r="M7" i="2"/>
  <c r="O7" i="2" s="1"/>
  <c r="P7" i="2" s="1"/>
  <c r="M3" i="2"/>
  <c r="O3" i="2" s="1"/>
  <c r="P3" i="2" s="1"/>
  <c r="M6" i="2" l="1"/>
  <c r="O6" i="2" s="1"/>
  <c r="P6" i="2" s="1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B91CFB-51BD-4251-873F-BBE314DD7203}" keepAlive="1" name="Query - Deskripsi dan detail measure" description="Connection to the 'Deskripsi dan detail measure' query in the workbook." type="5" refreshedVersion="0" background="1">
    <dbPr connection="Provider=Microsoft.Mashup.OleDb.1;Data Source=$Workbook$;Location=&quot;Deskripsi dan detail measure&quot;;Extended Properties=&quot;&quot;" command="SELECT * FROM [Deskripsi dan detail measure]"/>
  </connection>
  <connection id="2" xr16:uid="{9035128E-2F78-4A16-A446-910E2CA5C326}" keepAlive="1" name="Query - Deskripsi dan detail measure (2)" description="Connection to the 'Deskripsi dan detail measure (2)' query in the workbook." type="5" refreshedVersion="8" background="1" saveData="1">
    <dbPr connection="Provider=Microsoft.Mashup.OleDb.1;Data Source=$Workbook$;Location=&quot;Deskripsi dan detail measure (2)&quot;;Extended Properties=&quot;&quot;" command="SELECT * FROM [Deskripsi dan detail measure (2)]"/>
  </connection>
</connections>
</file>

<file path=xl/sharedStrings.xml><?xml version="1.0" encoding="utf-8"?>
<sst xmlns="http://schemas.openxmlformats.org/spreadsheetml/2006/main" count="155" uniqueCount="67">
  <si>
    <t>Redmi 10C</t>
  </si>
  <si>
    <t>Galaxy Note</t>
  </si>
  <si>
    <t>OPPO Reno8 T 5G</t>
  </si>
  <si>
    <t>Redmi 10A</t>
  </si>
  <si>
    <t>OPPO Reno7</t>
  </si>
  <si>
    <t>VIVO X80</t>
  </si>
  <si>
    <t>Galaxy M</t>
  </si>
  <si>
    <t>Galaxy S</t>
  </si>
  <si>
    <t>Galaxy Z</t>
  </si>
  <si>
    <t>VIVO V23 5G</t>
  </si>
  <si>
    <t>VIVO Y02</t>
  </si>
  <si>
    <t>Produk</t>
  </si>
  <si>
    <t>Jumlah unit terjual</t>
  </si>
  <si>
    <t>Date</t>
  </si>
  <si>
    <t>Pelanggan Baru</t>
  </si>
  <si>
    <t>Pendapatan</t>
  </si>
  <si>
    <t>No.</t>
  </si>
  <si>
    <t>KPI</t>
  </si>
  <si>
    <t>Deskripsi</t>
  </si>
  <si>
    <t>Nilai Target</t>
  </si>
  <si>
    <t>Baseline</t>
  </si>
  <si>
    <t>Total Pendapatan (Total Revenue)</t>
  </si>
  <si>
    <t>Total pendapatan dari penjualan seluruh produk.</t>
  </si>
  <si>
    <t>Rata-rata Jumlah Unit Terjual per Produk</t>
  </si>
  <si>
    <t>Deskripsi/penjelasan dari KPI, termasuk nilai target dan baseline-nya</t>
  </si>
  <si>
    <t>Rata-rata jumlah unit terjual per produk</t>
  </si>
  <si>
    <t>Rata-rata pendapatan per produk</t>
  </si>
  <si>
    <t>Rata-rata Pendapatan per Unit</t>
  </si>
  <si>
    <t>Jumlah Pelanggan Baru</t>
  </si>
  <si>
    <t>Rata-rata unit terjual per produk</t>
  </si>
  <si>
    <t>Rata-rata pendapatan per produk.</t>
  </si>
  <si>
    <t>Rata-rata Pendapatan per unit produk.</t>
  </si>
  <si>
    <t>Total pelanggan baru yang diperoleh</t>
  </si>
  <si>
    <t>10% pertumbuhan dari baseline</t>
  </si>
  <si>
    <t>Key Result</t>
  </si>
  <si>
    <t>Weight of KPI</t>
  </si>
  <si>
    <t>Target</t>
  </si>
  <si>
    <t>Actual</t>
  </si>
  <si>
    <t>Score</t>
  </si>
  <si>
    <t>Final Score</t>
  </si>
  <si>
    <t>Nilai periode pada bulan pertama</t>
  </si>
  <si>
    <t>Rata-rata periode bulan pertama</t>
  </si>
  <si>
    <t>Rata-rata periode bulan pertama</t>
  </si>
  <si>
    <t>Jumlah periode bulan pertama</t>
  </si>
  <si>
    <t>5% pertumbuhan dari periode bulan pertama</t>
  </si>
  <si>
    <t>5% pertumbuhan dari rata-rata bulan pertama</t>
  </si>
  <si>
    <t>5% pertumbuhan dari baseline</t>
  </si>
  <si>
    <t>5% pertumbuhan daribaseline</t>
  </si>
  <si>
    <t>Rata-rata Pendapatan per Produk</t>
  </si>
  <si>
    <t>Pelanggan dan Pertumbuhan</t>
  </si>
  <si>
    <t>Performa Penjualan</t>
  </si>
  <si>
    <t>Efisiensi Produk</t>
  </si>
  <si>
    <t xml:space="preserve">Produk    </t>
  </si>
  <si>
    <t xml:space="preserve">Redmi 10C   </t>
  </si>
  <si>
    <t xml:space="preserve">Galaxy Note </t>
  </si>
  <si>
    <t xml:space="preserve">Galaxy M </t>
  </si>
  <si>
    <t>Jumlah unit Terjual (Januari)</t>
  </si>
  <si>
    <t>Pendapatan (Januari</t>
  </si>
  <si>
    <t>Jumlah unit Terjual (Februari)</t>
  </si>
  <si>
    <t>Pendapatan (Februari)</t>
  </si>
  <si>
    <t>Analitika Penjualan (Sales Analytics)</t>
  </si>
  <si>
    <t>Column11</t>
  </si>
  <si>
    <t>Column13</t>
  </si>
  <si>
    <t>Column14</t>
  </si>
  <si>
    <t>Column15</t>
  </si>
  <si>
    <t>Column16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</si>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</sst>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[$$-409]* #,##0_ ;_-[$$-409]* \-#,##0\ ;_-[$$-409]* &quot;-&quot;??_ ;_-@_ "/>
    <numFmt numFmtId="165" formatCode="yyyy\-mm\-dd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3" fontId="3" fillId="2" borderId="1" xfId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4" fontId="0" fillId="0" borderId="1" xfId="0" applyNumberFormat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3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9" fontId="0" fillId="0" borderId="0" xfId="2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0" xfId="0" applyFill="1"/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6">
    <dxf>
      <fill>
        <patternFill>
          <bgColor theme="7" tint="0.59996337778862885"/>
        </patternFill>
      </fill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 b="0" i="0" u="none" strike="noStrike" baseline="0"/>
              <a:t>Perbandingan antara target dan pencapaian aktual untuk setiap KPI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Pivot!$E$2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Pivot!$E$3:$E$7</c:f>
              <c:numCache>
                <c:formatCode>General</c:formatCode>
                <c:ptCount val="5"/>
                <c:pt idx="0">
                  <c:v>470494.2</c:v>
                </c:pt>
                <c:pt idx="1">
                  <c:v>10789.131818181821</c:v>
                </c:pt>
                <c:pt idx="2">
                  <c:v>41773.581818181825</c:v>
                </c:pt>
                <c:pt idx="3">
                  <c:v>4.065411531553849</c:v>
                </c:pt>
                <c:pt idx="4">
                  <c:v>265.65000000000003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F7D-A544-7B90B3605E2E}"/>
            </c:ext>
          </c:extLst>
        </c:ser>
        <c:ser>
          <c:idx val="1"/>
          <c:order val="1"/>
          <c:tx>
            <c:strRef>
              <c:f>Pivot!$F$2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Pivot!$F$3:$F$7</c:f>
              <c:numCache>
                <c:formatCode>General</c:formatCode>
                <c:ptCount val="5"/>
                <c:pt idx="0">
                  <c:v>834160</c:v>
                </c:pt>
                <c:pt idx="1">
                  <c:v>18241.81818181818</c:v>
                </c:pt>
                <c:pt idx="2">
                  <c:v>75009.454545454544</c:v>
                </c:pt>
                <c:pt idx="3">
                  <c:v>4.1119505631416322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F7D-A544-7B90B360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683487"/>
        <c:axId val="1419306287"/>
        <c:axId val="0"/>
      </c:bar3DChart>
      <c:catAx>
        <c:axId val="142068348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06287"/>
        <c:crosses val="autoZero"/>
        <c:auto val="1"/>
        <c:lblAlgn val="ctr"/>
        <c:lblOffset val="100"/>
        <c:noMultiLvlLbl val="0"/>
      </c:catAx>
      <c:valAx>
        <c:axId val="141930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8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00"/>
              <a:t>P</a:t>
            </a:r>
            <a:r>
              <a:rPr lang="en-ID" sz="1000" b="0" i="0" u="none" strike="noStrike" baseline="0"/>
              <a:t>roporsi kontribusi setiap KPI terhadap skor total</a:t>
            </a:r>
            <a:endParaRPr lang="en-ID" sz="1000"/>
          </a:p>
        </c:rich>
      </c:tx>
      <c:layout>
        <c:manualLayout>
          <c:xMode val="edge"/>
          <c:yMode val="edge"/>
          <c:x val="0.1230591241884238"/>
          <c:y val="6.1983471074380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Pivot!$G$9</c:f>
              <c:strCache>
                <c:ptCount val="1"/>
                <c:pt idx="0">
                  <c:v>Final Score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7-4CAB-B9CA-BD08EA4820B8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7-4CAB-B9CA-BD08EA4820B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7-4CAB-B9CA-BD08EA4820B8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7-4CAB-B9CA-BD08EA4820B8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7-4CAB-B9CA-BD08EA4820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Pivot!$F$10:$F$14</c:f>
              <c:strCache>
                <c:ptCount val="5"/>
                <c:pt idx="0">
                  <c:v>Total Pendapatan (Total Revenue)</c:v>
                </c:pt>
                <c:pt idx="1">
                  <c:v>Rata-rata Jumlah Unit Terjual per Produk</c:v>
                </c:pt>
                <c:pt idx="2">
                  <c:v>Rata-rata Pendapatan per Produk</c:v>
                </c:pt>
                <c:pt idx="3">
                  <c:v>Rata-rata Pendapatan per Unit</c:v>
                </c:pt>
                <c:pt idx="4">
                  <c:v>Jumlah Pelanggan Baru</c:v>
                </c:pt>
              </c:strCache>
            </c:strRef>
          </c:cat>
          <c:val>
            <c:numRef>
              <c:f>Pivot!$G$10:$G$14</c:f>
              <c:numCache>
                <c:formatCode>0%</c:formatCode>
                <c:ptCount val="5"/>
                <c:pt idx="0">
                  <c:v>0.35458885571809384</c:v>
                </c:pt>
                <c:pt idx="1">
                  <c:v>0.25361380075656936</c:v>
                </c:pt>
                <c:pt idx="2">
                  <c:v>0.26934291224510309</c:v>
                </c:pt>
                <c:pt idx="3">
                  <c:v>0.20228951146650564</c:v>
                </c:pt>
                <c:pt idx="4">
                  <c:v>0.37380011293054766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A7-4CAB-B9CA-BD08EA4820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58872174473936"/>
          <c:y val="0.32407981018181853"/>
          <c:w val="0.32528860832359524"/>
          <c:h val="0.60943066536664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Tinjauan Termometer KPI: Baseline dan Target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D"/>
          </a:p>
        </c:rich>
      </c:tx>
      <c:layout>
        <c:manualLayout>
          <c:xMode val="edge"/>
          <c:yMode val="edge"/>
          <c:x val="0.1726284851237474"/>
          <c:y val="6.26393371709979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Pivot!$A$26</c:f>
              <c:strCache>
                <c:ptCount val="1"/>
                <c:pt idx="0">
                  <c:v>Total Pendapatan (Total Revenue)</c:v>
                </c:pt>
              </c:strCache>
            </c:strRef>
          </c:cat>
          <c:val>
            <c:numRef>
              <c:f>Pivot!$B$26</c:f>
              <c:numCache>
                <c:formatCode>General</c:formatCode>
                <c:ptCount val="1"/>
                <c:pt idx="0">
                  <c:v>427722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B50-B454-57359AB9B467}"/>
            </c:ext>
          </c:extLst>
        </c:ser>
        <c:ser>
          <c:idx val="1"/>
          <c:order val="1"/>
          <c:tx>
            <c:strRef>
              <c:f>Pivot!$C$25</c:f>
              <c:strCache>
                <c:ptCount val="1"/>
                <c:pt idx="0">
                  <c:v>Selisih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Pivot!$A$26</c:f>
              <c:strCache>
                <c:ptCount val="1"/>
                <c:pt idx="0">
                  <c:v>Total Pendapatan (Total Revenue)</c:v>
                </c:pt>
              </c:strCache>
            </c:strRef>
          </c:cat>
          <c:val>
            <c:numRef>
              <c:f>Pivot!$C$26</c:f>
              <c:numCache>
                <c:formatCode>General</c:formatCode>
                <c:ptCount val="1"/>
                <c:pt idx="0">
                  <c:v>42772.200000000012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A-4B50-B454-57359AB9B467}"/>
            </c:ext>
          </c:extLst>
        </c:ser>
        <c:ser>
          <c:idx val="2"/>
          <c:order val="2"/>
          <c:tx>
            <c:strRef>
              <c:f>Pivot!$D$25</c:f>
              <c:strCache>
                <c:ptCount val="1"/>
                <c:pt idx="0">
                  <c:v>Nilai 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Pivot!$A$26</c:f>
              <c:strCache>
                <c:ptCount val="1"/>
                <c:pt idx="0">
                  <c:v>Total Pendapatan (Total Revenue)</c:v>
                </c:pt>
              </c:strCache>
            </c:strRef>
          </c:cat>
          <c:val>
            <c:numRef>
              <c:f>Pivot!$D$26</c:f>
              <c:numCache>
                <c:formatCode>General</c:formatCode>
                <c:ptCount val="1"/>
                <c:pt idx="0">
                  <c:v>470494.2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A-4B50-B454-57359AB9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817295"/>
        <c:axId val="663840655"/>
      </c:barChart>
      <c:catAx>
        <c:axId val="5568172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0655"/>
        <c:crosses val="autoZero"/>
        <c:auto val="1"/>
        <c:lblAlgn val="ctr"/>
        <c:lblOffset val="100"/>
        <c:noMultiLvlLbl val="0"/>
      </c:catAx>
      <c:valAx>
        <c:axId val="66384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660860842137528"/>
          <c:y val="0.20978707771587884"/>
          <c:w val="0.48422584819236153"/>
          <c:h val="0.483463304579895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Pivot!$A$27</c:f>
              <c:strCache>
                <c:ptCount val="1"/>
                <c:pt idx="0">
                  <c:v>Rata-rata Jumlah Unit Terjual per Produk</c:v>
                </c:pt>
              </c:strCache>
            </c:strRef>
          </c:cat>
          <c:val>
            <c:numRef>
              <c:f>Pivot!$B$27</c:f>
              <c:numCache>
                <c:formatCode>General</c:formatCode>
                <c:ptCount val="1"/>
                <c:pt idx="0">
                  <c:v>10275.363636363636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743-B411-27BA1CA8B9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Pivot!$A$27</c:f>
              <c:strCache>
                <c:ptCount val="1"/>
                <c:pt idx="0">
                  <c:v>Rata-rata Jumlah Unit Terjual per Produk</c:v>
                </c:pt>
              </c:strCache>
            </c:strRef>
          </c:cat>
          <c:val>
            <c:numRef>
              <c:f>Pivot!$C$27</c:f>
              <c:numCache>
                <c:formatCode>General</c:formatCode>
                <c:ptCount val="1"/>
                <c:pt idx="0">
                  <c:v>513.76818181818271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743-B411-27BA1CA8B952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Pivot!$A$27</c:f>
              <c:strCache>
                <c:ptCount val="1"/>
                <c:pt idx="0">
                  <c:v>Rata-rata Jumlah Unit Terjual per Produk</c:v>
                </c:pt>
              </c:strCache>
            </c:strRef>
          </c:cat>
          <c:val>
            <c:numRef>
              <c:f>Pivot!$D$27</c:f>
              <c:numCache>
                <c:formatCode>General</c:formatCode>
                <c:ptCount val="1"/>
                <c:pt idx="0">
                  <c:v>10789.131818181819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B-4743-B411-27BA1CA8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217919"/>
        <c:axId val="620349775"/>
      </c:barChart>
      <c:catAx>
        <c:axId val="18892179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9775"/>
        <c:crosses val="autoZero"/>
        <c:auto val="1"/>
        <c:lblAlgn val="ctr"/>
        <c:lblOffset val="100"/>
        <c:noMultiLvlLbl val="0"/>
      </c:catAx>
      <c:valAx>
        <c:axId val="62034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1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90544601193571"/>
          <c:y val="0.17382184800340117"/>
          <c:w val="0.4924843408360921"/>
          <c:h val="0.62847461918729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Pivot!$A$28</c:f>
              <c:strCache>
                <c:ptCount val="1"/>
                <c:pt idx="0">
                  <c:v>Rata-rata Pendapatan per Produk</c:v>
                </c:pt>
              </c:strCache>
            </c:strRef>
          </c:cat>
          <c:val>
            <c:numRef>
              <c:f>Pivot!$B$28</c:f>
              <c:numCache>
                <c:formatCode>General</c:formatCode>
                <c:ptCount val="1"/>
                <c:pt idx="0">
                  <c:v>39784.36363636364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CB8-A95B-F4DF7EE380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Pivot!$A$28</c:f>
              <c:strCache>
                <c:ptCount val="1"/>
                <c:pt idx="0">
                  <c:v>Rata-rata Pendapatan per Produk</c:v>
                </c:pt>
              </c:strCache>
            </c:strRef>
          </c:cat>
          <c:val>
            <c:numRef>
              <c:f>Pivot!$C$28</c:f>
              <c:numCache>
                <c:formatCode>General</c:formatCode>
                <c:ptCount val="1"/>
                <c:pt idx="0">
                  <c:v>1989.2181818181853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5-4CB8-A95B-F4DF7EE3808E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Pivot!$A$28</c:f>
              <c:strCache>
                <c:ptCount val="1"/>
                <c:pt idx="0">
                  <c:v>Rata-rata Pendapatan per Produk</c:v>
                </c:pt>
              </c:strCache>
            </c:strRef>
          </c:cat>
          <c:val>
            <c:numRef>
              <c:f>Pivot!$D$28</c:f>
              <c:numCache>
                <c:formatCode>General</c:formatCode>
                <c:ptCount val="1"/>
                <c:pt idx="0">
                  <c:v>41773.581818181825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5-4CB8-A95B-F4DF7EE3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781967"/>
        <c:axId val="1728720415"/>
      </c:barChart>
      <c:catAx>
        <c:axId val="81578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20415"/>
        <c:crosses val="autoZero"/>
        <c:auto val="1"/>
        <c:lblAlgn val="ctr"/>
        <c:lblOffset val="100"/>
        <c:noMultiLvlLbl val="0"/>
      </c:catAx>
      <c:valAx>
        <c:axId val="17287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Pivot!$A$30</c:f>
              <c:strCache>
                <c:ptCount val="1"/>
                <c:pt idx="0">
                  <c:v>Jumlah Pelanggan Baru</c:v>
                </c:pt>
              </c:strCache>
            </c:strRef>
          </c:cat>
          <c:val>
            <c:numRef>
              <c:f>Pivot!$B$30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CF5-997F-D7E328C8E3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Pivot!$A$30</c:f>
              <c:strCache>
                <c:ptCount val="1"/>
                <c:pt idx="0">
                  <c:v>Jumlah Pelanggan Baru</c:v>
                </c:pt>
              </c:strCache>
            </c:strRef>
          </c:cat>
          <c:val>
            <c:numRef>
              <c:f>Pivot!$C$30</c:f>
              <c:numCache>
                <c:formatCode>General</c:formatCode>
                <c:ptCount val="1"/>
                <c:pt idx="0">
                  <c:v>12.650000000000034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CF5-997F-D7E328C8E3E8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Pivot!$A$30</c:f>
              <c:strCache>
                <c:ptCount val="1"/>
                <c:pt idx="0">
                  <c:v>Jumlah Pelanggan Baru</c:v>
                </c:pt>
              </c:strCache>
            </c:strRef>
          </c:cat>
          <c:val>
            <c:numRef>
              <c:f>Pivot!$D$30</c:f>
              <c:numCache>
                <c:formatCode>General</c:formatCode>
                <c:ptCount val="1"/>
                <c:pt idx="0">
                  <c:v>265.65000000000003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CF5-997F-D7E328C8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918144"/>
        <c:axId val="717452752"/>
      </c:barChart>
      <c:catAx>
        <c:axId val="7199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2752"/>
        <c:crosses val="autoZero"/>
        <c:auto val="1"/>
        <c:lblAlgn val="ctr"/>
        <c:lblOffset val="100"/>
        <c:noMultiLvlLbl val="0"/>
      </c:catAx>
      <c:valAx>
        <c:axId val="717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Pivot!$A$29</c:f>
              <c:strCache>
                <c:ptCount val="1"/>
                <c:pt idx="0">
                  <c:v>Rata-rata Pendapatan per Unit</c:v>
                </c:pt>
              </c:strCache>
            </c:strRef>
          </c:cat>
          <c:val>
            <c:numRef>
              <c:f>Pivot!$B$29</c:f>
              <c:numCache>
                <c:formatCode>General</c:formatCode>
                <c:ptCount val="1"/>
                <c:pt idx="0">
                  <c:v>3.871820506241761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1-475B-9175-8776CB83B0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Pivot!$A$29</c:f>
              <c:strCache>
                <c:ptCount val="1"/>
                <c:pt idx="0">
                  <c:v>Rata-rata Pendapatan per Unit</c:v>
                </c:pt>
              </c:strCache>
            </c:strRef>
          </c:cat>
          <c:val>
            <c:numRef>
              <c:f>Pivot!$C$29</c:f>
              <c:numCache>
                <c:formatCode>General</c:formatCode>
                <c:ptCount val="1"/>
                <c:pt idx="0">
                  <c:v>0.19359102531208805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1-475B-9175-8776CB83B087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Pivot!$A$29</c:f>
              <c:strCache>
                <c:ptCount val="1"/>
                <c:pt idx="0">
                  <c:v>Rata-rata Pendapatan per Unit</c:v>
                </c:pt>
              </c:strCache>
            </c:strRef>
          </c:cat>
          <c:val>
            <c:numRef>
              <c:f>Pivot!$D$29</c:f>
              <c:numCache>
                <c:formatCode>General</c:formatCode>
                <c:ptCount val="1"/>
                <c:pt idx="0">
                  <c:v>4.065411531553849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1-475B-9175-8776CB83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266911"/>
        <c:axId val="2019082367"/>
      </c:barChart>
      <c:catAx>
        <c:axId val="54626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82367"/>
        <c:crosses val="autoZero"/>
        <c:auto val="1"/>
        <c:lblAlgn val="ctr"/>
        <c:lblOffset val="100"/>
        <c:noMultiLvlLbl val="0"/>
      </c:catAx>
      <c:valAx>
        <c:axId val="20190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129540</xdr:rowOff>
    </xdr:from>
    <xdr:to>
      <xdr:col>12</xdr:col>
      <xdr:colOff>289560</xdr:colOff>
      <xdr:row>3</xdr:row>
      <xdr:rowOff>121920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21AA566-2A09-FC87-E478-EE2F19AB5C0B}"/>
            </a:ext>
          </a:extLst>
        </xdr:cNvPr>
        <xdr:cNvSpPr/>
      </xdr:nvSpPr>
      <xdr:spPr>
        <a:xfrm>
          <a:off x="670560" y="129540"/>
          <a:ext cx="6934200" cy="54102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7620</xdr:colOff>
      <xdr:row>4</xdr:row>
      <xdr:rowOff>106680</xdr:rowOff>
    </xdr:from>
    <xdr:to>
      <xdr:col>6</xdr:col>
      <xdr:colOff>510540</xdr:colOff>
      <xdr:row>15</xdr:row>
      <xdr:rowOff>83820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073B26A-28AA-4F4A-A393-F0A41E9C528A}"/>
            </a:ext>
          </a:extLst>
        </xdr:cNvPr>
        <xdr:cNvSpPr/>
      </xdr:nvSpPr>
      <xdr:spPr>
        <a:xfrm>
          <a:off x="617220" y="838200"/>
          <a:ext cx="3550920" cy="198882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198120</xdr:colOff>
      <xdr:row>5</xdr:row>
      <xdr:rowOff>60960</xdr:rowOff>
    </xdr:from>
    <xdr:to>
      <xdr:col>6</xdr:col>
      <xdr:colOff>312420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C1AE2-DB08-4A33-9FA6-B22B9BCF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4</xdr:row>
      <xdr:rowOff>144780</xdr:rowOff>
    </xdr:from>
    <xdr:to>
      <xdr:col>12</xdr:col>
      <xdr:colOff>243840</xdr:colOff>
      <xdr:row>28</xdr:row>
      <xdr:rowOff>59121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CBC6861-234C-42DD-AD90-57FD1B431DB3}"/>
            </a:ext>
          </a:extLst>
        </xdr:cNvPr>
        <xdr:cNvSpPr/>
      </xdr:nvSpPr>
      <xdr:spPr>
        <a:xfrm>
          <a:off x="4344977" y="880504"/>
          <a:ext cx="3229829" cy="4328686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601980</xdr:colOff>
      <xdr:row>16</xdr:row>
      <xdr:rowOff>83820</xdr:rowOff>
    </xdr:from>
    <xdr:to>
      <xdr:col>6</xdr:col>
      <xdr:colOff>464820</xdr:colOff>
      <xdr:row>28</xdr:row>
      <xdr:rowOff>78828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D563EB1-1DCD-4E79-8233-B6CC11DD09F4}"/>
            </a:ext>
          </a:extLst>
        </xdr:cNvPr>
        <xdr:cNvSpPr/>
      </xdr:nvSpPr>
      <xdr:spPr>
        <a:xfrm>
          <a:off x="601980" y="3026717"/>
          <a:ext cx="3528323" cy="220218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316363</xdr:colOff>
      <xdr:row>16</xdr:row>
      <xdr:rowOff>112986</xdr:rowOff>
    </xdr:from>
    <xdr:to>
      <xdr:col>6</xdr:col>
      <xdr:colOff>236484</xdr:colOff>
      <xdr:row>28</xdr:row>
      <xdr:rowOff>45983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49FA24-C315-45E1-821E-DA92C569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111936</xdr:colOff>
      <xdr:row>5</xdr:row>
      <xdr:rowOff>72259</xdr:rowOff>
    </xdr:from>
    <xdr:to>
      <xdr:col>12</xdr:col>
      <xdr:colOff>197069</xdr:colOff>
      <xdr:row>11</xdr:row>
      <xdr:rowOff>170793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56C23-4E79-42E5-AB25-DEE979BB6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45982</xdr:colOff>
      <xdr:row>11</xdr:row>
      <xdr:rowOff>105105</xdr:rowOff>
    </xdr:from>
    <xdr:to>
      <xdr:col>11</xdr:col>
      <xdr:colOff>532086</xdr:colOff>
      <xdr:row>15</xdr:row>
      <xdr:rowOff>164224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E5A8C5-3FA9-4437-A0C8-02F3FB4E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173684</xdr:colOff>
      <xdr:row>16</xdr:row>
      <xdr:rowOff>98797</xdr:rowOff>
    </xdr:from>
    <xdr:to>
      <xdr:col>11</xdr:col>
      <xdr:colOff>387568</xdr:colOff>
      <xdr:row>19</xdr:row>
      <xdr:rowOff>78828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2C5401-383C-4AD2-8D09-B5892DDE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269327</xdr:colOff>
      <xdr:row>23</xdr:row>
      <xdr:rowOff>19707</xdr:rowOff>
    </xdr:from>
    <xdr:to>
      <xdr:col>11</xdr:col>
      <xdr:colOff>295603</xdr:colOff>
      <xdr:row>26</xdr:row>
      <xdr:rowOff>177362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7C9695-2B9C-426A-AF8A-27216516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118241</xdr:colOff>
      <xdr:row>19</xdr:row>
      <xdr:rowOff>164224</xdr:rowOff>
    </xdr:from>
    <xdr:to>
      <xdr:col>11</xdr:col>
      <xdr:colOff>459828</xdr:colOff>
      <xdr:row>23</xdr:row>
      <xdr:rowOff>111672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4E28AA-8421-46D0-B7B6-5B2B0EE5D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</xdr:col>
      <xdr:colOff>577473</xdr:colOff>
      <xdr:row>0</xdr:row>
      <xdr:rowOff>127751</xdr:rowOff>
    </xdr:from>
    <xdr:ext cx="4660315" cy="468013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350BBD3-9106-58EE-BD59-76112199653A}"/>
            </a:ext>
          </a:extLst>
        </xdr:cNvPr>
        <xdr:cNvSpPr/>
      </xdr:nvSpPr>
      <xdr:spPr>
        <a:xfrm>
          <a:off x="1800684" y="127751"/>
          <a:ext cx="466031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Analitika Penjualan (Sales Analytics)</a:t>
          </a:r>
        </a:p>
      </xdr:txBody>
    </xdr:sp>
    <xdr:clientData/>
  </xdr:oneCellAnchor>
  <xdr:twoCellAnchor>
    <xdr:from>
      <xdr:col>21</xdr:col>
      <xdr:colOff>373677</xdr:colOff>
      <xdr:row>4</xdr:row>
      <xdr:rowOff>113550</xdr:rowOff>
    </xdr:from>
    <xdr:to>
      <xdr:col>25</xdr:col>
      <xdr:colOff>304404</xdr:colOff>
      <xdr:row>10</xdr:row>
      <xdr:rowOff>37660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5A4487C-9FE6-F8B5-16D8-A7A62453EC1D}"/>
            </a:ext>
          </a:extLst>
        </xdr:cNvPr>
        <xdr:cNvSpPr/>
      </xdr:nvSpPr>
      <xdr:spPr>
        <a:xfrm>
          <a:off x="13139317" y="832741"/>
          <a:ext cx="2362278" cy="100289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26</xdr:col>
      <xdr:colOff>257980</xdr:colOff>
      <xdr:row>17</xdr:row>
      <xdr:rowOff>20670</xdr:rowOff>
    </xdr:from>
    <xdr:to>
      <xdr:col>30</xdr:col>
      <xdr:colOff>188707</xdr:colOff>
      <xdr:row>22</xdr:row>
      <xdr:rowOff>124579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9D88127-4C65-4C3E-AC59-5AE922476A64}"/>
            </a:ext>
          </a:extLst>
        </xdr:cNvPr>
        <xdr:cNvSpPr/>
      </xdr:nvSpPr>
      <xdr:spPr>
        <a:xfrm>
          <a:off x="16012100" y="3142116"/>
          <a:ext cx="2354438" cy="102198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413579</xdr:colOff>
      <xdr:row>16</xdr:row>
      <xdr:rowOff>182252</xdr:rowOff>
    </xdr:from>
    <xdr:to>
      <xdr:col>25</xdr:col>
      <xdr:colOff>344305</xdr:colOff>
      <xdr:row>22</xdr:row>
      <xdr:rowOff>101434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15176B9-DC6D-4911-9D5F-42958CA6BBBF}"/>
            </a:ext>
          </a:extLst>
        </xdr:cNvPr>
        <xdr:cNvSpPr/>
      </xdr:nvSpPr>
      <xdr:spPr>
        <a:xfrm>
          <a:off x="13138061" y="3120083"/>
          <a:ext cx="2354437" cy="102086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454607</xdr:colOff>
      <xdr:row>17</xdr:row>
      <xdr:rowOff>51683</xdr:rowOff>
    </xdr:from>
    <xdr:to>
      <xdr:col>20</xdr:col>
      <xdr:colOff>385333</xdr:colOff>
      <xdr:row>22</xdr:row>
      <xdr:rowOff>150662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1DDA467-6D6B-49F4-9677-27F27A087129}"/>
            </a:ext>
          </a:extLst>
        </xdr:cNvPr>
        <xdr:cNvSpPr/>
      </xdr:nvSpPr>
      <xdr:spPr>
        <a:xfrm>
          <a:off x="10180809" y="3108245"/>
          <a:ext cx="2362277" cy="99796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288315</xdr:colOff>
      <xdr:row>8</xdr:row>
      <xdr:rowOff>9180</xdr:rowOff>
    </xdr:from>
    <xdr:to>
      <xdr:col>24</xdr:col>
      <xdr:colOff>565697</xdr:colOff>
      <xdr:row>9</xdr:row>
      <xdr:rowOff>100987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31107B0-1F1A-4336-5218-531E6C0231ED}"/>
            </a:ext>
          </a:extLst>
        </xdr:cNvPr>
        <xdr:cNvSpPr/>
      </xdr:nvSpPr>
      <xdr:spPr>
        <a:xfrm>
          <a:off x="13661843" y="1447562"/>
          <a:ext cx="1493157" cy="2716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WEIGHT</a:t>
          </a:r>
        </a:p>
      </xdr:txBody>
    </xdr:sp>
    <xdr:clientData/>
  </xdr:twoCellAnchor>
  <xdr:twoCellAnchor>
    <xdr:from>
      <xdr:col>17</xdr:col>
      <xdr:colOff>308472</xdr:colOff>
      <xdr:row>20</xdr:row>
      <xdr:rowOff>88134</xdr:rowOff>
    </xdr:from>
    <xdr:to>
      <xdr:col>19</xdr:col>
      <xdr:colOff>583893</xdr:colOff>
      <xdr:row>21</xdr:row>
      <xdr:rowOff>179941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83FAEA8-0C52-4BEC-9B29-A3943D2DBDF5}"/>
            </a:ext>
          </a:extLst>
        </xdr:cNvPr>
        <xdr:cNvSpPr/>
      </xdr:nvSpPr>
      <xdr:spPr>
        <a:xfrm>
          <a:off x="10609243" y="3760423"/>
          <a:ext cx="1487277" cy="2754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WEIGHT	35%</a:t>
          </a:r>
        </a:p>
      </xdr:txBody>
    </xdr:sp>
    <xdr:clientData/>
  </xdr:twoCellAnchor>
  <xdr:twoCellAnchor>
    <xdr:from>
      <xdr:col>27</xdr:col>
      <xdr:colOff>130366</xdr:colOff>
      <xdr:row>20</xdr:row>
      <xdr:rowOff>121185</xdr:rowOff>
    </xdr:from>
    <xdr:to>
      <xdr:col>29</xdr:col>
      <xdr:colOff>405787</xdr:colOff>
      <xdr:row>22</xdr:row>
      <xdr:rowOff>29378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8054C0A-2EA3-4739-A1CC-9F39296F9048}"/>
            </a:ext>
          </a:extLst>
        </xdr:cNvPr>
        <xdr:cNvSpPr/>
      </xdr:nvSpPr>
      <xdr:spPr>
        <a:xfrm>
          <a:off x="16490414" y="3793474"/>
          <a:ext cx="1487277" cy="2754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WEIGHT	30%</a:t>
          </a:r>
        </a:p>
      </xdr:txBody>
    </xdr:sp>
    <xdr:clientData/>
  </xdr:twoCellAnchor>
  <xdr:twoCellAnchor>
    <xdr:from>
      <xdr:col>22</xdr:col>
      <xdr:colOff>273585</xdr:colOff>
      <xdr:row>20</xdr:row>
      <xdr:rowOff>80789</xdr:rowOff>
    </xdr:from>
    <xdr:to>
      <xdr:col>24</xdr:col>
      <xdr:colOff>549007</xdr:colOff>
      <xdr:row>21</xdr:row>
      <xdr:rowOff>172596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E76B45B-5B7E-4DBA-9358-50B27B4FB91A}"/>
            </a:ext>
          </a:extLst>
        </xdr:cNvPr>
        <xdr:cNvSpPr/>
      </xdr:nvSpPr>
      <xdr:spPr>
        <a:xfrm>
          <a:off x="13603995" y="3753078"/>
          <a:ext cx="1487277" cy="2754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WEIGHT	35%</a:t>
          </a:r>
        </a:p>
      </xdr:txBody>
    </xdr:sp>
    <xdr:clientData/>
  </xdr:twoCellAnchor>
  <xdr:twoCellAnchor>
    <xdr:from>
      <xdr:col>18</xdr:col>
      <xdr:colOff>419970</xdr:colOff>
      <xdr:row>10</xdr:row>
      <xdr:rowOff>37660</xdr:rowOff>
    </xdr:from>
    <xdr:to>
      <xdr:col>23</xdr:col>
      <xdr:colOff>339040</xdr:colOff>
      <xdr:row>17</xdr:row>
      <xdr:rowOff>51683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5CBD69F-895C-0E00-FEB6-EFBB93E70BB0}"/>
            </a:ext>
          </a:extLst>
        </xdr:cNvPr>
        <xdr:cNvCxnSpPr>
          <a:stCxn id="18" idx="2"/>
          <a:endCxn id="21" idx="0"/>
        </xdr:cNvCxnSpPr>
      </xdr:nvCxnSpPr>
      <xdr:spPr>
        <a:xfrm flipH="1">
          <a:off x="11361948" y="1835638"/>
          <a:ext cx="2958508" cy="12726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339040</xdr:colOff>
      <xdr:row>10</xdr:row>
      <xdr:rowOff>37660</xdr:rowOff>
    </xdr:from>
    <xdr:to>
      <xdr:col>23</xdr:col>
      <xdr:colOff>378942</xdr:colOff>
      <xdr:row>17</xdr:row>
      <xdr:rowOff>2454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CD6F7A8-1AF3-0D28-3933-7A9D48FCB3F3}"/>
            </a:ext>
          </a:extLst>
        </xdr:cNvPr>
        <xdr:cNvCxnSpPr>
          <a:stCxn id="18" idx="2"/>
          <a:endCxn id="20" idx="0"/>
        </xdr:cNvCxnSpPr>
      </xdr:nvCxnSpPr>
      <xdr:spPr>
        <a:xfrm>
          <a:off x="14320456" y="1835638"/>
          <a:ext cx="39902" cy="122337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339040</xdr:colOff>
      <xdr:row>10</xdr:row>
      <xdr:rowOff>37660</xdr:rowOff>
    </xdr:from>
    <xdr:to>
      <xdr:col>28</xdr:col>
      <xdr:colOff>223344</xdr:colOff>
      <xdr:row>17</xdr:row>
      <xdr:rowOff>20670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43F30BF-DE72-6730-AC5B-241EC695B81A}"/>
            </a:ext>
          </a:extLst>
        </xdr:cNvPr>
        <xdr:cNvCxnSpPr>
          <a:stCxn id="18" idx="2"/>
          <a:endCxn id="19" idx="0"/>
        </xdr:cNvCxnSpPr>
      </xdr:nvCxnSpPr>
      <xdr:spPr>
        <a:xfrm>
          <a:off x="14320456" y="1835638"/>
          <a:ext cx="2923742" cy="12415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354425</xdr:colOff>
      <xdr:row>4</xdr:row>
      <xdr:rowOff>100545</xdr:rowOff>
    </xdr:from>
    <xdr:ext cx="1320298" cy="342786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9B79068-3313-A5A1-FB34-7BEEB97047D2}"/>
            </a:ext>
          </a:extLst>
        </xdr:cNvPr>
        <xdr:cNvSpPr/>
      </xdr:nvSpPr>
      <xdr:spPr>
        <a:xfrm>
          <a:off x="13727953" y="819736"/>
          <a:ext cx="132029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Analytic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23</xdr:col>
      <xdr:colOff>90166</xdr:colOff>
      <xdr:row>6</xdr:row>
      <xdr:rowOff>42808</xdr:rowOff>
    </xdr:from>
    <xdr:ext cx="643381" cy="342786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779568A-EECE-4043-8929-AC1942403FDC}"/>
            </a:ext>
          </a:extLst>
        </xdr:cNvPr>
        <xdr:cNvSpPr/>
      </xdr:nvSpPr>
      <xdr:spPr>
        <a:xfrm>
          <a:off x="14071582" y="1121595"/>
          <a:ext cx="6433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145%</a:t>
          </a:r>
        </a:p>
      </xdr:txBody>
    </xdr:sp>
    <xdr:clientData/>
  </xdr:oneCellAnchor>
  <xdr:oneCellAnchor>
    <xdr:from>
      <xdr:col>17</xdr:col>
      <xdr:colOff>291367</xdr:colOff>
      <xdr:row>17</xdr:row>
      <xdr:rowOff>17123</xdr:rowOff>
    </xdr:from>
    <xdr:ext cx="1431609" cy="311496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4D56C16-B73B-411A-A39C-564DA03CEFF1}"/>
            </a:ext>
          </a:extLst>
        </xdr:cNvPr>
        <xdr:cNvSpPr/>
      </xdr:nvSpPr>
      <xdr:spPr>
        <a:xfrm>
          <a:off x="10625457" y="3073685"/>
          <a:ext cx="143160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Performa Produk</a:t>
          </a:r>
        </a:p>
      </xdr:txBody>
    </xdr:sp>
    <xdr:clientData/>
  </xdr:oneCellAnchor>
  <xdr:oneCellAnchor>
    <xdr:from>
      <xdr:col>22</xdr:col>
      <xdr:colOff>195448</xdr:colOff>
      <xdr:row>17</xdr:row>
      <xdr:rowOff>15411</xdr:rowOff>
    </xdr:from>
    <xdr:ext cx="1500154" cy="342786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4309F35-0BC7-4A7F-8F65-E16CD6A6B618}"/>
            </a:ext>
          </a:extLst>
        </xdr:cNvPr>
        <xdr:cNvSpPr/>
      </xdr:nvSpPr>
      <xdr:spPr>
        <a:xfrm>
          <a:off x="13568976" y="3071973"/>
          <a:ext cx="150015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Efisiensi Produk</a:t>
          </a:r>
        </a:p>
      </xdr:txBody>
    </xdr:sp>
    <xdr:clientData/>
  </xdr:oneCellAnchor>
  <xdr:oneCellAnchor>
    <xdr:from>
      <xdr:col>26</xdr:col>
      <xdr:colOff>299381</xdr:colOff>
      <xdr:row>17</xdr:row>
      <xdr:rowOff>13698</xdr:rowOff>
    </xdr:from>
    <xdr:ext cx="2299155" cy="311496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823CDCB-7227-488C-AEA5-6D4B63ABBD95}"/>
            </a:ext>
          </a:extLst>
        </xdr:cNvPr>
        <xdr:cNvSpPr/>
      </xdr:nvSpPr>
      <xdr:spPr>
        <a:xfrm>
          <a:off x="16104460" y="3070260"/>
          <a:ext cx="2299155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Pelanggan dan Pertumbuhan</a:t>
          </a:r>
        </a:p>
      </xdr:txBody>
    </xdr:sp>
    <xdr:clientData/>
  </xdr:oneCellAnchor>
  <xdr:oneCellAnchor>
    <xdr:from>
      <xdr:col>20</xdr:col>
      <xdr:colOff>182392</xdr:colOff>
      <xdr:row>0</xdr:row>
      <xdr:rowOff>126230</xdr:rowOff>
    </xdr:from>
    <xdr:ext cx="3856184" cy="593304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97BF11A-3E1D-80DA-BF7C-C25ADE9A28CA}"/>
            </a:ext>
          </a:extLst>
        </xdr:cNvPr>
        <xdr:cNvSpPr/>
      </xdr:nvSpPr>
      <xdr:spPr>
        <a:xfrm>
          <a:off x="12340145" y="126230"/>
          <a:ext cx="385618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VISUALISASI HIERARKI</a:t>
          </a:r>
          <a:endParaRPr lang="en-ID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18</xdr:col>
      <xdr:colOff>32121</xdr:colOff>
      <xdr:row>18</xdr:row>
      <xdr:rowOff>92466</xdr:rowOff>
    </xdr:from>
    <xdr:ext cx="721800" cy="311496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113293A-A932-4F12-963F-A73106655B7A}"/>
            </a:ext>
          </a:extLst>
        </xdr:cNvPr>
        <xdr:cNvSpPr/>
      </xdr:nvSpPr>
      <xdr:spPr>
        <a:xfrm>
          <a:off x="10974099" y="3328826"/>
          <a:ext cx="72180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60,36%</a:t>
          </a:r>
        </a:p>
      </xdr:txBody>
    </xdr:sp>
    <xdr:clientData/>
  </xdr:oneCellAnchor>
  <xdr:oneCellAnchor>
    <xdr:from>
      <xdr:col>23</xdr:col>
      <xdr:colOff>13285</xdr:colOff>
      <xdr:row>18</xdr:row>
      <xdr:rowOff>133562</xdr:rowOff>
    </xdr:from>
    <xdr:ext cx="721801" cy="311496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D454E12-5E93-4F1F-9498-88A1AC21B4DA}"/>
            </a:ext>
          </a:extLst>
        </xdr:cNvPr>
        <xdr:cNvSpPr/>
      </xdr:nvSpPr>
      <xdr:spPr>
        <a:xfrm>
          <a:off x="13994701" y="3369922"/>
          <a:ext cx="72180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47,16%</a:t>
          </a:r>
        </a:p>
      </xdr:txBody>
    </xdr:sp>
    <xdr:clientData/>
  </xdr:oneCellAnchor>
  <xdr:oneCellAnchor>
    <xdr:from>
      <xdr:col>27</xdr:col>
      <xdr:colOff>515246</xdr:colOff>
      <xdr:row>18</xdr:row>
      <xdr:rowOff>128363</xdr:rowOff>
    </xdr:from>
    <xdr:ext cx="721801" cy="311496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B2C97AA-5C2C-4319-BC60-6E106D5BA994}"/>
            </a:ext>
          </a:extLst>
        </xdr:cNvPr>
        <xdr:cNvSpPr/>
      </xdr:nvSpPr>
      <xdr:spPr>
        <a:xfrm>
          <a:off x="16928212" y="3364723"/>
          <a:ext cx="72180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37,38%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2D6110B0-8B7E-4AA0-B0F8-2F6BF8D14ADA}" autoFormatId="16" applyNumberFormats="0" applyBorderFormats="0" applyFontFormats="0" applyPatternFormats="0" applyAlignmentFormats="0" applyWidthHeightFormats="0">
  <queryTableRefresh nextId="4">
    <queryTableFields count="3">
      <queryTableField id="1" name="Column11" tableColumnId="1"/>
      <queryTableField id="2" name="Column13" tableColumnId="2"/>
      <queryTableField id="3" name="Column14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37D612D-9433-458B-84A2-5B0A7FADB458}" autoFormatId="16" applyNumberFormats="0" applyBorderFormats="0" applyFontFormats="0" applyPatternFormats="0" applyAlignmentFormats="0" applyWidthHeightFormats="0">
  <queryTableRefresh nextId="5">
    <queryTableFields count="4">
      <queryTableField id="1" name="Column11" tableColumnId="1"/>
      <queryTableField id="2" name="Column13" tableColumnId="2"/>
      <queryTableField id="3" name="Column15" tableColumnId="3"/>
      <queryTableField id="4" name="Column16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48433-A3AA-454E-902C-6DEFC29BD7CD}" name="Deskripsi_dan_detail_measure" displayName="Deskripsi_dan_detail_measure" ref="A1:C7" tableType="queryTable" totalsRowShown="0" dataDxfId="5">
  <autoFilter ref="A1:C7" xr:uid="{3DD48433-A3AA-454E-902C-6DEFC29BD7CD}"/>
  <tableColumns count="3">
    <tableColumn id="1" xr3:uid="{0A3A54FA-95C2-4603-9E07-2AB3339905D9}" uniqueName="1" name="Column11" queryTableFieldId="1" dataDxfId="4"/>
    <tableColumn id="2" xr3:uid="{61DA5F01-5931-490A-B92E-0C37EC481080}" uniqueName="2" name="Column13" queryTableFieldId="2" dataDxfId="3"/>
    <tableColumn id="3" xr3:uid="{E98A58AB-59E0-4A82-9CCD-6D1751935A28}" uniqueName="3" name="Column14" queryTableFieldId="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A6B55A-89ED-4EEE-987C-E4481B142C72}" name="Deskripsi_dan_detail_measure__2" displayName="Deskripsi_dan_detail_measure__2" ref="A9:D15" tableType="queryTable" totalsRowShown="0">
  <autoFilter ref="A9:D15" xr:uid="{2CA6B55A-89ED-4EEE-987C-E4481B142C72}"/>
  <tableColumns count="4">
    <tableColumn id="1" xr3:uid="{21FCC3EE-6CB5-414B-9010-1EF38B534880}" uniqueName="1" name="Column11" queryTableFieldId="1" dataDxfId="1"/>
    <tableColumn id="2" xr3:uid="{51758530-BCCF-4FFF-9CAD-D1849868C799}" uniqueName="2" name="Column13" queryTableFieldId="2"/>
    <tableColumn id="3" xr3:uid="{E355A838-FBCF-48F5-BF08-A39B57B8926F}" uniqueName="3" name="Column15" queryTableFieldId="3"/>
    <tableColumn id="4" xr3:uid="{E1CD4428-D5E8-47B3-880C-38F3B43C635B}" uniqueName="4" name="Column16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0C1A-52EA-4A28-8BEF-9DA55DDDCC4B}">
  <dimension ref="A1:AF30"/>
  <sheetViews>
    <sheetView showGridLines="0" zoomScale="83" workbookViewId="0">
      <selection activeCell="AD15" sqref="AD15"/>
    </sheetView>
  </sheetViews>
  <sheetFormatPr defaultRowHeight="14.4"/>
  <sheetData>
    <row r="1" spans="1:3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 spans="1:3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3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309D-F972-42D0-9188-646AA5B74CA1}">
  <dimension ref="A1:K88"/>
  <sheetViews>
    <sheetView zoomScale="65" zoomScaleNormal="85" workbookViewId="0">
      <selection activeCell="I19" sqref="I19"/>
    </sheetView>
  </sheetViews>
  <sheetFormatPr defaultRowHeight="14.4"/>
  <cols>
    <col min="1" max="1" width="14.77734375" style="11" customWidth="1"/>
    <col min="2" max="2" width="19.77734375" style="11" customWidth="1"/>
    <col min="3" max="3" width="16" customWidth="1"/>
    <col min="4" max="5" width="17.21875" customWidth="1"/>
    <col min="7" max="7" width="19.21875" style="15" customWidth="1"/>
    <col min="8" max="8" width="34.5546875" customWidth="1"/>
    <col min="9" max="9" width="37.109375" customWidth="1"/>
    <col min="10" max="10" width="33.109375" customWidth="1"/>
    <col min="11" max="11" width="34.33203125" customWidth="1"/>
  </cols>
  <sheetData>
    <row r="1" spans="1:11">
      <c r="C1" s="21"/>
    </row>
    <row r="2" spans="1:11">
      <c r="A2" s="8" t="s">
        <v>13</v>
      </c>
      <c r="B2" s="8" t="s">
        <v>11</v>
      </c>
      <c r="C2" s="3" t="s">
        <v>15</v>
      </c>
      <c r="D2" s="2" t="s">
        <v>12</v>
      </c>
      <c r="E2" s="2" t="s">
        <v>14</v>
      </c>
      <c r="G2" s="38" t="s">
        <v>52</v>
      </c>
      <c r="H2" s="35" t="s">
        <v>56</v>
      </c>
      <c r="I2" s="34" t="s">
        <v>57</v>
      </c>
      <c r="J2" s="34" t="s">
        <v>58</v>
      </c>
      <c r="K2" s="34" t="s">
        <v>59</v>
      </c>
    </row>
    <row r="3" spans="1:11">
      <c r="A3" s="9">
        <v>43860</v>
      </c>
      <c r="B3" s="12" t="s">
        <v>0</v>
      </c>
      <c r="C3" s="5">
        <v>50254</v>
      </c>
      <c r="D3" s="4">
        <v>3604</v>
      </c>
      <c r="E3" s="4">
        <v>10</v>
      </c>
      <c r="G3" s="37" t="s">
        <v>53</v>
      </c>
      <c r="H3" s="32">
        <f>D3+D37</f>
        <v>9880</v>
      </c>
      <c r="I3" s="19">
        <f>C3+C37</f>
        <v>100508</v>
      </c>
      <c r="J3" s="32">
        <f>D9+D10+D34+D44</f>
        <v>13473</v>
      </c>
      <c r="K3" s="19">
        <f>C9+C10+C34+C44</f>
        <v>201016</v>
      </c>
    </row>
    <row r="4" spans="1:11">
      <c r="A4" s="10">
        <v>43881</v>
      </c>
      <c r="B4" s="13" t="s">
        <v>1</v>
      </c>
      <c r="C4" s="7">
        <v>15942</v>
      </c>
      <c r="D4" s="6">
        <v>8435</v>
      </c>
      <c r="E4" s="6">
        <v>5</v>
      </c>
      <c r="G4" s="37" t="s">
        <v>54</v>
      </c>
      <c r="H4" s="32">
        <f>D20</f>
        <v>3687</v>
      </c>
      <c r="I4" s="19">
        <f>C20</f>
        <v>15942</v>
      </c>
      <c r="J4" s="32">
        <f>D4+D49</f>
        <v>8611</v>
      </c>
      <c r="K4" s="19">
        <f>C4+C49</f>
        <v>31884</v>
      </c>
    </row>
    <row r="5" spans="1:11">
      <c r="A5" s="9">
        <v>43883</v>
      </c>
      <c r="B5" s="12" t="s">
        <v>2</v>
      </c>
      <c r="C5" s="5">
        <v>36469</v>
      </c>
      <c r="D5" s="4">
        <v>4848</v>
      </c>
      <c r="E5" s="4">
        <v>10</v>
      </c>
      <c r="G5" s="37" t="s">
        <v>2</v>
      </c>
      <c r="H5" s="32">
        <f>D8+D60</f>
        <v>7089</v>
      </c>
      <c r="I5" s="19">
        <f>C8+C60</f>
        <v>72938</v>
      </c>
      <c r="J5" s="32">
        <f>D5+D6+D36+D38+D58</f>
        <v>32198</v>
      </c>
      <c r="K5" s="19">
        <f>C5+C6+C36+C38+C58</f>
        <v>182345</v>
      </c>
    </row>
    <row r="6" spans="1:11">
      <c r="A6" s="10">
        <v>43889</v>
      </c>
      <c r="B6" s="13" t="s">
        <v>2</v>
      </c>
      <c r="C6" s="7">
        <v>36469</v>
      </c>
      <c r="D6" s="6">
        <v>7225</v>
      </c>
      <c r="E6" s="6">
        <v>8</v>
      </c>
      <c r="G6" s="37" t="s">
        <v>3</v>
      </c>
      <c r="H6" s="32">
        <f>D7+D35+D51</f>
        <v>9171</v>
      </c>
      <c r="I6" s="30">
        <f>C7+C35+C51</f>
        <v>35133</v>
      </c>
      <c r="J6" s="32">
        <f>D32</f>
        <v>9629</v>
      </c>
      <c r="K6" s="30">
        <f>C32</f>
        <v>11711</v>
      </c>
    </row>
    <row r="7" spans="1:11">
      <c r="A7" s="9">
        <v>43842</v>
      </c>
      <c r="B7" s="12" t="s">
        <v>3</v>
      </c>
      <c r="C7" s="5">
        <v>11711</v>
      </c>
      <c r="D7" s="4">
        <v>1975</v>
      </c>
      <c r="E7" s="4">
        <v>15</v>
      </c>
      <c r="G7" s="37" t="s">
        <v>5</v>
      </c>
      <c r="H7" s="32">
        <f>D13+D23+D53</f>
        <v>17373</v>
      </c>
      <c r="I7" s="30">
        <f>C13+C23+C53</f>
        <v>2076</v>
      </c>
      <c r="J7" s="32">
        <f>0</f>
        <v>0</v>
      </c>
      <c r="K7" s="30">
        <v>0</v>
      </c>
    </row>
    <row r="8" spans="1:11">
      <c r="A8" s="10">
        <v>43850</v>
      </c>
      <c r="B8" s="13" t="s">
        <v>2</v>
      </c>
      <c r="C8" s="7">
        <v>36469</v>
      </c>
      <c r="D8" s="6">
        <v>2542</v>
      </c>
      <c r="E8" s="6">
        <v>10</v>
      </c>
      <c r="G8" s="37" t="s">
        <v>55</v>
      </c>
      <c r="H8" s="32">
        <f>D15+D16+D54+D57</f>
        <v>26339</v>
      </c>
      <c r="I8" s="30">
        <f>C15+C16+C54+C57</f>
        <v>36372</v>
      </c>
      <c r="J8" s="32">
        <f>D45</f>
        <v>8161</v>
      </c>
      <c r="K8" s="30">
        <f>E15+E16+E54+E57</f>
        <v>37</v>
      </c>
    </row>
    <row r="9" spans="1:11">
      <c r="A9" s="10">
        <v>43881</v>
      </c>
      <c r="B9" s="12" t="s">
        <v>0</v>
      </c>
      <c r="C9" s="5">
        <v>50254</v>
      </c>
      <c r="D9" s="4">
        <v>4398</v>
      </c>
      <c r="E9" s="4">
        <v>5</v>
      </c>
      <c r="G9" s="37" t="s">
        <v>7</v>
      </c>
      <c r="H9" s="32">
        <f>D17+D30</f>
        <v>12028</v>
      </c>
      <c r="I9" s="30">
        <f>C17+C30</f>
        <v>104992</v>
      </c>
      <c r="J9" s="32">
        <f>D21+D25+D47+D52</f>
        <v>26121</v>
      </c>
      <c r="K9" s="30">
        <f>C21+C25+C47+C52</f>
        <v>209984</v>
      </c>
    </row>
    <row r="10" spans="1:11">
      <c r="A10" s="10">
        <v>43872</v>
      </c>
      <c r="B10" s="13" t="s">
        <v>0</v>
      </c>
      <c r="C10" s="7">
        <v>50254</v>
      </c>
      <c r="D10" s="6">
        <v>49</v>
      </c>
      <c r="E10" s="6">
        <v>9</v>
      </c>
      <c r="G10" s="37" t="s">
        <v>8</v>
      </c>
      <c r="H10" s="32">
        <f>D39+D40+D43</f>
        <v>15520</v>
      </c>
      <c r="I10" s="30">
        <f>C39+C40+C43</f>
        <v>17001</v>
      </c>
      <c r="J10" s="32">
        <f>D19+D24+D26+D27+D29+D56</f>
        <v>32322</v>
      </c>
      <c r="K10" s="30">
        <f>C19+C24+C26+C27+C29+C56</f>
        <v>34002</v>
      </c>
    </row>
    <row r="11" spans="1:11">
      <c r="A11" s="9">
        <v>43861</v>
      </c>
      <c r="B11" s="12" t="s">
        <v>4</v>
      </c>
      <c r="C11" s="5">
        <v>26333</v>
      </c>
      <c r="D11" s="4">
        <v>4031</v>
      </c>
      <c r="E11" s="4">
        <v>10</v>
      </c>
      <c r="G11" s="37" t="s">
        <v>9</v>
      </c>
      <c r="H11" s="27">
        <v>0</v>
      </c>
      <c r="I11" s="1">
        <v>0</v>
      </c>
      <c r="J11" s="32">
        <f>D22+D41+D46+D55</f>
        <v>27049</v>
      </c>
      <c r="K11" s="30">
        <f>C22+C41+C46+C55</f>
        <v>12716</v>
      </c>
    </row>
    <row r="12" spans="1:11">
      <c r="A12" s="10">
        <v>43851</v>
      </c>
      <c r="B12" s="13" t="s">
        <v>4</v>
      </c>
      <c r="C12" s="7">
        <v>26333</v>
      </c>
      <c r="D12" s="6">
        <v>7911</v>
      </c>
      <c r="E12" s="6">
        <v>7</v>
      </c>
      <c r="G12" s="37" t="s">
        <v>10</v>
      </c>
      <c r="H12" s="27">
        <f>0</f>
        <v>0</v>
      </c>
      <c r="I12" s="1">
        <v>0</v>
      </c>
      <c r="J12" s="27">
        <f>D31</f>
        <v>5509</v>
      </c>
      <c r="K12" s="19">
        <f>C31</f>
        <v>9744</v>
      </c>
    </row>
    <row r="13" spans="1:11">
      <c r="A13" s="9">
        <v>43859</v>
      </c>
      <c r="B13" s="12" t="s">
        <v>5</v>
      </c>
      <c r="C13" s="5">
        <v>692</v>
      </c>
      <c r="D13" s="4">
        <v>5288</v>
      </c>
      <c r="E13" s="4">
        <v>5</v>
      </c>
      <c r="G13" s="37" t="s">
        <v>4</v>
      </c>
      <c r="H13" s="32">
        <f>D11+D12</f>
        <v>11942</v>
      </c>
      <c r="I13" s="30">
        <f>C11+C12</f>
        <v>52666</v>
      </c>
      <c r="J13" s="32">
        <f>D14+D18+D28+D42+D59</f>
        <v>37587</v>
      </c>
      <c r="K13" s="30">
        <f>C14+C18+C28+C42+C59</f>
        <v>131665</v>
      </c>
    </row>
    <row r="14" spans="1:11">
      <c r="A14" s="10">
        <v>43882</v>
      </c>
      <c r="B14" s="13" t="s">
        <v>4</v>
      </c>
      <c r="C14" s="7">
        <v>26333</v>
      </c>
      <c r="D14" s="6">
        <v>6792</v>
      </c>
      <c r="E14" s="6">
        <v>5</v>
      </c>
      <c r="G14" s="1">
        <v>11</v>
      </c>
      <c r="H14" s="30">
        <f>SUM(H3:H13)</f>
        <v>113029</v>
      </c>
      <c r="I14" s="19">
        <f>SUM(I3:I13)</f>
        <v>437628</v>
      </c>
      <c r="J14" s="30">
        <f>SUM(J3:J13)</f>
        <v>200660</v>
      </c>
      <c r="K14" s="19">
        <f>SUM(K3:K13)</f>
        <v>825104</v>
      </c>
    </row>
    <row r="15" spans="1:11">
      <c r="A15" s="9">
        <v>43851</v>
      </c>
      <c r="B15" s="12" t="s">
        <v>6</v>
      </c>
      <c r="C15" s="5">
        <v>9093</v>
      </c>
      <c r="D15" s="4">
        <v>5084</v>
      </c>
      <c r="E15" s="4">
        <v>10</v>
      </c>
    </row>
    <row r="16" spans="1:11">
      <c r="A16" s="10">
        <v>43845</v>
      </c>
      <c r="B16" s="13" t="s">
        <v>6</v>
      </c>
      <c r="C16" s="7">
        <v>9093</v>
      </c>
      <c r="D16" s="6">
        <v>9855</v>
      </c>
      <c r="E16" s="6">
        <v>8</v>
      </c>
      <c r="G16" s="36"/>
    </row>
    <row r="17" spans="1:5">
      <c r="A17" s="9">
        <v>43854</v>
      </c>
      <c r="B17" s="12" t="s">
        <v>7</v>
      </c>
      <c r="C17" s="5">
        <v>52496</v>
      </c>
      <c r="D17" s="4">
        <v>2831</v>
      </c>
      <c r="E17" s="4">
        <v>15</v>
      </c>
    </row>
    <row r="18" spans="1:5">
      <c r="A18" s="10">
        <v>43875</v>
      </c>
      <c r="B18" s="13" t="s">
        <v>4</v>
      </c>
      <c r="C18" s="7">
        <v>26333</v>
      </c>
      <c r="D18" s="6">
        <v>2766</v>
      </c>
      <c r="E18" s="6">
        <v>22</v>
      </c>
    </row>
    <row r="19" spans="1:5">
      <c r="A19" s="9">
        <v>43876</v>
      </c>
      <c r="B19" s="12" t="s">
        <v>8</v>
      </c>
      <c r="C19" s="5">
        <v>5667</v>
      </c>
      <c r="D19" s="4">
        <v>445</v>
      </c>
      <c r="E19" s="4">
        <v>10</v>
      </c>
    </row>
    <row r="20" spans="1:5">
      <c r="A20" s="10">
        <v>43837</v>
      </c>
      <c r="B20" s="13" t="s">
        <v>1</v>
      </c>
      <c r="C20" s="7">
        <v>15942</v>
      </c>
      <c r="D20" s="6">
        <v>3687</v>
      </c>
      <c r="E20" s="6">
        <v>5</v>
      </c>
    </row>
    <row r="21" spans="1:5">
      <c r="A21" s="9">
        <v>43886</v>
      </c>
      <c r="B21" s="12" t="s">
        <v>7</v>
      </c>
      <c r="C21" s="5">
        <v>52496</v>
      </c>
      <c r="D21" s="4">
        <v>2339</v>
      </c>
      <c r="E21" s="4">
        <v>4</v>
      </c>
    </row>
    <row r="22" spans="1:5">
      <c r="A22" s="10">
        <v>43889</v>
      </c>
      <c r="B22" s="13" t="s">
        <v>9</v>
      </c>
      <c r="C22" s="7">
        <v>3179</v>
      </c>
      <c r="D22" s="6">
        <v>3283</v>
      </c>
      <c r="E22" s="6">
        <v>5</v>
      </c>
    </row>
    <row r="23" spans="1:5">
      <c r="A23" s="9">
        <v>43836</v>
      </c>
      <c r="B23" s="12" t="s">
        <v>5</v>
      </c>
      <c r="C23" s="5">
        <v>692</v>
      </c>
      <c r="D23" s="4">
        <v>5428</v>
      </c>
      <c r="E23" s="4">
        <v>10</v>
      </c>
    </row>
    <row r="24" spans="1:5">
      <c r="A24" s="10">
        <v>43879</v>
      </c>
      <c r="B24" s="13" t="s">
        <v>8</v>
      </c>
      <c r="C24" s="7">
        <v>5667</v>
      </c>
      <c r="D24" s="6">
        <v>4718</v>
      </c>
      <c r="E24" s="6">
        <v>8</v>
      </c>
    </row>
    <row r="25" spans="1:5">
      <c r="A25" s="9">
        <v>43870</v>
      </c>
      <c r="B25" s="12" t="s">
        <v>7</v>
      </c>
      <c r="C25" s="5">
        <v>52496</v>
      </c>
      <c r="D25" s="4">
        <v>9125</v>
      </c>
      <c r="E25" s="4">
        <v>8</v>
      </c>
    </row>
    <row r="26" spans="1:5">
      <c r="A26" s="10">
        <v>43885</v>
      </c>
      <c r="B26" s="13" t="s">
        <v>8</v>
      </c>
      <c r="C26" s="7">
        <v>5667</v>
      </c>
      <c r="D26" s="6">
        <v>3656</v>
      </c>
      <c r="E26" s="6">
        <v>23</v>
      </c>
    </row>
    <row r="27" spans="1:5">
      <c r="A27" s="9">
        <v>43865</v>
      </c>
      <c r="B27" s="12" t="s">
        <v>8</v>
      </c>
      <c r="C27" s="5">
        <v>5667</v>
      </c>
      <c r="D27" s="4">
        <v>5345</v>
      </c>
      <c r="E27" s="4">
        <v>22</v>
      </c>
    </row>
    <row r="28" spans="1:5">
      <c r="A28" s="10">
        <v>43887</v>
      </c>
      <c r="B28" s="13" t="s">
        <v>4</v>
      </c>
      <c r="C28" s="7">
        <v>26333</v>
      </c>
      <c r="D28" s="6">
        <v>8261</v>
      </c>
      <c r="E28" s="6">
        <v>10</v>
      </c>
    </row>
    <row r="29" spans="1:5">
      <c r="A29" s="9">
        <v>43877</v>
      </c>
      <c r="B29" s="12" t="s">
        <v>8</v>
      </c>
      <c r="C29" s="5">
        <v>5667</v>
      </c>
      <c r="D29" s="4">
        <v>8502</v>
      </c>
      <c r="E29" s="4">
        <v>5</v>
      </c>
    </row>
    <row r="30" spans="1:5">
      <c r="A30" s="10">
        <v>43839</v>
      </c>
      <c r="B30" s="13" t="s">
        <v>7</v>
      </c>
      <c r="C30" s="7">
        <v>52496</v>
      </c>
      <c r="D30" s="6">
        <v>9197</v>
      </c>
      <c r="E30" s="6">
        <v>8</v>
      </c>
    </row>
    <row r="31" spans="1:5">
      <c r="A31" s="9">
        <v>43888</v>
      </c>
      <c r="B31" s="12" t="s">
        <v>10</v>
      </c>
      <c r="C31" s="5">
        <v>9744</v>
      </c>
      <c r="D31" s="4">
        <v>5509</v>
      </c>
      <c r="E31" s="4">
        <v>9</v>
      </c>
    </row>
    <row r="32" spans="1:5">
      <c r="A32" s="10">
        <v>43884</v>
      </c>
      <c r="B32" s="13" t="s">
        <v>3</v>
      </c>
      <c r="C32" s="7">
        <v>11711</v>
      </c>
      <c r="D32" s="6">
        <v>9629</v>
      </c>
      <c r="E32" s="6">
        <v>5</v>
      </c>
    </row>
    <row r="33" spans="1:5">
      <c r="A33" s="9">
        <v>43848</v>
      </c>
      <c r="B33" s="12" t="s">
        <v>6</v>
      </c>
      <c r="C33" s="5">
        <v>9093</v>
      </c>
      <c r="D33" s="4">
        <v>5781</v>
      </c>
      <c r="E33" s="4">
        <v>10</v>
      </c>
    </row>
    <row r="34" spans="1:5">
      <c r="A34" s="10">
        <v>43864</v>
      </c>
      <c r="B34" s="13" t="s">
        <v>0</v>
      </c>
      <c r="C34" s="7">
        <v>50254</v>
      </c>
      <c r="D34" s="6">
        <v>5220</v>
      </c>
      <c r="E34" s="6">
        <v>23</v>
      </c>
    </row>
    <row r="35" spans="1:5">
      <c r="A35" s="9">
        <v>43853</v>
      </c>
      <c r="B35" s="12" t="s">
        <v>3</v>
      </c>
      <c r="C35" s="5">
        <v>11711</v>
      </c>
      <c r="D35" s="4">
        <v>1232</v>
      </c>
      <c r="E35" s="4">
        <v>22</v>
      </c>
    </row>
    <row r="36" spans="1:5">
      <c r="A36" s="10">
        <v>43878</v>
      </c>
      <c r="B36" s="13" t="s">
        <v>2</v>
      </c>
      <c r="C36" s="7">
        <v>36469</v>
      </c>
      <c r="D36" s="6">
        <v>4134</v>
      </c>
      <c r="E36" s="6">
        <v>7</v>
      </c>
    </row>
    <row r="37" spans="1:5">
      <c r="A37" s="9">
        <v>43838</v>
      </c>
      <c r="B37" s="12" t="s">
        <v>0</v>
      </c>
      <c r="C37" s="5">
        <v>50254</v>
      </c>
      <c r="D37" s="4">
        <v>6276</v>
      </c>
      <c r="E37" s="4">
        <v>6</v>
      </c>
    </row>
    <row r="38" spans="1:5">
      <c r="A38" s="10">
        <v>43875</v>
      </c>
      <c r="B38" s="13" t="s">
        <v>2</v>
      </c>
      <c r="C38" s="7">
        <v>36469</v>
      </c>
      <c r="D38" s="6">
        <v>7036</v>
      </c>
      <c r="E38" s="6">
        <v>8</v>
      </c>
    </row>
    <row r="39" spans="1:5">
      <c r="A39" s="9">
        <v>43841</v>
      </c>
      <c r="B39" s="12" t="s">
        <v>8</v>
      </c>
      <c r="C39" s="5">
        <v>5667</v>
      </c>
      <c r="D39" s="4">
        <v>7826</v>
      </c>
      <c r="E39" s="4">
        <v>9</v>
      </c>
    </row>
    <row r="40" spans="1:5">
      <c r="A40" s="10">
        <v>43856</v>
      </c>
      <c r="B40" s="13" t="s">
        <v>8</v>
      </c>
      <c r="C40" s="7">
        <v>5667</v>
      </c>
      <c r="D40" s="6">
        <v>7089</v>
      </c>
      <c r="E40" s="6">
        <v>10</v>
      </c>
    </row>
    <row r="41" spans="1:5">
      <c r="A41" s="9">
        <v>43888</v>
      </c>
      <c r="B41" s="12" t="s">
        <v>9</v>
      </c>
      <c r="C41" s="5">
        <v>3179</v>
      </c>
      <c r="D41" s="4">
        <v>5298</v>
      </c>
      <c r="E41" s="4">
        <v>5</v>
      </c>
    </row>
    <row r="42" spans="1:5">
      <c r="A42" s="10">
        <v>43866</v>
      </c>
      <c r="B42" s="13" t="s">
        <v>4</v>
      </c>
      <c r="C42" s="7">
        <v>26333</v>
      </c>
      <c r="D42" s="6">
        <v>9958</v>
      </c>
      <c r="E42" s="6">
        <v>6</v>
      </c>
    </row>
    <row r="43" spans="1:5">
      <c r="A43" s="9">
        <v>43835</v>
      </c>
      <c r="B43" s="12" t="s">
        <v>8</v>
      </c>
      <c r="C43" s="5">
        <v>5667</v>
      </c>
      <c r="D43" s="4">
        <v>605</v>
      </c>
      <c r="E43" s="4">
        <v>5</v>
      </c>
    </row>
    <row r="44" spans="1:5">
      <c r="A44" s="10">
        <v>43890</v>
      </c>
      <c r="B44" s="13" t="s">
        <v>0</v>
      </c>
      <c r="C44" s="7">
        <v>50254</v>
      </c>
      <c r="D44" s="6">
        <v>3806</v>
      </c>
      <c r="E44" s="6">
        <v>10</v>
      </c>
    </row>
    <row r="45" spans="1:5">
      <c r="A45" s="9">
        <v>43879</v>
      </c>
      <c r="B45" s="12" t="s">
        <v>6</v>
      </c>
      <c r="C45" s="5">
        <v>9093</v>
      </c>
      <c r="D45" s="4">
        <v>8161</v>
      </c>
      <c r="E45" s="4">
        <v>5</v>
      </c>
    </row>
    <row r="46" spans="1:5">
      <c r="A46" s="10">
        <v>43873</v>
      </c>
      <c r="B46" s="13" t="s">
        <v>9</v>
      </c>
      <c r="C46" s="7">
        <v>3179</v>
      </c>
      <c r="D46" s="6">
        <v>9298</v>
      </c>
      <c r="E46" s="6">
        <v>15</v>
      </c>
    </row>
    <row r="47" spans="1:5">
      <c r="A47" s="9">
        <v>43875</v>
      </c>
      <c r="B47" s="12" t="s">
        <v>7</v>
      </c>
      <c r="C47" s="5">
        <v>52496</v>
      </c>
      <c r="D47" s="4">
        <v>4880</v>
      </c>
      <c r="E47" s="4">
        <v>5</v>
      </c>
    </row>
    <row r="48" spans="1:5">
      <c r="A48" s="10">
        <v>43113</v>
      </c>
      <c r="B48" s="13" t="s">
        <v>10</v>
      </c>
      <c r="C48" s="7">
        <v>9744</v>
      </c>
      <c r="D48" s="6">
        <v>9598</v>
      </c>
      <c r="E48" s="6">
        <v>6</v>
      </c>
    </row>
    <row r="49" spans="1:5">
      <c r="A49" s="9">
        <v>43871</v>
      </c>
      <c r="B49" s="12" t="s">
        <v>1</v>
      </c>
      <c r="C49" s="5">
        <v>15942</v>
      </c>
      <c r="D49" s="4">
        <v>176</v>
      </c>
      <c r="E49" s="4">
        <v>9</v>
      </c>
    </row>
    <row r="50" spans="1:5">
      <c r="A50" s="10">
        <v>43851</v>
      </c>
      <c r="B50" s="13" t="s">
        <v>9</v>
      </c>
      <c r="C50" s="7">
        <v>3179</v>
      </c>
      <c r="D50" s="6">
        <v>370</v>
      </c>
      <c r="E50" s="6">
        <v>10</v>
      </c>
    </row>
    <row r="51" spans="1:5">
      <c r="A51" s="9">
        <v>43858</v>
      </c>
      <c r="B51" s="12" t="s">
        <v>3</v>
      </c>
      <c r="C51" s="5">
        <v>11711</v>
      </c>
      <c r="D51" s="4">
        <v>5964</v>
      </c>
      <c r="E51" s="4">
        <v>15</v>
      </c>
    </row>
    <row r="52" spans="1:5">
      <c r="A52" s="10">
        <v>43884</v>
      </c>
      <c r="B52" s="13" t="s">
        <v>7</v>
      </c>
      <c r="C52" s="7">
        <v>52496</v>
      </c>
      <c r="D52" s="6">
        <v>9777</v>
      </c>
      <c r="E52" s="6">
        <v>6</v>
      </c>
    </row>
    <row r="53" spans="1:5">
      <c r="A53" s="9">
        <v>43841</v>
      </c>
      <c r="B53" s="12" t="s">
        <v>5</v>
      </c>
      <c r="C53" s="5">
        <v>692</v>
      </c>
      <c r="D53" s="4">
        <v>6657</v>
      </c>
      <c r="E53" s="4">
        <v>8</v>
      </c>
    </row>
    <row r="54" spans="1:5">
      <c r="A54" s="10">
        <v>43848</v>
      </c>
      <c r="B54" s="13" t="s">
        <v>6</v>
      </c>
      <c r="C54" s="7">
        <v>9093</v>
      </c>
      <c r="D54" s="6">
        <v>8484</v>
      </c>
      <c r="E54" s="6">
        <v>9</v>
      </c>
    </row>
    <row r="55" spans="1:5">
      <c r="A55" s="9">
        <v>43862</v>
      </c>
      <c r="B55" s="12" t="s">
        <v>9</v>
      </c>
      <c r="C55" s="5">
        <v>3179</v>
      </c>
      <c r="D55" s="4">
        <v>9170</v>
      </c>
      <c r="E55" s="4">
        <v>22</v>
      </c>
    </row>
    <row r="56" spans="1:5">
      <c r="A56" s="10">
        <v>43869</v>
      </c>
      <c r="B56" s="13" t="s">
        <v>8</v>
      </c>
      <c r="C56" s="7">
        <v>5667</v>
      </c>
      <c r="D56" s="6">
        <v>9656</v>
      </c>
      <c r="E56" s="6">
        <v>10</v>
      </c>
    </row>
    <row r="57" spans="1:5">
      <c r="A57" s="9">
        <v>43835</v>
      </c>
      <c r="B57" s="12" t="s">
        <v>6</v>
      </c>
      <c r="C57" s="5">
        <v>9093</v>
      </c>
      <c r="D57" s="4">
        <v>2916</v>
      </c>
      <c r="E57" s="4">
        <v>10</v>
      </c>
    </row>
    <row r="58" spans="1:5">
      <c r="A58" s="10">
        <v>43876</v>
      </c>
      <c r="B58" s="13" t="s">
        <v>2</v>
      </c>
      <c r="C58" s="7">
        <v>36469</v>
      </c>
      <c r="D58" s="6">
        <v>8955</v>
      </c>
      <c r="E58" s="6">
        <v>5</v>
      </c>
    </row>
    <row r="59" spans="1:5">
      <c r="A59" s="9">
        <v>43889</v>
      </c>
      <c r="B59" s="12" t="s">
        <v>4</v>
      </c>
      <c r="C59" s="5">
        <v>26333</v>
      </c>
      <c r="D59" s="4">
        <v>9810</v>
      </c>
      <c r="E59" s="4">
        <v>22</v>
      </c>
    </row>
    <row r="60" spans="1:5">
      <c r="A60" s="10">
        <v>43848</v>
      </c>
      <c r="B60" s="13" t="s">
        <v>2</v>
      </c>
      <c r="C60" s="7">
        <v>36469</v>
      </c>
      <c r="D60" s="6">
        <v>4547</v>
      </c>
      <c r="E60" s="6">
        <v>20</v>
      </c>
    </row>
    <row r="61" spans="1:5">
      <c r="A61"/>
      <c r="B61"/>
    </row>
    <row r="62" spans="1:5">
      <c r="A62"/>
      <c r="B62"/>
    </row>
    <row r="63" spans="1:5">
      <c r="A63"/>
      <c r="B63"/>
    </row>
    <row r="64" spans="1:5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3">
      <c r="A81"/>
      <c r="B81"/>
    </row>
    <row r="82" spans="1:3">
      <c r="A82"/>
      <c r="B82"/>
    </row>
    <row r="83" spans="1:3">
      <c r="A83"/>
      <c r="B83"/>
    </row>
    <row r="84" spans="1:3">
      <c r="A84"/>
      <c r="B84"/>
    </row>
    <row r="85" spans="1:3">
      <c r="A85"/>
      <c r="B85"/>
    </row>
    <row r="86" spans="1:3">
      <c r="A86"/>
      <c r="B86"/>
    </row>
    <row r="87" spans="1:3">
      <c r="A87"/>
      <c r="B87"/>
    </row>
    <row r="88" spans="1:3">
      <c r="C88" s="18"/>
    </row>
  </sheetData>
  <conditionalFormatting sqref="C1 A3:E60">
    <cfRule type="expression" dxfId="0" priority="1">
      <formula>ISODD(ROW())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0DD8-30B2-4325-A791-69A011835E86}">
  <dimension ref="A1:G30"/>
  <sheetViews>
    <sheetView workbookViewId="0">
      <selection activeCell="F37" sqref="F37"/>
    </sheetView>
  </sheetViews>
  <sheetFormatPr defaultRowHeight="14.4"/>
  <cols>
    <col min="1" max="1" width="34.6640625" bestFit="1" customWidth="1"/>
    <col min="2" max="3" width="12" bestFit="1" customWidth="1"/>
    <col min="4" max="4" width="12.33203125" customWidth="1"/>
    <col min="6" max="6" width="18" customWidth="1"/>
    <col min="7" max="7" width="18.5546875" customWidth="1"/>
    <col min="8" max="8" width="19.77734375" customWidth="1"/>
  </cols>
  <sheetData>
    <row r="1" spans="1:7">
      <c r="A1" t="s">
        <v>61</v>
      </c>
      <c r="B1" t="s">
        <v>62</v>
      </c>
      <c r="C1" t="s">
        <v>63</v>
      </c>
    </row>
    <row r="2" spans="1:7">
      <c r="A2" s="27" t="s">
        <v>17</v>
      </c>
      <c r="B2" s="27" t="s">
        <v>36</v>
      </c>
      <c r="C2" s="27" t="s">
        <v>37</v>
      </c>
      <c r="E2" s="27" t="str">
        <f>B2</f>
        <v>Target</v>
      </c>
      <c r="F2" s="27" t="str">
        <f t="shared" ref="E2:F7" si="0">C2</f>
        <v>Actual</v>
      </c>
      <c r="G2" s="14"/>
    </row>
    <row r="3" spans="1:7">
      <c r="A3" s="27" t="s">
        <v>21</v>
      </c>
      <c r="B3" s="27">
        <v>470494.2</v>
      </c>
      <c r="C3" s="27">
        <v>834160</v>
      </c>
      <c r="E3" s="27">
        <f t="shared" si="0"/>
        <v>470494.2</v>
      </c>
      <c r="F3" s="27">
        <f t="shared" si="0"/>
        <v>834160</v>
      </c>
      <c r="G3" s="14"/>
    </row>
    <row r="4" spans="1:7">
      <c r="A4" s="27" t="s">
        <v>23</v>
      </c>
      <c r="B4" s="27">
        <v>10789.131818181821</v>
      </c>
      <c r="C4" s="27">
        <v>18241.81818181818</v>
      </c>
      <c r="E4" s="27">
        <f t="shared" si="0"/>
        <v>10789.131818181821</v>
      </c>
      <c r="F4" s="27">
        <f t="shared" si="0"/>
        <v>18241.81818181818</v>
      </c>
      <c r="G4" s="14"/>
    </row>
    <row r="5" spans="1:7">
      <c r="A5" s="27" t="s">
        <v>48</v>
      </c>
      <c r="B5" s="27">
        <v>41773.581818181825</v>
      </c>
      <c r="C5" s="27">
        <v>75009.454545454544</v>
      </c>
      <c r="E5" s="27">
        <f t="shared" si="0"/>
        <v>41773.581818181825</v>
      </c>
      <c r="F5" s="27">
        <f t="shared" si="0"/>
        <v>75009.454545454544</v>
      </c>
      <c r="G5" s="14"/>
    </row>
    <row r="6" spans="1:7">
      <c r="A6" s="27" t="s">
        <v>27</v>
      </c>
      <c r="B6" s="27">
        <v>4.065411531553849</v>
      </c>
      <c r="C6" s="27">
        <v>4.1119505631416322</v>
      </c>
      <c r="E6" s="27">
        <f t="shared" si="0"/>
        <v>4.065411531553849</v>
      </c>
      <c r="F6" s="27">
        <f t="shared" si="0"/>
        <v>4.1119505631416322</v>
      </c>
      <c r="G6" s="14"/>
    </row>
    <row r="7" spans="1:7">
      <c r="A7" s="27" t="s">
        <v>28</v>
      </c>
      <c r="B7" s="27">
        <v>265.65000000000003</v>
      </c>
      <c r="C7" s="27">
        <v>331</v>
      </c>
      <c r="E7" s="27">
        <f t="shared" si="0"/>
        <v>265.65000000000003</v>
      </c>
      <c r="F7" s="27">
        <f t="shared" si="0"/>
        <v>331</v>
      </c>
      <c r="G7" s="14"/>
    </row>
    <row r="9" spans="1:7">
      <c r="A9" t="s">
        <v>61</v>
      </c>
      <c r="B9" t="s">
        <v>62</v>
      </c>
      <c r="C9" t="s">
        <v>64</v>
      </c>
      <c r="D9" t="s">
        <v>65</v>
      </c>
      <c r="F9" s="14" t="str">
        <f t="shared" ref="F9:F14" si="1">A10</f>
        <v>KPI</v>
      </c>
      <c r="G9" s="14" t="str">
        <f t="shared" ref="G9:G14" si="2">D10</f>
        <v>Final Score</v>
      </c>
    </row>
    <row r="10" spans="1:7" ht="28.8">
      <c r="A10" t="s">
        <v>17</v>
      </c>
      <c r="B10" t="s">
        <v>36</v>
      </c>
      <c r="C10" t="s">
        <v>38</v>
      </c>
      <c r="D10" t="s">
        <v>39</v>
      </c>
      <c r="F10" s="14" t="str">
        <f t="shared" si="1"/>
        <v>Total Pendapatan (Total Revenue)</v>
      </c>
      <c r="G10" s="40">
        <f t="shared" si="2"/>
        <v>0.35458885571809384</v>
      </c>
    </row>
    <row r="11" spans="1:7" ht="43.2">
      <c r="A11" t="s">
        <v>21</v>
      </c>
      <c r="B11">
        <v>470494.2</v>
      </c>
      <c r="C11">
        <v>1.7729442785904692</v>
      </c>
      <c r="D11">
        <v>0.35458885571809384</v>
      </c>
      <c r="F11" s="14" t="str">
        <f t="shared" si="1"/>
        <v>Rata-rata Jumlah Unit Terjual per Produk</v>
      </c>
      <c r="G11" s="40">
        <f t="shared" si="2"/>
        <v>0.25361380075656936</v>
      </c>
    </row>
    <row r="12" spans="1:7" ht="43.2">
      <c r="A12" t="s">
        <v>23</v>
      </c>
      <c r="B12">
        <v>10789.131818181821</v>
      </c>
      <c r="C12">
        <v>1.6907586717104626</v>
      </c>
      <c r="D12">
        <v>0.25361380075656936</v>
      </c>
      <c r="F12" s="14" t="str">
        <f t="shared" si="1"/>
        <v>Rata-rata Pendapatan per Produk</v>
      </c>
      <c r="G12" s="40">
        <f t="shared" si="2"/>
        <v>0.26934291224510309</v>
      </c>
    </row>
    <row r="13" spans="1:7" ht="28.8">
      <c r="A13" t="s">
        <v>48</v>
      </c>
      <c r="B13">
        <v>41773.581818181825</v>
      </c>
      <c r="C13">
        <v>1.7956194149673541</v>
      </c>
      <c r="D13">
        <v>0.26934291224510309</v>
      </c>
      <c r="F13" s="14" t="str">
        <f t="shared" si="1"/>
        <v>Rata-rata Pendapatan per Unit</v>
      </c>
      <c r="G13" s="40">
        <f t="shared" si="2"/>
        <v>0.20228951146650564</v>
      </c>
    </row>
    <row r="14" spans="1:7" ht="28.8">
      <c r="A14" t="s">
        <v>27</v>
      </c>
      <c r="B14">
        <v>4.065411531553849</v>
      </c>
      <c r="C14">
        <v>1.0114475573325279</v>
      </c>
      <c r="D14">
        <v>0.20228951146650564</v>
      </c>
      <c r="F14" s="14" t="str">
        <f t="shared" si="1"/>
        <v>Jumlah Pelanggan Baru</v>
      </c>
      <c r="G14" s="40">
        <f t="shared" si="2"/>
        <v>0.37380011293054766</v>
      </c>
    </row>
    <row r="15" spans="1:7">
      <c r="A15" t="s">
        <v>28</v>
      </c>
      <c r="B15">
        <v>265.65000000000003</v>
      </c>
      <c r="C15">
        <v>1.2460003764351588</v>
      </c>
      <c r="D15">
        <v>0.37380011293054766</v>
      </c>
    </row>
    <row r="18" spans="1:4">
      <c r="A18" s="41" t="s">
        <v>17</v>
      </c>
      <c r="B18" s="1" t="s">
        <v>66</v>
      </c>
      <c r="C18" s="1" t="str">
        <f t="shared" ref="C18:D23" si="3">B2</f>
        <v>Target</v>
      </c>
      <c r="D18" s="41" t="str">
        <f t="shared" si="3"/>
        <v>Actual</v>
      </c>
    </row>
    <row r="19" spans="1:4">
      <c r="A19" s="17" t="s">
        <v>21</v>
      </c>
      <c r="B19" s="1">
        <f>D19-C19</f>
        <v>363665.8</v>
      </c>
      <c r="C19" s="1">
        <f t="shared" si="3"/>
        <v>470494.2</v>
      </c>
      <c r="D19" s="1">
        <f t="shared" si="3"/>
        <v>834160</v>
      </c>
    </row>
    <row r="20" spans="1:4">
      <c r="A20" s="41" t="s">
        <v>23</v>
      </c>
      <c r="B20" s="1">
        <f>D20-C20</f>
        <v>7452.6863636363596</v>
      </c>
      <c r="C20" s="1">
        <f t="shared" si="3"/>
        <v>10789.131818181821</v>
      </c>
      <c r="D20" s="1">
        <f t="shared" si="3"/>
        <v>18241.81818181818</v>
      </c>
    </row>
    <row r="21" spans="1:4">
      <c r="A21" s="17" t="s">
        <v>48</v>
      </c>
      <c r="B21" s="1">
        <f>D21-C21</f>
        <v>33235.872727272719</v>
      </c>
      <c r="C21" s="1">
        <f t="shared" si="3"/>
        <v>41773.581818181825</v>
      </c>
      <c r="D21" s="1">
        <f t="shared" si="3"/>
        <v>75009.454545454544</v>
      </c>
    </row>
    <row r="22" spans="1:4">
      <c r="A22" s="41" t="s">
        <v>27</v>
      </c>
      <c r="B22" s="1">
        <f>D22-C22</f>
        <v>4.6539031587783164E-2</v>
      </c>
      <c r="C22" s="1">
        <f t="shared" si="3"/>
        <v>4.065411531553849</v>
      </c>
      <c r="D22" s="1">
        <f t="shared" si="3"/>
        <v>4.1119505631416322</v>
      </c>
    </row>
    <row r="23" spans="1:4">
      <c r="A23" s="17" t="s">
        <v>28</v>
      </c>
      <c r="B23" s="1">
        <f>D23-C23</f>
        <v>65.349999999999966</v>
      </c>
      <c r="C23" s="1">
        <f t="shared" si="3"/>
        <v>265.65000000000003</v>
      </c>
      <c r="D23" s="1">
        <f t="shared" si="3"/>
        <v>331</v>
      </c>
    </row>
    <row r="25" spans="1:4">
      <c r="A25" s="27" t="str">
        <f>'Deskripsi dan detail measure'!K2</f>
        <v>KPI</v>
      </c>
      <c r="B25" s="27" t="str">
        <f>'Deskripsi dan detail measure'!E2</f>
        <v>Baseline</v>
      </c>
      <c r="C25" s="27" t="s">
        <v>66</v>
      </c>
      <c r="D25" s="27" t="str">
        <f>'Deskripsi dan detail measure'!D2</f>
        <v>Nilai Target</v>
      </c>
    </row>
    <row r="26" spans="1:4">
      <c r="A26" s="27" t="str">
        <f>'Deskripsi dan detail measure'!K3</f>
        <v>Total Pendapatan (Total Revenue)</v>
      </c>
      <c r="B26" s="27">
        <f>'Deskripsi dan detail measure'!E3</f>
        <v>427722</v>
      </c>
      <c r="C26" s="27">
        <f>D26-B26</f>
        <v>42772.200000000012</v>
      </c>
      <c r="D26" s="27">
        <f>'Deskripsi dan detail measure'!D3</f>
        <v>470494.2</v>
      </c>
    </row>
    <row r="27" spans="1:4">
      <c r="A27" s="27" t="str">
        <f>'Deskripsi dan detail measure'!K4</f>
        <v>Rata-rata Jumlah Unit Terjual per Produk</v>
      </c>
      <c r="B27" s="27">
        <f>'Deskripsi dan detail measure'!E4</f>
        <v>10275.363636363636</v>
      </c>
      <c r="C27" s="27">
        <f>D27-B27</f>
        <v>513.76818181818271</v>
      </c>
      <c r="D27" s="27">
        <f>'Deskripsi dan detail measure'!D4</f>
        <v>10789.131818181819</v>
      </c>
    </row>
    <row r="28" spans="1:4">
      <c r="A28" s="27" t="str">
        <f>'Deskripsi dan detail measure'!K5</f>
        <v>Rata-rata Pendapatan per Produk</v>
      </c>
      <c r="B28" s="27">
        <f>'Deskripsi dan detail measure'!E5</f>
        <v>39784.36363636364</v>
      </c>
      <c r="C28" s="27">
        <f>D28-B28</f>
        <v>1989.2181818181853</v>
      </c>
      <c r="D28" s="27">
        <f>'Deskripsi dan detail measure'!D5</f>
        <v>41773.581818181825</v>
      </c>
    </row>
    <row r="29" spans="1:4">
      <c r="A29" s="27" t="str">
        <f>'Deskripsi dan detail measure'!K6</f>
        <v>Rata-rata Pendapatan per Unit</v>
      </c>
      <c r="B29" s="27">
        <f>'Deskripsi dan detail measure'!E6</f>
        <v>3.871820506241761</v>
      </c>
      <c r="C29" s="27">
        <f>D29-B29</f>
        <v>0.19359102531208805</v>
      </c>
      <c r="D29" s="27">
        <f>'Deskripsi dan detail measure'!D6</f>
        <v>4.065411531553849</v>
      </c>
    </row>
    <row r="30" spans="1:4">
      <c r="A30" s="27" t="str">
        <f>'Deskripsi dan detail measure'!K7</f>
        <v>Jumlah Pelanggan Baru</v>
      </c>
      <c r="B30" s="27">
        <f>'Deskripsi dan detail measure'!E7</f>
        <v>253</v>
      </c>
      <c r="C30" s="27">
        <f>D30-B30</f>
        <v>12.650000000000034</v>
      </c>
      <c r="D30" s="27">
        <f>'Deskripsi dan detail measure'!D7</f>
        <v>265.65000000000003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F147-7387-45B4-B328-17915F6562A3}">
  <dimension ref="A1:P14"/>
  <sheetViews>
    <sheetView showGridLines="0" tabSelected="1" zoomScale="89" zoomScaleNormal="100" workbookViewId="0">
      <selection activeCell="H22" sqref="H22"/>
    </sheetView>
  </sheetViews>
  <sheetFormatPr defaultRowHeight="14.4"/>
  <cols>
    <col min="1" max="1" width="6.6640625" customWidth="1"/>
    <col min="2" max="2" width="16.109375" customWidth="1"/>
    <col min="3" max="3" width="18.6640625" customWidth="1"/>
    <col min="4" max="4" width="19.33203125" customWidth="1"/>
    <col min="5" max="5" width="18.109375" customWidth="1"/>
    <col min="7" max="7" width="15.77734375" customWidth="1"/>
    <col min="8" max="8" width="21.109375" customWidth="1"/>
    <col min="10" max="10" width="25.21875" customWidth="1"/>
    <col min="11" max="11" width="25.21875" style="23" customWidth="1"/>
    <col min="12" max="15" width="21.5546875" customWidth="1"/>
    <col min="16" max="16" width="19.33203125" customWidth="1"/>
  </cols>
  <sheetData>
    <row r="1" spans="1:16" ht="15.6">
      <c r="A1" s="43" t="s">
        <v>24</v>
      </c>
      <c r="B1" s="43"/>
      <c r="C1" s="43"/>
      <c r="D1" s="43"/>
      <c r="E1" s="43"/>
      <c r="L1" s="26" t="s">
        <v>60</v>
      </c>
    </row>
    <row r="2" spans="1:16">
      <c r="A2" s="24" t="s">
        <v>16</v>
      </c>
      <c r="B2" s="24" t="s">
        <v>17</v>
      </c>
      <c r="C2" s="24" t="s">
        <v>18</v>
      </c>
      <c r="D2" s="24" t="s">
        <v>19</v>
      </c>
      <c r="E2" s="24" t="s">
        <v>20</v>
      </c>
      <c r="G2" s="24" t="s">
        <v>19</v>
      </c>
      <c r="H2" s="24" t="s">
        <v>20</v>
      </c>
      <c r="J2" s="34" t="s">
        <v>34</v>
      </c>
      <c r="K2" s="35" t="s">
        <v>17</v>
      </c>
      <c r="L2" s="35" t="s">
        <v>35</v>
      </c>
      <c r="M2" s="34" t="s">
        <v>36</v>
      </c>
      <c r="N2" s="34" t="s">
        <v>37</v>
      </c>
      <c r="O2" s="34" t="s">
        <v>38</v>
      </c>
      <c r="P2" s="35" t="s">
        <v>39</v>
      </c>
    </row>
    <row r="3" spans="1:16" ht="43.2">
      <c r="A3" s="17">
        <v>1</v>
      </c>
      <c r="B3" s="17" t="s">
        <v>21</v>
      </c>
      <c r="C3" s="17" t="s">
        <v>22</v>
      </c>
      <c r="D3" s="27">
        <f>E3 * (1 + 0.1)</f>
        <v>470494.2</v>
      </c>
      <c r="E3" s="33">
        <f>data!C3+data!C7+data!C8+data!C11+data!C12+data!C13+data!C15+data!C16+data!C17+data!C20+data!C23+data!C30+data!C33+data!C35+data!C37+data!C39+data!C40+data!C43+data!C48+data!C50+data!C51+data!C53+data!C54+data!C57+data!D60</f>
        <v>427722</v>
      </c>
      <c r="G3" s="20" t="s">
        <v>33</v>
      </c>
      <c r="H3" s="22" t="s">
        <v>40</v>
      </c>
      <c r="J3" s="45" t="s">
        <v>50</v>
      </c>
      <c r="K3" s="16" t="s">
        <v>21</v>
      </c>
      <c r="L3" s="31">
        <v>0.2</v>
      </c>
      <c r="M3" s="27">
        <f>E3 * (1 + 0.1)</f>
        <v>470494.2</v>
      </c>
      <c r="N3" s="27">
        <f>data!C4+data!C5+data!C6+data!C9+data!C10+data!C14+data!C18+data!C19+data!C21+data!C22+data!C24+data!C25+data!C26+data!C27+data!C28+data!C29+data!C31+data!C32+data!C34+data!C36+data!C38+data!C41+data!C42+data!C44+data!C45+data!C46+data!C47+data!C49+data!C52+data!C55+data!C56+data!C58+data!C59</f>
        <v>834160</v>
      </c>
      <c r="O3" s="31">
        <f>N3/M3</f>
        <v>1.7729442785904692</v>
      </c>
      <c r="P3" s="31">
        <f>O3*L3</f>
        <v>0.35458885571809384</v>
      </c>
    </row>
    <row r="4" spans="1:16" ht="43.2">
      <c r="A4" s="17">
        <v>2</v>
      </c>
      <c r="B4" s="17" t="s">
        <v>25</v>
      </c>
      <c r="C4" s="17" t="s">
        <v>29</v>
      </c>
      <c r="D4" s="27">
        <f>E4 * (1 + 0.05)</f>
        <v>10789.131818181819</v>
      </c>
      <c r="E4" s="28">
        <f>data!H14/11</f>
        <v>10275.363636363636</v>
      </c>
      <c r="G4" s="17" t="s">
        <v>46</v>
      </c>
      <c r="H4" s="17" t="s">
        <v>41</v>
      </c>
      <c r="J4" s="45"/>
      <c r="K4" s="16" t="s">
        <v>23</v>
      </c>
      <c r="L4" s="31">
        <v>0.15</v>
      </c>
      <c r="M4" s="27">
        <f>E4 * (1 + 0.05)</f>
        <v>10789.131818181819</v>
      </c>
      <c r="N4" s="32">
        <f>data!J14/11</f>
        <v>18241.81818181818</v>
      </c>
      <c r="O4" s="39">
        <f>N4/M4</f>
        <v>1.6907586717104626</v>
      </c>
      <c r="P4" s="39">
        <f>O4*L4</f>
        <v>0.25361380075656936</v>
      </c>
    </row>
    <row r="5" spans="1:16" ht="43.2">
      <c r="A5" s="17">
        <v>3</v>
      </c>
      <c r="B5" s="17" t="s">
        <v>26</v>
      </c>
      <c r="C5" s="17" t="s">
        <v>30</v>
      </c>
      <c r="D5" s="27">
        <f>E5 * (1 + 0.05)</f>
        <v>41773.581818181825</v>
      </c>
      <c r="E5" s="27">
        <f>data!I14/11</f>
        <v>39784.36363636364</v>
      </c>
      <c r="G5" s="17" t="s">
        <v>47</v>
      </c>
      <c r="H5" s="17" t="s">
        <v>41</v>
      </c>
      <c r="J5" s="44" t="s">
        <v>51</v>
      </c>
      <c r="K5" s="16" t="s">
        <v>48</v>
      </c>
      <c r="L5" s="31">
        <v>0.15</v>
      </c>
      <c r="M5" s="27">
        <f>E5 * (1 + 0.05)</f>
        <v>41773.581818181825</v>
      </c>
      <c r="N5" s="27">
        <f>data!K14/11</f>
        <v>75009.454545454544</v>
      </c>
      <c r="O5" s="39">
        <f>N5/M5</f>
        <v>1.7956194149673539</v>
      </c>
      <c r="P5" s="39">
        <f>O5*L5</f>
        <v>0.26934291224510309</v>
      </c>
    </row>
    <row r="6" spans="1:16" ht="57.6" customHeight="1">
      <c r="A6" s="17">
        <v>4</v>
      </c>
      <c r="B6" s="17" t="s">
        <v>27</v>
      </c>
      <c r="C6" s="17" t="s">
        <v>31</v>
      </c>
      <c r="D6" s="27">
        <f>E6 * (1 + 0.05)</f>
        <v>4.065411531553849</v>
      </c>
      <c r="E6" s="27">
        <f>data!I14/data!H14</f>
        <v>3.871820506241761</v>
      </c>
      <c r="G6" s="17" t="s">
        <v>45</v>
      </c>
      <c r="H6" s="17" t="s">
        <v>42</v>
      </c>
      <c r="J6" s="44"/>
      <c r="K6" s="16" t="s">
        <v>27</v>
      </c>
      <c r="L6" s="31">
        <v>0.2</v>
      </c>
      <c r="M6" s="27">
        <f>E6 * (1 + 0.05)</f>
        <v>4.065411531553849</v>
      </c>
      <c r="N6" s="27">
        <f>data!K14/data!J14</f>
        <v>4.1119505631416322</v>
      </c>
      <c r="O6" s="39">
        <f>N6/M6</f>
        <v>1.0114475573325281</v>
      </c>
      <c r="P6" s="39">
        <f>O6*L6</f>
        <v>0.20228951146650564</v>
      </c>
    </row>
    <row r="7" spans="1:16" ht="43.2">
      <c r="A7" s="17">
        <v>5</v>
      </c>
      <c r="B7" s="17" t="s">
        <v>28</v>
      </c>
      <c r="C7" s="17" t="s">
        <v>32</v>
      </c>
      <c r="D7" s="27">
        <f>E7 * (1 + 0.05)</f>
        <v>265.65000000000003</v>
      </c>
      <c r="E7" s="32">
        <f>data!E3+data!E7+data!E8+data!E11+data!E12+data!E13+data!E15+data!E16+data!E17+data!E20+data!E23+data!E30+data!E33+data!E35+data!E37+data!E39+data!E40+data!E43+data!E48+data!E50+data!E51+data!E53+data!E54+data!E57+data!E60</f>
        <v>253</v>
      </c>
      <c r="G7" s="17" t="s">
        <v>44</v>
      </c>
      <c r="H7" s="17" t="s">
        <v>43</v>
      </c>
      <c r="J7" s="16" t="s">
        <v>49</v>
      </c>
      <c r="K7" s="16" t="s">
        <v>28</v>
      </c>
      <c r="L7" s="31">
        <v>0.3</v>
      </c>
      <c r="M7" s="27">
        <f>E7 * (1 + 0.05)</f>
        <v>265.65000000000003</v>
      </c>
      <c r="N7" s="32">
        <f>data!E4+data!E6+data!E5+data!E9+data!E10+data!E14+data!E18+data!E19+data!E21+data!E22+data!E24+data!E25+data!E26+data!E27+data!E28+data!E29+data!E32+data!E31+data!E34+data!E36+data!E38+data!E41+data!E42+data!E44+data!E45+data!E47+data!E46+data!E49+data!E52+data!E55+data!E56+data!E58+data!E59</f>
        <v>331</v>
      </c>
      <c r="O7" s="39">
        <f>N7/M7</f>
        <v>1.2460003764351588</v>
      </c>
      <c r="P7" s="39">
        <f>O7*L7</f>
        <v>0.37380011293054766</v>
      </c>
    </row>
    <row r="8" spans="1:16">
      <c r="L8" s="25">
        <f>SUM(L3:L7)</f>
        <v>1</v>
      </c>
      <c r="P8" s="31">
        <f>SUM(P3:P7)</f>
        <v>1.4536351931168197</v>
      </c>
    </row>
    <row r="14" spans="1:16">
      <c r="H14" s="29"/>
    </row>
  </sheetData>
  <mergeCells count="3">
    <mergeCell ref="A1:E1"/>
    <mergeCell ref="J5:J6"/>
    <mergeCell ref="J3:J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1943580B28041927EAB0A79165AE9" ma:contentTypeVersion="7" ma:contentTypeDescription="Create a new document." ma:contentTypeScope="" ma:versionID="1453320a84552df397e3827e310ec76c">
  <xsd:schema xmlns:xsd="http://www.w3.org/2001/XMLSchema" xmlns:xs="http://www.w3.org/2001/XMLSchema" xmlns:p="http://schemas.microsoft.com/office/2006/metadata/properties" xmlns:ns3="eaef6c54-524c-4958-804a-4b04c614f140" xmlns:ns4="fa310999-0d06-4b03-b92a-a009df35dc39" targetNamespace="http://schemas.microsoft.com/office/2006/metadata/properties" ma:root="true" ma:fieldsID="0d17c39007dd7b4f1fe558f22b1af1d0" ns3:_="" ns4:_="">
    <xsd:import namespace="eaef6c54-524c-4958-804a-4b04c614f140"/>
    <xsd:import namespace="fa310999-0d06-4b03-b92a-a009df35dc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f6c54-524c-4958-804a-4b04c614f1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0999-0d06-4b03-b92a-a009df35d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6 5 9 d 9 8 c - 3 3 a f - 4 6 3 d - b 9 4 f - 5 c 2 c 2 8 e 6 c 3 1 2 "   x m l n s = " h t t p : / / s c h e m a s . m i c r o s o f t . c o m / D a t a M a s h u p " > A A A A A G o F A A B Q S w M E F A A C A A g A 6 m i Q V 6 d S y Z m l A A A A 9 w A A A B I A H A B D b 2 5 m a W c v U G F j a 2 F n Z S 5 4 b W w g o h g A K K A U A A A A A A A A A A A A A A A A A A A A A A A A A A A A h Y + 9 D o I w G E V f h X S n f y y G l D L o Y i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w a P / R G G o j X K 0 H m K M j 7 h H w A U E s D B B Q A A g A I A O p o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a J B X U P c E q 2 M C A A C h C w A A E w A c A E Z v c m 1 1 b G F z L 1 N l Y 3 R p b 2 4 x L m 0 g o h g A K K A U A A A A A A A A A A A A A A A A A A A A A A A A A A A A 7 V V d b 9 o w F H 1 H 4 j 9 c p S 9 B y t j S 7 r t j U k U 7 D X U q q L D t A R C 6 k D v w 4 t j I d g Y I 8 d / n N G w J k F R M 6 y N 5 I T r G 9 5 5 z f O K r a W K Y F N B N f / 3 L a q V a 0 T N U F M C Z c 0 0 6 V G y u G Q Q o I C C D j E N E q G N F D j S A k 6 l W w D 5 d G a s J W e R m O S F e / y 5 V O J Y y d D 8 x T v W m F I a E 0 a 7 T f D / 4 q k n p w Z e b u / a 3 9 u B a L g S X G O h B g A Y B B X K m B 7 e d 1 q A l j O 1 4 F y s k w U Y t o Q 0 z s Y E e h U J y O W X 2 j Y c y g k 6 s F j I k Z e T I x F P U Y D f X l 1 w v n Z o H I u b c A 6 N i q n k p z 8 c l j b o z I p M I S / W s + y 1 D U e N x G 7 x b J o K G k 2 4 d b v r X V s n w b 7 u O k p E 0 1 s z P h I F V n h T v 4 d i 6 s l 3 Z 4 u 5 R z D z o b 7 d d c d 6 d I E e l G 4 m + Y S a w O U M x t Q 1 7 q z l l 3 X o K h f 4 h V d S U P I 5 E s p j 0 P K D n r d c Z k e d z E j + J o 0 7 4 o G K J u d Z P U p E l F Y J g H B k Y V F M y D 5 z H q I k z Q c / E C i 1 X Y 5 v Y M 1 1 t P F g 7 a d / z P 7 C h p c n h F y X 4 y + I y r 4 r h 1 8 X w m 5 L i b 0 v w d 8 V l / B c l / / f 9 g 4 W r J M m G h Q g d a 2 F s D 0 q A 2 0 V O G p K l l W E T X S t p c 1 G C l 3 j h l 5 j h 7 7 i x y Q J i v 0 l 7 h P b M 7 + U i l 8 c u c X s H J J i 7 F y I P C C c z c P t n T x S N I X z 4 + P B x W m o B P G 1 Z x 6 l l U u 8 p k r + s j N S R n N h 0 Y Q u 7 + 5 5 4 W S w 3 h 8 X a Z k b q s G T q X 1 Z y v 7 e 3 k 6 N 8 d I 5 O S z 4 h + V T k k 5 C d f g H 1 L R e / 3 I h i k X v c / 5 X v P q 9 q h Y l S a s d P I H D P a 6 c p d J p C p y l 0 m k L / M 4 U K B s a R d 3 z J 2 E h v 9 Y L L + p i L c L f 1 5 W 9 Q S w E C L Q A U A A I A C A D q a J B X p 1 L J m a U A A A D 3 A A A A E g A A A A A A A A A A A A A A A A A A A A A A Q 2 9 u Z m l n L 1 B h Y 2 t h Z 2 U u e G 1 s U E s B A i 0 A F A A C A A g A 6 m i Q V w / K 6 a u k A A A A 6 Q A A A B M A A A A A A A A A A A A A A A A A 8 Q A A A F t D b 2 5 0 Z W 5 0 X 1 R 5 c G V z X S 5 4 b W x Q S w E C L Q A U A A I A C A D q a J B X U P c E q 2 M C A A C h C w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G w A A A A A A A D g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l c 2 t y a X B z a V 9 k Y W 5 f Z G V 0 Y W l s X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l Q w N T o z N D o z M y 4 2 O D A 0 O T g 0 W i I g L z 4 8 R W 5 0 c n k g V H l w Z T 0 i R m l s b E N v b H V t b l R 5 c G V z I i B W Y W x 1 Z T 0 i c 0 J n Q U E i I C 8 + P E V u d H J 5 I F R 5 c G U 9 I k Z p b G x D b 2 x 1 b W 5 O Y W 1 l c y I g V m F s d W U 9 I n N b J n F 1 b 3 Q 7 Q 2 9 s d W 1 u M T E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r c m l w c 2 k g Z G F u I G R l d G F p b C B t Z W F z d X J l L 0 F 1 d G 9 S Z W 1 v d m V k Q 2 9 s d W 1 u c z E u e 0 N v b H V t b j E x L D B 9 J n F 1 b 3 Q 7 L C Z x d W 9 0 O 1 N l Y 3 R p b 2 4 x L 0 R l c 2 t y a X B z a S B k Y W 4 g Z G V 0 Y W l s I G 1 l Y X N 1 c m U v Q X V 0 b 1 J l b W 9 2 Z W R D b 2 x 1 b W 5 z M S 5 7 Q 2 9 s d W 1 u M T M s M X 0 m c X V v d D s s J n F 1 b 3 Q 7 U 2 V j d G l v b j E v R G V z a 3 J p c H N p I G R h b i B k Z X R h a W w g b W V h c 3 V y Z S 9 B d X R v U m V t b 3 Z l Z E N v b H V t b n M x L n t D b 2 x 1 b W 4 x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X N r c m l w c 2 k g Z G F u I G R l d G F p b C B t Z W F z d X J l L 0 F 1 d G 9 S Z W 1 v d m V k Q 2 9 s d W 1 u c z E u e 0 N v b H V t b j E x L D B 9 J n F 1 b 3 Q 7 L C Z x d W 9 0 O 1 N l Y 3 R p b 2 4 x L 0 R l c 2 t y a X B z a S B k Y W 4 g Z G V 0 Y W l s I G 1 l Y X N 1 c m U v Q X V 0 b 1 J l b W 9 2 Z W R D b 2 x 1 b W 5 z M S 5 7 Q 2 9 s d W 1 u M T M s M X 0 m c X V v d D s s J n F 1 b 3 Q 7 U 2 V j d G l v b j E v R G V z a 3 J p c H N p I G R h b i B k Z X R h a W w g b W V h c 3 V y Z S 9 B d X R v U m V t b 3 Z l Z E N v b H V t b n M x L n t D b 2 x 1 b W 4 x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3 J p c H N p J T I w Z G F u J T I w Z G V 0 Y W l s J T I w b W V h c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L 0 R l c 2 t y a X B z a S U y M G R h b i U y M G R l d G F p b C U y M G 1 l Y X N 1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V z a 3 J p c H N p I G R h b i B k Z X R h a W w g b W V h c 3 V y I C g y K S I g L z 4 8 R W 5 0 c n k g V H l w Z T 0 i U m V j b 3 Z l c n l U Y X J n Z X R D b 2 x 1 b W 4 i I F Z h b H V l P S J s M S I g L z 4 8 R W 5 0 c n k g V H l w Z T 0 i U m V j b 3 Z l c n l U Y X J n Z X R S b 3 c i I F Z h b H V l P S J s O S I g L z 4 8 R W 5 0 c n k g V H l w Z T 0 i R m l s b F R h c m d l d C I g V m F s d W U 9 I n N E Z X N r c m l w c 2 l f Z G F u X 2 R l d G F p b F 9 t Z W F z d X J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Z U M D Y 6 M D c 6 M j E u M T c 2 N T Y 3 N l o i I C 8 + P E V u d H J 5 I F R 5 c G U 9 I k Z p b G x D b 2 x 1 b W 5 U e X B l c y I g V m F s d W U 9 I n N C Z 0 F B Q U E 9 P S I g L z 4 8 R W 5 0 c n k g V H l w Z T 0 i R m l s b E N v b H V t b k 5 h b W V z I i B W Y W x 1 Z T 0 i c 1 s m c X V v d D t D b 2 x 1 b W 4 x M S Z x d W 9 0 O y w m c X V v d D t D b 2 x 1 b W 4 x M y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t y a X B z a S B k Y W 4 g Z G V 0 Y W l s I G 1 l Y X N 1 c m U g K D I p L 0 F 1 d G 9 S Z W 1 v d m V k Q 2 9 s d W 1 u c z E u e 0 N v b H V t b j E x L D B 9 J n F 1 b 3 Q 7 L C Z x d W 9 0 O 1 N l Y 3 R p b 2 4 x L 0 R l c 2 t y a X B z a S B k Y W 4 g Z G V 0 Y W l s I G 1 l Y X N 1 c m U g K D I p L 0 F 1 d G 9 S Z W 1 v d m V k Q 2 9 s d W 1 u c z E u e 0 N v b H V t b j E z L D F 9 J n F 1 b 3 Q 7 L C Z x d W 9 0 O 1 N l Y 3 R p b 2 4 x L 0 R l c 2 t y a X B z a S B k Y W 4 g Z G V 0 Y W l s I G 1 l Y X N 1 c m U g K D I p L 0 F 1 d G 9 S Z W 1 v d m V k Q 2 9 s d W 1 u c z E u e 0 N v b H V t b j E 1 L D J 9 J n F 1 b 3 Q 7 L C Z x d W 9 0 O 1 N l Y 3 R p b 2 4 x L 0 R l c 2 t y a X B z a S B k Y W 4 g Z G V 0 Y W l s I G 1 l Y X N 1 c m U g K D I p L 0 F 1 d G 9 S Z W 1 v d m V k Q 2 9 s d W 1 u c z E u e 0 N v b H V t b j E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c 2 t y a X B z a S B k Y W 4 g Z G V 0 Y W l s I G 1 l Y X N 1 c m U g K D I p L 0 F 1 d G 9 S Z W 1 v d m V k Q 2 9 s d W 1 u c z E u e 0 N v b H V t b j E x L D B 9 J n F 1 b 3 Q 7 L C Z x d W 9 0 O 1 N l Y 3 R p b 2 4 x L 0 R l c 2 t y a X B z a S B k Y W 4 g Z G V 0 Y W l s I G 1 l Y X N 1 c m U g K D I p L 0 F 1 d G 9 S Z W 1 v d m V k Q 2 9 s d W 1 u c z E u e 0 N v b H V t b j E z L D F 9 J n F 1 b 3 Q 7 L C Z x d W 9 0 O 1 N l Y 3 R p b 2 4 x L 0 R l c 2 t y a X B z a S B k Y W 4 g Z G V 0 Y W l s I G 1 l Y X N 1 c m U g K D I p L 0 F 1 d G 9 S Z W 1 v d m V k Q 2 9 s d W 1 u c z E u e 0 N v b H V t b j E 1 L D J 9 J n F 1 b 3 Q 7 L C Z x d W 9 0 O 1 N l Y 3 R p b 2 4 x L 0 R l c 2 t y a X B z a S B k Y W 4 g Z G V 0 Y W l s I G 1 l Y X N 1 c m U g K D I p L 0 F 1 d G 9 S Z W 1 v d m V k Q 2 9 s d W 1 u c z E u e 0 N v b H V t b j E 2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r c m l w c 2 k l M j B k Y W 4 l M j B k Z X R h a W w l M j B t Z W F z d X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l M j A o M i k v R G V z a 3 J p c H N p J T I w Z G F u J T I w Z G V 0 Y W l s J T I w b W V h c 3 V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3 J p c H N p J T I w Z G F u J T I w Z G V 0 Y W l s J T I w b W V h c 3 V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t y a X B z a S U y M G R h b i U y M G R l d G F p b C U y M G 1 l Y X N 1 c m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3 J p c H N p J T I w Z G F u J T I w Z G V 0 Y W l s J T I w b W V h c 3 V y Z S U y M C g y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0 z v K S Z s h D n Q 7 v G x Q T 9 3 k A A A A A A g A A A A A A E G Y A A A A B A A A g A A A A F E A V v U 6 5 3 N N z f O S + i Z i V T G s / i 6 o n s b L p M Q 6 P b 5 J r Q O I A A A A A D o A A A A A C A A A g A A A A d t + 9 Y A F 0 e S O r D A e q X / V u y q + W o F C k Z O W P x H G 6 E 2 s o B v Z Q A A A A b c A l Y 1 H M e k d t s H M s v n 2 A C u t E H g U W M 9 f 8 h i d l I u f O U T U G d s O C 2 i Z R H B o x T / u C n o c Q L P 8 X K R 8 j m l Y r 3 t I j 9 K Z q t S 5 d r k 9 1 1 z b b T 2 0 v r h I 8 / f d A A A A A b l Q c g F q W C N 4 m c d l 1 p H / Y s P B 5 u s u A H i j N t s j 2 n J x l y E p 2 8 r s j f i k 4 O X q 0 S O h 3 i o E V u z 3 C / 6 q j c + 9 / E z o f Q U z S k Q = = < / D a t a M a s h u p > 
</file>

<file path=customXml/itemProps1.xml><?xml version="1.0" encoding="utf-8"?>
<ds:datastoreItem xmlns:ds="http://schemas.openxmlformats.org/officeDocument/2006/customXml" ds:itemID="{68F8A3F9-EFFD-43A5-B416-CCD0508C744E}">
  <ds:schemaRefs>
    <ds:schemaRef ds:uri="eaef6c54-524c-4958-804a-4b04c614f140"/>
    <ds:schemaRef ds:uri="fa310999-0d06-4b03-b92a-a009df35dc39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860613-59A0-4447-824B-057E2C1E6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1C73AF-0575-48B3-AC23-00E72B945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f6c54-524c-4958-804a-4b04c614f140"/>
    <ds:schemaRef ds:uri="fa310999-0d06-4b03-b92a-a009df35dc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4B8F63C-B61C-4A6E-B51B-F8AE8EE6E9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Visualisasi KPI</vt:lpstr>
      <vt:lpstr>data</vt:lpstr>
      <vt:lpstr>Pivot</vt:lpstr>
      <vt:lpstr>Deskripsi dan detail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 NURAENI</dc:creator>
  <cp:lastModifiedBy>INTAN NURAENI</cp:lastModifiedBy>
  <dcterms:created xsi:type="dcterms:W3CDTF">2023-12-15T13:07:14Z</dcterms:created>
  <dcterms:modified xsi:type="dcterms:W3CDTF">2023-12-16T07:29:40Z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0x0101004F91943580B28041927EAB0A79165AE9</vt:lpwstr>
  </property>
</Properties>
</file>