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v-7\Desktop\Project_Plan\"/>
    </mc:Choice>
  </mc:AlternateContent>
  <bookViews>
    <workbookView xWindow="0" yWindow="0" windowWidth="19368" windowHeight="9192" activeTab="3"/>
  </bookViews>
  <sheets>
    <sheet name="Readiness Chart" sheetId="3" r:id="rId1"/>
    <sheet name="Sheet1" sheetId="5" state="hidden" r:id="rId2"/>
    <sheet name="Checklist Operational Readiness" sheetId="1" state="hidden" r:id="rId3"/>
    <sheet name="Readiness Checklist" sheetId="4" r:id="rId4"/>
    <sheet name="Sheet2" sheetId="6" r:id="rId5"/>
  </sheets>
  <definedNames>
    <definedName name="_xlnm._FilterDatabase" localSheetId="2" hidden="1">'Checklist Operational Readiness'!$B$3:$P$166</definedName>
    <definedName name="_xlnm._FilterDatabase" localSheetId="3" hidden="1">'Readiness Checklist'!$A$3:$H$125</definedName>
    <definedName name="_xlnm.Print_Area" localSheetId="3">'Readiness Checklist'!$A$1:$H$125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4" l="1"/>
  <c r="C17" i="4"/>
  <c r="C18" i="4"/>
  <c r="C19" i="4"/>
  <c r="C20" i="4"/>
  <c r="C21" i="4"/>
  <c r="C22" i="4"/>
  <c r="C23" i="4"/>
  <c r="C24" i="4"/>
  <c r="C25" i="4"/>
  <c r="C26" i="4"/>
  <c r="C27" i="4"/>
  <c r="C28" i="4"/>
  <c r="C29" i="4"/>
  <c r="C30" i="4"/>
  <c r="C31" i="4"/>
  <c r="C32" i="4"/>
  <c r="C33" i="4"/>
  <c r="C15" i="4"/>
  <c r="D65" i="4" l="1"/>
  <c r="D60" i="4"/>
  <c r="D95" i="4"/>
  <c r="D48" i="4"/>
  <c r="D38" i="4"/>
  <c r="D34" i="4"/>
  <c r="D14" i="4"/>
  <c r="D4" i="4"/>
  <c r="D109" i="4"/>
  <c r="D91" i="4"/>
  <c r="B8" i="3"/>
  <c r="G4" i="1"/>
  <c r="F160" i="1"/>
  <c r="P160" i="1"/>
  <c r="F161" i="1"/>
  <c r="P161" i="1"/>
  <c r="F162" i="1"/>
  <c r="P162" i="1"/>
  <c r="F163" i="1"/>
  <c r="P163" i="1"/>
  <c r="F164" i="1"/>
  <c r="P164" i="1"/>
  <c r="F165" i="1"/>
  <c r="P165" i="1"/>
  <c r="F166" i="1"/>
  <c r="P166"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5" i="1"/>
  <c r="H37" i="1"/>
  <c r="H50" i="1"/>
  <c r="H159" i="1"/>
  <c r="H133" i="1"/>
  <c r="H15" i="1"/>
  <c r="H83" i="1"/>
  <c r="H78" i="1"/>
  <c r="H43" i="1"/>
  <c r="H137" i="1"/>
  <c r="H4" i="1"/>
  <c r="F142" i="1"/>
  <c r="F141" i="1"/>
  <c r="F119" i="1"/>
  <c r="F118" i="1"/>
  <c r="F117" i="1"/>
  <c r="F116" i="1"/>
  <c r="F115" i="1"/>
  <c r="G43" i="1"/>
  <c r="G133" i="1"/>
  <c r="G137" i="1"/>
  <c r="G159" i="1"/>
  <c r="G78" i="1"/>
  <c r="G83" i="1"/>
  <c r="G50" i="1"/>
  <c r="G37" i="1"/>
  <c r="G15" i="1"/>
  <c r="F158" i="1"/>
  <c r="F157" i="1"/>
  <c r="F156" i="1"/>
  <c r="F155" i="1"/>
  <c r="F154" i="1"/>
  <c r="F153" i="1"/>
  <c r="F152" i="1"/>
  <c r="F151" i="1"/>
  <c r="F150" i="1"/>
  <c r="F149" i="1"/>
  <c r="F147" i="1"/>
  <c r="F146" i="1"/>
  <c r="F145" i="1"/>
  <c r="F144" i="1"/>
  <c r="F143" i="1"/>
  <c r="F140" i="1"/>
  <c r="F139" i="1"/>
  <c r="F138" i="1"/>
  <c r="F136" i="1"/>
  <c r="F135" i="1"/>
  <c r="F134" i="1"/>
  <c r="F132" i="1"/>
  <c r="F131" i="1"/>
  <c r="F130" i="1"/>
  <c r="F129" i="1"/>
  <c r="F125" i="1"/>
  <c r="F124" i="1"/>
  <c r="F123" i="1"/>
  <c r="F122" i="1"/>
  <c r="F121" i="1"/>
  <c r="F120"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7" i="1"/>
  <c r="F86" i="1"/>
  <c r="F85" i="1"/>
  <c r="F84" i="1"/>
  <c r="F82" i="1"/>
  <c r="F81" i="1"/>
  <c r="F80" i="1"/>
  <c r="F79" i="1"/>
  <c r="F77" i="1"/>
  <c r="F76" i="1"/>
  <c r="F75" i="1"/>
  <c r="F74" i="1"/>
  <c r="F73" i="1"/>
  <c r="F72" i="1"/>
  <c r="F71" i="1"/>
  <c r="F128" i="1"/>
  <c r="F127" i="1"/>
  <c r="F126" i="1"/>
  <c r="F43" i="1"/>
  <c r="F133" i="1"/>
  <c r="F159" i="1"/>
  <c r="F137" i="1"/>
  <c r="F50" i="1"/>
  <c r="F83" i="1"/>
  <c r="F78" i="1"/>
  <c r="F37" i="1"/>
  <c r="F15" i="1"/>
  <c r="D159" i="1"/>
  <c r="D37" i="1"/>
  <c r="D133" i="1"/>
  <c r="D137" i="1"/>
  <c r="D78" i="1"/>
  <c r="D83" i="1"/>
  <c r="D15" i="1"/>
  <c r="D50" i="1"/>
  <c r="D43" i="1"/>
  <c r="F4" i="1"/>
  <c r="D4" i="1"/>
  <c r="E4" i="1"/>
  <c r="C4" i="1"/>
  <c r="C78" i="1"/>
  <c r="E78" i="1"/>
  <c r="C43" i="1"/>
  <c r="E43" i="1"/>
  <c r="C83" i="1"/>
  <c r="E83" i="1"/>
  <c r="C37" i="1"/>
  <c r="E37" i="1"/>
  <c r="C15" i="1"/>
  <c r="E15" i="1"/>
  <c r="C159" i="1"/>
  <c r="E159" i="1"/>
  <c r="C137" i="1"/>
  <c r="E137" i="1"/>
  <c r="C50" i="1"/>
  <c r="E50" i="1"/>
  <c r="C133" i="1"/>
  <c r="E133" i="1"/>
  <c r="C7" i="4" l="1"/>
  <c r="G7" i="4" s="1"/>
  <c r="C11" i="4"/>
  <c r="G11" i="4" s="1"/>
  <c r="C8" i="4"/>
  <c r="G8" i="4" s="1"/>
  <c r="C12" i="4"/>
  <c r="G12" i="4" s="1"/>
  <c r="C9" i="4"/>
  <c r="G9" i="4" s="1"/>
  <c r="C13" i="4"/>
  <c r="G13" i="4" s="1"/>
  <c r="C6" i="4"/>
  <c r="G6" i="4" s="1"/>
  <c r="C10" i="4"/>
  <c r="G10" i="4" s="1"/>
  <c r="C5" i="4"/>
  <c r="G91" i="4"/>
  <c r="C16" i="3" s="1"/>
  <c r="G95" i="4"/>
  <c r="C17" i="3" s="1"/>
  <c r="G48" i="4"/>
  <c r="C13" i="3" s="1"/>
  <c r="G65" i="4"/>
  <c r="G60" i="4"/>
  <c r="C14" i="3" s="1"/>
  <c r="G109" i="4"/>
  <c r="C18" i="3" s="1"/>
  <c r="G34" i="4"/>
  <c r="C11" i="3" s="1"/>
  <c r="G38" i="4"/>
  <c r="C12" i="3" s="1"/>
  <c r="G14" i="4"/>
  <c r="C10" i="3" s="1"/>
  <c r="G5" i="4" l="1"/>
  <c r="G4" i="4" s="1"/>
  <c r="C125" i="4"/>
  <c r="C15" i="3"/>
  <c r="C9" i="3" l="1"/>
  <c r="G125" i="4"/>
  <c r="C8" i="3" s="1"/>
</calcChain>
</file>

<file path=xl/sharedStrings.xml><?xml version="1.0" encoding="utf-8"?>
<sst xmlns="http://schemas.openxmlformats.org/spreadsheetml/2006/main" count="499" uniqueCount="449">
  <si>
    <t>Guidelines:</t>
  </si>
  <si>
    <t>0 ~ 1  (System breakdown; no compliance)</t>
  </si>
  <si>
    <t xml:space="preserve">1 ~ 2  (Most of the elements non-existent) </t>
  </si>
  <si>
    <t>2 ~ 3  (Basic system functioning, results evident)</t>
  </si>
  <si>
    <t>3 ~ 4  (Systems in place, People understand the intent)</t>
  </si>
  <si>
    <t>4 ~ 5  (Above the system requirements)</t>
  </si>
  <si>
    <t>Sl No</t>
  </si>
  <si>
    <t>Criteria</t>
  </si>
  <si>
    <t>Current Score</t>
  </si>
  <si>
    <t>A</t>
  </si>
  <si>
    <t xml:space="preserve">General Management  / Corporate Governance </t>
  </si>
  <si>
    <t>Sunder</t>
  </si>
  <si>
    <t>Health, Safety, Security, &amp; Environment</t>
  </si>
  <si>
    <t>Mine</t>
  </si>
  <si>
    <t>Contract Strategy and Management</t>
  </si>
  <si>
    <t xml:space="preserve">Finance / Accounting / Procurement </t>
  </si>
  <si>
    <t>People</t>
  </si>
  <si>
    <t xml:space="preserve">Design Review </t>
  </si>
  <si>
    <t>Hammad</t>
  </si>
  <si>
    <t>Operation and Maintenance</t>
  </si>
  <si>
    <t>IMS and Risk Management</t>
  </si>
  <si>
    <t>Anna</t>
  </si>
  <si>
    <t>SCADA / IT  Cybersecurity / SAP / ENGICA</t>
  </si>
  <si>
    <t>Nikhil</t>
  </si>
  <si>
    <t>Handover &amp; Punch List / Warranty Management</t>
  </si>
  <si>
    <t>Maqsood/ Priyadarshi</t>
  </si>
  <si>
    <t>Malcolm /Priyadarshi</t>
  </si>
  <si>
    <t>Priyadarshi</t>
  </si>
  <si>
    <t>Sujith</t>
  </si>
  <si>
    <t>Ali Raza/Priyadarshi/Brajesh</t>
  </si>
  <si>
    <t>Priyadarshi/Brajesh/Maqsood</t>
  </si>
  <si>
    <t>Priydarshi/Maqsood</t>
  </si>
  <si>
    <t>Priydarshi/Ali Raza/Maqsood/Malcolm</t>
  </si>
  <si>
    <t>Priydarshi/Maqsood/Brajesh</t>
  </si>
  <si>
    <t>O&amp;M Assesment BENBAN EGYPT</t>
  </si>
  <si>
    <t>Weightage</t>
  </si>
  <si>
    <t>Element Score</t>
  </si>
  <si>
    <t>Benban Element Score</t>
  </si>
  <si>
    <t>Ideal Rating</t>
  </si>
  <si>
    <t>Actual rating</t>
  </si>
  <si>
    <t>Actual Hassyan Rating</t>
  </si>
  <si>
    <t>Initial Score</t>
  </si>
  <si>
    <t>Final  Score</t>
  </si>
  <si>
    <t xml:space="preserve">Current Status </t>
  </si>
  <si>
    <t>Hassyan</t>
  </si>
  <si>
    <t>Action item</t>
  </si>
  <si>
    <t>Responsible</t>
  </si>
  <si>
    <t>Target Date</t>
  </si>
  <si>
    <t>General Management  / Corporate Governance (7%)</t>
  </si>
  <si>
    <t xml:space="preserve">Official COD communication and takeover ceritificates </t>
  </si>
  <si>
    <t>Handover Management</t>
  </si>
  <si>
    <t>Contract tracker / legal register in place? Any non compliances?</t>
  </si>
  <si>
    <t>Current operation mode of site</t>
  </si>
  <si>
    <t>Communication with Project Company</t>
  </si>
  <si>
    <t>ok</t>
  </si>
  <si>
    <t>Stakeholder Management</t>
  </si>
  <si>
    <t>Local government regulation / license requirements and status</t>
  </si>
  <si>
    <t xml:space="preserve">  Reporting calendar finalized (frequencies, resource requirement, duration for preparation, date of submission,…) From O&amp;M Contract</t>
  </si>
  <si>
    <t xml:space="preserve">   Insurance compliance in place</t>
  </si>
  <si>
    <t xml:space="preserve">   5 year Business Plan </t>
  </si>
  <si>
    <t>Government / O&amp;M requirements met</t>
  </si>
  <si>
    <t>Hse resource hired</t>
  </si>
  <si>
    <t>HSE Plans, procedures in place</t>
  </si>
  <si>
    <t>Setting HSSE KPIs and Targets</t>
  </si>
  <si>
    <t>SLC configurtion, HSE observations raised</t>
  </si>
  <si>
    <t>Emergency response plans</t>
  </si>
  <si>
    <t>Medical treatment plans</t>
  </si>
  <si>
    <t>Fire response setup and plans</t>
  </si>
  <si>
    <t>HSE trainings and competency management</t>
  </si>
  <si>
    <t xml:space="preserve"> Cooperation with local fire brigade and ambulance</t>
  </si>
  <si>
    <t>Traffic Management</t>
  </si>
  <si>
    <t>Instructions / training- to use fire protection systems (basic fire fighting training for all key staff)</t>
  </si>
  <si>
    <t>Environmental Mangement Plan</t>
  </si>
  <si>
    <t>Selection and ordering of all ERT material</t>
  </si>
  <si>
    <t>Safety Induction Process for new employees</t>
  </si>
  <si>
    <t>second training given by Gibert</t>
  </si>
  <si>
    <t>Safety Induction process for visitors</t>
  </si>
  <si>
    <t>Waste management plan and arrangement</t>
  </si>
  <si>
    <t xml:space="preserve">Key management system for PTW </t>
  </si>
  <si>
    <t>Site team awareness about key management system</t>
  </si>
  <si>
    <t>Provision of lockout tag out on MV breakers available</t>
  </si>
  <si>
    <t>PPE and NOMAC uniforms availability</t>
  </si>
  <si>
    <t>Security management arrangement as per O&amp;M contract</t>
  </si>
  <si>
    <t>id card control implemented</t>
  </si>
  <si>
    <t>contractor management procedure implemented</t>
  </si>
  <si>
    <t>any mainteanance contracts on site?</t>
  </si>
  <si>
    <t xml:space="preserve">      Outsourced Services</t>
  </si>
  <si>
    <t xml:space="preserve">         Identify all required contracts (LTS's / Support contracts / Call off contracts, etc.…..</t>
  </si>
  <si>
    <t xml:space="preserve">Gibert visit arranged. Chint to provide inverter training. </t>
  </si>
  <si>
    <t>Contractor competency management and other controls as per NOMAC procedure</t>
  </si>
  <si>
    <t xml:space="preserve">Finance / Accounting </t>
  </si>
  <si>
    <t>Budget approval and availability as per new NOMAC template</t>
  </si>
  <si>
    <t xml:space="preserve">      Development of Finance Tools and etc.</t>
  </si>
  <si>
    <t xml:space="preserve">      Financial monthly reporting and KPI's</t>
  </si>
  <si>
    <t xml:space="preserve">      Risk Reporting</t>
  </si>
  <si>
    <t>Local tax or government requirements identified and mechanism in place to address it</t>
  </si>
  <si>
    <t>Site team aware about budgeting process /templates / profit revenue assumptions</t>
  </si>
  <si>
    <t xml:space="preserve">   Policies and Procedures</t>
  </si>
  <si>
    <t xml:space="preserve">      Implement NOMAC HRM procedures and processes</t>
  </si>
  <si>
    <t xml:space="preserve">      Develop job description and function grades and pay scales</t>
  </si>
  <si>
    <t xml:space="preserve">      Recruitment</t>
  </si>
  <si>
    <t>Labor law compliance</t>
  </si>
  <si>
    <t>Localization requirements met</t>
  </si>
  <si>
    <t xml:space="preserve">         Develop approved org chart</t>
  </si>
  <si>
    <t>people mobilized as per the plan</t>
  </si>
  <si>
    <t xml:space="preserve">         Develop contract staff strategy (site permanent contractors)</t>
  </si>
  <si>
    <t>Site team has relevant PV experience ?</t>
  </si>
  <si>
    <t>Site team has license as per local government regulations</t>
  </si>
  <si>
    <t xml:space="preserve">   EPC training</t>
  </si>
  <si>
    <t xml:space="preserve">      Execution / Quality of Planed Training</t>
  </si>
  <si>
    <t>Site team aware of the training content / comfortable with the O&amp;M</t>
  </si>
  <si>
    <t xml:space="preserve">   NOMAC Training</t>
  </si>
  <si>
    <t xml:space="preserve">      Defining NOMAC Training Plan as per Corporate guidelines</t>
  </si>
  <si>
    <t>gibert provide PV training</t>
  </si>
  <si>
    <t xml:space="preserve">      Permit accepter training program</t>
  </si>
  <si>
    <t xml:space="preserve">      Operator / maintenance assessment - demonstrate through interview assessments prior to authorization to operate</t>
  </si>
  <si>
    <t>done by gibert</t>
  </si>
  <si>
    <t xml:space="preserve">      SAP ERP training, CMMS/Permit/Finance etc…</t>
  </si>
  <si>
    <t xml:space="preserve">   Facility management </t>
  </si>
  <si>
    <t>Arc flash areas marked on site</t>
  </si>
  <si>
    <t>Admin building and staff offices (quality and any major issues)</t>
  </si>
  <si>
    <t xml:space="preserve">Switchgear rooms </t>
  </si>
  <si>
    <t>Battery rooms</t>
  </si>
  <si>
    <t>Warehouse</t>
  </si>
  <si>
    <t>Water tank for refilling of tanker</t>
  </si>
  <si>
    <t>Parking for cleaning tracter</t>
  </si>
  <si>
    <t xml:space="preserve">   Reviews of Initial Spare Parts Lists as per O&amp;M agreement</t>
  </si>
  <si>
    <t xml:space="preserve">   Equipment FAT Reports Reviews and participation</t>
  </si>
  <si>
    <t>no major issues as per Gibert</t>
  </si>
  <si>
    <t xml:space="preserve">   HAZOP Study and review meetings</t>
  </si>
  <si>
    <t>Arc Flash testing reports availability</t>
  </si>
  <si>
    <t xml:space="preserve">   Short term and Long Term Operating Plan approval by PC as per O&amp;M contract</t>
  </si>
  <si>
    <t>O&amp;M manuals from EPC</t>
  </si>
  <si>
    <t xml:space="preserve">         Finalize the list of O&amp;M Procedures </t>
  </si>
  <si>
    <t xml:space="preserve">         Identification and availability of high priority procedures (needed at COD)</t>
  </si>
  <si>
    <t xml:space="preserve">   Operation </t>
  </si>
  <si>
    <t xml:space="preserve">      Defining of Operation Concept (shifts, modes of operation, operation strategy, Plant area responsibility allocation)</t>
  </si>
  <si>
    <t>Permit to work and LOTO procedure</t>
  </si>
  <si>
    <t xml:space="preserve">      Change Management Process (Commissioning and after COD)</t>
  </si>
  <si>
    <t xml:space="preserve">      Electrical Switching and Isolation procedure (Operation of Electrical Installation)</t>
  </si>
  <si>
    <t xml:space="preserve">      Handover of Voice/Data recording system for communication with Grid operator </t>
  </si>
  <si>
    <t xml:space="preserve">      Performance monitoring, evaluation, and reporting process</t>
  </si>
  <si>
    <t>training provided . SCADA still not able to provide PR numbers etc</t>
  </si>
  <si>
    <t xml:space="preserve">      Operational Incident Investigation process (RCA/Investigation/Lessons learnt)</t>
  </si>
  <si>
    <t xml:space="preserve">      Grid / PWPA contract and liaison management</t>
  </si>
  <si>
    <t>Daily report format and mechanism finalized</t>
  </si>
  <si>
    <t>ACWA reporting streamlined</t>
  </si>
  <si>
    <t>Monthly reporting format and process finalized</t>
  </si>
  <si>
    <t>Annual reporting format and process finalized</t>
  </si>
  <si>
    <t>Soiling obligation</t>
  </si>
  <si>
    <t>Weather station PM as per contract</t>
  </si>
  <si>
    <t xml:space="preserve">   Maintenance </t>
  </si>
  <si>
    <t>Major technical issues on site</t>
  </si>
  <si>
    <t xml:space="preserve">     Standardized maintenance plans available in SAP as per NOMAC corporate guidelines</t>
  </si>
  <si>
    <t xml:space="preserve">     PV panels cleaning processes and setup as per O&amp;M contract requirement</t>
  </si>
  <si>
    <t>2 cleaners need to be hired</t>
  </si>
  <si>
    <t xml:space="preserve">    Transformer DGA results reviewed on regular basis</t>
  </si>
  <si>
    <t xml:space="preserve">     PM plans being implemented in field</t>
  </si>
  <si>
    <t xml:space="preserve">     Necessary arrangements in place for inverter / panel replacement</t>
  </si>
  <si>
    <t xml:space="preserve">     Earthing / gorunding benchmarking data available</t>
  </si>
  <si>
    <t xml:space="preserve">     Regular earhing / grounding measurements in place</t>
  </si>
  <si>
    <t xml:space="preserve">     Thermography checks carried out</t>
  </si>
  <si>
    <t>Provision of thermography on switchgear, combiner boxes, etc</t>
  </si>
  <si>
    <t>Arc flash protection suits etc?</t>
  </si>
  <si>
    <t>Interlock testing records (HV, MV, Transformers, RMU, etc)</t>
  </si>
  <si>
    <t>done by Gibert</t>
  </si>
  <si>
    <t>Equipment Labelling (tagging)</t>
  </si>
  <si>
    <t>Equipment Labelling (as per Plant codification), Voltage Warning labels,…</t>
  </si>
  <si>
    <t>Alarm Management :  Critical Alarms on Equipment and SCADA systems (High Voltage Station and PV farm)</t>
  </si>
  <si>
    <t>Equipment Panel Doors, Facility Door Keys, Inverter/Transformer Container Keys,…</t>
  </si>
  <si>
    <t xml:space="preserve">      Reliability of Supply</t>
  </si>
  <si>
    <t xml:space="preserve">         Master Equipment List</t>
  </si>
  <si>
    <t xml:space="preserve">         Criticality Ranking</t>
  </si>
  <si>
    <t xml:space="preserve">         FMEA analysis</t>
  </si>
  <si>
    <t xml:space="preserve">         Mitigation Action Plan </t>
  </si>
  <si>
    <t xml:space="preserve">         Safety Critical Devices</t>
  </si>
  <si>
    <t xml:space="preserve">   Material Management Process</t>
  </si>
  <si>
    <t xml:space="preserve">      Development / approval of Procurement Plan</t>
  </si>
  <si>
    <t xml:space="preserve">      Establish the site ware house stocking procedure</t>
  </si>
  <si>
    <t xml:space="preserve">      Spares Management, Consumables , Tools and Equipment's-</t>
  </si>
  <si>
    <t xml:space="preserve">            Purchasing of spare parts and storage on site (warehouse or containers)</t>
  </si>
  <si>
    <t>Done by Oman support</t>
  </si>
  <si>
    <t xml:space="preserve">         Review Tools list in ISP and Inspection of Tools</t>
  </si>
  <si>
    <t xml:space="preserve">      Tools management done as per NOMAC corporate procedure</t>
  </si>
  <si>
    <t>Risk register</t>
  </si>
  <si>
    <t xml:space="preserve">   Document management system defined and approved</t>
  </si>
  <si>
    <t xml:space="preserve">   Develop site specific IMS documents (work instructions, plans, procedures)</t>
  </si>
  <si>
    <t xml:space="preserve">   Communication channels for O&amp;M staff</t>
  </si>
  <si>
    <t xml:space="preserve">   Local cybersecurity requirements assesed</t>
  </si>
  <si>
    <t xml:space="preserve">   Cybersecurity compliance status as per AP framework and gov regulations</t>
  </si>
  <si>
    <t>IPs, Access and Operational Passwords, Setup parameters of the communication devices, etc.</t>
  </si>
  <si>
    <t>Software applicable and licenses for the software of all equipment (SCADA, Inverters, Electrical Protection Relays, DC rectifiers,…)</t>
  </si>
  <si>
    <t xml:space="preserve">   Procure, Deliver &amp; Install Hardware &amp; Software including LAN Infrastructure needed for NOMAC IT</t>
  </si>
  <si>
    <t xml:space="preserve">   IT crisis plan / recovery / back-up (what if)</t>
  </si>
  <si>
    <t xml:space="preserve">   SAP system design and software installation and setup</t>
  </si>
  <si>
    <t>SCADA functionality and issues</t>
  </si>
  <si>
    <t xml:space="preserve">   Security logging and entry system</t>
  </si>
  <si>
    <t xml:space="preserve">     SAP  Master data collection</t>
  </si>
  <si>
    <t xml:space="preserve">          PM</t>
  </si>
  <si>
    <t xml:space="preserve">          MM</t>
  </si>
  <si>
    <t xml:space="preserve">          FICO</t>
  </si>
  <si>
    <t>PM plans in place</t>
  </si>
  <si>
    <t>BOM linked</t>
  </si>
  <si>
    <t>SCD marked in SAP</t>
  </si>
  <si>
    <t>Criticality analysis in SAP</t>
  </si>
  <si>
    <t xml:space="preserve">   Engica Training to End Users</t>
  </si>
  <si>
    <t xml:space="preserve">   ENGICA Implementation</t>
  </si>
  <si>
    <t xml:space="preserve">   ENGICA PTW Authorization</t>
  </si>
  <si>
    <t xml:space="preserve">   Punch list management procedure in place</t>
  </si>
  <si>
    <t xml:space="preserve">   Insurance requirements</t>
  </si>
  <si>
    <t xml:space="preserve">   Finalized punch list available</t>
  </si>
  <si>
    <t xml:space="preserve">   Punch List review and sign off EPC&gt;PC&gt;O&amp;M</t>
  </si>
  <si>
    <t xml:space="preserve">   Establish warranty management process - process for tracking of warranty and claim management</t>
  </si>
  <si>
    <t xml:space="preserve">      Documentation received checked against planned and delivered (including quality standard)</t>
  </si>
  <si>
    <t xml:space="preserve">      "As built" drawings, SLD, Logic drawings, etc received</t>
  </si>
  <si>
    <t>`</t>
  </si>
  <si>
    <t>S. No</t>
  </si>
  <si>
    <t>Task_Name</t>
  </si>
  <si>
    <t>Weight</t>
  </si>
  <si>
    <t>Ideal Score</t>
  </si>
  <si>
    <t>Actual Score</t>
  </si>
  <si>
    <t>Document in the folder</t>
  </si>
  <si>
    <t>1.1</t>
  </si>
  <si>
    <t>Signed copy of O&amp;M Agreement Available- Contract Compliance prepared and being maintained and compliance ensured</t>
  </si>
  <si>
    <t>1.2</t>
  </si>
  <si>
    <t xml:space="preserve">NTP issued </t>
  </si>
  <si>
    <t>1.3</t>
  </si>
  <si>
    <t>1.4</t>
  </si>
  <si>
    <t>Legal Permit compliance register prepared and maintained for compliance including Local government regulation / license requirements and status</t>
  </si>
  <si>
    <t>1.5</t>
  </si>
  <si>
    <t>O&amp;M Company registration</t>
  </si>
  <si>
    <t>1.6</t>
  </si>
  <si>
    <t>Directors appointed (If Applicable)</t>
  </si>
  <si>
    <t>1.7</t>
  </si>
  <si>
    <t>Reporting calendar finalized (frequencies, resource requirement, duration for preparation, date of submission,…) From O&amp;M Contract</t>
  </si>
  <si>
    <t>1.8</t>
  </si>
  <si>
    <t xml:space="preserve">Insurance compliance in place - Workman compensation </t>
  </si>
  <si>
    <t>1.9</t>
  </si>
  <si>
    <t xml:space="preserve">5 year Business Plan </t>
  </si>
  <si>
    <t>2</t>
  </si>
  <si>
    <t>2.1</t>
  </si>
  <si>
    <t>2.2</t>
  </si>
  <si>
    <t>2.3</t>
  </si>
  <si>
    <t>Implementation of People Based Safety Program</t>
  </si>
  <si>
    <t>2.4</t>
  </si>
  <si>
    <t>SLC configuration, HSE observations raised in SLC</t>
  </si>
  <si>
    <t>2.5</t>
  </si>
  <si>
    <t>2.6</t>
  </si>
  <si>
    <t>Medical treatment plans/ Operation of Medical Center
 Cooperation with local fire brigade and ambulance</t>
  </si>
  <si>
    <t>2.7</t>
  </si>
  <si>
    <t>2.8</t>
  </si>
  <si>
    <t>Selection and ordering of all ERT material/spill kit</t>
  </si>
  <si>
    <t>2.9</t>
  </si>
  <si>
    <t>HSE trainings and competency management
Safety Induction</t>
  </si>
  <si>
    <t>2.10</t>
  </si>
  <si>
    <t>2.11</t>
  </si>
  <si>
    <t>Environmental Management Plan</t>
  </si>
  <si>
    <t>2.12</t>
  </si>
  <si>
    <t>2.13</t>
  </si>
  <si>
    <t>2.14</t>
  </si>
  <si>
    <t>2.15</t>
  </si>
  <si>
    <t>2.16</t>
  </si>
  <si>
    <t>2.17</t>
  </si>
  <si>
    <t>2.18</t>
  </si>
  <si>
    <t>PSSR</t>
  </si>
  <si>
    <t>2.19</t>
  </si>
  <si>
    <t>Chemical Management</t>
  </si>
  <si>
    <t>3</t>
  </si>
  <si>
    <t>LTSA sign off (if applicable)/ Compliance, CP, Payment scheduled are being met</t>
  </si>
  <si>
    <t>4</t>
  </si>
  <si>
    <t>Finance / Accounting /Supply Chain Management</t>
  </si>
  <si>
    <t>4.1</t>
  </si>
  <si>
    <t>Preparing of Material Management Procedure</t>
  </si>
  <si>
    <t>4.2</t>
  </si>
  <si>
    <t>4.3</t>
  </si>
  <si>
    <t>4.4</t>
  </si>
  <si>
    <t>TAX/Vat compliance status</t>
  </si>
  <si>
    <t>4.5</t>
  </si>
  <si>
    <t>4.6</t>
  </si>
  <si>
    <t>Verify Initial Spares and ensure that they are delivered and stored appropriately. GRN are prepared in SAP system, storing is done as per NOMAC procedure including tags having photos</t>
  </si>
  <si>
    <t>4.7</t>
  </si>
  <si>
    <t xml:space="preserve">Chemical stores readiness - </t>
  </si>
  <si>
    <t>4.8</t>
  </si>
  <si>
    <t>4.9</t>
  </si>
  <si>
    <t>5</t>
  </si>
  <si>
    <t>5.1</t>
  </si>
  <si>
    <t xml:space="preserve">Approved org chart (approved by NOMAC, PC approval if needed as per O&amp;M contract) including Permanent contractor staff </t>
  </si>
  <si>
    <t>5.2</t>
  </si>
  <si>
    <t>Implement NOMAC HRM procedures and processes - Develop job description and function grades and Hay level</t>
  </si>
  <si>
    <t>5.3</t>
  </si>
  <si>
    <t>5.4</t>
  </si>
  <si>
    <t>5.5</t>
  </si>
  <si>
    <t>People mobilization as per plan</t>
  </si>
  <si>
    <t>5.6</t>
  </si>
  <si>
    <t>5.7</t>
  </si>
  <si>
    <t>Site team has license as per local government regulations (if applicable)</t>
  </si>
  <si>
    <t>5.8</t>
  </si>
  <si>
    <t>NOMAC Training</t>
  </si>
  <si>
    <t>5.9</t>
  </si>
  <si>
    <t>Defining NOMAC Training Plan as per Corporate guidelines</t>
  </si>
  <si>
    <t>NA</t>
  </si>
  <si>
    <t xml:space="preserve">Plant Qualification program implementation status - Operator / maintenance assessment - </t>
  </si>
  <si>
    <t>6</t>
  </si>
  <si>
    <t>Design Review</t>
  </si>
  <si>
    <t>6.1</t>
  </si>
  <si>
    <t>Master Document List provided/ updated O&amp;M relevant documents reviewed and comments are closed. Open comments tracker available and maintained</t>
  </si>
  <si>
    <t>6.2</t>
  </si>
  <si>
    <t xml:space="preserve">Design Review Documents O&amp;M Comments are submitted </t>
  </si>
  <si>
    <t>6.3</t>
  </si>
  <si>
    <t>7</t>
  </si>
  <si>
    <t>7.1</t>
  </si>
  <si>
    <t>Operation and Maintenance Procedure availability</t>
  </si>
  <si>
    <t>7.2</t>
  </si>
  <si>
    <t>Grid / PPA contract and liaison management</t>
  </si>
  <si>
    <t>7.3</t>
  </si>
  <si>
    <t>7.4</t>
  </si>
  <si>
    <t>7.5</t>
  </si>
  <si>
    <t>O&amp;M Budgeting - Forecast and Planning</t>
  </si>
  <si>
    <t>7.6</t>
  </si>
  <si>
    <t>Maintenance Planning Annual maintenance plan (Mid Term and Long Term) (Preparing Budget)</t>
  </si>
  <si>
    <t>7.7</t>
  </si>
  <si>
    <t>7.8</t>
  </si>
  <si>
    <t>Workshop setup (tools, equipment, etc..) including calibration certification as per Tools Management procedure.</t>
  </si>
  <si>
    <t>7.9</t>
  </si>
  <si>
    <t>Identification, review and purchase of the required spares, consumables, chemicals, tools and special equipment (apart from the fuel and initial spares and EPC provided tools)</t>
  </si>
  <si>
    <t>7.10</t>
  </si>
  <si>
    <t>Building setup (staff offices, workshop, stores, control room, other work offices)</t>
  </si>
  <si>
    <t>7.11</t>
  </si>
  <si>
    <t>Equip all new buildings with furniture and fittings (stores/workshop/security/canteen/etc.…)</t>
  </si>
  <si>
    <t>7.12</t>
  </si>
  <si>
    <t>Locker rooms / showers (temporary and permanent)</t>
  </si>
  <si>
    <t>7.13</t>
  </si>
  <si>
    <t>Stationary/ printers and other office facilities</t>
  </si>
  <si>
    <t>7.14</t>
  </si>
  <si>
    <t>Staff amenities -  Transport/ Canteen setup</t>
  </si>
  <si>
    <t>8</t>
  </si>
  <si>
    <t>8.1</t>
  </si>
  <si>
    <t>Defining of Quality System Concept</t>
  </si>
  <si>
    <t>8.2</t>
  </si>
  <si>
    <t>Develop IMS Policies &amp; Manual</t>
  </si>
  <si>
    <t>8.3</t>
  </si>
  <si>
    <t>IMS Mandatory Procedures review</t>
  </si>
  <si>
    <t>9</t>
  </si>
  <si>
    <t>9.1</t>
  </si>
  <si>
    <t>All SAP System such As FICO/PM/MM/HCM module are in place</t>
  </si>
  <si>
    <t>9.2</t>
  </si>
  <si>
    <t>9.3</t>
  </si>
  <si>
    <t>Adequate training has been conducted in SAP for relevant personnel</t>
  </si>
  <si>
    <t>9.4</t>
  </si>
  <si>
    <t>9.5</t>
  </si>
  <si>
    <t>Engica - Permit room is  - Preparation of PTW Offices and Tools, with reorder level</t>
  </si>
  <si>
    <t>9.6</t>
  </si>
  <si>
    <t xml:space="preserve">Preparing of IT Procedure &amp; LAN Infrastructure are in place </t>
  </si>
  <si>
    <t>9.7</t>
  </si>
  <si>
    <t>9.9</t>
  </si>
  <si>
    <t>IT crisis plan / recovery / back-up (what if)</t>
  </si>
  <si>
    <t>9.10</t>
  </si>
  <si>
    <t>Internet security policy also to include DCS management policy</t>
  </si>
  <si>
    <t>9.11</t>
  </si>
  <si>
    <t>Performance management and monitoring system setup</t>
  </si>
  <si>
    <t>9.12</t>
  </si>
  <si>
    <t>9.13</t>
  </si>
  <si>
    <t xml:space="preserve">Office IT / DMZ (firewall) / wireless are all </t>
  </si>
  <si>
    <t>10.1</t>
  </si>
  <si>
    <t>10.2</t>
  </si>
  <si>
    <t>10.3</t>
  </si>
  <si>
    <t>10.4</t>
  </si>
  <si>
    <t>Finalized punch list available</t>
  </si>
  <si>
    <t>10.5</t>
  </si>
  <si>
    <t>10.6</t>
  </si>
  <si>
    <t>10.7</t>
  </si>
  <si>
    <t>10.8</t>
  </si>
  <si>
    <t>Overall Score</t>
  </si>
  <si>
    <t>10.9</t>
  </si>
  <si>
    <t>Criticality Ranking,  safety critical devices identification &amp; SPOF  (as per Corporate Procedure)</t>
  </si>
  <si>
    <t xml:space="preserve">SPOF Mitigation Planning action compliance </t>
  </si>
  <si>
    <t>Enterprise Risk register established, monitored and updated as required</t>
  </si>
  <si>
    <t>O&amp;M Critical System Mitigation</t>
  </si>
  <si>
    <t>7.15</t>
  </si>
  <si>
    <t>7.16</t>
  </si>
  <si>
    <t>7.17</t>
  </si>
  <si>
    <t>HAZOP/SPOF/RAM/SIL/Arc flash study/3D review is completed, Quality review and action items are implemented and closed</t>
  </si>
  <si>
    <t xml:space="preserve">ISP readiness, SPOF Spares confirmation </t>
  </si>
  <si>
    <t>Note:</t>
  </si>
  <si>
    <t>Sanity Check Electrical Protections (in particular Selectivity on the Interfaces)</t>
  </si>
  <si>
    <t>Trip Electrical &amp; Instrument (E&amp;I) list.</t>
  </si>
  <si>
    <t>7.18</t>
  </si>
  <si>
    <t xml:space="preserve"> As built" drawings or marked up drawings, SLD, Logic drawings, received </t>
  </si>
  <si>
    <t>Site team has relevant technology experience</t>
  </si>
  <si>
    <t>All the employes should get the relevant area training from the EPC / Vendor,</t>
  </si>
  <si>
    <t>Software/patches updated</t>
  </si>
  <si>
    <t>Total Operating Hours Accumulated Since Commissioning (Rotating equipment)</t>
  </si>
  <si>
    <t>Calibration Certificates / data where applicable</t>
  </si>
  <si>
    <t>CC- Commissioning Completion Certification &amp; documentation is reviewed and taken over</t>
  </si>
  <si>
    <t>List of Punchlist Closed Or Open. No safety punch list should be open,               Punchlist with open items &amp;  action plan</t>
  </si>
  <si>
    <t>Punch list management procedure &amp; Alignment with PC, EPC in place</t>
  </si>
  <si>
    <t>Establish warranty management process - process for tracking of warranty and claim management as per procedure and alignment with PC and EPC</t>
  </si>
  <si>
    <t>10.10</t>
  </si>
  <si>
    <t>10.11</t>
  </si>
  <si>
    <t>10.12</t>
  </si>
  <si>
    <t>Record of Temporary modifications (MOC As Applicable)</t>
  </si>
  <si>
    <t>Calibration Report</t>
  </si>
  <si>
    <t>10.13</t>
  </si>
  <si>
    <t>PM &amp; CM carried out so far during commissioning</t>
  </si>
  <si>
    <t xml:space="preserve">PM, CM, equipment history and Spares replaced </t>
  </si>
  <si>
    <t>10.14</t>
  </si>
  <si>
    <t>Statutory certificates with next due date  (as applicable before handover)</t>
  </si>
  <si>
    <t>10.15</t>
  </si>
  <si>
    <t>Total Running/Operating  hrs of Rotating equipment Since commissioning - As Applicable</t>
  </si>
  <si>
    <t>Commissioning Spares &amp; Consumables availability (as required)</t>
  </si>
  <si>
    <t>EPC training- Training conducted as per plan and validation</t>
  </si>
  <si>
    <t>5.9.1</t>
  </si>
  <si>
    <t>5.9.2</t>
  </si>
  <si>
    <t>IMS Management</t>
  </si>
  <si>
    <t>6.4</t>
  </si>
  <si>
    <t>Listing of all Open ROS checkpoints design, installation, commissioning in the Technical Risk Register with risk mitigation, action owner and timeline</t>
  </si>
  <si>
    <t xml:space="preserve">Localization  plan and fulfillment </t>
  </si>
  <si>
    <t xml:space="preserve">Notification - Commencement of O&amp;M Contractor PTW System </t>
  </si>
  <si>
    <t>HSSE Readiness</t>
  </si>
  <si>
    <t>Lesson learned reviewed, implemented applicable actions and signed off by PGM</t>
  </si>
  <si>
    <t>Takeover, Punch List &amp; Warranty Management</t>
  </si>
  <si>
    <t>Risk Assessment/Surveys (HIRA)</t>
  </si>
  <si>
    <t xml:space="preserve">Fire response setup and plans
Instructions / training- to use fire protection systems (basic fire fighting training for all key staff)
Cooperation with local fire brigade and ambulance
Fire fighting crew mobilized, with all necessary equipment </t>
  </si>
  <si>
    <t>HSE team mobilized and trained</t>
  </si>
  <si>
    <t>Contractor management procedure implemented - all required Contracts are identified and implemented (Priority-1)</t>
  </si>
  <si>
    <t xml:space="preserve">Accounting system and implemented, authority matrix defined </t>
  </si>
  <si>
    <t>Internal and external Audits are being carried out as per requirement</t>
  </si>
  <si>
    <t>Warehouse readiness - Handover of furnished Warehouse including racks, bins, storage plan for warehouse is prepared</t>
  </si>
  <si>
    <t xml:space="preserve">Workshop equipment's installed and handed over </t>
  </si>
  <si>
    <t>Procurement Process Set-up - Procurement plan for Spares, Consumables, Contracts are in place</t>
  </si>
  <si>
    <t>Maintenance Programs (MEL Based on KKS, PM task list, Plan, Critical Operation Routines and inspection plan)</t>
  </si>
  <si>
    <t>O&amp;M Lessons Learned review and implementation as applicable, Sign off Compliance sheet</t>
  </si>
  <si>
    <t>all drawings and site changes clouded and marked up. This should be followed by issuance of As built documents. No safety critical devices should be bypassed or blinded condition. All temporary site modification, Jumpering should be normalized</t>
  </si>
  <si>
    <t>Special tools Review (required for O&amp;M, parameterization changes etc including Tools for generator rotor removal, Protection testing device, Software license for protection relays, software license for excitation/AVR, interface cables, one notebook etc.)</t>
  </si>
  <si>
    <t xml:space="preserve">Chemistry review y after commissioning HRSG (as applicable technology) by appointed expert/consultant  </t>
  </si>
  <si>
    <t>All systems related to HR such as success factor, salary, leave are in place</t>
  </si>
  <si>
    <t>Engica PTW System (Engica)Implementation Plan, Training and is functioning as planned</t>
  </si>
  <si>
    <t>Security logging and entry system, segregation of entry of authorized personnel in respective areas</t>
  </si>
  <si>
    <t>ECC - Erection completion Certification &amp;  documentation Handover</t>
  </si>
  <si>
    <t>Technical Insurance requirements (if applicable)</t>
  </si>
  <si>
    <t xml:space="preserve">Technical Risk Register acknoledgment  &amp; Review </t>
  </si>
  <si>
    <t>Safe Systems of Work (Engica) awareness, reinforcement and validation from the fleet</t>
  </si>
  <si>
    <t>Master list of all installed software’s along with log in credential and back up softwares . Ensure that all the software patches are updated and current , any obsolescence to be also noted and captured in risk register. Example of typical software list as annexure</t>
  </si>
  <si>
    <t xml:space="preserve">Insurance recommendation during mobilization and operational projects applicable SCD Operation and Maintenance compliance in place </t>
  </si>
  <si>
    <t xml:space="preserve">Commissioning and testing of OPC server including all plant tags and it's connection with AP cloud infrastructure </t>
  </si>
  <si>
    <t>9.14</t>
  </si>
  <si>
    <t xml:space="preserve">ROS framework  V4  Elements Compliance during Mobilization and before COD/Takeover including  Checklist, Enhancement Program (as applicable), Corrosion survey report etc. </t>
  </si>
  <si>
    <t>Cybersecurity compliance status (Approved from AP digital the plant network architecture from CS compliance perspective)</t>
  </si>
  <si>
    <t>Progresss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</si>
</sst>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b/>
      <sz val="22"/>
      <color theme="1"/>
      <name val="Calibri"/>
      <family val="2"/>
      <scheme val="minor"/>
    </font>
    <font>
      <b/>
      <sz val="10"/>
      <color rgb="FF000000"/>
      <name val="Calibri"/>
      <family val="2"/>
      <scheme val="minor"/>
    </font>
    <font>
      <b/>
      <sz val="11"/>
      <color theme="0"/>
      <name val="Calibri"/>
      <family val="2"/>
      <scheme val="minor"/>
    </font>
    <font>
      <sz val="8"/>
      <name val="Calibri"/>
      <family val="2"/>
      <scheme val="minor"/>
    </font>
    <font>
      <sz val="12"/>
      <color theme="1"/>
      <name val="Calibri"/>
      <family val="2"/>
      <scheme val="minor"/>
    </font>
    <font>
      <sz val="11"/>
      <name val="Calibri"/>
      <family val="2"/>
      <scheme val="minor"/>
    </font>
    <font>
      <b/>
      <sz val="11"/>
      <name val="Calibri"/>
      <family val="2"/>
      <scheme val="minor"/>
    </font>
    <font>
      <sz val="11"/>
      <name val="Calibri"/>
      <family val="2"/>
    </font>
  </fonts>
  <fills count="9">
    <fill>
      <patternFill patternType="none"/>
    </fill>
    <fill>
      <patternFill patternType="gray125"/>
    </fill>
    <fill>
      <patternFill patternType="solid">
        <fgColor rgb="FFDEEBF6"/>
        <bgColor indexed="64"/>
      </patternFill>
    </fill>
    <fill>
      <patternFill patternType="solid">
        <fgColor rgb="FFFFFFFF"/>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8"/>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3" fillId="2" borderId="5" xfId="0" applyFont="1" applyFill="1" applyBorder="1" applyAlignment="1">
      <alignment vertical="center" wrapText="1"/>
    </xf>
    <xf numFmtId="0" fontId="3" fillId="5" borderId="5" xfId="0" applyFont="1" applyFill="1" applyBorder="1" applyAlignment="1">
      <alignment vertical="center" wrapText="1"/>
    </xf>
    <xf numFmtId="0" fontId="4" fillId="3" borderId="5" xfId="0" applyFont="1" applyFill="1" applyBorder="1" applyAlignment="1">
      <alignment vertical="center" wrapText="1"/>
    </xf>
    <xf numFmtId="0" fontId="5" fillId="0" borderId="1" xfId="0" applyFont="1" applyBorder="1" applyAlignment="1">
      <alignment vertical="top" wrapText="1"/>
    </xf>
    <xf numFmtId="0" fontId="5" fillId="0" borderId="1" xfId="0" applyFont="1" applyBorder="1" applyAlignment="1">
      <alignment vertical="top"/>
    </xf>
    <xf numFmtId="0" fontId="4" fillId="3" borderId="5" xfId="0" applyFont="1" applyFill="1" applyBorder="1" applyAlignment="1">
      <alignment horizontal="left" vertical="center" wrapText="1"/>
    </xf>
    <xf numFmtId="0" fontId="4" fillId="0" borderId="5" xfId="0" applyFont="1" applyBorder="1" applyAlignment="1">
      <alignment vertical="center" wrapText="1"/>
    </xf>
    <xf numFmtId="0" fontId="5" fillId="0" borderId="5" xfId="0" applyFont="1" applyBorder="1"/>
    <xf numFmtId="0" fontId="3" fillId="3" borderId="5" xfId="0" applyFont="1" applyFill="1" applyBorder="1" applyAlignment="1">
      <alignment vertical="center" wrapText="1"/>
    </xf>
    <xf numFmtId="0" fontId="3" fillId="0" borderId="5" xfId="0" applyFont="1" applyBorder="1" applyAlignment="1">
      <alignment vertical="center" wrapText="1"/>
    </xf>
    <xf numFmtId="2" fontId="3" fillId="2" borderId="5" xfId="0" applyNumberFormat="1" applyFont="1" applyFill="1" applyBorder="1" applyAlignment="1">
      <alignment horizontal="center" vertical="center" wrapText="1"/>
    </xf>
    <xf numFmtId="9" fontId="3" fillId="2" borderId="5" xfId="1" applyFont="1" applyFill="1" applyBorder="1" applyAlignment="1">
      <alignment horizontal="center" vertical="center" wrapText="1"/>
    </xf>
    <xf numFmtId="2" fontId="6" fillId="6" borderId="1" xfId="0" applyNumberFormat="1" applyFont="1" applyFill="1" applyBorder="1" applyAlignment="1">
      <alignment horizontal="center" vertical="center"/>
    </xf>
    <xf numFmtId="9" fontId="6" fillId="6" borderId="1" xfId="1" applyFont="1" applyFill="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5" fillId="0" borderId="1" xfId="0" applyFont="1" applyBorder="1"/>
    <xf numFmtId="0" fontId="5" fillId="6" borderId="1" xfId="0" applyFont="1" applyFill="1" applyBorder="1" applyAlignment="1">
      <alignment vertical="top" wrapText="1"/>
    </xf>
    <xf numFmtId="0" fontId="5" fillId="6" borderId="1" xfId="0" applyFont="1" applyFill="1" applyBorder="1"/>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3" borderId="6" xfId="0" applyFont="1" applyFill="1" applyBorder="1" applyAlignment="1">
      <alignment vertical="center" wrapText="1"/>
    </xf>
    <xf numFmtId="0" fontId="5" fillId="0" borderId="7" xfId="0" applyFont="1" applyBorder="1" applyAlignment="1">
      <alignment vertical="top"/>
    </xf>
    <xf numFmtId="0" fontId="5" fillId="0" borderId="7" xfId="0" applyFont="1" applyBorder="1" applyAlignment="1">
      <alignment horizontal="center" vertical="center"/>
    </xf>
    <xf numFmtId="0" fontId="6" fillId="0" borderId="7" xfId="0" applyFont="1" applyBorder="1" applyAlignment="1">
      <alignment horizontal="center" vertical="center"/>
    </xf>
    <xf numFmtId="0" fontId="5" fillId="0" borderId="7" xfId="0" applyFont="1" applyBorder="1" applyAlignment="1">
      <alignment vertical="top" wrapText="1"/>
    </xf>
    <xf numFmtId="0" fontId="5" fillId="0" borderId="9" xfId="0" applyFont="1" applyBorder="1" applyAlignment="1">
      <alignment vertical="top"/>
    </xf>
    <xf numFmtId="0" fontId="5" fillId="0" borderId="0" xfId="0" applyFont="1" applyAlignment="1">
      <alignment horizontal="center" vertical="center"/>
    </xf>
    <xf numFmtId="0" fontId="5" fillId="0" borderId="0" xfId="0" applyFont="1" applyAlignment="1">
      <alignment vertical="top" wrapText="1"/>
    </xf>
    <xf numFmtId="0" fontId="5" fillId="0" borderId="0" xfId="0" applyFont="1" applyAlignment="1">
      <alignment vertical="top"/>
    </xf>
    <xf numFmtId="0" fontId="2" fillId="0" borderId="0" xfId="0" applyFont="1"/>
    <xf numFmtId="0" fontId="8" fillId="2" borderId="5" xfId="0" applyFont="1" applyFill="1" applyBorder="1" applyAlignment="1">
      <alignment vertical="center" wrapText="1"/>
    </xf>
    <xf numFmtId="2" fontId="0" fillId="0" borderId="0" xfId="0" applyNumberFormat="1" applyAlignment="1">
      <alignment horizontal="center"/>
    </xf>
    <xf numFmtId="0" fontId="3" fillId="2" borderId="5" xfId="0" applyFont="1" applyFill="1" applyBorder="1" applyAlignment="1">
      <alignment horizontal="center" vertical="center" wrapText="1"/>
    </xf>
    <xf numFmtId="0" fontId="5" fillId="0" borderId="0" xfId="0" applyFont="1" applyAlignment="1">
      <alignment vertical="center" wrapText="1"/>
    </xf>
    <xf numFmtId="0" fontId="3" fillId="2" borderId="14" xfId="0" applyFont="1" applyFill="1" applyBorder="1" applyAlignment="1">
      <alignment vertical="center" wrapText="1"/>
    </xf>
    <xf numFmtId="0" fontId="5" fillId="0" borderId="15" xfId="0" applyFont="1" applyBorder="1"/>
    <xf numFmtId="0" fontId="5" fillId="6" borderId="15" xfId="0" applyFont="1" applyFill="1" applyBorder="1"/>
    <xf numFmtId="0" fontId="5" fillId="0" borderId="16" xfId="0" applyFont="1" applyBorder="1"/>
    <xf numFmtId="0" fontId="5" fillId="0" borderId="1" xfId="0" applyFont="1" applyBorder="1" applyAlignment="1">
      <alignment vertical="center" wrapText="1"/>
    </xf>
    <xf numFmtId="0" fontId="5" fillId="5" borderId="1" xfId="0" applyFont="1" applyFill="1" applyBorder="1" applyAlignment="1">
      <alignment vertical="center" wrapText="1"/>
    </xf>
    <xf numFmtId="0" fontId="6" fillId="0" borderId="8" xfId="0" applyFont="1" applyBorder="1" applyAlignment="1">
      <alignment horizontal="center"/>
    </xf>
    <xf numFmtId="0" fontId="6" fillId="4" borderId="9" xfId="0" applyFont="1" applyFill="1" applyBorder="1" applyAlignment="1">
      <alignment horizontal="center" vertical="center"/>
    </xf>
    <xf numFmtId="0" fontId="6" fillId="4" borderId="9" xfId="0" applyFont="1" applyFill="1" applyBorder="1" applyAlignment="1">
      <alignment horizontal="center" vertical="top"/>
    </xf>
    <xf numFmtId="0" fontId="6" fillId="4" borderId="9" xfId="0" applyFont="1" applyFill="1" applyBorder="1" applyAlignment="1">
      <alignment horizontal="center" vertical="top" wrapText="1"/>
    </xf>
    <xf numFmtId="0" fontId="6" fillId="4" borderId="9" xfId="0" applyFont="1" applyFill="1" applyBorder="1" applyAlignment="1">
      <alignment horizontal="center"/>
    </xf>
    <xf numFmtId="0" fontId="6" fillId="4" borderId="13" xfId="0" applyFont="1" applyFill="1" applyBorder="1" applyAlignment="1">
      <alignment horizontal="center"/>
    </xf>
    <xf numFmtId="0" fontId="6" fillId="4" borderId="1" xfId="0" applyFont="1" applyFill="1" applyBorder="1" applyAlignment="1">
      <alignment horizontal="center"/>
    </xf>
    <xf numFmtId="0" fontId="6" fillId="4" borderId="1" xfId="0" applyFont="1" applyFill="1" applyBorder="1" applyAlignment="1">
      <alignment horizontal="center" vertical="center"/>
    </xf>
    <xf numFmtId="0" fontId="6" fillId="0" borderId="0" xfId="0" applyFont="1" applyAlignment="1">
      <alignment horizontal="center"/>
    </xf>
    <xf numFmtId="0" fontId="5" fillId="7" borderId="1" xfId="0" applyFont="1" applyFill="1" applyBorder="1" applyAlignment="1">
      <alignment vertical="center" wrapText="1"/>
    </xf>
    <xf numFmtId="0" fontId="7"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2" fontId="11" fillId="0" borderId="0" xfId="0" applyNumberFormat="1" applyFont="1" applyAlignment="1">
      <alignment horizontal="center"/>
    </xf>
    <xf numFmtId="0" fontId="8" fillId="2" borderId="5"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49" fontId="0" fillId="0" borderId="1" xfId="0" applyNumberFormat="1" applyBorder="1" applyAlignment="1">
      <alignment vertical="center"/>
    </xf>
    <xf numFmtId="0" fontId="12" fillId="7" borderId="1" xfId="0" applyFont="1" applyFill="1" applyBorder="1" applyAlignment="1">
      <alignment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left" vertical="center" wrapText="1"/>
    </xf>
    <xf numFmtId="0" fontId="12" fillId="7" borderId="0" xfId="0" applyFont="1" applyFill="1" applyAlignment="1">
      <alignment vertical="top" wrapText="1"/>
    </xf>
    <xf numFmtId="0" fontId="12" fillId="0" borderId="1" xfId="0" applyFont="1" applyBorder="1" applyAlignment="1">
      <alignment vertical="center"/>
    </xf>
    <xf numFmtId="164" fontId="13" fillId="7" borderId="1" xfId="0" applyNumberFormat="1" applyFont="1" applyFill="1" applyBorder="1" applyAlignment="1">
      <alignment horizontal="center" vertical="center" wrapText="1"/>
    </xf>
    <xf numFmtId="0" fontId="12" fillId="7" borderId="0" xfId="0" applyFont="1" applyFill="1"/>
    <xf numFmtId="0" fontId="12" fillId="0" borderId="1" xfId="0" applyFont="1" applyBorder="1" applyAlignment="1">
      <alignment horizontal="center" vertical="center"/>
    </xf>
    <xf numFmtId="0" fontId="12" fillId="7" borderId="1" xfId="0" applyFont="1" applyFill="1" applyBorder="1" applyAlignment="1">
      <alignment horizontal="left" vertical="top" wrapText="1"/>
    </xf>
    <xf numFmtId="0" fontId="13" fillId="7" borderId="1" xfId="0" applyFont="1" applyFill="1" applyBorder="1" applyAlignment="1">
      <alignment horizontal="left" vertical="center" wrapText="1"/>
    </xf>
    <xf numFmtId="0" fontId="13" fillId="7" borderId="1" xfId="0" applyFont="1" applyFill="1" applyBorder="1" applyAlignment="1">
      <alignment vertical="center" wrapText="1"/>
    </xf>
    <xf numFmtId="9" fontId="13" fillId="7"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2" fontId="13" fillId="7" borderId="1" xfId="0" applyNumberFormat="1" applyFont="1" applyFill="1" applyBorder="1" applyAlignment="1">
      <alignment horizontal="center" vertical="center" wrapText="1"/>
    </xf>
    <xf numFmtId="2" fontId="13" fillId="7" borderId="1" xfId="0" applyNumberFormat="1"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center" vertical="center"/>
    </xf>
    <xf numFmtId="0" fontId="9" fillId="8" borderId="15" xfId="0" applyFont="1" applyFill="1" applyBorder="1" applyAlignment="1">
      <alignment vertical="center"/>
    </xf>
    <xf numFmtId="0" fontId="9" fillId="8" borderId="17" xfId="0" applyFont="1" applyFill="1" applyBorder="1" applyAlignment="1">
      <alignment vertical="center"/>
    </xf>
    <xf numFmtId="49" fontId="13" fillId="7" borderId="1" xfId="0" applyNumberFormat="1" applyFont="1" applyFill="1" applyBorder="1" applyAlignment="1">
      <alignment horizontal="center" vertical="center"/>
    </xf>
    <xf numFmtId="0" fontId="13" fillId="7" borderId="1" xfId="0" applyFont="1" applyFill="1" applyBorder="1" applyAlignment="1">
      <alignment horizontal="center" vertical="center"/>
    </xf>
    <xf numFmtId="49" fontId="13" fillId="7" borderId="1" xfId="0" applyNumberFormat="1" applyFont="1" applyFill="1" applyBorder="1" applyAlignment="1">
      <alignment horizontal="right" vertical="center" wrapText="1"/>
    </xf>
    <xf numFmtId="0" fontId="12" fillId="7" borderId="1" xfId="0" applyFont="1" applyFill="1" applyBorder="1" applyAlignment="1">
      <alignment vertical="top" wrapText="1"/>
    </xf>
    <xf numFmtId="0" fontId="14" fillId="7" borderId="12" xfId="0" applyFont="1" applyFill="1" applyBorder="1" applyAlignment="1">
      <alignment horizontal="left" vertical="center" wrapText="1"/>
    </xf>
    <xf numFmtId="49" fontId="12" fillId="7" borderId="1" xfId="0" applyNumberFormat="1" applyFont="1" applyFill="1" applyBorder="1" applyAlignment="1">
      <alignment horizontal="center" vertical="center" wrapText="1"/>
    </xf>
    <xf numFmtId="49" fontId="12" fillId="7" borderId="1" xfId="0" applyNumberFormat="1" applyFont="1" applyFill="1" applyBorder="1" applyAlignment="1">
      <alignment horizontal="center" vertical="center"/>
    </xf>
    <xf numFmtId="49" fontId="12" fillId="7" borderId="1" xfId="0" applyNumberFormat="1" applyFont="1" applyFill="1" applyBorder="1" applyAlignment="1">
      <alignment vertical="center"/>
    </xf>
    <xf numFmtId="0" fontId="14" fillId="7" borderId="12" xfId="0" applyFont="1" applyFill="1" applyBorder="1" applyAlignment="1">
      <alignment vertical="center" wrapText="1"/>
    </xf>
    <xf numFmtId="0" fontId="14" fillId="7" borderId="1" xfId="0" applyFont="1" applyFill="1" applyBorder="1" applyAlignment="1">
      <alignment horizontal="left" vertical="center" wrapText="1"/>
    </xf>
    <xf numFmtId="0" fontId="2" fillId="0" borderId="1" xfId="0" applyFont="1" applyBorder="1" applyAlignment="1">
      <alignment horizontal="right"/>
    </xf>
    <xf numFmtId="0" fontId="0" fillId="0" borderId="1" xfId="0" applyBorder="1"/>
    <xf numFmtId="0" fontId="2" fillId="0" borderId="1" xfId="0" applyFont="1" applyBorder="1" applyAlignment="1">
      <alignment vertical="top" wrapText="1"/>
    </xf>
    <xf numFmtId="2" fontId="0" fillId="0" borderId="1" xfId="0" applyNumberFormat="1" applyBorder="1" applyAlignment="1">
      <alignment horizontal="center" vertical="center"/>
    </xf>
    <xf numFmtId="9" fontId="12" fillId="7" borderId="1" xfId="1" applyFont="1" applyFill="1" applyBorder="1" applyAlignment="1">
      <alignment horizontal="center" vertical="center" wrapText="1"/>
    </xf>
    <xf numFmtId="10" fontId="12" fillId="7" borderId="1" xfId="1" applyNumberFormat="1" applyFont="1" applyFill="1" applyBorder="1" applyAlignment="1">
      <alignment horizontal="center" vertical="center" wrapText="1"/>
    </xf>
    <xf numFmtId="9" fontId="9" fillId="8" borderId="17" xfId="1" applyFont="1" applyFill="1" applyBorder="1" applyAlignment="1">
      <alignment vertical="center"/>
    </xf>
    <xf numFmtId="9" fontId="13" fillId="7" borderId="1" xfId="1" applyFont="1" applyFill="1" applyBorder="1" applyAlignment="1">
      <alignment horizontal="center" vertical="center"/>
    </xf>
    <xf numFmtId="9" fontId="13" fillId="7" borderId="1" xfId="1" applyFont="1" applyFill="1" applyBorder="1" applyAlignment="1">
      <alignment horizontal="center" vertical="center" wrapText="1"/>
    </xf>
    <xf numFmtId="9" fontId="0" fillId="7" borderId="1" xfId="1" applyFont="1" applyFill="1" applyBorder="1" applyAlignment="1">
      <alignment horizontal="center" vertical="center"/>
    </xf>
    <xf numFmtId="9" fontId="0" fillId="0" borderId="1" xfId="1" applyFont="1" applyBorder="1" applyAlignment="1">
      <alignment horizontal="center" vertical="center"/>
    </xf>
    <xf numFmtId="10" fontId="9" fillId="8" borderId="17" xfId="1" applyNumberFormat="1" applyFont="1" applyFill="1" applyBorder="1" applyAlignment="1">
      <alignment vertical="center"/>
    </xf>
    <xf numFmtId="10" fontId="13" fillId="7" borderId="1" xfId="1" applyNumberFormat="1" applyFont="1" applyFill="1" applyBorder="1" applyAlignment="1">
      <alignment horizontal="center" vertical="center" wrapText="1"/>
    </xf>
    <xf numFmtId="10" fontId="12" fillId="7" borderId="1" xfId="1" applyNumberFormat="1" applyFont="1" applyFill="1" applyBorder="1" applyAlignment="1">
      <alignment vertical="center" wrapText="1"/>
    </xf>
    <xf numFmtId="10" fontId="0" fillId="7" borderId="1" xfId="1" applyNumberFormat="1" applyFont="1" applyFill="1" applyBorder="1" applyAlignment="1">
      <alignment vertical="center"/>
    </xf>
    <xf numFmtId="10" fontId="0" fillId="0" borderId="1" xfId="1" applyNumberFormat="1" applyFont="1" applyBorder="1" applyAlignment="1">
      <alignment vertical="center"/>
    </xf>
  </cellXfs>
  <cellStyles count="2">
    <cellStyle name="Normal" xfId="0" builtinId="0"/>
    <cellStyle name="Percent" xfId="1"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55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50" baseline="0">
                <a:solidFill>
                  <a:schemeClr val="bg1"/>
                </a:solidFill>
                <a:latin typeface="+mn-lt"/>
                <a:ea typeface="+mn-ea"/>
                <a:cs typeface="+mn-cs"/>
              </a:defRPr>
            </a:pPr>
            <a:r>
              <a:rPr lang="en-US" b="1">
                <a:solidFill>
                  <a:schemeClr val="bg1"/>
                </a:solidFill>
              </a:rPr>
              <a:t>PROJECT O&amp;M  Readiness Review</a:t>
            </a:r>
          </a:p>
        </c:rich>
      </c:tx>
      <c:layout/>
      <c:overlay val="0"/>
      <c:spPr>
        <a:noFill/>
        <a:ln>
          <a:noFill/>
        </a:ln>
        <a:effectLst/>
      </c:spPr>
      <c:txPr>
        <a:bodyPr rot="0" spcFirstLastPara="1" vertOverflow="ellipsis" vert="horz" wrap="square" anchor="ctr" anchorCtr="1"/>
        <a:lstStyle/>
        <a:p>
          <a:pPr>
            <a:defRPr sz="1400" b="1" i="0" u="none" strike="noStrike" kern="1200" cap="none" spc="50" baseline="0">
              <a:solidFill>
                <a:schemeClr val="bg1"/>
              </a:solidFill>
              <a:latin typeface="+mn-lt"/>
              <a:ea typeface="+mn-ea"/>
              <a:cs typeface="+mn-cs"/>
            </a:defRPr>
          </a:pPr>
          <a:endParaRPr lang="en-US"/>
        </a:p>
      </c:txPr>
    </c:title>
    <c:autoTitleDeleted val="0"/>
    <c:plotArea>
      <c:layout/>
      <c:radarChart>
        <c:radarStyle val="marker"/>
        <c:varyColors val="0"/>
        <c:ser>
          <c:idx val="0"/>
          <c:order val="0"/>
          <c:spPr>
            <a:ln w="28575" cap="rnd">
              <a:solidFill>
                <a:srgbClr val="FF0000"/>
              </a:solidFill>
            </a:ln>
            <a:effectLst>
              <a:glow rad="76200">
                <a:schemeClr val="accent1">
                  <a:satMod val="175000"/>
                  <a:alpha val="34000"/>
                </a:schemeClr>
              </a:glow>
            </a:effectLst>
          </c:spPr>
          <c:marker>
            <c:symbol val="none"/>
          </c:marker>
          <c:dLbls>
            <c:dLbl>
              <c:idx val="8"/>
              <c:layout>
                <c:manualLayout>
                  <c:x val="7.999998320210322E-2"/>
                  <c:y val="-1.16305354365778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30B-46E5-8683-D089855ACC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'Readiness Chart'!$B$8:$B$18</c:f>
              <c:strCache>
                <c:ptCount val="11"/>
                <c:pt idx="0">
                  <c:v>Overall Score</c:v>
                </c:pt>
                <c:pt idx="1">
                  <c:v>General Management  / Corporate Governance </c:v>
                </c:pt>
                <c:pt idx="2">
                  <c:v>Health, Safety, Security, &amp; Environment</c:v>
                </c:pt>
                <c:pt idx="3">
                  <c:v>Contract Strategy and Management</c:v>
                </c:pt>
                <c:pt idx="4">
                  <c:v>Finance / Accounting / Procurement </c:v>
                </c:pt>
                <c:pt idx="5">
                  <c:v>People</c:v>
                </c:pt>
                <c:pt idx="6">
                  <c:v>Design Review </c:v>
                </c:pt>
                <c:pt idx="7">
                  <c:v>Operation and Maintenance</c:v>
                </c:pt>
                <c:pt idx="8">
                  <c:v>IMS and Risk Management</c:v>
                </c:pt>
                <c:pt idx="9">
                  <c:v>SCADA / IT  Cybersecurity / SAP / ENGICA</c:v>
                </c:pt>
                <c:pt idx="10">
                  <c:v>Handover &amp; Punch List / Warranty Management</c:v>
                </c:pt>
              </c:strCache>
            </c:strRef>
          </c:cat>
          <c:val>
            <c:numRef>
              <c:f>'Readiness Chart'!$C$8:$C$18</c:f>
              <c:numCache>
                <c:formatCode>0.00</c:formatCode>
                <c:ptCount val="11"/>
                <c:pt idx="0">
                  <c:v>2.5000000000000005E-3</c:v>
                </c:pt>
                <c:pt idx="1">
                  <c:v>0.05</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663F-4E3D-A763-9CC412FCEABF}"/>
            </c:ext>
          </c:extLst>
        </c:ser>
        <c:dLbls>
          <c:showLegendKey val="0"/>
          <c:showVal val="0"/>
          <c:showCatName val="0"/>
          <c:showSerName val="0"/>
          <c:showPercent val="0"/>
          <c:showBubbleSize val="0"/>
        </c:dLbls>
        <c:axId val="477257248"/>
        <c:axId val="477253640"/>
      </c:radarChart>
      <c:catAx>
        <c:axId val="47725724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477253640"/>
        <c:crosses val="autoZero"/>
        <c:auto val="1"/>
        <c:lblAlgn val="ctr"/>
        <c:lblOffset val="100"/>
        <c:noMultiLvlLbl val="0"/>
      </c:catAx>
      <c:valAx>
        <c:axId val="477253640"/>
        <c:scaling>
          <c:orientation val="minMax"/>
        </c:scaling>
        <c:delete val="0"/>
        <c:axPos val="l"/>
        <c:majorGridlines>
          <c:spPr>
            <a:ln w="9525" cap="flat" cmpd="sng" algn="ctr">
              <a:solidFill>
                <a:schemeClr val="lt1">
                  <a:alpha val="2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77257248"/>
        <c:crosses val="autoZero"/>
        <c:crossBetween val="between"/>
        <c:maj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15449</xdr:colOff>
      <xdr:row>4</xdr:row>
      <xdr:rowOff>16720</xdr:rowOff>
    </xdr:from>
    <xdr:to>
      <xdr:col>20</xdr:col>
      <xdr:colOff>338666</xdr:colOff>
      <xdr:row>40</xdr:row>
      <xdr:rowOff>74083</xdr:rowOff>
    </xdr:to>
    <xdr:graphicFrame macro="">
      <xdr:nvGraphicFramePr>
        <xdr:cNvPr id="3" name="Chart 2">
          <a:extLst>
            <a:ext uri="{FF2B5EF4-FFF2-40B4-BE49-F238E27FC236}">
              <a16:creationId xmlns:a16="http://schemas.microsoft.com/office/drawing/2014/main" id="{6FAEB3E9-15EC-4AD5-A054-459BE29EE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90" zoomScaleNormal="90" workbookViewId="0">
      <selection activeCell="B9" sqref="B9:B14"/>
    </sheetView>
  </sheetViews>
  <sheetFormatPr defaultRowHeight="14.4" x14ac:dyDescent="0.3"/>
  <cols>
    <col min="2" max="2" width="52" bestFit="1" customWidth="1"/>
    <col min="3" max="3" width="12.33203125" bestFit="1" customWidth="1"/>
    <col min="4" max="4" width="0" hidden="1" customWidth="1"/>
  </cols>
  <sheetData>
    <row r="1" spans="1:4" x14ac:dyDescent="0.3">
      <c r="B1" s="32" t="s">
        <v>0</v>
      </c>
    </row>
    <row r="2" spans="1:4" x14ac:dyDescent="0.3">
      <c r="B2" t="s">
        <v>1</v>
      </c>
    </row>
    <row r="3" spans="1:4" x14ac:dyDescent="0.3">
      <c r="B3" t="s">
        <v>2</v>
      </c>
    </row>
    <row r="4" spans="1:4" x14ac:dyDescent="0.3">
      <c r="B4" t="s">
        <v>3</v>
      </c>
    </row>
    <row r="5" spans="1:4" x14ac:dyDescent="0.3">
      <c r="B5" t="s">
        <v>4</v>
      </c>
    </row>
    <row r="6" spans="1:4" x14ac:dyDescent="0.3">
      <c r="B6" t="s">
        <v>5</v>
      </c>
    </row>
    <row r="7" spans="1:4" x14ac:dyDescent="0.3">
      <c r="A7" s="60" t="s">
        <v>6</v>
      </c>
      <c r="B7" s="33" t="s">
        <v>7</v>
      </c>
      <c r="C7" s="33" t="s">
        <v>8</v>
      </c>
    </row>
    <row r="8" spans="1:4" ht="15.6" x14ac:dyDescent="0.3">
      <c r="A8" s="60" t="s">
        <v>9</v>
      </c>
      <c r="B8" s="33" t="str">
        <f>'Readiness Checklist'!B125</f>
        <v>Overall Score</v>
      </c>
      <c r="C8" s="59">
        <f>'Readiness Checklist'!G125</f>
        <v>2.5000000000000005E-3</v>
      </c>
    </row>
    <row r="9" spans="1:4" x14ac:dyDescent="0.3">
      <c r="A9" s="60">
        <v>1</v>
      </c>
      <c r="B9" s="33" t="s">
        <v>10</v>
      </c>
      <c r="C9" s="34">
        <f>'Readiness Checklist'!G4</f>
        <v>0.05</v>
      </c>
      <c r="D9" t="s">
        <v>11</v>
      </c>
    </row>
    <row r="10" spans="1:4" x14ac:dyDescent="0.3">
      <c r="A10" s="60">
        <v>2</v>
      </c>
      <c r="B10" s="33" t="s">
        <v>12</v>
      </c>
      <c r="C10" s="34">
        <f>'Readiness Checklist'!G14</f>
        <v>0</v>
      </c>
      <c r="D10" t="s">
        <v>13</v>
      </c>
    </row>
    <row r="11" spans="1:4" x14ac:dyDescent="0.3">
      <c r="A11" s="60">
        <v>3</v>
      </c>
      <c r="B11" s="33" t="s">
        <v>14</v>
      </c>
      <c r="C11" s="34">
        <f>'Readiness Checklist'!G34</f>
        <v>0</v>
      </c>
      <c r="D11" t="s">
        <v>11</v>
      </c>
    </row>
    <row r="12" spans="1:4" x14ac:dyDescent="0.3">
      <c r="A12" s="60">
        <v>4</v>
      </c>
      <c r="B12" s="33" t="s">
        <v>15</v>
      </c>
      <c r="C12" s="34">
        <f>'Readiness Checklist'!G38</f>
        <v>0</v>
      </c>
      <c r="D12" t="s">
        <v>11</v>
      </c>
    </row>
    <row r="13" spans="1:4" x14ac:dyDescent="0.3">
      <c r="A13" s="60">
        <v>5</v>
      </c>
      <c r="B13" s="33" t="s">
        <v>16</v>
      </c>
      <c r="C13" s="34">
        <f>'Readiness Checklist'!G48</f>
        <v>0</v>
      </c>
      <c r="D13" t="s">
        <v>11</v>
      </c>
    </row>
    <row r="14" spans="1:4" x14ac:dyDescent="0.3">
      <c r="A14" s="60">
        <v>6</v>
      </c>
      <c r="B14" s="33" t="s">
        <v>17</v>
      </c>
      <c r="C14" s="34">
        <f>'Readiness Checklist'!G60</f>
        <v>0</v>
      </c>
      <c r="D14" t="s">
        <v>18</v>
      </c>
    </row>
    <row r="15" spans="1:4" x14ac:dyDescent="0.3">
      <c r="A15" s="60">
        <v>7</v>
      </c>
      <c r="B15" s="33" t="s">
        <v>19</v>
      </c>
      <c r="C15" s="34">
        <f>'Readiness Checklist'!G65</f>
        <v>0</v>
      </c>
      <c r="D15" t="s">
        <v>18</v>
      </c>
    </row>
    <row r="16" spans="1:4" x14ac:dyDescent="0.3">
      <c r="A16" s="60">
        <v>8</v>
      </c>
      <c r="B16" s="33" t="s">
        <v>20</v>
      </c>
      <c r="C16" s="34">
        <f>'Readiness Checklist'!G91</f>
        <v>0</v>
      </c>
      <c r="D16" t="s">
        <v>21</v>
      </c>
    </row>
    <row r="17" spans="1:4" x14ac:dyDescent="0.3">
      <c r="A17" s="60">
        <v>9</v>
      </c>
      <c r="B17" s="33" t="s">
        <v>22</v>
      </c>
      <c r="C17" s="34">
        <f>'Readiness Checklist'!G95</f>
        <v>0</v>
      </c>
      <c r="D17" t="s">
        <v>23</v>
      </c>
    </row>
    <row r="18" spans="1:4" x14ac:dyDescent="0.3">
      <c r="A18" s="60">
        <v>10</v>
      </c>
      <c r="B18" s="33" t="s">
        <v>24</v>
      </c>
      <c r="C18" s="34">
        <f>'Readiness Checklist'!G109</f>
        <v>0</v>
      </c>
      <c r="D18" t="s">
        <v>23</v>
      </c>
    </row>
  </sheetData>
  <conditionalFormatting sqref="C8:C18">
    <cfRule type="cellIs" dxfId="2" priority="1" operator="lessThan">
      <formula>2</formula>
    </cfRule>
    <cfRule type="cellIs" dxfId="1" priority="2" operator="between">
      <formula>2</formula>
      <formula>3</formula>
    </cfRule>
    <cfRule type="cellIs" dxfId="0" priority="3" operator="greaterThan">
      <formula>3</formula>
    </cfRule>
  </conditionalFormatting>
  <pageMargins left="0.7" right="0.7" top="0.75" bottom="0.75" header="0.3" footer="0.3"/>
  <pageSetup orientation="portrait" horizontalDpi="1200" verticalDpi="1200" r:id="rId1"/>
  <headerFooter>
    <oddFooter>&amp;C&amp;"Calibri"&amp;11&amp;K000000_x000D_&amp;1#&amp;"Calibri"&amp;10&amp;K0078D7NOMAC |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4"/>
  <sheetViews>
    <sheetView workbookViewId="0">
      <selection activeCell="C5" sqref="C5:E14"/>
    </sheetView>
  </sheetViews>
  <sheetFormatPr defaultRowHeight="14.4" x14ac:dyDescent="0.3"/>
  <cols>
    <col min="3" max="3" width="42.6640625" bestFit="1" customWidth="1"/>
    <col min="4" max="4" width="13.33203125" customWidth="1"/>
    <col min="5" max="5" width="39.5546875" customWidth="1"/>
  </cols>
  <sheetData>
    <row r="5" spans="3:5" x14ac:dyDescent="0.3">
      <c r="C5" t="s">
        <v>10</v>
      </c>
      <c r="D5" t="s">
        <v>11</v>
      </c>
      <c r="E5" t="s">
        <v>25</v>
      </c>
    </row>
    <row r="6" spans="3:5" x14ac:dyDescent="0.3">
      <c r="C6" t="s">
        <v>12</v>
      </c>
      <c r="D6" t="s">
        <v>13</v>
      </c>
      <c r="E6" t="s">
        <v>26</v>
      </c>
    </row>
    <row r="7" spans="3:5" x14ac:dyDescent="0.3">
      <c r="C7" t="s">
        <v>14</v>
      </c>
      <c r="D7" t="s">
        <v>11</v>
      </c>
      <c r="E7" t="s">
        <v>27</v>
      </c>
    </row>
    <row r="8" spans="3:5" x14ac:dyDescent="0.3">
      <c r="C8" t="s">
        <v>15</v>
      </c>
      <c r="D8" t="s">
        <v>11</v>
      </c>
      <c r="E8" t="s">
        <v>28</v>
      </c>
    </row>
    <row r="9" spans="3:5" x14ac:dyDescent="0.3">
      <c r="C9" t="s">
        <v>16</v>
      </c>
      <c r="D9" t="s">
        <v>11</v>
      </c>
      <c r="E9" t="s">
        <v>29</v>
      </c>
    </row>
    <row r="10" spans="3:5" x14ac:dyDescent="0.3">
      <c r="C10" t="s">
        <v>17</v>
      </c>
      <c r="D10" t="s">
        <v>18</v>
      </c>
      <c r="E10" t="s">
        <v>27</v>
      </c>
    </row>
    <row r="11" spans="3:5" x14ac:dyDescent="0.3">
      <c r="C11" t="s">
        <v>19</v>
      </c>
      <c r="D11" t="s">
        <v>18</v>
      </c>
      <c r="E11" t="s">
        <v>30</v>
      </c>
    </row>
    <row r="12" spans="3:5" x14ac:dyDescent="0.3">
      <c r="C12" t="s">
        <v>20</v>
      </c>
      <c r="D12" t="s">
        <v>21</v>
      </c>
      <c r="E12" t="s">
        <v>31</v>
      </c>
    </row>
    <row r="13" spans="3:5" x14ac:dyDescent="0.3">
      <c r="C13" t="s">
        <v>22</v>
      </c>
      <c r="D13" t="s">
        <v>23</v>
      </c>
      <c r="E13" t="s">
        <v>32</v>
      </c>
    </row>
    <row r="14" spans="3:5" x14ac:dyDescent="0.3">
      <c r="C14" t="s">
        <v>24</v>
      </c>
      <c r="D14" t="s">
        <v>23</v>
      </c>
      <c r="E14" t="s">
        <v>33</v>
      </c>
    </row>
  </sheetData>
  <pageMargins left="0.7" right="0.7" top="0.75" bottom="0.75" header="0.3" footer="0.3"/>
  <pageSetup orientation="portrait" horizontalDpi="1200" verticalDpi="1200" r:id="rId1"/>
  <headerFooter>
    <oddFooter>&amp;C&amp;"Calibri"&amp;11&amp;K000000_x000D_&amp;1#&amp;"Calibri"&amp;10&amp;K0078D7NOMAC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8"/>
  <sheetViews>
    <sheetView zoomScale="70" zoomScaleNormal="70" workbookViewId="0">
      <pane ySplit="3" topLeftCell="A4" activePane="bottomLeft" state="frozen"/>
      <selection pane="bottomLeft" activeCell="G7" sqref="G7"/>
    </sheetView>
  </sheetViews>
  <sheetFormatPr defaultColWidth="8.6640625" defaultRowHeight="18" outlineLevelRow="1" x14ac:dyDescent="0.35"/>
  <cols>
    <col min="1" max="1" width="8.6640625" style="15"/>
    <col min="2" max="2" width="61.109375" style="15" customWidth="1"/>
    <col min="3" max="3" width="19.33203125" style="29" customWidth="1"/>
    <col min="4" max="4" width="25.6640625" style="29" customWidth="1"/>
    <col min="5" max="5" width="28.33203125" style="29" customWidth="1"/>
    <col min="6" max="6" width="20.6640625" style="29" customWidth="1"/>
    <col min="7" max="7" width="21.6640625" style="29" customWidth="1"/>
    <col min="8" max="8" width="30.88671875" style="29" customWidth="1"/>
    <col min="9" max="9" width="22.33203125" style="29" bestFit="1" customWidth="1"/>
    <col min="10" max="10" width="25.44140625" style="29" customWidth="1"/>
    <col min="11" max="11" width="64.5546875" style="31" customWidth="1"/>
    <col min="12" max="12" width="44.44140625" style="36" customWidth="1"/>
    <col min="13" max="13" width="65.6640625" style="30" customWidth="1"/>
    <col min="14" max="14" width="17.5546875" style="15" customWidth="1"/>
    <col min="15" max="15" width="17.6640625" style="15" customWidth="1"/>
    <col min="16" max="16" width="8.6640625" style="15" customWidth="1"/>
    <col min="17" max="16384" width="8.6640625" style="15"/>
  </cols>
  <sheetData>
    <row r="1" spans="2:17" ht="18.600000000000001" customHeight="1" x14ac:dyDescent="0.35">
      <c r="B1" s="53" t="s">
        <v>34</v>
      </c>
      <c r="C1" s="54"/>
      <c r="D1" s="54"/>
      <c r="E1" s="54"/>
      <c r="F1" s="54"/>
      <c r="G1" s="54"/>
      <c r="H1" s="54"/>
      <c r="I1" s="54"/>
      <c r="K1" s="54"/>
      <c r="M1" s="54"/>
      <c r="N1" s="54"/>
      <c r="O1" s="55"/>
    </row>
    <row r="2" spans="2:17" ht="19.2" customHeight="1" thickBot="1" x14ac:dyDescent="0.4">
      <c r="B2" s="56"/>
      <c r="C2" s="57"/>
      <c r="D2" s="57"/>
      <c r="E2" s="57"/>
      <c r="F2" s="57"/>
      <c r="G2" s="57"/>
      <c r="H2" s="57"/>
      <c r="I2" s="57"/>
      <c r="K2" s="57"/>
      <c r="M2" s="57"/>
      <c r="N2" s="57"/>
      <c r="O2" s="58"/>
    </row>
    <row r="3" spans="2:17" s="51" customFormat="1" x14ac:dyDescent="0.35">
      <c r="B3" s="43"/>
      <c r="C3" s="44" t="s">
        <v>35</v>
      </c>
      <c r="D3" s="44" t="s">
        <v>36</v>
      </c>
      <c r="E3" s="44" t="s">
        <v>37</v>
      </c>
      <c r="F3" s="44" t="s">
        <v>38</v>
      </c>
      <c r="G3" s="44" t="s">
        <v>39</v>
      </c>
      <c r="H3" s="44" t="s">
        <v>40</v>
      </c>
      <c r="I3" s="44" t="s">
        <v>41</v>
      </c>
      <c r="J3" s="50" t="s">
        <v>42</v>
      </c>
      <c r="K3" s="45" t="s">
        <v>43</v>
      </c>
      <c r="L3" s="49" t="s">
        <v>44</v>
      </c>
      <c r="M3" s="46" t="s">
        <v>45</v>
      </c>
      <c r="N3" s="47" t="s">
        <v>46</v>
      </c>
      <c r="O3" s="48" t="s">
        <v>47</v>
      </c>
    </row>
    <row r="4" spans="2:17" x14ac:dyDescent="0.35">
      <c r="B4" s="1" t="s">
        <v>48</v>
      </c>
      <c r="C4" s="12">
        <f>F4/($F$4+$F$15+$F$37+$F$43+$F$50+$F$78+$F$83+$F$133+$F$137+$F$159)</f>
        <v>4.5146726862302484E-2</v>
      </c>
      <c r="D4" s="11">
        <f>G4/$F$4*5</f>
        <v>0</v>
      </c>
      <c r="E4" s="11">
        <f>H4/$F$4*5</f>
        <v>0</v>
      </c>
      <c r="F4" s="35">
        <f>SUM(F5:F14)</f>
        <v>100</v>
      </c>
      <c r="G4" s="35">
        <f>SUM(G5:G14)</f>
        <v>0</v>
      </c>
      <c r="H4" s="35">
        <f>SUM(H5:H14)</f>
        <v>0</v>
      </c>
      <c r="I4" s="35"/>
      <c r="J4" s="35"/>
      <c r="K4" s="4"/>
      <c r="L4" s="41"/>
      <c r="M4" s="1"/>
      <c r="N4" s="1"/>
      <c r="O4" s="37"/>
    </row>
    <row r="5" spans="2:17" ht="74.099999999999994" customHeight="1" outlineLevel="1" x14ac:dyDescent="0.35">
      <c r="B5" s="3" t="s">
        <v>49</v>
      </c>
      <c r="C5" s="16">
        <v>4</v>
      </c>
      <c r="D5" s="16"/>
      <c r="E5" s="16"/>
      <c r="F5" s="16">
        <v>10</v>
      </c>
      <c r="G5" s="16"/>
      <c r="H5" s="16"/>
      <c r="I5" s="16"/>
      <c r="J5" s="20"/>
      <c r="K5" s="4"/>
      <c r="L5" s="41"/>
      <c r="M5" s="4"/>
      <c r="N5" s="17"/>
      <c r="O5" s="38"/>
      <c r="P5" s="15" t="b">
        <f>IF(I5=J5,TRUE,FALSE)</f>
        <v>1</v>
      </c>
    </row>
    <row r="6" spans="2:17" ht="74.099999999999994" customHeight="1" outlineLevel="1" x14ac:dyDescent="0.35">
      <c r="B6" s="3" t="s">
        <v>50</v>
      </c>
      <c r="C6" s="16">
        <v>4</v>
      </c>
      <c r="D6" s="16"/>
      <c r="E6" s="16"/>
      <c r="F6" s="16">
        <v>10</v>
      </c>
      <c r="G6" s="16"/>
      <c r="H6" s="16"/>
      <c r="I6" s="16"/>
      <c r="J6" s="20"/>
      <c r="K6" s="4"/>
      <c r="L6" s="41"/>
      <c r="M6" s="41"/>
      <c r="N6" s="17"/>
      <c r="O6" s="38"/>
      <c r="P6" s="15" t="b">
        <f t="shared" ref="P6:P69" si="0">IF(I6=J6,TRUE,FALSE)</f>
        <v>1</v>
      </c>
    </row>
    <row r="7" spans="2:17" ht="129.6" customHeight="1" outlineLevel="1" x14ac:dyDescent="0.35">
      <c r="B7" s="3" t="s">
        <v>51</v>
      </c>
      <c r="C7" s="16">
        <v>5</v>
      </c>
      <c r="D7" s="16"/>
      <c r="E7" s="16"/>
      <c r="F7" s="16">
        <v>10</v>
      </c>
      <c r="G7" s="16"/>
      <c r="H7" s="16"/>
      <c r="I7" s="16"/>
      <c r="J7" s="20"/>
      <c r="K7" s="4"/>
      <c r="L7" s="52"/>
      <c r="M7" s="52"/>
      <c r="N7" s="17"/>
      <c r="O7" s="38"/>
      <c r="P7" s="15" t="b">
        <f t="shared" si="0"/>
        <v>1</v>
      </c>
    </row>
    <row r="8" spans="2:17" ht="18.600000000000001" customHeight="1" outlineLevel="1" x14ac:dyDescent="0.35">
      <c r="B8" s="3" t="s">
        <v>52</v>
      </c>
      <c r="C8" s="16">
        <v>1</v>
      </c>
      <c r="D8" s="16"/>
      <c r="E8" s="16"/>
      <c r="F8" s="16">
        <v>10</v>
      </c>
      <c r="G8" s="16"/>
      <c r="H8" s="16"/>
      <c r="I8" s="16"/>
      <c r="J8" s="16"/>
      <c r="K8" s="5"/>
      <c r="L8" s="52"/>
      <c r="M8" s="4"/>
      <c r="N8" s="17"/>
      <c r="O8" s="38"/>
      <c r="P8" s="15" t="b">
        <f t="shared" si="0"/>
        <v>1</v>
      </c>
    </row>
    <row r="9" spans="2:17" ht="74.099999999999994" customHeight="1" outlineLevel="1" x14ac:dyDescent="0.35">
      <c r="B9" s="3" t="s">
        <v>53</v>
      </c>
      <c r="C9" s="16">
        <v>4</v>
      </c>
      <c r="D9" s="16"/>
      <c r="E9" s="16"/>
      <c r="F9" s="16">
        <v>10</v>
      </c>
      <c r="G9" s="16"/>
      <c r="H9" s="16"/>
      <c r="I9" s="16"/>
      <c r="J9" s="20"/>
      <c r="K9" s="4"/>
      <c r="L9" s="52"/>
      <c r="M9" s="4"/>
      <c r="N9" s="17"/>
      <c r="O9" s="38"/>
      <c r="P9" s="15" t="b">
        <f t="shared" si="0"/>
        <v>1</v>
      </c>
      <c r="Q9" s="15" t="s">
        <v>54</v>
      </c>
    </row>
    <row r="10" spans="2:17" ht="34.200000000000003" customHeight="1" outlineLevel="1" x14ac:dyDescent="0.35">
      <c r="B10" s="3" t="s">
        <v>55</v>
      </c>
      <c r="C10" s="16">
        <v>3</v>
      </c>
      <c r="D10" s="16"/>
      <c r="E10" s="16"/>
      <c r="F10" s="16">
        <v>10</v>
      </c>
      <c r="G10" s="16"/>
      <c r="H10" s="16"/>
      <c r="I10" s="16"/>
      <c r="J10" s="20"/>
      <c r="K10" s="5"/>
      <c r="L10" s="52"/>
      <c r="M10" s="4"/>
      <c r="N10" s="17"/>
      <c r="O10" s="38"/>
      <c r="P10" s="15" t="b">
        <f t="shared" si="0"/>
        <v>1</v>
      </c>
    </row>
    <row r="11" spans="2:17" ht="79.95" customHeight="1" outlineLevel="1" x14ac:dyDescent="0.35">
      <c r="B11" s="3" t="s">
        <v>56</v>
      </c>
      <c r="C11" s="16">
        <v>5</v>
      </c>
      <c r="D11" s="16"/>
      <c r="E11" s="16"/>
      <c r="F11" s="16">
        <v>10</v>
      </c>
      <c r="G11" s="16"/>
      <c r="H11" s="16"/>
      <c r="I11" s="16"/>
      <c r="J11" s="20"/>
      <c r="K11" s="52"/>
      <c r="L11" s="52"/>
      <c r="M11" s="4"/>
      <c r="N11" s="17"/>
      <c r="O11" s="38"/>
      <c r="P11" s="15" t="b">
        <f t="shared" si="0"/>
        <v>1</v>
      </c>
    </row>
    <row r="12" spans="2:17" ht="92.7" customHeight="1" outlineLevel="1" x14ac:dyDescent="0.35">
      <c r="B12" s="6" t="s">
        <v>57</v>
      </c>
      <c r="C12" s="16">
        <v>2</v>
      </c>
      <c r="D12" s="16"/>
      <c r="E12" s="16"/>
      <c r="F12" s="16">
        <v>10</v>
      </c>
      <c r="G12" s="16"/>
      <c r="H12" s="16"/>
      <c r="I12" s="16"/>
      <c r="J12" s="20"/>
      <c r="K12" s="4"/>
      <c r="L12" s="41"/>
      <c r="M12" s="4"/>
      <c r="N12" s="17"/>
      <c r="O12" s="38"/>
      <c r="P12" s="15" t="b">
        <f t="shared" si="0"/>
        <v>1</v>
      </c>
    </row>
    <row r="13" spans="2:17" ht="92.7" customHeight="1" outlineLevel="1" x14ac:dyDescent="0.35">
      <c r="B13" s="3" t="s">
        <v>58</v>
      </c>
      <c r="C13" s="16">
        <v>4</v>
      </c>
      <c r="D13" s="16"/>
      <c r="E13" s="16"/>
      <c r="F13" s="16">
        <v>10</v>
      </c>
      <c r="G13" s="16"/>
      <c r="H13" s="16"/>
      <c r="I13" s="16"/>
      <c r="J13" s="20"/>
      <c r="K13" s="4"/>
      <c r="L13" s="41"/>
      <c r="M13" s="4"/>
      <c r="N13" s="17"/>
      <c r="O13" s="38"/>
      <c r="P13" s="15" t="b">
        <f t="shared" si="0"/>
        <v>1</v>
      </c>
    </row>
    <row r="14" spans="2:17" ht="18.600000000000001" customHeight="1" outlineLevel="1" x14ac:dyDescent="0.35">
      <c r="B14" s="3" t="s">
        <v>59</v>
      </c>
      <c r="C14" s="16">
        <v>3</v>
      </c>
      <c r="D14" s="16"/>
      <c r="E14" s="16"/>
      <c r="F14" s="16">
        <v>10</v>
      </c>
      <c r="G14" s="16"/>
      <c r="H14" s="16"/>
      <c r="I14" s="16"/>
      <c r="J14" s="20"/>
      <c r="K14" s="5"/>
      <c r="L14" s="41"/>
      <c r="M14" s="4"/>
      <c r="N14" s="17"/>
      <c r="O14" s="38"/>
      <c r="P14" s="15" t="b">
        <f t="shared" si="0"/>
        <v>1</v>
      </c>
    </row>
    <row r="15" spans="2:17" x14ac:dyDescent="0.35">
      <c r="B15" s="1" t="s">
        <v>12</v>
      </c>
      <c r="C15" s="14">
        <f>F15/($F$4+$F$15+$F$37+$F$43+$F$50+$F$78+$F$83+$F$133+$F$137+$F$159)</f>
        <v>9.480812641083522E-2</v>
      </c>
      <c r="D15" s="13">
        <f>G15/$F$15*5</f>
        <v>0</v>
      </c>
      <c r="E15" s="13">
        <f>H15/$F$15*5</f>
        <v>0</v>
      </c>
      <c r="F15" s="35">
        <f>SUM(F16:F36)</f>
        <v>210</v>
      </c>
      <c r="G15" s="35">
        <f>SUM(G16:G36)</f>
        <v>0</v>
      </c>
      <c r="H15" s="35">
        <f>SUM(H16:H36)</f>
        <v>0</v>
      </c>
      <c r="I15" s="35"/>
      <c r="J15" s="35"/>
      <c r="K15" s="2"/>
      <c r="L15" s="41"/>
      <c r="M15" s="18"/>
      <c r="N15" s="19"/>
      <c r="O15" s="39"/>
      <c r="P15" s="15" t="b">
        <f t="shared" si="0"/>
        <v>1</v>
      </c>
    </row>
    <row r="16" spans="2:17" ht="55.5" hidden="1" customHeight="1" outlineLevel="1" x14ac:dyDescent="0.35">
      <c r="B16" s="7" t="s">
        <v>60</v>
      </c>
      <c r="C16" s="16">
        <v>4</v>
      </c>
      <c r="D16" s="16"/>
      <c r="E16" s="16"/>
      <c r="F16" s="16">
        <v>10</v>
      </c>
      <c r="G16" s="16"/>
      <c r="H16" s="16"/>
      <c r="I16" s="16"/>
      <c r="J16" s="20"/>
      <c r="K16" s="4"/>
      <c r="L16" s="41"/>
      <c r="M16" s="4"/>
      <c r="N16" s="17"/>
      <c r="O16" s="38"/>
      <c r="P16" s="15" t="b">
        <f t="shared" si="0"/>
        <v>1</v>
      </c>
      <c r="Q16" s="15" t="s">
        <v>61</v>
      </c>
    </row>
    <row r="17" spans="2:17" ht="18.600000000000001" hidden="1" customHeight="1" outlineLevel="1" x14ac:dyDescent="0.35">
      <c r="B17" s="3" t="s">
        <v>62</v>
      </c>
      <c r="C17" s="16">
        <v>4</v>
      </c>
      <c r="D17" s="16"/>
      <c r="E17" s="16"/>
      <c r="F17" s="16">
        <v>10</v>
      </c>
      <c r="G17" s="16"/>
      <c r="H17" s="16"/>
      <c r="I17" s="16"/>
      <c r="J17" s="20"/>
      <c r="K17" s="4"/>
      <c r="L17" s="41"/>
      <c r="M17" s="4"/>
      <c r="N17" s="17"/>
      <c r="O17" s="38"/>
      <c r="P17" s="15" t="b">
        <f t="shared" si="0"/>
        <v>1</v>
      </c>
    </row>
    <row r="18" spans="2:17" ht="18.600000000000001" hidden="1" customHeight="1" outlineLevel="1" x14ac:dyDescent="0.35">
      <c r="B18" s="3" t="s">
        <v>63</v>
      </c>
      <c r="C18" s="16">
        <v>3</v>
      </c>
      <c r="D18" s="16"/>
      <c r="E18" s="16"/>
      <c r="F18" s="16">
        <v>10</v>
      </c>
      <c r="G18" s="16"/>
      <c r="H18" s="16"/>
      <c r="I18" s="16"/>
      <c r="J18" s="20"/>
      <c r="K18" s="5"/>
      <c r="L18" s="41"/>
      <c r="M18" s="4"/>
      <c r="N18" s="17"/>
      <c r="O18" s="38"/>
      <c r="P18" s="15" t="b">
        <f t="shared" si="0"/>
        <v>1</v>
      </c>
    </row>
    <row r="19" spans="2:17" ht="18.600000000000001" hidden="1" customHeight="1" outlineLevel="1" x14ac:dyDescent="0.35">
      <c r="B19" s="3" t="s">
        <v>64</v>
      </c>
      <c r="C19" s="16">
        <v>2</v>
      </c>
      <c r="D19" s="16"/>
      <c r="E19" s="16"/>
      <c r="F19" s="16">
        <v>10</v>
      </c>
      <c r="G19" s="16"/>
      <c r="H19" s="16"/>
      <c r="I19" s="16"/>
      <c r="J19" s="20"/>
      <c r="K19" s="5"/>
      <c r="L19" s="41"/>
      <c r="M19" s="4"/>
      <c r="N19" s="17"/>
      <c r="O19" s="38"/>
      <c r="P19" s="15" t="b">
        <f t="shared" si="0"/>
        <v>1</v>
      </c>
    </row>
    <row r="20" spans="2:17" ht="55.5" hidden="1" customHeight="1" outlineLevel="1" x14ac:dyDescent="0.35">
      <c r="B20" s="3" t="s">
        <v>65</v>
      </c>
      <c r="C20" s="16">
        <v>4</v>
      </c>
      <c r="D20" s="16"/>
      <c r="E20" s="16"/>
      <c r="F20" s="16">
        <v>10</v>
      </c>
      <c r="G20" s="16"/>
      <c r="H20" s="16"/>
      <c r="I20" s="16"/>
      <c r="J20" s="20"/>
      <c r="K20" s="4"/>
      <c r="L20" s="41"/>
      <c r="M20" s="4"/>
      <c r="N20" s="17"/>
      <c r="O20" s="38"/>
      <c r="P20" s="15" t="b">
        <f t="shared" si="0"/>
        <v>1</v>
      </c>
    </row>
    <row r="21" spans="2:17" ht="74.099999999999994" hidden="1" customHeight="1" outlineLevel="1" x14ac:dyDescent="0.35">
      <c r="B21" s="3" t="s">
        <v>66</v>
      </c>
      <c r="C21" s="16">
        <v>4</v>
      </c>
      <c r="D21" s="16"/>
      <c r="E21" s="16"/>
      <c r="F21" s="16">
        <v>10</v>
      </c>
      <c r="G21" s="16"/>
      <c r="H21" s="16"/>
      <c r="I21" s="16"/>
      <c r="J21" s="20"/>
      <c r="K21" s="4"/>
      <c r="L21" s="41"/>
      <c r="M21" s="4"/>
      <c r="N21" s="17"/>
      <c r="O21" s="38"/>
      <c r="P21" s="15" t="b">
        <f t="shared" si="0"/>
        <v>1</v>
      </c>
    </row>
    <row r="22" spans="2:17" ht="74.099999999999994" hidden="1" customHeight="1" outlineLevel="1" x14ac:dyDescent="0.35">
      <c r="B22" s="3" t="s">
        <v>67</v>
      </c>
      <c r="C22" s="16">
        <v>5</v>
      </c>
      <c r="D22" s="16"/>
      <c r="E22" s="16"/>
      <c r="F22" s="16">
        <v>10</v>
      </c>
      <c r="G22" s="16"/>
      <c r="H22" s="16"/>
      <c r="I22" s="16"/>
      <c r="J22" s="20"/>
      <c r="K22" s="4"/>
      <c r="L22" s="41"/>
      <c r="M22" s="4"/>
      <c r="N22" s="17"/>
      <c r="O22" s="38"/>
      <c r="P22" s="15" t="b">
        <f t="shared" si="0"/>
        <v>1</v>
      </c>
    </row>
    <row r="23" spans="2:17" ht="55.5" hidden="1" customHeight="1" outlineLevel="1" x14ac:dyDescent="0.35">
      <c r="B23" s="3" t="s">
        <v>68</v>
      </c>
      <c r="C23" s="16">
        <v>4</v>
      </c>
      <c r="D23" s="16"/>
      <c r="E23" s="16"/>
      <c r="F23" s="16">
        <v>10</v>
      </c>
      <c r="G23" s="16"/>
      <c r="H23" s="16"/>
      <c r="I23" s="16"/>
      <c r="J23" s="20"/>
      <c r="K23" s="4"/>
      <c r="L23" s="41"/>
      <c r="M23" s="4"/>
      <c r="N23" s="17"/>
      <c r="O23" s="38"/>
      <c r="P23" s="15" t="b">
        <f t="shared" si="0"/>
        <v>1</v>
      </c>
    </row>
    <row r="24" spans="2:17" ht="37.200000000000003" hidden="1" customHeight="1" outlineLevel="1" x14ac:dyDescent="0.35">
      <c r="B24" s="3" t="s">
        <v>69</v>
      </c>
      <c r="C24" s="16">
        <v>4</v>
      </c>
      <c r="D24" s="16"/>
      <c r="E24" s="16"/>
      <c r="F24" s="16">
        <v>10</v>
      </c>
      <c r="G24" s="16"/>
      <c r="H24" s="16"/>
      <c r="I24" s="16"/>
      <c r="J24" s="20"/>
      <c r="K24" s="4"/>
      <c r="L24" s="41"/>
      <c r="M24" s="4"/>
      <c r="N24" s="17"/>
      <c r="O24" s="38"/>
      <c r="P24" s="15" t="b">
        <f t="shared" si="0"/>
        <v>1</v>
      </c>
    </row>
    <row r="25" spans="2:17" ht="74.099999999999994" hidden="1" customHeight="1" outlineLevel="1" x14ac:dyDescent="0.35">
      <c r="B25" s="3" t="s">
        <v>70</v>
      </c>
      <c r="C25" s="16">
        <v>2</v>
      </c>
      <c r="D25" s="16"/>
      <c r="E25" s="16"/>
      <c r="F25" s="16">
        <v>10</v>
      </c>
      <c r="G25" s="16"/>
      <c r="H25" s="16"/>
      <c r="I25" s="16"/>
      <c r="J25" s="20"/>
      <c r="K25" s="4"/>
      <c r="L25" s="41"/>
      <c r="M25" s="4"/>
      <c r="N25" s="17"/>
      <c r="O25" s="38"/>
      <c r="P25" s="15" t="b">
        <f t="shared" si="0"/>
        <v>1</v>
      </c>
    </row>
    <row r="26" spans="2:17" ht="37.200000000000003" hidden="1" customHeight="1" outlineLevel="1" x14ac:dyDescent="0.35">
      <c r="B26" s="3" t="s">
        <v>71</v>
      </c>
      <c r="C26" s="16">
        <v>2</v>
      </c>
      <c r="D26" s="16"/>
      <c r="E26" s="16"/>
      <c r="F26" s="16">
        <v>10</v>
      </c>
      <c r="G26" s="16"/>
      <c r="H26" s="16"/>
      <c r="I26" s="16"/>
      <c r="J26" s="20"/>
      <c r="K26" s="5"/>
      <c r="L26" s="41"/>
      <c r="M26" s="4"/>
      <c r="N26" s="17"/>
      <c r="O26" s="38"/>
      <c r="P26" s="15" t="b">
        <f t="shared" si="0"/>
        <v>1</v>
      </c>
    </row>
    <row r="27" spans="2:17" ht="18.600000000000001" hidden="1" customHeight="1" outlineLevel="1" x14ac:dyDescent="0.35">
      <c r="B27" s="3" t="s">
        <v>72</v>
      </c>
      <c r="C27" s="16">
        <v>4</v>
      </c>
      <c r="D27" s="16"/>
      <c r="E27" s="16"/>
      <c r="F27" s="16">
        <v>10</v>
      </c>
      <c r="G27" s="16"/>
      <c r="H27" s="16"/>
      <c r="I27" s="16"/>
      <c r="J27" s="20"/>
      <c r="K27" s="5"/>
      <c r="L27" s="41"/>
      <c r="M27" s="4"/>
      <c r="N27" s="17"/>
      <c r="O27" s="38"/>
      <c r="P27" s="15" t="b">
        <f t="shared" si="0"/>
        <v>1</v>
      </c>
    </row>
    <row r="28" spans="2:17" ht="18.600000000000001" hidden="1" customHeight="1" outlineLevel="1" x14ac:dyDescent="0.35">
      <c r="B28" s="3" t="s">
        <v>73</v>
      </c>
      <c r="C28" s="16">
        <v>3</v>
      </c>
      <c r="D28" s="16"/>
      <c r="E28" s="16"/>
      <c r="F28" s="16">
        <v>10</v>
      </c>
      <c r="G28" s="16"/>
      <c r="H28" s="16"/>
      <c r="I28" s="16"/>
      <c r="J28" s="20"/>
      <c r="K28" s="5"/>
      <c r="L28" s="41"/>
      <c r="M28" s="4"/>
      <c r="N28" s="17"/>
      <c r="O28" s="38"/>
      <c r="P28" s="15" t="b">
        <f t="shared" si="0"/>
        <v>1</v>
      </c>
    </row>
    <row r="29" spans="2:17" ht="55.5" hidden="1" customHeight="1" outlineLevel="1" x14ac:dyDescent="0.35">
      <c r="B29" s="3" t="s">
        <v>74</v>
      </c>
      <c r="C29" s="16">
        <v>4</v>
      </c>
      <c r="D29" s="16"/>
      <c r="E29" s="16"/>
      <c r="F29" s="16">
        <v>10</v>
      </c>
      <c r="G29" s="16"/>
      <c r="H29" s="16"/>
      <c r="I29" s="16"/>
      <c r="J29" s="20"/>
      <c r="K29" s="5"/>
      <c r="L29" s="41"/>
      <c r="M29" s="4"/>
      <c r="N29" s="17"/>
      <c r="O29" s="38"/>
      <c r="P29" s="15" t="b">
        <f t="shared" si="0"/>
        <v>1</v>
      </c>
      <c r="Q29" s="15" t="s">
        <v>75</v>
      </c>
    </row>
    <row r="30" spans="2:17" ht="37.200000000000003" hidden="1" customHeight="1" outlineLevel="1" x14ac:dyDescent="0.35">
      <c r="B30" s="8" t="s">
        <v>76</v>
      </c>
      <c r="C30" s="16">
        <v>3</v>
      </c>
      <c r="D30" s="16"/>
      <c r="E30" s="16"/>
      <c r="F30" s="16">
        <v>10</v>
      </c>
      <c r="G30" s="16"/>
      <c r="H30" s="16"/>
      <c r="I30" s="16"/>
      <c r="J30" s="20"/>
      <c r="K30" s="5"/>
      <c r="L30" s="41"/>
      <c r="M30" s="4"/>
      <c r="N30" s="17"/>
      <c r="O30" s="38"/>
      <c r="P30" s="15" t="b">
        <f t="shared" si="0"/>
        <v>1</v>
      </c>
    </row>
    <row r="31" spans="2:17" ht="55.5" hidden="1" customHeight="1" outlineLevel="1" x14ac:dyDescent="0.35">
      <c r="B31" s="8" t="s">
        <v>77</v>
      </c>
      <c r="C31" s="16">
        <v>4</v>
      </c>
      <c r="D31" s="16"/>
      <c r="E31" s="16"/>
      <c r="F31" s="16">
        <v>10</v>
      </c>
      <c r="G31" s="16"/>
      <c r="H31" s="16"/>
      <c r="I31" s="16"/>
      <c r="J31" s="20"/>
      <c r="K31" s="4"/>
      <c r="L31" s="41"/>
      <c r="M31" s="4"/>
      <c r="N31" s="17"/>
      <c r="O31" s="38"/>
      <c r="P31" s="15" t="b">
        <f t="shared" si="0"/>
        <v>1</v>
      </c>
    </row>
    <row r="32" spans="2:17" ht="18.600000000000001" hidden="1" customHeight="1" outlineLevel="1" x14ac:dyDescent="0.35">
      <c r="B32" s="8" t="s">
        <v>78</v>
      </c>
      <c r="C32" s="16">
        <v>4</v>
      </c>
      <c r="D32" s="16"/>
      <c r="E32" s="16"/>
      <c r="F32" s="16">
        <v>10</v>
      </c>
      <c r="G32" s="16"/>
      <c r="H32" s="16"/>
      <c r="I32" s="16"/>
      <c r="J32" s="20"/>
      <c r="K32" s="4"/>
      <c r="L32" s="41"/>
      <c r="M32" s="4"/>
      <c r="N32" s="17"/>
      <c r="O32" s="38"/>
      <c r="P32" s="15" t="b">
        <f t="shared" si="0"/>
        <v>1</v>
      </c>
    </row>
    <row r="33" spans="2:17" ht="37.200000000000003" hidden="1" customHeight="1" outlineLevel="1" x14ac:dyDescent="0.35">
      <c r="B33" s="8" t="s">
        <v>79</v>
      </c>
      <c r="C33" s="16">
        <v>3</v>
      </c>
      <c r="D33" s="16"/>
      <c r="E33" s="16"/>
      <c r="F33" s="16">
        <v>10</v>
      </c>
      <c r="G33" s="16"/>
      <c r="H33" s="16"/>
      <c r="I33" s="16"/>
      <c r="J33" s="20"/>
      <c r="K33" s="4"/>
      <c r="L33" s="41"/>
      <c r="M33" s="4"/>
      <c r="N33" s="17"/>
      <c r="O33" s="38"/>
      <c r="P33" s="15" t="b">
        <f t="shared" si="0"/>
        <v>1</v>
      </c>
    </row>
    <row r="34" spans="2:17" ht="37.200000000000003" hidden="1" customHeight="1" outlineLevel="1" x14ac:dyDescent="0.35">
      <c r="B34" s="8" t="s">
        <v>80</v>
      </c>
      <c r="C34" s="16">
        <v>4</v>
      </c>
      <c r="D34" s="16"/>
      <c r="E34" s="16"/>
      <c r="F34" s="16">
        <v>10</v>
      </c>
      <c r="G34" s="16"/>
      <c r="H34" s="16"/>
      <c r="I34" s="16"/>
      <c r="J34" s="20"/>
      <c r="K34" s="4"/>
      <c r="L34" s="41"/>
      <c r="M34" s="4"/>
      <c r="N34" s="17"/>
      <c r="O34" s="38"/>
      <c r="P34" s="15" t="b">
        <f t="shared" si="0"/>
        <v>1</v>
      </c>
    </row>
    <row r="35" spans="2:17" ht="37.200000000000003" hidden="1" customHeight="1" outlineLevel="1" x14ac:dyDescent="0.35">
      <c r="B35" s="8" t="s">
        <v>81</v>
      </c>
      <c r="C35" s="16">
        <v>4</v>
      </c>
      <c r="D35" s="16"/>
      <c r="E35" s="16"/>
      <c r="F35" s="16">
        <v>10</v>
      </c>
      <c r="G35" s="16"/>
      <c r="H35" s="16"/>
      <c r="I35" s="16"/>
      <c r="J35" s="20"/>
      <c r="K35" s="4"/>
      <c r="L35" s="41"/>
      <c r="M35" s="4"/>
      <c r="N35" s="17"/>
      <c r="O35" s="38"/>
      <c r="P35" s="15" t="b">
        <f t="shared" si="0"/>
        <v>1</v>
      </c>
    </row>
    <row r="36" spans="2:17" ht="111" hidden="1" customHeight="1" outlineLevel="1" x14ac:dyDescent="0.35">
      <c r="B36" s="3" t="s">
        <v>82</v>
      </c>
      <c r="C36" s="16">
        <v>4</v>
      </c>
      <c r="D36" s="16"/>
      <c r="E36" s="16"/>
      <c r="F36" s="16">
        <v>10</v>
      </c>
      <c r="G36" s="16"/>
      <c r="H36" s="16"/>
      <c r="I36" s="16"/>
      <c r="J36" s="20"/>
      <c r="K36" s="4"/>
      <c r="L36" s="41"/>
      <c r="M36" s="4"/>
      <c r="N36" s="17"/>
      <c r="O36" s="38"/>
      <c r="P36" s="15" t="b">
        <f t="shared" si="0"/>
        <v>1</v>
      </c>
      <c r="Q36" s="15" t="s">
        <v>83</v>
      </c>
    </row>
    <row r="37" spans="2:17" collapsed="1" x14ac:dyDescent="0.35">
      <c r="B37" s="1" t="s">
        <v>14</v>
      </c>
      <c r="C37" s="14">
        <f>F37/($F$4+$F$15+$F$37+$F$43+$F$50+$F$78+$F$83+$F$133+$F$137+$F$159)</f>
        <v>2.2573363431151242E-2</v>
      </c>
      <c r="D37" s="13">
        <f>G37/$F$37*5</f>
        <v>0</v>
      </c>
      <c r="E37" s="13">
        <f>H37/$F$37*5</f>
        <v>0</v>
      </c>
      <c r="F37" s="35">
        <f>SUM(F38:F42)</f>
        <v>50</v>
      </c>
      <c r="G37" s="35">
        <f>SUM(G38:G42)</f>
        <v>0</v>
      </c>
      <c r="H37" s="35">
        <f>SUM(H38:H42)</f>
        <v>0</v>
      </c>
      <c r="I37" s="35"/>
      <c r="J37" s="35"/>
      <c r="K37" s="2"/>
      <c r="L37" s="41"/>
      <c r="M37" s="18"/>
      <c r="N37" s="19"/>
      <c r="O37" s="39"/>
      <c r="P37" s="15" t="b">
        <f t="shared" si="0"/>
        <v>1</v>
      </c>
    </row>
    <row r="38" spans="2:17" ht="18.600000000000001" customHeight="1" outlineLevel="1" x14ac:dyDescent="0.35">
      <c r="B38" s="3" t="s">
        <v>84</v>
      </c>
      <c r="C38" s="16">
        <v>3</v>
      </c>
      <c r="D38" s="16"/>
      <c r="E38" s="16"/>
      <c r="F38" s="16">
        <v>10</v>
      </c>
      <c r="G38" s="16"/>
      <c r="H38" s="16"/>
      <c r="I38" s="16"/>
      <c r="J38" s="20"/>
      <c r="K38" s="5"/>
      <c r="L38" s="41"/>
      <c r="M38" s="4"/>
      <c r="N38" s="17"/>
      <c r="O38" s="38"/>
      <c r="P38" s="15" t="b">
        <f t="shared" si="0"/>
        <v>1</v>
      </c>
    </row>
    <row r="39" spans="2:17" ht="18.600000000000001" customHeight="1" outlineLevel="1" x14ac:dyDescent="0.35">
      <c r="B39" s="3" t="s">
        <v>85</v>
      </c>
      <c r="C39" s="16">
        <v>2</v>
      </c>
      <c r="D39" s="16"/>
      <c r="E39" s="16"/>
      <c r="F39" s="16">
        <v>10</v>
      </c>
      <c r="G39" s="16"/>
      <c r="H39" s="16"/>
      <c r="I39" s="16"/>
      <c r="J39" s="20"/>
      <c r="K39" s="5"/>
      <c r="L39" s="41"/>
      <c r="M39" s="4"/>
      <c r="N39" s="17"/>
      <c r="O39" s="38"/>
      <c r="P39" s="15" t="b">
        <f t="shared" si="0"/>
        <v>1</v>
      </c>
    </row>
    <row r="40" spans="2:17" ht="18.600000000000001" customHeight="1" outlineLevel="1" x14ac:dyDescent="0.35">
      <c r="B40" s="9" t="s">
        <v>86</v>
      </c>
      <c r="C40" s="16"/>
      <c r="D40" s="16"/>
      <c r="E40" s="16"/>
      <c r="F40" s="16">
        <v>10</v>
      </c>
      <c r="G40" s="16"/>
      <c r="H40" s="16"/>
      <c r="I40" s="16"/>
      <c r="J40" s="20"/>
      <c r="K40" s="5"/>
      <c r="L40" s="41"/>
      <c r="M40" s="4"/>
      <c r="N40" s="17"/>
      <c r="O40" s="38"/>
      <c r="P40" s="15" t="b">
        <f t="shared" si="0"/>
        <v>1</v>
      </c>
    </row>
    <row r="41" spans="2:17" ht="129.6" customHeight="1" outlineLevel="1" x14ac:dyDescent="0.35">
      <c r="B41" s="3" t="s">
        <v>87</v>
      </c>
      <c r="C41" s="16">
        <v>3</v>
      </c>
      <c r="D41" s="16"/>
      <c r="E41" s="16"/>
      <c r="F41" s="16">
        <v>10</v>
      </c>
      <c r="G41" s="16"/>
      <c r="H41" s="16"/>
      <c r="I41" s="16"/>
      <c r="J41" s="20"/>
      <c r="K41" s="4"/>
      <c r="L41" s="41"/>
      <c r="M41" s="4"/>
      <c r="N41" s="17"/>
      <c r="O41" s="38"/>
      <c r="P41" s="15" t="b">
        <f t="shared" si="0"/>
        <v>1</v>
      </c>
      <c r="Q41" s="15" t="s">
        <v>88</v>
      </c>
    </row>
    <row r="42" spans="2:17" ht="37.200000000000003" customHeight="1" outlineLevel="1" x14ac:dyDescent="0.35">
      <c r="B42" s="3" t="s">
        <v>89</v>
      </c>
      <c r="C42" s="16">
        <v>3</v>
      </c>
      <c r="D42" s="20"/>
      <c r="E42" s="20"/>
      <c r="F42" s="16">
        <v>10</v>
      </c>
      <c r="G42" s="16"/>
      <c r="H42" s="16"/>
      <c r="I42" s="16"/>
      <c r="J42" s="20"/>
      <c r="K42" s="5"/>
      <c r="L42" s="41"/>
      <c r="M42" s="4"/>
      <c r="N42" s="17"/>
      <c r="O42" s="38"/>
      <c r="P42" s="15" t="b">
        <f t="shared" si="0"/>
        <v>1</v>
      </c>
    </row>
    <row r="43" spans="2:17" x14ac:dyDescent="0.35">
      <c r="B43" s="1" t="s">
        <v>90</v>
      </c>
      <c r="C43" s="14">
        <f>F43/($F$4+$F$15+$F$37+$F$43+$F$50+$F$78+$F$83+$F$133+$F$137+$F$159)</f>
        <v>2.7088036117381489E-2</v>
      </c>
      <c r="D43" s="13">
        <f>G43/$F$43*5</f>
        <v>0</v>
      </c>
      <c r="E43" s="13">
        <f>H43/$F$43*5</f>
        <v>0</v>
      </c>
      <c r="F43" s="35">
        <f>SUM(F44:F49)</f>
        <v>60</v>
      </c>
      <c r="G43" s="35">
        <f>SUM(G44:G49)</f>
        <v>0</v>
      </c>
      <c r="H43" s="35">
        <f>SUM(H44:H49)</f>
        <v>0</v>
      </c>
      <c r="I43" s="35"/>
      <c r="J43" s="35"/>
      <c r="K43" s="2"/>
      <c r="L43" s="41"/>
      <c r="M43" s="18"/>
      <c r="N43" s="19"/>
      <c r="O43" s="39"/>
      <c r="P43" s="15" t="b">
        <f t="shared" si="0"/>
        <v>1</v>
      </c>
    </row>
    <row r="44" spans="2:17" ht="37.200000000000003" customHeight="1" outlineLevel="1" x14ac:dyDescent="0.35">
      <c r="B44" s="3" t="s">
        <v>91</v>
      </c>
      <c r="C44" s="16">
        <v>5</v>
      </c>
      <c r="D44" s="16"/>
      <c r="E44" s="16"/>
      <c r="F44" s="16">
        <v>10</v>
      </c>
      <c r="G44" s="16"/>
      <c r="H44" s="16"/>
      <c r="I44" s="16"/>
      <c r="J44" s="20"/>
      <c r="K44" s="5"/>
      <c r="L44" s="41"/>
      <c r="M44" s="4"/>
      <c r="N44" s="17"/>
      <c r="O44" s="38"/>
      <c r="P44" s="15" t="b">
        <f t="shared" si="0"/>
        <v>1</v>
      </c>
    </row>
    <row r="45" spans="2:17" ht="55.5" customHeight="1" outlineLevel="1" x14ac:dyDescent="0.35">
      <c r="B45" s="3" t="s">
        <v>92</v>
      </c>
      <c r="C45" s="16">
        <v>4</v>
      </c>
      <c r="D45" s="16"/>
      <c r="E45" s="16"/>
      <c r="F45" s="16">
        <v>10</v>
      </c>
      <c r="G45" s="16"/>
      <c r="H45" s="16"/>
      <c r="I45" s="16"/>
      <c r="J45" s="20"/>
      <c r="K45" s="4"/>
      <c r="L45" s="41"/>
      <c r="M45" s="4"/>
      <c r="N45" s="17"/>
      <c r="O45" s="38"/>
      <c r="P45" s="15" t="b">
        <f t="shared" si="0"/>
        <v>1</v>
      </c>
    </row>
    <row r="46" spans="2:17" ht="18.600000000000001" customHeight="1" outlineLevel="1" x14ac:dyDescent="0.35">
      <c r="B46" s="3" t="s">
        <v>93</v>
      </c>
      <c r="C46" s="16">
        <v>4</v>
      </c>
      <c r="D46" s="16"/>
      <c r="E46" s="16"/>
      <c r="F46" s="16">
        <v>10</v>
      </c>
      <c r="G46" s="16"/>
      <c r="H46" s="16"/>
      <c r="I46" s="16"/>
      <c r="J46" s="20"/>
      <c r="K46" s="5"/>
      <c r="L46" s="41"/>
      <c r="M46" s="4"/>
      <c r="N46" s="17"/>
      <c r="O46" s="38"/>
      <c r="P46" s="15" t="b">
        <f t="shared" si="0"/>
        <v>1</v>
      </c>
    </row>
    <row r="47" spans="2:17" ht="18.600000000000001" customHeight="1" outlineLevel="1" x14ac:dyDescent="0.35">
      <c r="B47" s="3" t="s">
        <v>94</v>
      </c>
      <c r="C47" s="16">
        <v>1</v>
      </c>
      <c r="D47" s="16"/>
      <c r="E47" s="16"/>
      <c r="F47" s="16">
        <v>10</v>
      </c>
      <c r="G47" s="16"/>
      <c r="H47" s="16"/>
      <c r="I47" s="16"/>
      <c r="J47" s="20"/>
      <c r="K47" s="5"/>
      <c r="L47" s="41"/>
      <c r="M47" s="4"/>
      <c r="N47" s="17"/>
      <c r="O47" s="38"/>
      <c r="P47" s="15" t="b">
        <f t="shared" si="0"/>
        <v>1</v>
      </c>
    </row>
    <row r="48" spans="2:17" ht="37.200000000000003" customHeight="1" outlineLevel="1" x14ac:dyDescent="0.35">
      <c r="B48" s="3" t="s">
        <v>95</v>
      </c>
      <c r="C48" s="16">
        <v>3</v>
      </c>
      <c r="D48" s="16"/>
      <c r="E48" s="16"/>
      <c r="F48" s="16">
        <v>10</v>
      </c>
      <c r="G48" s="16"/>
      <c r="H48" s="16"/>
      <c r="I48" s="16"/>
      <c r="J48" s="20"/>
      <c r="K48" s="5"/>
      <c r="L48" s="41"/>
      <c r="M48" s="4"/>
      <c r="N48" s="17"/>
      <c r="O48" s="38"/>
      <c r="P48" s="15" t="b">
        <f t="shared" si="0"/>
        <v>1</v>
      </c>
    </row>
    <row r="49" spans="2:16" ht="37.200000000000003" customHeight="1" outlineLevel="1" x14ac:dyDescent="0.35">
      <c r="B49" s="3" t="s">
        <v>96</v>
      </c>
      <c r="C49" s="16">
        <v>3</v>
      </c>
      <c r="D49" s="16"/>
      <c r="E49" s="16"/>
      <c r="F49" s="16">
        <v>10</v>
      </c>
      <c r="G49" s="16"/>
      <c r="H49" s="16"/>
      <c r="I49" s="16"/>
      <c r="J49" s="20"/>
      <c r="K49" s="5"/>
      <c r="L49" s="41"/>
      <c r="M49" s="4"/>
      <c r="N49" s="17"/>
      <c r="O49" s="38"/>
      <c r="P49" s="15" t="b">
        <f t="shared" si="0"/>
        <v>1</v>
      </c>
    </row>
    <row r="50" spans="2:16" x14ac:dyDescent="0.35">
      <c r="B50" s="1" t="s">
        <v>16</v>
      </c>
      <c r="C50" s="14">
        <f>F50/($F$4+$F$15+$F$37+$F$43+$F$50+$F$78+$F$83+$F$133+$F$137+$F$159)</f>
        <v>0.1399548532731377</v>
      </c>
      <c r="D50" s="13">
        <f>G50/$F$50*5</f>
        <v>0</v>
      </c>
      <c r="E50" s="13">
        <f>H50/$F$50*5</f>
        <v>0</v>
      </c>
      <c r="F50" s="35">
        <f>SUM(F51:F77)</f>
        <v>310</v>
      </c>
      <c r="G50" s="35">
        <f>SUM(G51:G77)</f>
        <v>0</v>
      </c>
      <c r="H50" s="35">
        <f>SUM(H51:H77)</f>
        <v>0</v>
      </c>
      <c r="I50" s="35"/>
      <c r="J50" s="35"/>
      <c r="K50" s="2"/>
      <c r="L50" s="41"/>
      <c r="M50" s="18"/>
      <c r="N50" s="19"/>
      <c r="O50" s="39"/>
      <c r="P50" s="15" t="b">
        <f t="shared" si="0"/>
        <v>1</v>
      </c>
    </row>
    <row r="51" spans="2:16" ht="18.600000000000001" customHeight="1" outlineLevel="1" x14ac:dyDescent="0.35">
      <c r="B51" s="9" t="s">
        <v>97</v>
      </c>
      <c r="C51" s="16"/>
      <c r="D51" s="16"/>
      <c r="E51" s="16"/>
      <c r="F51" s="16">
        <v>10</v>
      </c>
      <c r="G51" s="16"/>
      <c r="H51" s="16"/>
      <c r="I51" s="16"/>
      <c r="J51" s="20"/>
      <c r="K51" s="5"/>
      <c r="L51" s="41"/>
      <c r="M51" s="4"/>
      <c r="N51" s="17"/>
      <c r="O51" s="38"/>
      <c r="P51" s="15" t="b">
        <f t="shared" si="0"/>
        <v>1</v>
      </c>
    </row>
    <row r="52" spans="2:16" ht="37.200000000000003" customHeight="1" outlineLevel="1" x14ac:dyDescent="0.35">
      <c r="B52" s="3" t="s">
        <v>98</v>
      </c>
      <c r="C52" s="16">
        <v>2</v>
      </c>
      <c r="D52" s="16"/>
      <c r="E52" s="16"/>
      <c r="F52" s="16">
        <v>10</v>
      </c>
      <c r="G52" s="16"/>
      <c r="H52" s="16"/>
      <c r="I52" s="16"/>
      <c r="J52" s="20"/>
      <c r="K52" s="5"/>
      <c r="L52" s="41"/>
      <c r="M52" s="4"/>
      <c r="N52" s="17"/>
      <c r="O52" s="38"/>
      <c r="P52" s="15" t="b">
        <f t="shared" si="0"/>
        <v>1</v>
      </c>
    </row>
    <row r="53" spans="2:16" ht="37.200000000000003" customHeight="1" outlineLevel="1" x14ac:dyDescent="0.35">
      <c r="B53" s="3" t="s">
        <v>99</v>
      </c>
      <c r="C53" s="16">
        <v>3</v>
      </c>
      <c r="D53" s="16"/>
      <c r="E53" s="16"/>
      <c r="F53" s="16">
        <v>10</v>
      </c>
      <c r="G53" s="16"/>
      <c r="H53" s="16"/>
      <c r="I53" s="16"/>
      <c r="J53" s="20"/>
      <c r="K53" s="5"/>
      <c r="L53" s="41"/>
      <c r="M53" s="4"/>
      <c r="N53" s="17"/>
      <c r="O53" s="38"/>
      <c r="P53" s="15" t="b">
        <f t="shared" si="0"/>
        <v>1</v>
      </c>
    </row>
    <row r="54" spans="2:16" ht="18.600000000000001" customHeight="1" outlineLevel="1" x14ac:dyDescent="0.35">
      <c r="B54" s="9" t="s">
        <v>100</v>
      </c>
      <c r="C54" s="16"/>
      <c r="D54" s="16"/>
      <c r="E54" s="16"/>
      <c r="F54" s="16">
        <v>10</v>
      </c>
      <c r="G54" s="16"/>
      <c r="H54" s="16"/>
      <c r="I54" s="16"/>
      <c r="J54" s="20"/>
      <c r="K54" s="5"/>
      <c r="L54" s="41"/>
      <c r="M54" s="4"/>
      <c r="N54" s="17"/>
      <c r="O54" s="38"/>
      <c r="P54" s="15" t="b">
        <f t="shared" si="0"/>
        <v>1</v>
      </c>
    </row>
    <row r="55" spans="2:16" ht="74.099999999999994" customHeight="1" outlineLevel="1" x14ac:dyDescent="0.35">
      <c r="B55" s="3" t="s">
        <v>101</v>
      </c>
      <c r="C55" s="16">
        <v>5</v>
      </c>
      <c r="D55" s="16"/>
      <c r="E55" s="16"/>
      <c r="F55" s="16">
        <v>10</v>
      </c>
      <c r="G55" s="16"/>
      <c r="H55" s="16"/>
      <c r="I55" s="16"/>
      <c r="J55" s="20"/>
      <c r="K55" s="4"/>
      <c r="L55" s="41"/>
      <c r="M55" s="4"/>
      <c r="N55" s="17"/>
      <c r="O55" s="38"/>
      <c r="P55" s="15" t="b">
        <f t="shared" si="0"/>
        <v>1</v>
      </c>
    </row>
    <row r="56" spans="2:16" ht="18.600000000000001" customHeight="1" outlineLevel="1" x14ac:dyDescent="0.35">
      <c r="B56" s="3" t="s">
        <v>102</v>
      </c>
      <c r="C56" s="16">
        <v>4</v>
      </c>
      <c r="D56" s="16"/>
      <c r="E56" s="16"/>
      <c r="F56" s="16">
        <v>10</v>
      </c>
      <c r="G56" s="16"/>
      <c r="H56" s="16"/>
      <c r="I56" s="16"/>
      <c r="J56" s="20"/>
      <c r="K56" s="5"/>
      <c r="L56" s="41"/>
      <c r="M56" s="4"/>
      <c r="N56" s="17"/>
      <c r="O56" s="38"/>
      <c r="P56" s="15" t="b">
        <f t="shared" si="0"/>
        <v>1</v>
      </c>
    </row>
    <row r="57" spans="2:16" ht="18.600000000000001" customHeight="1" outlineLevel="1" x14ac:dyDescent="0.35">
      <c r="B57" s="3" t="s">
        <v>103</v>
      </c>
      <c r="C57" s="16">
        <v>3</v>
      </c>
      <c r="D57" s="16"/>
      <c r="E57" s="16"/>
      <c r="F57" s="16">
        <v>10</v>
      </c>
      <c r="G57" s="16"/>
      <c r="H57" s="16"/>
      <c r="I57" s="16"/>
      <c r="J57" s="20"/>
      <c r="K57" s="5"/>
      <c r="L57" s="41"/>
      <c r="M57" s="4"/>
      <c r="N57" s="17"/>
      <c r="O57" s="38"/>
      <c r="P57" s="15" t="b">
        <f t="shared" si="0"/>
        <v>1</v>
      </c>
    </row>
    <row r="58" spans="2:16" ht="18.600000000000001" customHeight="1" outlineLevel="1" x14ac:dyDescent="0.35">
      <c r="B58" s="3" t="s">
        <v>104</v>
      </c>
      <c r="C58" s="16">
        <v>4</v>
      </c>
      <c r="D58" s="16"/>
      <c r="E58" s="16"/>
      <c r="F58" s="16">
        <v>10</v>
      </c>
      <c r="G58" s="16"/>
      <c r="H58" s="16"/>
      <c r="I58" s="16"/>
      <c r="J58" s="20"/>
      <c r="K58" s="5"/>
      <c r="L58" s="41"/>
      <c r="M58" s="4"/>
      <c r="N58" s="17"/>
      <c r="O58" s="38"/>
      <c r="P58" s="15" t="b">
        <f t="shared" si="0"/>
        <v>1</v>
      </c>
    </row>
    <row r="59" spans="2:16" ht="37.200000000000003" customHeight="1" outlineLevel="1" x14ac:dyDescent="0.35">
      <c r="B59" s="3" t="s">
        <v>105</v>
      </c>
      <c r="C59" s="16">
        <v>3</v>
      </c>
      <c r="D59" s="16"/>
      <c r="E59" s="16"/>
      <c r="F59" s="16">
        <v>10</v>
      </c>
      <c r="G59" s="16"/>
      <c r="H59" s="16"/>
      <c r="I59" s="16"/>
      <c r="J59" s="20"/>
      <c r="K59" s="5"/>
      <c r="L59" s="41"/>
      <c r="M59" s="4"/>
      <c r="N59" s="17"/>
      <c r="O59" s="38"/>
      <c r="P59" s="15" t="b">
        <f t="shared" si="0"/>
        <v>1</v>
      </c>
    </row>
    <row r="60" spans="2:16" ht="37.200000000000003" customHeight="1" outlineLevel="1" x14ac:dyDescent="0.35">
      <c r="B60" s="3" t="s">
        <v>106</v>
      </c>
      <c r="C60" s="16">
        <v>3</v>
      </c>
      <c r="D60" s="16"/>
      <c r="E60" s="16"/>
      <c r="F60" s="16">
        <v>10</v>
      </c>
      <c r="G60" s="16"/>
      <c r="H60" s="16"/>
      <c r="I60" s="16"/>
      <c r="J60" s="20"/>
      <c r="K60" s="5"/>
      <c r="L60" s="41"/>
      <c r="M60" s="4"/>
      <c r="N60" s="17"/>
      <c r="O60" s="38"/>
      <c r="P60" s="15" t="b">
        <f t="shared" si="0"/>
        <v>1</v>
      </c>
    </row>
    <row r="61" spans="2:16" ht="37.200000000000003" customHeight="1" outlineLevel="1" x14ac:dyDescent="0.35">
      <c r="B61" s="3" t="s">
        <v>107</v>
      </c>
      <c r="C61" s="16">
        <v>4</v>
      </c>
      <c r="D61" s="16"/>
      <c r="E61" s="16"/>
      <c r="F61" s="16">
        <v>10</v>
      </c>
      <c r="G61" s="16"/>
      <c r="H61" s="16"/>
      <c r="I61" s="16"/>
      <c r="J61" s="20"/>
      <c r="K61" s="5"/>
      <c r="L61" s="41"/>
      <c r="M61" s="4"/>
      <c r="N61" s="17"/>
      <c r="O61" s="38"/>
      <c r="P61" s="15" t="b">
        <f t="shared" si="0"/>
        <v>1</v>
      </c>
    </row>
    <row r="62" spans="2:16" ht="74.099999999999994" customHeight="1" outlineLevel="1" x14ac:dyDescent="0.35">
      <c r="B62" s="9" t="s">
        <v>108</v>
      </c>
      <c r="C62" s="16"/>
      <c r="D62" s="16"/>
      <c r="E62" s="16"/>
      <c r="F62" s="16"/>
      <c r="G62" s="16"/>
      <c r="H62" s="16"/>
      <c r="I62" s="16"/>
      <c r="J62" s="20"/>
      <c r="K62" s="4"/>
      <c r="L62" s="41"/>
      <c r="M62" s="4"/>
      <c r="N62" s="17"/>
      <c r="O62" s="38"/>
      <c r="P62" s="15" t="b">
        <f t="shared" si="0"/>
        <v>1</v>
      </c>
    </row>
    <row r="63" spans="2:16" ht="37.200000000000003" customHeight="1" outlineLevel="1" x14ac:dyDescent="0.35">
      <c r="B63" s="3" t="s">
        <v>109</v>
      </c>
      <c r="C63" s="16">
        <v>4</v>
      </c>
      <c r="D63" s="16"/>
      <c r="E63" s="16"/>
      <c r="F63" s="16">
        <v>10</v>
      </c>
      <c r="G63" s="16"/>
      <c r="H63" s="16"/>
      <c r="I63" s="16"/>
      <c r="J63" s="20"/>
      <c r="K63" s="5"/>
      <c r="L63" s="41"/>
      <c r="M63" s="4"/>
      <c r="N63" s="17"/>
      <c r="O63" s="38"/>
      <c r="P63" s="15" t="b">
        <f t="shared" si="0"/>
        <v>1</v>
      </c>
    </row>
    <row r="64" spans="2:16" ht="55.5" customHeight="1" outlineLevel="1" x14ac:dyDescent="0.35">
      <c r="B64" s="3" t="s">
        <v>110</v>
      </c>
      <c r="C64" s="16">
        <v>4</v>
      </c>
      <c r="D64" s="16"/>
      <c r="E64" s="16"/>
      <c r="F64" s="16">
        <v>10</v>
      </c>
      <c r="G64" s="16"/>
      <c r="H64" s="16"/>
      <c r="I64" s="16"/>
      <c r="J64" s="20"/>
      <c r="K64" s="5"/>
      <c r="L64" s="41"/>
      <c r="M64" s="4"/>
      <c r="N64" s="17"/>
      <c r="O64" s="38"/>
      <c r="P64" s="15" t="b">
        <f t="shared" si="0"/>
        <v>1</v>
      </c>
    </row>
    <row r="65" spans="2:17" ht="18.600000000000001" customHeight="1" outlineLevel="1" x14ac:dyDescent="0.35">
      <c r="B65" s="9" t="s">
        <v>111</v>
      </c>
      <c r="C65" s="16"/>
      <c r="D65" s="16"/>
      <c r="E65" s="16"/>
      <c r="F65" s="16"/>
      <c r="G65" s="16"/>
      <c r="H65" s="16"/>
      <c r="I65" s="16"/>
      <c r="J65" s="20"/>
      <c r="K65" s="5"/>
      <c r="L65" s="41"/>
      <c r="M65" s="4"/>
      <c r="N65" s="17"/>
      <c r="O65" s="38"/>
      <c r="P65" s="15" t="b">
        <f t="shared" si="0"/>
        <v>1</v>
      </c>
    </row>
    <row r="66" spans="2:17" ht="74.099999999999994" customHeight="1" outlineLevel="1" x14ac:dyDescent="0.35">
      <c r="B66" s="3" t="s">
        <v>112</v>
      </c>
      <c r="C66" s="16">
        <v>3</v>
      </c>
      <c r="D66" s="16"/>
      <c r="E66" s="16"/>
      <c r="F66" s="16">
        <v>10</v>
      </c>
      <c r="G66" s="16"/>
      <c r="H66" s="16"/>
      <c r="I66" s="16"/>
      <c r="J66" s="20"/>
      <c r="K66" s="4"/>
      <c r="L66" s="41"/>
      <c r="M66" s="4"/>
      <c r="N66" s="17"/>
      <c r="O66" s="38"/>
      <c r="P66" s="15" t="b">
        <f t="shared" si="0"/>
        <v>1</v>
      </c>
      <c r="Q66" s="15" t="s">
        <v>113</v>
      </c>
    </row>
    <row r="67" spans="2:17" ht="55.5" customHeight="1" outlineLevel="1" x14ac:dyDescent="0.35">
      <c r="B67" s="3" t="s">
        <v>114</v>
      </c>
      <c r="C67" s="21">
        <v>4</v>
      </c>
      <c r="D67" s="21"/>
      <c r="E67" s="21"/>
      <c r="F67" s="16">
        <v>10</v>
      </c>
      <c r="G67" s="16"/>
      <c r="H67" s="16"/>
      <c r="I67" s="21"/>
      <c r="J67" s="20"/>
      <c r="K67" s="4"/>
      <c r="L67" s="41"/>
      <c r="M67" s="4"/>
      <c r="N67" s="17"/>
      <c r="O67" s="38"/>
      <c r="P67" s="15" t="b">
        <f t="shared" si="0"/>
        <v>1</v>
      </c>
    </row>
    <row r="68" spans="2:17" ht="55.5" customHeight="1" outlineLevel="1" x14ac:dyDescent="0.35">
      <c r="B68" s="3" t="s">
        <v>115</v>
      </c>
      <c r="C68" s="16">
        <v>5</v>
      </c>
      <c r="D68" s="16"/>
      <c r="E68" s="16"/>
      <c r="F68" s="16">
        <v>10</v>
      </c>
      <c r="G68" s="16"/>
      <c r="H68" s="16"/>
      <c r="I68" s="16"/>
      <c r="J68" s="20"/>
      <c r="K68" s="5"/>
      <c r="L68" s="41"/>
      <c r="M68" s="4"/>
      <c r="N68" s="17"/>
      <c r="O68" s="38"/>
      <c r="P68" s="15" t="b">
        <f t="shared" si="0"/>
        <v>1</v>
      </c>
      <c r="Q68" s="15" t="s">
        <v>116</v>
      </c>
    </row>
    <row r="69" spans="2:17" ht="18.600000000000001" customHeight="1" outlineLevel="1" x14ac:dyDescent="0.35">
      <c r="B69" s="3" t="s">
        <v>117</v>
      </c>
      <c r="C69" s="16">
        <v>3</v>
      </c>
      <c r="D69" s="16"/>
      <c r="E69" s="16"/>
      <c r="F69" s="16">
        <v>10</v>
      </c>
      <c r="G69" s="16"/>
      <c r="H69" s="16"/>
      <c r="I69" s="16"/>
      <c r="J69" s="20"/>
      <c r="K69" s="5"/>
      <c r="L69" s="41"/>
      <c r="M69" s="4"/>
      <c r="N69" s="17"/>
      <c r="O69" s="38"/>
      <c r="P69" s="15" t="b">
        <f t="shared" si="0"/>
        <v>1</v>
      </c>
    </row>
    <row r="70" spans="2:17" ht="18.600000000000001" customHeight="1" outlineLevel="1" x14ac:dyDescent="0.35">
      <c r="B70" s="9" t="s">
        <v>118</v>
      </c>
      <c r="C70" s="16"/>
      <c r="D70" s="16"/>
      <c r="E70" s="16"/>
      <c r="F70" s="16"/>
      <c r="G70" s="16"/>
      <c r="H70" s="16"/>
      <c r="I70" s="16"/>
      <c r="J70" s="20"/>
      <c r="K70" s="5"/>
      <c r="L70" s="41"/>
      <c r="M70" s="4"/>
      <c r="N70" s="17"/>
      <c r="O70" s="38"/>
      <c r="P70" s="15" t="b">
        <f t="shared" ref="P70:P133" si="1">IF(I70=J70,TRUE,FALSE)</f>
        <v>1</v>
      </c>
    </row>
    <row r="71" spans="2:17" ht="37.200000000000003" customHeight="1" outlineLevel="1" x14ac:dyDescent="0.35">
      <c r="B71" s="7" t="s">
        <v>119</v>
      </c>
      <c r="C71" s="16">
        <v>3</v>
      </c>
      <c r="D71" s="16"/>
      <c r="E71" s="16"/>
      <c r="F71" s="16">
        <f t="shared" ref="F71:F77" si="2">5*C71</f>
        <v>15</v>
      </c>
      <c r="G71" s="16"/>
      <c r="H71" s="16"/>
      <c r="I71" s="16"/>
      <c r="J71" s="20"/>
      <c r="K71" s="5"/>
      <c r="L71" s="41"/>
      <c r="M71" s="4"/>
      <c r="N71" s="17"/>
      <c r="O71" s="38"/>
      <c r="P71" s="15" t="b">
        <f t="shared" si="1"/>
        <v>1</v>
      </c>
    </row>
    <row r="72" spans="2:17" ht="37.200000000000003" customHeight="1" outlineLevel="1" x14ac:dyDescent="0.35">
      <c r="B72" s="3" t="s">
        <v>120</v>
      </c>
      <c r="C72" s="16">
        <v>3</v>
      </c>
      <c r="D72" s="16"/>
      <c r="E72" s="16"/>
      <c r="F72" s="16">
        <f t="shared" si="2"/>
        <v>15</v>
      </c>
      <c r="G72" s="16"/>
      <c r="H72" s="16"/>
      <c r="I72" s="16"/>
      <c r="J72" s="20"/>
      <c r="K72" s="5"/>
      <c r="L72" s="41"/>
      <c r="M72" s="4"/>
      <c r="N72" s="17"/>
      <c r="O72" s="38"/>
      <c r="P72" s="15" t="b">
        <f t="shared" si="1"/>
        <v>1</v>
      </c>
    </row>
    <row r="73" spans="2:17" ht="55.5" customHeight="1" outlineLevel="1" x14ac:dyDescent="0.35">
      <c r="B73" s="8" t="s">
        <v>121</v>
      </c>
      <c r="C73" s="16">
        <v>5</v>
      </c>
      <c r="D73" s="20"/>
      <c r="E73" s="20"/>
      <c r="F73" s="16">
        <f t="shared" si="2"/>
        <v>25</v>
      </c>
      <c r="G73" s="16"/>
      <c r="H73" s="16"/>
      <c r="I73" s="20"/>
      <c r="J73" s="20"/>
      <c r="K73" s="5"/>
      <c r="L73" s="41"/>
      <c r="M73" s="4"/>
      <c r="N73" s="17"/>
      <c r="O73" s="38"/>
      <c r="P73" s="15" t="b">
        <f t="shared" si="1"/>
        <v>1</v>
      </c>
    </row>
    <row r="74" spans="2:17" ht="18.600000000000001" customHeight="1" outlineLevel="1" x14ac:dyDescent="0.35">
      <c r="B74" s="8" t="s">
        <v>122</v>
      </c>
      <c r="C74" s="16">
        <v>5</v>
      </c>
      <c r="D74" s="20"/>
      <c r="E74" s="20"/>
      <c r="F74" s="16">
        <f t="shared" si="2"/>
        <v>25</v>
      </c>
      <c r="G74" s="16"/>
      <c r="H74" s="16"/>
      <c r="I74" s="20"/>
      <c r="J74" s="20"/>
      <c r="K74" s="5"/>
      <c r="L74" s="41"/>
      <c r="M74" s="4"/>
      <c r="N74" s="17"/>
      <c r="O74" s="38"/>
      <c r="P74" s="15" t="b">
        <f t="shared" si="1"/>
        <v>1</v>
      </c>
    </row>
    <row r="75" spans="2:17" ht="18.600000000000001" customHeight="1" outlineLevel="1" x14ac:dyDescent="0.35">
      <c r="B75" s="8" t="s">
        <v>123</v>
      </c>
      <c r="C75" s="16">
        <v>4</v>
      </c>
      <c r="D75" s="20"/>
      <c r="E75" s="20"/>
      <c r="F75" s="16">
        <f t="shared" si="2"/>
        <v>20</v>
      </c>
      <c r="G75" s="16"/>
      <c r="H75" s="16"/>
      <c r="I75" s="20"/>
      <c r="J75" s="20"/>
      <c r="K75" s="5"/>
      <c r="L75" s="41"/>
      <c r="M75" s="4"/>
      <c r="N75" s="17"/>
      <c r="O75" s="38"/>
      <c r="P75" s="15" t="b">
        <f t="shared" si="1"/>
        <v>1</v>
      </c>
    </row>
    <row r="76" spans="2:17" ht="18.600000000000001" customHeight="1" outlineLevel="1" x14ac:dyDescent="0.35">
      <c r="B76" s="8" t="s">
        <v>124</v>
      </c>
      <c r="C76" s="16">
        <v>4</v>
      </c>
      <c r="D76" s="20"/>
      <c r="E76" s="20"/>
      <c r="F76" s="16">
        <f t="shared" si="2"/>
        <v>20</v>
      </c>
      <c r="G76" s="16"/>
      <c r="H76" s="16"/>
      <c r="I76" s="20"/>
      <c r="J76" s="20"/>
      <c r="K76" s="5"/>
      <c r="L76" s="41"/>
      <c r="M76" s="4"/>
      <c r="N76" s="17"/>
      <c r="O76" s="38"/>
      <c r="P76" s="15" t="b">
        <f t="shared" si="1"/>
        <v>1</v>
      </c>
    </row>
    <row r="77" spans="2:17" ht="37.200000000000003" customHeight="1" outlineLevel="1" x14ac:dyDescent="0.35">
      <c r="B77" s="8" t="s">
        <v>125</v>
      </c>
      <c r="C77" s="16">
        <v>4</v>
      </c>
      <c r="D77" s="20"/>
      <c r="E77" s="20"/>
      <c r="F77" s="16">
        <f t="shared" si="2"/>
        <v>20</v>
      </c>
      <c r="G77" s="16"/>
      <c r="H77" s="16"/>
      <c r="I77" s="20"/>
      <c r="J77" s="20"/>
      <c r="K77" s="5"/>
      <c r="L77" s="41"/>
      <c r="M77" s="4"/>
      <c r="N77" s="17"/>
      <c r="O77" s="38"/>
      <c r="P77" s="15" t="b">
        <f t="shared" si="1"/>
        <v>1</v>
      </c>
    </row>
    <row r="78" spans="2:17" x14ac:dyDescent="0.35">
      <c r="B78" s="1" t="s">
        <v>17</v>
      </c>
      <c r="C78" s="14">
        <f>F78/($F$4+$F$15+$F$37+$F$43+$F$50+$F$78+$F$83+$F$133+$F$137+$F$159)</f>
        <v>4.2889390519187359E-2</v>
      </c>
      <c r="D78" s="13">
        <f>G78/$F$78*5</f>
        <v>0</v>
      </c>
      <c r="E78" s="13">
        <f>H78/$F$78*5</f>
        <v>0</v>
      </c>
      <c r="F78" s="35">
        <f>SUM(F79:F82)</f>
        <v>95</v>
      </c>
      <c r="G78" s="35">
        <f>SUM(G79:G82)</f>
        <v>0</v>
      </c>
      <c r="H78" s="35">
        <f>SUM(H79:H82)</f>
        <v>0</v>
      </c>
      <c r="I78" s="35"/>
      <c r="J78" s="35"/>
      <c r="K78" s="2"/>
      <c r="L78" s="41"/>
      <c r="M78" s="18"/>
      <c r="N78" s="17"/>
      <c r="O78" s="39"/>
      <c r="P78" s="15" t="b">
        <f t="shared" si="1"/>
        <v>1</v>
      </c>
    </row>
    <row r="79" spans="2:17" ht="37.200000000000003" customHeight="1" outlineLevel="1" x14ac:dyDescent="0.35">
      <c r="B79" s="3" t="s">
        <v>126</v>
      </c>
      <c r="C79" s="16">
        <v>4</v>
      </c>
      <c r="D79" s="16"/>
      <c r="E79" s="16"/>
      <c r="F79" s="16">
        <f>5*C79</f>
        <v>20</v>
      </c>
      <c r="G79" s="16"/>
      <c r="H79" s="16"/>
      <c r="I79" s="16"/>
      <c r="J79" s="20"/>
      <c r="K79" s="5"/>
      <c r="L79" s="41"/>
      <c r="M79" s="4"/>
      <c r="N79" s="17"/>
      <c r="O79" s="38"/>
      <c r="P79" s="15" t="b">
        <f t="shared" si="1"/>
        <v>1</v>
      </c>
    </row>
    <row r="80" spans="2:17" ht="37.200000000000003" customHeight="1" outlineLevel="1" x14ac:dyDescent="0.35">
      <c r="B80" s="3" t="s">
        <v>127</v>
      </c>
      <c r="C80" s="16">
        <v>5</v>
      </c>
      <c r="D80" s="16"/>
      <c r="E80" s="16"/>
      <c r="F80" s="16">
        <f>5*C80</f>
        <v>25</v>
      </c>
      <c r="G80" s="16"/>
      <c r="H80" s="16"/>
      <c r="I80" s="16"/>
      <c r="J80" s="20"/>
      <c r="K80" s="5"/>
      <c r="L80" s="41"/>
      <c r="M80" s="4"/>
      <c r="N80" s="17"/>
      <c r="O80" s="38"/>
      <c r="P80" s="15" t="b">
        <f t="shared" si="1"/>
        <v>1</v>
      </c>
      <c r="Q80" s="15" t="s">
        <v>128</v>
      </c>
    </row>
    <row r="81" spans="2:17" ht="18.600000000000001" customHeight="1" outlineLevel="1" x14ac:dyDescent="0.35">
      <c r="B81" s="3" t="s">
        <v>129</v>
      </c>
      <c r="C81" s="16">
        <v>5</v>
      </c>
      <c r="D81" s="16"/>
      <c r="E81" s="16"/>
      <c r="F81" s="16">
        <f>5*C81</f>
        <v>25</v>
      </c>
      <c r="G81" s="16"/>
      <c r="H81" s="16"/>
      <c r="I81" s="16"/>
      <c r="J81" s="20"/>
      <c r="K81" s="5"/>
      <c r="L81" s="41"/>
      <c r="M81" s="4"/>
      <c r="N81" s="17"/>
      <c r="O81" s="38"/>
      <c r="P81" s="15" t="b">
        <f t="shared" si="1"/>
        <v>1</v>
      </c>
    </row>
    <row r="82" spans="2:17" ht="37.200000000000003" customHeight="1" outlineLevel="1" x14ac:dyDescent="0.35">
      <c r="B82" s="3" t="s">
        <v>130</v>
      </c>
      <c r="C82" s="16">
        <v>5</v>
      </c>
      <c r="D82" s="16"/>
      <c r="E82" s="16"/>
      <c r="F82" s="16">
        <f>5*C82</f>
        <v>25</v>
      </c>
      <c r="G82" s="16"/>
      <c r="H82" s="16"/>
      <c r="I82" s="16"/>
      <c r="J82" s="20"/>
      <c r="K82" s="5"/>
      <c r="L82" s="41"/>
      <c r="M82" s="4"/>
      <c r="N82" s="17"/>
      <c r="O82" s="38"/>
      <c r="P82" s="15" t="b">
        <f t="shared" si="1"/>
        <v>1</v>
      </c>
    </row>
    <row r="83" spans="2:17" x14ac:dyDescent="0.35">
      <c r="B83" s="1" t="s">
        <v>19</v>
      </c>
      <c r="C83" s="14">
        <f>F83/($F$4+$F$15+$F$37+$F$43+$F$50+$F$78+$F$83+$F$133+$F$137+$F$159)</f>
        <v>0.3724604966139955</v>
      </c>
      <c r="D83" s="13">
        <f>G83/$F$83*5</f>
        <v>0</v>
      </c>
      <c r="E83" s="13">
        <f>H83/$F$83*5</f>
        <v>0</v>
      </c>
      <c r="F83" s="35">
        <f>SUM(F84:F132)</f>
        <v>825</v>
      </c>
      <c r="G83" s="35">
        <f>SUM(G84:G132)</f>
        <v>0</v>
      </c>
      <c r="H83" s="35">
        <f>SUM(H84:H132)</f>
        <v>0</v>
      </c>
      <c r="I83" s="35"/>
      <c r="J83" s="35"/>
      <c r="K83" s="2"/>
      <c r="L83" s="41"/>
      <c r="M83" s="18"/>
      <c r="N83" s="17"/>
      <c r="O83" s="39"/>
      <c r="P83" s="15" t="b">
        <f t="shared" si="1"/>
        <v>1</v>
      </c>
    </row>
    <row r="84" spans="2:17" ht="37.200000000000003" customHeight="1" outlineLevel="1" x14ac:dyDescent="0.35">
      <c r="B84" s="3" t="s">
        <v>131</v>
      </c>
      <c r="C84" s="16">
        <v>3</v>
      </c>
      <c r="D84" s="16"/>
      <c r="E84" s="16"/>
      <c r="F84" s="16">
        <f>5*C84</f>
        <v>15</v>
      </c>
      <c r="G84" s="16"/>
      <c r="H84" s="16"/>
      <c r="I84" s="16"/>
      <c r="J84" s="20"/>
      <c r="K84" s="5"/>
      <c r="L84" s="41"/>
      <c r="M84" s="4"/>
      <c r="N84" s="17"/>
      <c r="O84" s="38"/>
      <c r="P84" s="15" t="b">
        <f t="shared" si="1"/>
        <v>1</v>
      </c>
    </row>
    <row r="85" spans="2:17" ht="18.600000000000001" customHeight="1" outlineLevel="1" x14ac:dyDescent="0.35">
      <c r="B85" s="3" t="s">
        <v>132</v>
      </c>
      <c r="C85" s="16">
        <v>3</v>
      </c>
      <c r="D85" s="16"/>
      <c r="E85" s="16"/>
      <c r="F85" s="16">
        <f>5*C85</f>
        <v>15</v>
      </c>
      <c r="G85" s="16"/>
      <c r="H85" s="16"/>
      <c r="I85" s="16"/>
      <c r="J85" s="20"/>
      <c r="K85" s="5"/>
      <c r="L85" s="41"/>
      <c r="M85" s="4"/>
      <c r="N85" s="17"/>
      <c r="O85" s="38"/>
      <c r="P85" s="15" t="b">
        <f t="shared" si="1"/>
        <v>1</v>
      </c>
    </row>
    <row r="86" spans="2:17" ht="18.600000000000001" customHeight="1" outlineLevel="1" x14ac:dyDescent="0.35">
      <c r="B86" s="3" t="s">
        <v>133</v>
      </c>
      <c r="C86" s="16">
        <v>3</v>
      </c>
      <c r="D86" s="16"/>
      <c r="E86" s="16"/>
      <c r="F86" s="16">
        <f>5*C86</f>
        <v>15</v>
      </c>
      <c r="G86" s="16"/>
      <c r="H86" s="16"/>
      <c r="I86" s="16"/>
      <c r="J86" s="20"/>
      <c r="K86" s="5"/>
      <c r="L86" s="41"/>
      <c r="M86" s="4"/>
      <c r="N86" s="17"/>
      <c r="O86" s="38"/>
      <c r="P86" s="15" t="b">
        <f t="shared" si="1"/>
        <v>1</v>
      </c>
    </row>
    <row r="87" spans="2:17" ht="92.7" customHeight="1" outlineLevel="1" x14ac:dyDescent="0.35">
      <c r="B87" s="3" t="s">
        <v>134</v>
      </c>
      <c r="C87" s="21">
        <v>5</v>
      </c>
      <c r="D87" s="21"/>
      <c r="E87" s="21"/>
      <c r="F87" s="16">
        <f>5*C87</f>
        <v>25</v>
      </c>
      <c r="G87" s="16"/>
      <c r="H87" s="16"/>
      <c r="I87" s="21"/>
      <c r="J87" s="20"/>
      <c r="K87" s="5"/>
      <c r="L87" s="41"/>
      <c r="M87" s="4"/>
      <c r="N87" s="17"/>
      <c r="O87" s="38"/>
      <c r="P87" s="15" t="b">
        <f t="shared" si="1"/>
        <v>1</v>
      </c>
    </row>
    <row r="88" spans="2:17" ht="18.600000000000001" customHeight="1" outlineLevel="1" x14ac:dyDescent="0.35">
      <c r="B88" s="9" t="s">
        <v>135</v>
      </c>
      <c r="C88" s="16"/>
      <c r="D88" s="16"/>
      <c r="E88" s="16"/>
      <c r="F88" s="16"/>
      <c r="G88" s="16"/>
      <c r="H88" s="16"/>
      <c r="I88" s="16"/>
      <c r="J88" s="20"/>
      <c r="K88" s="5"/>
      <c r="L88" s="41"/>
      <c r="M88" s="4"/>
      <c r="N88" s="17"/>
      <c r="O88" s="38"/>
      <c r="P88" s="15" t="b">
        <f t="shared" si="1"/>
        <v>1</v>
      </c>
    </row>
    <row r="89" spans="2:17" ht="92.7" customHeight="1" outlineLevel="1" x14ac:dyDescent="0.35">
      <c r="B89" s="3" t="s">
        <v>136</v>
      </c>
      <c r="C89" s="16">
        <v>3</v>
      </c>
      <c r="D89" s="16"/>
      <c r="E89" s="16"/>
      <c r="F89" s="16">
        <f t="shared" ref="F89:F132" si="3">5*C89</f>
        <v>15</v>
      </c>
      <c r="G89" s="16"/>
      <c r="H89" s="16"/>
      <c r="I89" s="16"/>
      <c r="J89" s="20"/>
      <c r="K89" s="4"/>
      <c r="L89" s="52"/>
      <c r="M89" s="4"/>
      <c r="N89" s="17"/>
      <c r="O89" s="38"/>
      <c r="P89" s="15" t="b">
        <f t="shared" si="1"/>
        <v>1</v>
      </c>
    </row>
    <row r="90" spans="2:17" ht="37.200000000000003" customHeight="1" outlineLevel="1" x14ac:dyDescent="0.35">
      <c r="B90" s="3" t="s">
        <v>137</v>
      </c>
      <c r="C90" s="16">
        <v>5</v>
      </c>
      <c r="D90" s="16"/>
      <c r="E90" s="16"/>
      <c r="F90" s="16">
        <f t="shared" si="3"/>
        <v>25</v>
      </c>
      <c r="G90" s="16"/>
      <c r="H90" s="16"/>
      <c r="I90" s="16"/>
      <c r="J90" s="20"/>
      <c r="K90" s="5"/>
      <c r="L90" s="52"/>
      <c r="M90" s="4"/>
      <c r="N90" s="17"/>
      <c r="O90" s="38"/>
      <c r="P90" s="15" t="b">
        <f t="shared" si="1"/>
        <v>1</v>
      </c>
    </row>
    <row r="91" spans="2:17" ht="37.200000000000003" customHeight="1" outlineLevel="1" x14ac:dyDescent="0.35">
      <c r="B91" s="3" t="s">
        <v>138</v>
      </c>
      <c r="C91" s="16">
        <v>4</v>
      </c>
      <c r="D91" s="16"/>
      <c r="E91" s="16"/>
      <c r="F91" s="16">
        <f t="shared" si="3"/>
        <v>20</v>
      </c>
      <c r="G91" s="16"/>
      <c r="H91" s="16"/>
      <c r="I91" s="16"/>
      <c r="J91" s="20"/>
      <c r="K91" s="5"/>
      <c r="L91" s="52"/>
      <c r="M91" s="4"/>
      <c r="N91" s="17"/>
      <c r="O91" s="38"/>
      <c r="P91" s="15" t="b">
        <f t="shared" si="1"/>
        <v>1</v>
      </c>
    </row>
    <row r="92" spans="2:17" ht="55.5" customHeight="1" outlineLevel="1" x14ac:dyDescent="0.35">
      <c r="B92" s="3" t="s">
        <v>139</v>
      </c>
      <c r="C92" s="16">
        <v>4</v>
      </c>
      <c r="D92" s="16"/>
      <c r="E92" s="16"/>
      <c r="F92" s="16">
        <f t="shared" si="3"/>
        <v>20</v>
      </c>
      <c r="G92" s="16"/>
      <c r="H92" s="16"/>
      <c r="I92" s="16"/>
      <c r="J92" s="20"/>
      <c r="K92" s="4"/>
      <c r="L92" s="52"/>
      <c r="M92" s="4"/>
      <c r="N92" s="17"/>
      <c r="O92" s="38"/>
      <c r="P92" s="15" t="b">
        <f t="shared" si="1"/>
        <v>1</v>
      </c>
    </row>
    <row r="93" spans="2:17" ht="37.200000000000003" customHeight="1" outlineLevel="1" x14ac:dyDescent="0.35">
      <c r="B93" s="3" t="s">
        <v>140</v>
      </c>
      <c r="C93" s="16">
        <v>3</v>
      </c>
      <c r="D93" s="16"/>
      <c r="E93" s="16"/>
      <c r="F93" s="16">
        <f t="shared" si="3"/>
        <v>15</v>
      </c>
      <c r="G93" s="16"/>
      <c r="H93" s="16"/>
      <c r="I93" s="16"/>
      <c r="J93" s="20"/>
      <c r="K93" s="5"/>
      <c r="L93" s="41"/>
      <c r="M93" s="4"/>
      <c r="N93" s="17"/>
      <c r="O93" s="38"/>
      <c r="P93" s="15" t="b">
        <f t="shared" si="1"/>
        <v>1</v>
      </c>
    </row>
    <row r="94" spans="2:17" ht="74.099999999999994" customHeight="1" outlineLevel="1" x14ac:dyDescent="0.35">
      <c r="B94" s="3" t="s">
        <v>141</v>
      </c>
      <c r="C94" s="16">
        <v>4</v>
      </c>
      <c r="D94" s="16"/>
      <c r="E94" s="16"/>
      <c r="F94" s="16">
        <f t="shared" si="3"/>
        <v>20</v>
      </c>
      <c r="G94" s="16"/>
      <c r="H94" s="16"/>
      <c r="I94" s="16"/>
      <c r="J94" s="20"/>
      <c r="K94" s="4"/>
      <c r="L94" s="41"/>
      <c r="M94" s="4"/>
      <c r="N94" s="17"/>
      <c r="O94" s="38"/>
      <c r="P94" s="15" t="b">
        <f t="shared" si="1"/>
        <v>1</v>
      </c>
      <c r="Q94" s="15" t="s">
        <v>142</v>
      </c>
    </row>
    <row r="95" spans="2:17" ht="37.200000000000003" customHeight="1" outlineLevel="1" x14ac:dyDescent="0.35">
      <c r="B95" s="3" t="s">
        <v>143</v>
      </c>
      <c r="C95" s="16">
        <v>4</v>
      </c>
      <c r="D95" s="16"/>
      <c r="E95" s="16"/>
      <c r="F95" s="16">
        <f t="shared" si="3"/>
        <v>20</v>
      </c>
      <c r="G95" s="16"/>
      <c r="H95" s="16"/>
      <c r="I95" s="16"/>
      <c r="J95" s="20"/>
      <c r="K95" s="5"/>
      <c r="L95" s="41"/>
      <c r="M95" s="4"/>
      <c r="N95" s="17"/>
      <c r="O95" s="38"/>
      <c r="P95" s="15" t="b">
        <f t="shared" si="1"/>
        <v>1</v>
      </c>
    </row>
    <row r="96" spans="2:17" ht="18.600000000000001" customHeight="1" outlineLevel="1" x14ac:dyDescent="0.35">
      <c r="B96" s="3" t="s">
        <v>144</v>
      </c>
      <c r="C96" s="16">
        <v>4</v>
      </c>
      <c r="D96" s="16"/>
      <c r="E96" s="16"/>
      <c r="F96" s="16">
        <f t="shared" si="3"/>
        <v>20</v>
      </c>
      <c r="G96" s="16"/>
      <c r="H96" s="16"/>
      <c r="I96" s="16"/>
      <c r="J96" s="20"/>
      <c r="K96" s="5"/>
      <c r="L96" s="41"/>
      <c r="M96" s="4"/>
      <c r="N96" s="17"/>
      <c r="O96" s="38"/>
      <c r="P96" s="15" t="b">
        <f t="shared" si="1"/>
        <v>1</v>
      </c>
    </row>
    <row r="97" spans="2:17" ht="55.5" customHeight="1" outlineLevel="1" x14ac:dyDescent="0.35">
      <c r="B97" s="3" t="s">
        <v>145</v>
      </c>
      <c r="C97" s="16">
        <v>3</v>
      </c>
      <c r="D97" s="16"/>
      <c r="E97" s="16"/>
      <c r="F97" s="16">
        <f t="shared" si="3"/>
        <v>15</v>
      </c>
      <c r="G97" s="16"/>
      <c r="H97" s="16"/>
      <c r="I97" s="16"/>
      <c r="J97" s="20"/>
      <c r="K97" s="5"/>
      <c r="L97" s="41"/>
      <c r="M97" s="4"/>
      <c r="N97" s="17"/>
      <c r="O97" s="38"/>
      <c r="P97" s="15" t="b">
        <f t="shared" si="1"/>
        <v>1</v>
      </c>
      <c r="Q97" s="15" t="s">
        <v>54</v>
      </c>
    </row>
    <row r="98" spans="2:17" ht="18.600000000000001" customHeight="1" outlineLevel="1" x14ac:dyDescent="0.35">
      <c r="B98" s="3" t="s">
        <v>146</v>
      </c>
      <c r="C98" s="16">
        <v>3</v>
      </c>
      <c r="D98" s="16"/>
      <c r="E98" s="16"/>
      <c r="F98" s="16">
        <f t="shared" si="3"/>
        <v>15</v>
      </c>
      <c r="G98" s="16"/>
      <c r="H98" s="16"/>
      <c r="I98" s="16"/>
      <c r="J98" s="20"/>
      <c r="K98" s="5"/>
      <c r="L98" s="41"/>
      <c r="M98" s="4"/>
      <c r="N98" s="17"/>
      <c r="O98" s="38"/>
      <c r="P98" s="15" t="b">
        <f t="shared" si="1"/>
        <v>1</v>
      </c>
    </row>
    <row r="99" spans="2:17" ht="37.200000000000003" customHeight="1" outlineLevel="1" x14ac:dyDescent="0.35">
      <c r="B99" s="3" t="s">
        <v>147</v>
      </c>
      <c r="C99" s="16">
        <v>3</v>
      </c>
      <c r="D99" s="16"/>
      <c r="E99" s="16"/>
      <c r="F99" s="16">
        <f t="shared" si="3"/>
        <v>15</v>
      </c>
      <c r="G99" s="16"/>
      <c r="H99" s="16"/>
      <c r="I99" s="16"/>
      <c r="J99" s="20"/>
      <c r="K99" s="5"/>
      <c r="L99" s="41"/>
      <c r="M99" s="4"/>
      <c r="N99" s="17"/>
      <c r="O99" s="38"/>
      <c r="P99" s="15" t="b">
        <f t="shared" si="1"/>
        <v>1</v>
      </c>
    </row>
    <row r="100" spans="2:17" ht="18.600000000000001" customHeight="1" outlineLevel="1" x14ac:dyDescent="0.35">
      <c r="B100" s="3" t="s">
        <v>148</v>
      </c>
      <c r="C100" s="21">
        <v>2</v>
      </c>
      <c r="D100" s="21"/>
      <c r="E100" s="21"/>
      <c r="F100" s="16">
        <f t="shared" si="3"/>
        <v>10</v>
      </c>
      <c r="G100" s="16"/>
      <c r="H100" s="16"/>
      <c r="I100" s="21"/>
      <c r="J100" s="20"/>
      <c r="K100" s="5"/>
      <c r="L100" s="41"/>
      <c r="M100" s="4"/>
      <c r="N100" s="17"/>
      <c r="O100" s="38"/>
      <c r="P100" s="15" t="b">
        <f t="shared" si="1"/>
        <v>1</v>
      </c>
    </row>
    <row r="101" spans="2:17" ht="37.200000000000003" customHeight="1" outlineLevel="1" x14ac:dyDescent="0.35">
      <c r="B101" s="3" t="s">
        <v>149</v>
      </c>
      <c r="C101" s="16">
        <v>5</v>
      </c>
      <c r="D101" s="16"/>
      <c r="E101" s="16"/>
      <c r="F101" s="16">
        <f t="shared" si="3"/>
        <v>25</v>
      </c>
      <c r="G101" s="16"/>
      <c r="H101" s="16"/>
      <c r="I101" s="16"/>
      <c r="J101" s="20"/>
      <c r="K101" s="5"/>
      <c r="L101" s="41"/>
      <c r="M101" s="4"/>
      <c r="N101" s="17"/>
      <c r="O101" s="38"/>
      <c r="P101" s="15" t="b">
        <f t="shared" si="1"/>
        <v>1</v>
      </c>
    </row>
    <row r="102" spans="2:17" ht="37.200000000000003" customHeight="1" outlineLevel="1" x14ac:dyDescent="0.35">
      <c r="B102" s="3" t="s">
        <v>150</v>
      </c>
      <c r="C102" s="16">
        <v>4</v>
      </c>
      <c r="D102" s="16"/>
      <c r="E102" s="16"/>
      <c r="F102" s="16">
        <f t="shared" si="3"/>
        <v>20</v>
      </c>
      <c r="G102" s="16"/>
      <c r="H102" s="16"/>
      <c r="I102" s="16"/>
      <c r="J102" s="20"/>
      <c r="K102" s="4"/>
      <c r="L102" s="41"/>
      <c r="M102" s="4"/>
      <c r="N102" s="17"/>
      <c r="O102" s="38"/>
      <c r="P102" s="15" t="b">
        <f t="shared" si="1"/>
        <v>1</v>
      </c>
      <c r="Q102" s="15" t="s">
        <v>54</v>
      </c>
    </row>
    <row r="103" spans="2:17" ht="18.600000000000001" customHeight="1" outlineLevel="1" x14ac:dyDescent="0.35">
      <c r="B103" s="9" t="s">
        <v>151</v>
      </c>
      <c r="C103" s="16"/>
      <c r="D103" s="16"/>
      <c r="E103" s="16"/>
      <c r="F103" s="16">
        <f t="shared" si="3"/>
        <v>0</v>
      </c>
      <c r="G103" s="16"/>
      <c r="H103" s="16"/>
      <c r="I103" s="16"/>
      <c r="J103" s="20"/>
      <c r="K103" s="5"/>
      <c r="L103" s="41"/>
      <c r="M103" s="4"/>
      <c r="N103" s="17"/>
      <c r="O103" s="38"/>
      <c r="P103" s="15" t="b">
        <f t="shared" si="1"/>
        <v>1</v>
      </c>
    </row>
    <row r="104" spans="2:17" ht="333" customHeight="1" outlineLevel="1" x14ac:dyDescent="0.35">
      <c r="B104" s="3" t="s">
        <v>152</v>
      </c>
      <c r="C104" s="16">
        <v>5</v>
      </c>
      <c r="D104" s="16"/>
      <c r="E104" s="16"/>
      <c r="F104" s="16">
        <f t="shared" si="3"/>
        <v>25</v>
      </c>
      <c r="G104" s="16"/>
      <c r="H104" s="16"/>
      <c r="I104" s="16"/>
      <c r="J104" s="20"/>
      <c r="K104" s="4"/>
      <c r="L104" s="41"/>
      <c r="M104" s="4"/>
      <c r="N104" s="17"/>
      <c r="O104" s="38"/>
      <c r="P104" s="15" t="b">
        <f t="shared" si="1"/>
        <v>1</v>
      </c>
    </row>
    <row r="105" spans="2:17" ht="37.200000000000003" customHeight="1" outlineLevel="1" x14ac:dyDescent="0.35">
      <c r="B105" s="3" t="s">
        <v>153</v>
      </c>
      <c r="C105" s="16">
        <v>4</v>
      </c>
      <c r="D105" s="16"/>
      <c r="E105" s="16"/>
      <c r="F105" s="16">
        <f t="shared" si="3"/>
        <v>20</v>
      </c>
      <c r="G105" s="16"/>
      <c r="H105" s="16"/>
      <c r="I105" s="16"/>
      <c r="J105" s="20"/>
      <c r="K105" s="5"/>
      <c r="L105" s="41"/>
      <c r="M105" s="4"/>
      <c r="N105" s="17"/>
      <c r="O105" s="38"/>
      <c r="P105" s="15" t="b">
        <f t="shared" si="1"/>
        <v>1</v>
      </c>
    </row>
    <row r="106" spans="2:17" ht="222" customHeight="1" outlineLevel="1" x14ac:dyDescent="0.35">
      <c r="B106" s="3" t="s">
        <v>154</v>
      </c>
      <c r="C106" s="16">
        <v>5</v>
      </c>
      <c r="D106" s="16"/>
      <c r="E106" s="16"/>
      <c r="F106" s="16">
        <f t="shared" si="3"/>
        <v>25</v>
      </c>
      <c r="G106" s="16"/>
      <c r="H106" s="16"/>
      <c r="I106" s="16"/>
      <c r="J106" s="20"/>
      <c r="K106" s="4"/>
      <c r="L106" s="41"/>
      <c r="M106" s="4"/>
      <c r="N106" s="17"/>
      <c r="O106" s="38"/>
      <c r="P106" s="15" t="b">
        <f t="shared" si="1"/>
        <v>1</v>
      </c>
      <c r="Q106" s="15" t="s">
        <v>155</v>
      </c>
    </row>
    <row r="107" spans="2:17" ht="37.200000000000003" customHeight="1" outlineLevel="1" x14ac:dyDescent="0.35">
      <c r="B107" s="3" t="s">
        <v>156</v>
      </c>
      <c r="C107" s="16">
        <v>4</v>
      </c>
      <c r="D107" s="16"/>
      <c r="E107" s="16"/>
      <c r="F107" s="16">
        <f t="shared" si="3"/>
        <v>20</v>
      </c>
      <c r="G107" s="16"/>
      <c r="H107" s="16"/>
      <c r="I107" s="16"/>
      <c r="J107" s="20"/>
      <c r="K107" s="5"/>
      <c r="L107" s="41"/>
      <c r="M107" s="4"/>
      <c r="N107" s="17"/>
      <c r="O107" s="38"/>
      <c r="P107" s="15" t="b">
        <f t="shared" si="1"/>
        <v>1</v>
      </c>
    </row>
    <row r="108" spans="2:17" ht="18.600000000000001" customHeight="1" outlineLevel="1" x14ac:dyDescent="0.35">
      <c r="B108" s="3" t="s">
        <v>157</v>
      </c>
      <c r="C108" s="16">
        <v>4</v>
      </c>
      <c r="D108" s="16"/>
      <c r="E108" s="16"/>
      <c r="F108" s="16">
        <f t="shared" si="3"/>
        <v>20</v>
      </c>
      <c r="G108" s="16"/>
      <c r="H108" s="16"/>
      <c r="I108" s="16"/>
      <c r="J108" s="20"/>
      <c r="K108" s="5"/>
      <c r="L108" s="41"/>
      <c r="M108" s="4"/>
      <c r="N108" s="17"/>
      <c r="O108" s="38"/>
      <c r="P108" s="15" t="b">
        <f t="shared" si="1"/>
        <v>1</v>
      </c>
    </row>
    <row r="109" spans="2:17" ht="37.200000000000003" customHeight="1" outlineLevel="1" x14ac:dyDescent="0.35">
      <c r="B109" s="3" t="s">
        <v>158</v>
      </c>
      <c r="C109" s="16">
        <v>4</v>
      </c>
      <c r="D109" s="16"/>
      <c r="E109" s="16"/>
      <c r="F109" s="16">
        <f t="shared" si="3"/>
        <v>20</v>
      </c>
      <c r="G109" s="16"/>
      <c r="H109" s="16"/>
      <c r="I109" s="16"/>
      <c r="J109" s="20"/>
      <c r="K109" s="5"/>
      <c r="L109" s="41"/>
      <c r="M109" s="4"/>
      <c r="N109" s="17"/>
      <c r="O109" s="38"/>
      <c r="P109" s="15" t="b">
        <f t="shared" si="1"/>
        <v>1</v>
      </c>
    </row>
    <row r="110" spans="2:17" ht="18.600000000000001" customHeight="1" outlineLevel="1" x14ac:dyDescent="0.35">
      <c r="B110" s="3" t="s">
        <v>159</v>
      </c>
      <c r="C110" s="16">
        <v>3</v>
      </c>
      <c r="D110" s="16"/>
      <c r="E110" s="16"/>
      <c r="F110" s="16">
        <f t="shared" si="3"/>
        <v>15</v>
      </c>
      <c r="G110" s="16"/>
      <c r="H110" s="16"/>
      <c r="I110" s="16"/>
      <c r="J110" s="20"/>
      <c r="K110" s="5"/>
      <c r="L110" s="41"/>
      <c r="M110" s="4"/>
      <c r="N110" s="17"/>
      <c r="O110" s="38"/>
      <c r="P110" s="15" t="b">
        <f t="shared" si="1"/>
        <v>1</v>
      </c>
    </row>
    <row r="111" spans="2:17" ht="37.200000000000003" customHeight="1" outlineLevel="1" x14ac:dyDescent="0.35">
      <c r="B111" s="3" t="s">
        <v>160</v>
      </c>
      <c r="C111" s="16">
        <v>3</v>
      </c>
      <c r="D111" s="16"/>
      <c r="E111" s="16"/>
      <c r="F111" s="16">
        <f t="shared" si="3"/>
        <v>15</v>
      </c>
      <c r="G111" s="16"/>
      <c r="H111" s="16"/>
      <c r="I111" s="16"/>
      <c r="J111" s="20"/>
      <c r="K111" s="5"/>
      <c r="L111" s="41"/>
      <c r="M111" s="4"/>
      <c r="N111" s="17"/>
      <c r="O111" s="38"/>
      <c r="P111" s="15" t="b">
        <f t="shared" si="1"/>
        <v>1</v>
      </c>
    </row>
    <row r="112" spans="2:17" ht="55.5" customHeight="1" outlineLevel="1" x14ac:dyDescent="0.35">
      <c r="B112" s="3" t="s">
        <v>161</v>
      </c>
      <c r="C112" s="16">
        <v>4</v>
      </c>
      <c r="D112" s="16"/>
      <c r="E112" s="16"/>
      <c r="F112" s="16">
        <f t="shared" si="3"/>
        <v>20</v>
      </c>
      <c r="G112" s="16"/>
      <c r="H112" s="16"/>
      <c r="I112" s="16"/>
      <c r="J112" s="20"/>
      <c r="K112" s="5"/>
      <c r="L112" s="41"/>
      <c r="M112" s="4"/>
      <c r="N112" s="17"/>
      <c r="O112" s="38"/>
      <c r="P112" s="15" t="b">
        <f t="shared" si="1"/>
        <v>1</v>
      </c>
    </row>
    <row r="113" spans="2:17" ht="37.200000000000003" customHeight="1" outlineLevel="1" x14ac:dyDescent="0.35">
      <c r="B113" s="3" t="s">
        <v>162</v>
      </c>
      <c r="C113" s="16">
        <v>3</v>
      </c>
      <c r="D113" s="16"/>
      <c r="E113" s="16"/>
      <c r="F113" s="16">
        <f t="shared" si="3"/>
        <v>15</v>
      </c>
      <c r="G113" s="16"/>
      <c r="H113" s="16"/>
      <c r="I113" s="16"/>
      <c r="J113" s="20"/>
      <c r="K113" s="5"/>
      <c r="L113" s="41"/>
      <c r="M113" s="4"/>
      <c r="N113" s="17"/>
      <c r="O113" s="38"/>
      <c r="P113" s="15" t="b">
        <f t="shared" si="1"/>
        <v>1</v>
      </c>
    </row>
    <row r="114" spans="2:17" ht="18.600000000000001" customHeight="1" outlineLevel="1" x14ac:dyDescent="0.35">
      <c r="B114" s="3" t="s">
        <v>163</v>
      </c>
      <c r="C114" s="16">
        <v>3</v>
      </c>
      <c r="D114" s="16"/>
      <c r="E114" s="16"/>
      <c r="F114" s="16">
        <f t="shared" si="3"/>
        <v>15</v>
      </c>
      <c r="G114" s="16"/>
      <c r="H114" s="16"/>
      <c r="I114" s="16"/>
      <c r="J114" s="20"/>
      <c r="K114" s="5"/>
      <c r="L114" s="41"/>
      <c r="M114" s="4"/>
      <c r="N114" s="17"/>
      <c r="O114" s="38"/>
      <c r="P114" s="15" t="b">
        <f t="shared" si="1"/>
        <v>1</v>
      </c>
    </row>
    <row r="115" spans="2:17" ht="55.5" customHeight="1" outlineLevel="1" x14ac:dyDescent="0.35">
      <c r="B115" s="3" t="s">
        <v>164</v>
      </c>
      <c r="C115" s="16">
        <v>4</v>
      </c>
      <c r="D115" s="16"/>
      <c r="E115" s="16"/>
      <c r="F115" s="16">
        <f t="shared" si="3"/>
        <v>20</v>
      </c>
      <c r="G115" s="16"/>
      <c r="H115" s="16"/>
      <c r="I115" s="16"/>
      <c r="J115" s="20"/>
      <c r="K115" s="5"/>
      <c r="L115" s="41"/>
      <c r="M115" s="4"/>
      <c r="N115" s="17"/>
      <c r="O115" s="38"/>
      <c r="P115" s="15" t="b">
        <f t="shared" si="1"/>
        <v>1</v>
      </c>
      <c r="Q115" s="15" t="s">
        <v>165</v>
      </c>
    </row>
    <row r="116" spans="2:17" ht="74.099999999999994" customHeight="1" outlineLevel="1" x14ac:dyDescent="0.35">
      <c r="B116" s="3" t="s">
        <v>166</v>
      </c>
      <c r="C116" s="16">
        <v>4</v>
      </c>
      <c r="D116" s="16"/>
      <c r="E116" s="16"/>
      <c r="F116" s="16">
        <f t="shared" si="3"/>
        <v>20</v>
      </c>
      <c r="G116" s="16"/>
      <c r="H116" s="16"/>
      <c r="I116" s="16"/>
      <c r="J116" s="20"/>
      <c r="K116" s="5"/>
      <c r="L116" s="41"/>
      <c r="M116" s="4"/>
      <c r="N116" s="17"/>
      <c r="O116" s="38"/>
      <c r="P116" s="15" t="b">
        <f t="shared" si="1"/>
        <v>1</v>
      </c>
    </row>
    <row r="117" spans="2:17" ht="37.200000000000003" customHeight="1" outlineLevel="1" x14ac:dyDescent="0.35">
      <c r="B117" s="3" t="s">
        <v>167</v>
      </c>
      <c r="C117" s="16">
        <v>3</v>
      </c>
      <c r="D117" s="16"/>
      <c r="E117" s="16"/>
      <c r="F117" s="16">
        <f t="shared" si="3"/>
        <v>15</v>
      </c>
      <c r="G117" s="16"/>
      <c r="H117" s="16"/>
      <c r="I117" s="16"/>
      <c r="J117" s="20"/>
      <c r="K117" s="5"/>
      <c r="L117" s="41"/>
      <c r="M117" s="4"/>
      <c r="N117" s="17"/>
      <c r="O117" s="38"/>
      <c r="P117" s="15" t="b">
        <f t="shared" si="1"/>
        <v>1</v>
      </c>
    </row>
    <row r="118" spans="2:17" ht="55.5" customHeight="1" outlineLevel="1" x14ac:dyDescent="0.35">
      <c r="B118" s="3" t="s">
        <v>168</v>
      </c>
      <c r="C118" s="16">
        <v>4</v>
      </c>
      <c r="D118" s="16"/>
      <c r="E118" s="16"/>
      <c r="F118" s="16">
        <f t="shared" si="3"/>
        <v>20</v>
      </c>
      <c r="G118" s="16"/>
      <c r="H118" s="16"/>
      <c r="I118" s="16"/>
      <c r="J118" s="20"/>
      <c r="K118" s="5"/>
      <c r="L118" s="41"/>
      <c r="M118" s="4"/>
      <c r="N118" s="17"/>
      <c r="O118" s="38"/>
      <c r="P118" s="15" t="b">
        <f t="shared" si="1"/>
        <v>1</v>
      </c>
    </row>
    <row r="119" spans="2:17" ht="37.200000000000003" customHeight="1" outlineLevel="1" x14ac:dyDescent="0.35">
      <c r="B119" s="3" t="s">
        <v>169</v>
      </c>
      <c r="C119" s="16">
        <v>2</v>
      </c>
      <c r="D119" s="16"/>
      <c r="E119" s="16"/>
      <c r="F119" s="16">
        <f t="shared" si="3"/>
        <v>10</v>
      </c>
      <c r="G119" s="16"/>
      <c r="H119" s="16"/>
      <c r="I119" s="16"/>
      <c r="J119" s="20"/>
      <c r="K119" s="5"/>
      <c r="L119" s="41"/>
      <c r="M119" s="4"/>
      <c r="N119" s="17"/>
      <c r="O119" s="38"/>
      <c r="P119" s="15" t="b">
        <f t="shared" si="1"/>
        <v>1</v>
      </c>
    </row>
    <row r="120" spans="2:17" ht="18.600000000000001" customHeight="1" outlineLevel="1" x14ac:dyDescent="0.35">
      <c r="B120" s="9" t="s">
        <v>170</v>
      </c>
      <c r="C120" s="16"/>
      <c r="D120" s="16"/>
      <c r="E120" s="16"/>
      <c r="F120" s="16">
        <f t="shared" si="3"/>
        <v>0</v>
      </c>
      <c r="G120" s="16"/>
      <c r="H120" s="16"/>
      <c r="I120" s="16"/>
      <c r="J120" s="20"/>
      <c r="K120" s="5"/>
      <c r="L120" s="41"/>
      <c r="M120" s="4"/>
      <c r="N120" s="17"/>
      <c r="O120" s="38"/>
      <c r="P120" s="15" t="b">
        <f t="shared" si="1"/>
        <v>1</v>
      </c>
    </row>
    <row r="121" spans="2:17" ht="18.600000000000001" customHeight="1" outlineLevel="1" x14ac:dyDescent="0.35">
      <c r="B121" s="7" t="s">
        <v>171</v>
      </c>
      <c r="C121" s="16">
        <v>3</v>
      </c>
      <c r="D121" s="16"/>
      <c r="E121" s="16"/>
      <c r="F121" s="16">
        <f t="shared" si="3"/>
        <v>15</v>
      </c>
      <c r="G121" s="16"/>
      <c r="H121" s="16"/>
      <c r="I121" s="16"/>
      <c r="J121" s="20"/>
      <c r="K121" s="5"/>
      <c r="L121" s="41"/>
      <c r="M121" s="4"/>
      <c r="N121" s="17"/>
      <c r="O121" s="38"/>
      <c r="P121" s="15" t="b">
        <f t="shared" si="1"/>
        <v>1</v>
      </c>
    </row>
    <row r="122" spans="2:17" ht="18.600000000000001" customHeight="1" outlineLevel="1" x14ac:dyDescent="0.35">
      <c r="B122" s="7" t="s">
        <v>172</v>
      </c>
      <c r="C122" s="16">
        <v>5</v>
      </c>
      <c r="D122" s="16"/>
      <c r="E122" s="16"/>
      <c r="F122" s="16">
        <f t="shared" si="3"/>
        <v>25</v>
      </c>
      <c r="G122" s="16"/>
      <c r="H122" s="16"/>
      <c r="I122" s="16"/>
      <c r="J122" s="20"/>
      <c r="K122" s="5"/>
      <c r="L122" s="41"/>
      <c r="M122" s="4"/>
      <c r="N122" s="17"/>
      <c r="O122" s="38"/>
      <c r="P122" s="15" t="b">
        <f t="shared" si="1"/>
        <v>1</v>
      </c>
    </row>
    <row r="123" spans="2:17" ht="18.600000000000001" customHeight="1" outlineLevel="1" x14ac:dyDescent="0.35">
      <c r="B123" s="7" t="s">
        <v>173</v>
      </c>
      <c r="C123" s="16">
        <v>2</v>
      </c>
      <c r="D123" s="16"/>
      <c r="E123" s="16"/>
      <c r="F123" s="16">
        <f t="shared" si="3"/>
        <v>10</v>
      </c>
      <c r="G123" s="16"/>
      <c r="H123" s="16"/>
      <c r="I123" s="16"/>
      <c r="J123" s="20"/>
      <c r="K123" s="5"/>
      <c r="L123" s="41"/>
      <c r="M123" s="4"/>
      <c r="N123" s="17"/>
      <c r="O123" s="38"/>
      <c r="P123" s="15" t="b">
        <f t="shared" si="1"/>
        <v>1</v>
      </c>
    </row>
    <row r="124" spans="2:17" ht="18.600000000000001" customHeight="1" outlineLevel="1" x14ac:dyDescent="0.35">
      <c r="B124" s="7" t="s">
        <v>174</v>
      </c>
      <c r="C124" s="16">
        <v>5</v>
      </c>
      <c r="D124" s="16"/>
      <c r="E124" s="16"/>
      <c r="F124" s="16">
        <f t="shared" si="3"/>
        <v>25</v>
      </c>
      <c r="G124" s="16"/>
      <c r="H124" s="16"/>
      <c r="I124" s="16"/>
      <c r="J124" s="20"/>
      <c r="K124" s="5"/>
      <c r="L124" s="41"/>
      <c r="M124" s="4"/>
      <c r="N124" s="17"/>
      <c r="O124" s="38"/>
      <c r="P124" s="15" t="b">
        <f t="shared" si="1"/>
        <v>1</v>
      </c>
    </row>
    <row r="125" spans="2:17" ht="18.600000000000001" customHeight="1" outlineLevel="1" x14ac:dyDescent="0.35">
      <c r="B125" s="7" t="s">
        <v>175</v>
      </c>
      <c r="C125" s="16">
        <v>5</v>
      </c>
      <c r="D125" s="16"/>
      <c r="E125" s="16"/>
      <c r="F125" s="16">
        <f t="shared" si="3"/>
        <v>25</v>
      </c>
      <c r="G125" s="16"/>
      <c r="H125" s="16"/>
      <c r="I125" s="16"/>
      <c r="J125" s="20"/>
      <c r="K125" s="5"/>
      <c r="L125" s="41"/>
      <c r="M125" s="4"/>
      <c r="N125" s="17"/>
      <c r="O125" s="38"/>
      <c r="P125" s="15" t="b">
        <f t="shared" si="1"/>
        <v>1</v>
      </c>
    </row>
    <row r="126" spans="2:17" ht="18.600000000000001" customHeight="1" outlineLevel="1" x14ac:dyDescent="0.35">
      <c r="B126" s="9" t="s">
        <v>176</v>
      </c>
      <c r="C126" s="16"/>
      <c r="D126" s="16"/>
      <c r="E126" s="16"/>
      <c r="F126" s="16">
        <f t="shared" si="3"/>
        <v>0</v>
      </c>
      <c r="G126" s="16"/>
      <c r="H126" s="16"/>
      <c r="I126" s="16"/>
      <c r="J126" s="20"/>
      <c r="K126" s="5"/>
      <c r="L126" s="41"/>
      <c r="M126" s="4"/>
      <c r="N126" s="17"/>
      <c r="O126" s="38"/>
      <c r="P126" s="15" t="b">
        <f t="shared" si="1"/>
        <v>1</v>
      </c>
    </row>
    <row r="127" spans="2:17" ht="37.200000000000003" customHeight="1" outlineLevel="1" x14ac:dyDescent="0.35">
      <c r="B127" s="3" t="s">
        <v>177</v>
      </c>
      <c r="C127" s="16">
        <v>4</v>
      </c>
      <c r="D127" s="16"/>
      <c r="E127" s="16"/>
      <c r="F127" s="16">
        <f t="shared" si="3"/>
        <v>20</v>
      </c>
      <c r="G127" s="16"/>
      <c r="H127" s="16"/>
      <c r="I127" s="16"/>
      <c r="J127" s="20"/>
      <c r="K127" s="5"/>
      <c r="L127" s="41"/>
      <c r="M127" s="4"/>
      <c r="N127" s="17"/>
      <c r="O127" s="38"/>
      <c r="P127" s="15" t="b">
        <f t="shared" si="1"/>
        <v>1</v>
      </c>
    </row>
    <row r="128" spans="2:17" ht="55.5" customHeight="1" outlineLevel="1" x14ac:dyDescent="0.35">
      <c r="B128" s="3" t="s">
        <v>178</v>
      </c>
      <c r="C128" s="16">
        <v>4</v>
      </c>
      <c r="D128" s="16"/>
      <c r="E128" s="16"/>
      <c r="F128" s="16">
        <f t="shared" si="3"/>
        <v>20</v>
      </c>
      <c r="G128" s="16"/>
      <c r="H128" s="16"/>
      <c r="I128" s="16"/>
      <c r="J128" s="20"/>
      <c r="K128" s="4"/>
      <c r="L128" s="41"/>
      <c r="M128" s="4"/>
      <c r="N128" s="17"/>
      <c r="O128" s="38"/>
      <c r="P128" s="15" t="b">
        <f t="shared" si="1"/>
        <v>1</v>
      </c>
    </row>
    <row r="129" spans="2:17" ht="37.200000000000003" customHeight="1" outlineLevel="1" x14ac:dyDescent="0.35">
      <c r="B129" s="9" t="s">
        <v>179</v>
      </c>
      <c r="C129" s="16"/>
      <c r="D129" s="16"/>
      <c r="E129" s="16"/>
      <c r="F129" s="16">
        <f t="shared" si="3"/>
        <v>0</v>
      </c>
      <c r="G129" s="16"/>
      <c r="H129" s="16"/>
      <c r="I129" s="16"/>
      <c r="J129" s="20"/>
      <c r="K129" s="5"/>
      <c r="L129" s="41"/>
      <c r="M129" s="4"/>
      <c r="N129" s="17"/>
      <c r="O129" s="38"/>
      <c r="P129" s="15" t="b">
        <f t="shared" si="1"/>
        <v>1</v>
      </c>
    </row>
    <row r="130" spans="2:17" ht="37.200000000000003" customHeight="1" outlineLevel="1" x14ac:dyDescent="0.35">
      <c r="B130" s="3" t="s">
        <v>180</v>
      </c>
      <c r="C130" s="16">
        <v>5</v>
      </c>
      <c r="D130" s="16"/>
      <c r="E130" s="16"/>
      <c r="F130" s="16">
        <f t="shared" si="3"/>
        <v>25</v>
      </c>
      <c r="G130" s="16"/>
      <c r="H130" s="16"/>
      <c r="I130" s="16"/>
      <c r="J130" s="20"/>
      <c r="K130" s="5"/>
      <c r="L130" s="41"/>
      <c r="M130" s="4"/>
      <c r="N130" s="17"/>
      <c r="O130" s="38"/>
      <c r="P130" s="15" t="b">
        <f t="shared" si="1"/>
        <v>1</v>
      </c>
      <c r="Q130" s="15" t="s">
        <v>181</v>
      </c>
    </row>
    <row r="131" spans="2:17" ht="18.600000000000001" customHeight="1" outlineLevel="1" x14ac:dyDescent="0.35">
      <c r="B131" s="3" t="s">
        <v>182</v>
      </c>
      <c r="C131" s="16">
        <v>4</v>
      </c>
      <c r="D131" s="16"/>
      <c r="E131" s="16"/>
      <c r="F131" s="16">
        <f t="shared" si="3"/>
        <v>20</v>
      </c>
      <c r="G131" s="16"/>
      <c r="H131" s="16"/>
      <c r="I131" s="16"/>
      <c r="J131" s="20"/>
      <c r="K131" s="5"/>
      <c r="L131" s="41"/>
      <c r="M131" s="4"/>
      <c r="N131" s="17"/>
      <c r="O131" s="38"/>
      <c r="P131" s="15" t="b">
        <f t="shared" si="1"/>
        <v>1</v>
      </c>
    </row>
    <row r="132" spans="2:17" ht="37.200000000000003" customHeight="1" outlineLevel="1" x14ac:dyDescent="0.35">
      <c r="B132" s="3" t="s">
        <v>183</v>
      </c>
      <c r="C132" s="16">
        <v>4</v>
      </c>
      <c r="D132" s="16"/>
      <c r="E132" s="16"/>
      <c r="F132" s="16">
        <f t="shared" si="3"/>
        <v>20</v>
      </c>
      <c r="G132" s="16"/>
      <c r="H132" s="16"/>
      <c r="I132" s="16"/>
      <c r="J132" s="20"/>
      <c r="K132" s="5"/>
      <c r="L132" s="41"/>
      <c r="M132" s="4"/>
      <c r="N132" s="17"/>
      <c r="O132" s="38"/>
      <c r="P132" s="15" t="b">
        <f t="shared" si="1"/>
        <v>1</v>
      </c>
    </row>
    <row r="133" spans="2:17" x14ac:dyDescent="0.35">
      <c r="B133" s="1" t="s">
        <v>20</v>
      </c>
      <c r="C133" s="14">
        <f>F133/($F$4+$F$15+$F$37+$F$43+$F$50+$F$78+$F$83+$F$133+$F$137+$F$159)</f>
        <v>2.0316027088036117E-2</v>
      </c>
      <c r="D133" s="13">
        <f>G133/$F$133*5</f>
        <v>0</v>
      </c>
      <c r="E133" s="13">
        <f>H133/$F$133*5</f>
        <v>0</v>
      </c>
      <c r="F133" s="35">
        <f>SUM(F134:F136)</f>
        <v>45</v>
      </c>
      <c r="G133" s="35">
        <f>SUM(G134:G136)</f>
        <v>0</v>
      </c>
      <c r="H133" s="35">
        <f>SUM(H134:H136)</f>
        <v>0</v>
      </c>
      <c r="I133" s="35"/>
      <c r="J133" s="35"/>
      <c r="K133" s="2"/>
      <c r="L133" s="41"/>
      <c r="M133" s="18"/>
      <c r="N133" s="17"/>
      <c r="O133" s="39"/>
      <c r="P133" s="15" t="b">
        <f t="shared" si="1"/>
        <v>1</v>
      </c>
    </row>
    <row r="134" spans="2:17" ht="18.600000000000001" customHeight="1" outlineLevel="1" x14ac:dyDescent="0.35">
      <c r="B134" s="3" t="s">
        <v>184</v>
      </c>
      <c r="C134" s="16">
        <v>2</v>
      </c>
      <c r="D134" s="16"/>
      <c r="E134" s="16"/>
      <c r="F134" s="16">
        <f>5*C134</f>
        <v>10</v>
      </c>
      <c r="G134" s="16"/>
      <c r="H134" s="16"/>
      <c r="I134" s="16"/>
      <c r="J134" s="20"/>
      <c r="K134" s="5"/>
      <c r="L134" s="41"/>
      <c r="M134" s="4"/>
      <c r="N134" s="17"/>
      <c r="O134" s="38"/>
      <c r="P134" s="15" t="b">
        <f t="shared" ref="P134:P166" si="4">IF(I134=J134,TRUE,FALSE)</f>
        <v>1</v>
      </c>
    </row>
    <row r="135" spans="2:17" ht="37.200000000000003" customHeight="1" outlineLevel="1" x14ac:dyDescent="0.35">
      <c r="B135" s="3" t="s">
        <v>185</v>
      </c>
      <c r="C135" s="16">
        <v>4</v>
      </c>
      <c r="D135" s="16"/>
      <c r="E135" s="16"/>
      <c r="F135" s="16">
        <f>5*C135</f>
        <v>20</v>
      </c>
      <c r="G135" s="16"/>
      <c r="H135" s="16"/>
      <c r="I135" s="16"/>
      <c r="J135" s="20"/>
      <c r="K135" s="5"/>
      <c r="L135" s="41"/>
      <c r="M135" s="4"/>
      <c r="N135" s="17"/>
      <c r="O135" s="38"/>
      <c r="P135" s="15" t="b">
        <f t="shared" si="4"/>
        <v>1</v>
      </c>
    </row>
    <row r="136" spans="2:17" ht="74.099999999999994" customHeight="1" outlineLevel="1" x14ac:dyDescent="0.35">
      <c r="B136" s="3" t="s">
        <v>186</v>
      </c>
      <c r="C136" s="16">
        <v>3</v>
      </c>
      <c r="D136" s="16"/>
      <c r="E136" s="16"/>
      <c r="F136" s="16">
        <f>5*C136</f>
        <v>15</v>
      </c>
      <c r="G136" s="16"/>
      <c r="H136" s="16"/>
      <c r="I136" s="16"/>
      <c r="J136" s="20"/>
      <c r="K136" s="4"/>
      <c r="L136" s="41"/>
      <c r="M136" s="4"/>
      <c r="N136" s="17"/>
      <c r="O136" s="38"/>
      <c r="P136" s="15" t="b">
        <f t="shared" si="4"/>
        <v>1</v>
      </c>
    </row>
    <row r="137" spans="2:17" x14ac:dyDescent="0.35">
      <c r="B137" s="1" t="s">
        <v>22</v>
      </c>
      <c r="C137" s="14">
        <f>F137/($F$4+$F$15+$F$37+$F$43+$F$50+$F$78+$F$83+$F$133+$F$137+$F$159)</f>
        <v>0.1670428893905192</v>
      </c>
      <c r="D137" s="13">
        <f>G137/$F$137*5</f>
        <v>0</v>
      </c>
      <c r="E137" s="13">
        <f>H137/$F$137*5</f>
        <v>0</v>
      </c>
      <c r="F137" s="35">
        <f>SUM(F138:F158)</f>
        <v>370</v>
      </c>
      <c r="G137" s="35">
        <f>SUM(G138:G158)</f>
        <v>0</v>
      </c>
      <c r="H137" s="35">
        <f>SUM(H138:H158)</f>
        <v>0</v>
      </c>
      <c r="I137" s="35"/>
      <c r="J137" s="35"/>
      <c r="K137" s="2"/>
      <c r="L137" s="41"/>
      <c r="M137" s="18"/>
      <c r="N137" s="17"/>
      <c r="O137" s="39"/>
      <c r="P137" s="15" t="b">
        <f t="shared" si="4"/>
        <v>1</v>
      </c>
    </row>
    <row r="138" spans="2:17" ht="18.600000000000001" customHeight="1" outlineLevel="1" x14ac:dyDescent="0.35">
      <c r="B138" s="3" t="s">
        <v>187</v>
      </c>
      <c r="C138" s="16">
        <v>4</v>
      </c>
      <c r="D138" s="16"/>
      <c r="E138" s="16"/>
      <c r="F138" s="16">
        <f t="shared" ref="F138:F147" si="5">5*C138</f>
        <v>20</v>
      </c>
      <c r="G138" s="16"/>
      <c r="H138" s="16"/>
      <c r="I138" s="16"/>
      <c r="J138" s="20"/>
      <c r="K138" s="5"/>
      <c r="L138" s="41"/>
      <c r="M138" s="4"/>
      <c r="N138" s="17"/>
      <c r="O138" s="38"/>
      <c r="P138" s="15" t="b">
        <f t="shared" si="4"/>
        <v>1</v>
      </c>
    </row>
    <row r="139" spans="2:17" ht="18.600000000000001" customHeight="1" outlineLevel="1" x14ac:dyDescent="0.35">
      <c r="B139" s="3" t="s">
        <v>188</v>
      </c>
      <c r="C139" s="16">
        <v>5</v>
      </c>
      <c r="D139" s="16"/>
      <c r="E139" s="16"/>
      <c r="F139" s="16">
        <f t="shared" si="5"/>
        <v>25</v>
      </c>
      <c r="G139" s="16"/>
      <c r="H139" s="16"/>
      <c r="I139" s="16"/>
      <c r="J139" s="20"/>
      <c r="K139" s="5"/>
      <c r="L139" s="41"/>
      <c r="M139" s="4"/>
      <c r="N139" s="17"/>
      <c r="O139" s="38"/>
      <c r="P139" s="15" t="b">
        <f t="shared" si="4"/>
        <v>1</v>
      </c>
    </row>
    <row r="140" spans="2:17" ht="37.200000000000003" customHeight="1" outlineLevel="1" x14ac:dyDescent="0.35">
      <c r="B140" s="3" t="s">
        <v>189</v>
      </c>
      <c r="C140" s="16">
        <v>4</v>
      </c>
      <c r="D140" s="16"/>
      <c r="E140" s="16"/>
      <c r="F140" s="16">
        <f t="shared" si="5"/>
        <v>20</v>
      </c>
      <c r="G140" s="16"/>
      <c r="H140" s="16"/>
      <c r="I140" s="16"/>
      <c r="J140" s="20"/>
      <c r="K140" s="5"/>
      <c r="L140" s="41"/>
      <c r="M140" s="4"/>
      <c r="N140" s="17"/>
      <c r="O140" s="38"/>
      <c r="P140" s="15" t="b">
        <f t="shared" si="4"/>
        <v>1</v>
      </c>
    </row>
    <row r="141" spans="2:17" ht="37.200000000000003" customHeight="1" outlineLevel="1" x14ac:dyDescent="0.35">
      <c r="B141" s="3" t="s">
        <v>190</v>
      </c>
      <c r="C141" s="16">
        <v>4</v>
      </c>
      <c r="D141" s="16"/>
      <c r="E141" s="16"/>
      <c r="F141" s="16">
        <f t="shared" si="5"/>
        <v>20</v>
      </c>
      <c r="G141" s="16"/>
      <c r="H141" s="16"/>
      <c r="I141" s="16"/>
      <c r="J141" s="20"/>
      <c r="K141" s="5"/>
      <c r="L141" s="41"/>
      <c r="M141" s="4"/>
      <c r="N141" s="17"/>
      <c r="O141" s="38"/>
      <c r="P141" s="15" t="b">
        <f t="shared" si="4"/>
        <v>1</v>
      </c>
    </row>
    <row r="142" spans="2:17" ht="55.5" customHeight="1" outlineLevel="1" x14ac:dyDescent="0.35">
      <c r="B142" s="3" t="s">
        <v>191</v>
      </c>
      <c r="C142" s="16">
        <v>4</v>
      </c>
      <c r="D142" s="16"/>
      <c r="E142" s="16"/>
      <c r="F142" s="16">
        <f t="shared" si="5"/>
        <v>20</v>
      </c>
      <c r="G142" s="16"/>
      <c r="H142" s="16"/>
      <c r="I142" s="16"/>
      <c r="J142" s="20"/>
      <c r="K142" s="5"/>
      <c r="L142" s="41"/>
      <c r="M142" s="4"/>
      <c r="N142" s="17"/>
      <c r="O142" s="38"/>
      <c r="P142" s="15" t="b">
        <f t="shared" si="4"/>
        <v>1</v>
      </c>
    </row>
    <row r="143" spans="2:17" ht="37.200000000000003" customHeight="1" outlineLevel="1" x14ac:dyDescent="0.35">
      <c r="B143" s="3" t="s">
        <v>192</v>
      </c>
      <c r="C143" s="16">
        <v>5</v>
      </c>
      <c r="D143" s="16"/>
      <c r="E143" s="16"/>
      <c r="F143" s="16">
        <f t="shared" si="5"/>
        <v>25</v>
      </c>
      <c r="G143" s="16"/>
      <c r="H143" s="16"/>
      <c r="I143" s="16"/>
      <c r="J143" s="20"/>
      <c r="K143" s="5"/>
      <c r="L143" s="41"/>
      <c r="M143" s="4"/>
      <c r="N143" s="17"/>
      <c r="O143" s="38"/>
      <c r="P143" s="15" t="b">
        <f t="shared" si="4"/>
        <v>1</v>
      </c>
    </row>
    <row r="144" spans="2:17" ht="18.600000000000001" customHeight="1" outlineLevel="1" x14ac:dyDescent="0.35">
      <c r="B144" s="3" t="s">
        <v>193</v>
      </c>
      <c r="C144" s="16">
        <v>4</v>
      </c>
      <c r="D144" s="16"/>
      <c r="E144" s="16"/>
      <c r="F144" s="16">
        <f t="shared" si="5"/>
        <v>20</v>
      </c>
      <c r="G144" s="16"/>
      <c r="H144" s="16"/>
      <c r="I144" s="16"/>
      <c r="J144" s="20"/>
      <c r="K144" s="5"/>
      <c r="L144" s="41"/>
      <c r="M144" s="4"/>
      <c r="N144" s="17"/>
      <c r="O144" s="38"/>
      <c r="P144" s="15" t="b">
        <f t="shared" si="4"/>
        <v>1</v>
      </c>
    </row>
    <row r="145" spans="2:16" ht="37.200000000000003" customHeight="1" outlineLevel="1" x14ac:dyDescent="0.35">
      <c r="B145" s="3" t="s">
        <v>194</v>
      </c>
      <c r="C145" s="16">
        <v>5</v>
      </c>
      <c r="D145" s="16"/>
      <c r="E145" s="16"/>
      <c r="F145" s="16">
        <f t="shared" si="5"/>
        <v>25</v>
      </c>
      <c r="G145" s="16"/>
      <c r="H145" s="16"/>
      <c r="I145" s="16"/>
      <c r="J145" s="20"/>
      <c r="K145" s="5"/>
      <c r="L145" s="41"/>
      <c r="M145" s="4"/>
      <c r="N145" s="17"/>
      <c r="O145" s="38"/>
      <c r="P145" s="15" t="b">
        <f t="shared" si="4"/>
        <v>1</v>
      </c>
    </row>
    <row r="146" spans="2:16" ht="111" customHeight="1" outlineLevel="1" x14ac:dyDescent="0.35">
      <c r="B146" s="3" t="s">
        <v>195</v>
      </c>
      <c r="C146" s="16">
        <v>5</v>
      </c>
      <c r="D146" s="16"/>
      <c r="E146" s="16"/>
      <c r="F146" s="16">
        <f t="shared" si="5"/>
        <v>25</v>
      </c>
      <c r="G146" s="16"/>
      <c r="H146" s="16"/>
      <c r="I146" s="16"/>
      <c r="J146" s="20"/>
      <c r="K146" s="4"/>
      <c r="L146" s="41"/>
      <c r="M146" s="4"/>
      <c r="N146" s="17"/>
      <c r="O146" s="38"/>
      <c r="P146" s="15" t="b">
        <f t="shared" si="4"/>
        <v>1</v>
      </c>
    </row>
    <row r="147" spans="2:16" ht="37.200000000000003" customHeight="1" outlineLevel="1" x14ac:dyDescent="0.35">
      <c r="B147" s="3" t="s">
        <v>196</v>
      </c>
      <c r="C147" s="16">
        <v>4</v>
      </c>
      <c r="D147" s="16"/>
      <c r="E147" s="16"/>
      <c r="F147" s="16">
        <f t="shared" si="5"/>
        <v>20</v>
      </c>
      <c r="G147" s="16"/>
      <c r="H147" s="16"/>
      <c r="I147" s="16"/>
      <c r="J147" s="20"/>
      <c r="K147" s="5"/>
      <c r="L147" s="41"/>
      <c r="M147" s="4"/>
      <c r="N147" s="17"/>
      <c r="O147" s="38"/>
      <c r="P147" s="15" t="b">
        <f t="shared" si="4"/>
        <v>1</v>
      </c>
    </row>
    <row r="148" spans="2:16" ht="18.600000000000001" customHeight="1" outlineLevel="1" x14ac:dyDescent="0.35">
      <c r="B148" s="10" t="s">
        <v>197</v>
      </c>
      <c r="C148" s="16"/>
      <c r="D148" s="16"/>
      <c r="E148" s="16"/>
      <c r="F148" s="16"/>
      <c r="G148" s="16"/>
      <c r="H148" s="16"/>
      <c r="I148" s="16"/>
      <c r="J148" s="20"/>
      <c r="K148" s="5"/>
      <c r="L148" s="41"/>
      <c r="M148" s="4"/>
      <c r="N148" s="17"/>
      <c r="O148" s="38"/>
      <c r="P148" s="15" t="b">
        <f t="shared" si="4"/>
        <v>1</v>
      </c>
    </row>
    <row r="149" spans="2:16" ht="18.600000000000001" customHeight="1" outlineLevel="1" x14ac:dyDescent="0.35">
      <c r="B149" s="7" t="s">
        <v>198</v>
      </c>
      <c r="C149" s="16">
        <v>1</v>
      </c>
      <c r="D149" s="16"/>
      <c r="E149" s="16"/>
      <c r="F149" s="16">
        <f t="shared" ref="F149:F158" si="6">5*C149</f>
        <v>5</v>
      </c>
      <c r="G149" s="16"/>
      <c r="H149" s="16"/>
      <c r="I149" s="16"/>
      <c r="J149" s="20"/>
      <c r="K149" s="5"/>
      <c r="L149" s="41"/>
      <c r="M149" s="4"/>
      <c r="N149" s="17"/>
      <c r="O149" s="38"/>
      <c r="P149" s="15" t="b">
        <f t="shared" si="4"/>
        <v>1</v>
      </c>
    </row>
    <row r="150" spans="2:16" ht="18.600000000000001" customHeight="1" outlineLevel="1" x14ac:dyDescent="0.35">
      <c r="B150" s="7" t="s">
        <v>199</v>
      </c>
      <c r="C150" s="16">
        <v>1</v>
      </c>
      <c r="D150" s="16"/>
      <c r="E150" s="16"/>
      <c r="F150" s="16">
        <f t="shared" si="6"/>
        <v>5</v>
      </c>
      <c r="G150" s="16"/>
      <c r="H150" s="16"/>
      <c r="I150" s="16"/>
      <c r="J150" s="20"/>
      <c r="K150" s="5"/>
      <c r="L150" s="41"/>
      <c r="M150" s="4"/>
      <c r="N150" s="17"/>
      <c r="O150" s="38"/>
      <c r="P150" s="15" t="b">
        <f t="shared" si="4"/>
        <v>1</v>
      </c>
    </row>
    <row r="151" spans="2:16" ht="18.600000000000001" customHeight="1" outlineLevel="1" x14ac:dyDescent="0.35">
      <c r="B151" s="7" t="s">
        <v>200</v>
      </c>
      <c r="C151" s="16">
        <v>1</v>
      </c>
      <c r="D151" s="16"/>
      <c r="E151" s="16"/>
      <c r="F151" s="16">
        <f t="shared" si="6"/>
        <v>5</v>
      </c>
      <c r="G151" s="16"/>
      <c r="H151" s="16"/>
      <c r="I151" s="16"/>
      <c r="J151" s="20"/>
      <c r="K151" s="5"/>
      <c r="L151" s="41"/>
      <c r="M151" s="4"/>
      <c r="N151" s="17"/>
      <c r="O151" s="38"/>
      <c r="P151" s="15" t="b">
        <f t="shared" si="4"/>
        <v>1</v>
      </c>
    </row>
    <row r="152" spans="2:16" ht="18.600000000000001" customHeight="1" outlineLevel="1" x14ac:dyDescent="0.35">
      <c r="B152" s="7" t="s">
        <v>201</v>
      </c>
      <c r="C152" s="16">
        <v>5</v>
      </c>
      <c r="D152" s="16"/>
      <c r="E152" s="16"/>
      <c r="F152" s="16">
        <f t="shared" si="6"/>
        <v>25</v>
      </c>
      <c r="G152" s="16"/>
      <c r="H152" s="16"/>
      <c r="I152" s="16"/>
      <c r="J152" s="20"/>
      <c r="K152" s="5"/>
      <c r="L152" s="41"/>
      <c r="M152" s="4"/>
      <c r="N152" s="17"/>
      <c r="O152" s="38"/>
      <c r="P152" s="15" t="b">
        <f t="shared" si="4"/>
        <v>1</v>
      </c>
    </row>
    <row r="153" spans="2:16" ht="18.600000000000001" customHeight="1" outlineLevel="1" x14ac:dyDescent="0.35">
      <c r="B153" s="7" t="s">
        <v>202</v>
      </c>
      <c r="C153" s="16">
        <v>3</v>
      </c>
      <c r="D153" s="16"/>
      <c r="E153" s="16"/>
      <c r="F153" s="16">
        <f t="shared" si="6"/>
        <v>15</v>
      </c>
      <c r="G153" s="16"/>
      <c r="H153" s="16"/>
      <c r="I153" s="16"/>
      <c r="J153" s="20"/>
      <c r="K153" s="5"/>
      <c r="L153" s="41"/>
      <c r="M153" s="4"/>
      <c r="N153" s="17"/>
      <c r="O153" s="38"/>
      <c r="P153" s="15" t="b">
        <f t="shared" si="4"/>
        <v>1</v>
      </c>
    </row>
    <row r="154" spans="2:16" ht="18.600000000000001" customHeight="1" outlineLevel="1" x14ac:dyDescent="0.35">
      <c r="B154" s="7" t="s">
        <v>203</v>
      </c>
      <c r="C154" s="16">
        <v>5</v>
      </c>
      <c r="D154" s="16"/>
      <c r="E154" s="16"/>
      <c r="F154" s="16">
        <f t="shared" si="6"/>
        <v>25</v>
      </c>
      <c r="G154" s="16"/>
      <c r="H154" s="16"/>
      <c r="I154" s="16"/>
      <c r="J154" s="20"/>
      <c r="K154" s="5"/>
      <c r="L154" s="41"/>
      <c r="M154" s="4"/>
      <c r="N154" s="17"/>
      <c r="O154" s="38"/>
      <c r="P154" s="15" t="b">
        <f t="shared" si="4"/>
        <v>1</v>
      </c>
    </row>
    <row r="155" spans="2:16" ht="18.600000000000001" customHeight="1" outlineLevel="1" x14ac:dyDescent="0.35">
      <c r="B155" s="7" t="s">
        <v>204</v>
      </c>
      <c r="C155" s="16">
        <v>3</v>
      </c>
      <c r="D155" s="16"/>
      <c r="E155" s="16"/>
      <c r="F155" s="16">
        <f t="shared" si="6"/>
        <v>15</v>
      </c>
      <c r="G155" s="16"/>
      <c r="H155" s="16"/>
      <c r="I155" s="16"/>
      <c r="J155" s="20"/>
      <c r="K155" s="5"/>
      <c r="L155" s="41"/>
      <c r="M155" s="4"/>
      <c r="N155" s="17"/>
      <c r="O155" s="38"/>
      <c r="P155" s="15" t="b">
        <f t="shared" si="4"/>
        <v>1</v>
      </c>
    </row>
    <row r="156" spans="2:16" ht="18.600000000000001" customHeight="1" outlineLevel="1" x14ac:dyDescent="0.35">
      <c r="B156" s="3" t="s">
        <v>205</v>
      </c>
      <c r="C156" s="16">
        <v>3</v>
      </c>
      <c r="D156" s="16"/>
      <c r="E156" s="16"/>
      <c r="F156" s="16">
        <f t="shared" si="6"/>
        <v>15</v>
      </c>
      <c r="G156" s="16"/>
      <c r="H156" s="16"/>
      <c r="I156" s="16"/>
      <c r="J156" s="20"/>
      <c r="K156" s="5"/>
      <c r="L156" s="41"/>
      <c r="M156" s="4"/>
      <c r="N156" s="17"/>
      <c r="O156" s="38"/>
      <c r="P156" s="15" t="b">
        <f t="shared" si="4"/>
        <v>1</v>
      </c>
    </row>
    <row r="157" spans="2:16" ht="18.600000000000001" customHeight="1" outlineLevel="1" x14ac:dyDescent="0.35">
      <c r="B157" s="3" t="s">
        <v>206</v>
      </c>
      <c r="C157" s="16">
        <v>4</v>
      </c>
      <c r="D157" s="16"/>
      <c r="E157" s="16"/>
      <c r="F157" s="16">
        <f t="shared" si="6"/>
        <v>20</v>
      </c>
      <c r="G157" s="16"/>
      <c r="H157" s="16"/>
      <c r="I157" s="16"/>
      <c r="J157" s="20"/>
      <c r="K157" s="5"/>
      <c r="L157" s="41"/>
      <c r="M157" s="4"/>
      <c r="N157" s="17"/>
      <c r="O157" s="38"/>
      <c r="P157" s="15" t="b">
        <f t="shared" si="4"/>
        <v>1</v>
      </c>
    </row>
    <row r="158" spans="2:16" ht="18.600000000000001" customHeight="1" outlineLevel="1" x14ac:dyDescent="0.35">
      <c r="B158" s="3" t="s">
        <v>207</v>
      </c>
      <c r="C158" s="16">
        <v>4</v>
      </c>
      <c r="D158" s="16"/>
      <c r="E158" s="16"/>
      <c r="F158" s="16">
        <f t="shared" si="6"/>
        <v>20</v>
      </c>
      <c r="G158" s="16"/>
      <c r="H158" s="16"/>
      <c r="I158" s="16"/>
      <c r="J158" s="20"/>
      <c r="K158" s="5"/>
      <c r="L158" s="41"/>
      <c r="M158" s="4"/>
      <c r="N158" s="17"/>
      <c r="O158" s="38"/>
      <c r="P158" s="15" t="b">
        <f t="shared" si="4"/>
        <v>1</v>
      </c>
    </row>
    <row r="159" spans="2:16" x14ac:dyDescent="0.35">
      <c r="B159" s="1" t="s">
        <v>24</v>
      </c>
      <c r="C159" s="14">
        <f>F159/($F$4+$F$15+$F$37+$F$43+$F$50+$F$78+$F$83+$F$133+$F$137+$F$159)</f>
        <v>6.772009029345373E-2</v>
      </c>
      <c r="D159" s="13">
        <f>G159/$F$159*5</f>
        <v>0</v>
      </c>
      <c r="E159" s="13">
        <f>H159/$F$159*5</f>
        <v>0</v>
      </c>
      <c r="F159" s="35">
        <f>SUM(F160:F166)</f>
        <v>150</v>
      </c>
      <c r="G159" s="35">
        <f>SUM(G160:G166)</f>
        <v>0</v>
      </c>
      <c r="H159" s="35">
        <f>SUM(H160:H166)</f>
        <v>0</v>
      </c>
      <c r="I159" s="35"/>
      <c r="J159" s="35"/>
      <c r="K159" s="2"/>
      <c r="L159" s="41"/>
      <c r="M159" s="18"/>
      <c r="N159" s="17"/>
      <c r="O159" s="39"/>
      <c r="P159" s="15" t="b">
        <f t="shared" si="4"/>
        <v>1</v>
      </c>
    </row>
    <row r="160" spans="2:16" ht="18.600000000000001" customHeight="1" outlineLevel="1" x14ac:dyDescent="0.35">
      <c r="B160" s="3" t="s">
        <v>208</v>
      </c>
      <c r="C160" s="20">
        <v>5</v>
      </c>
      <c r="D160" s="20"/>
      <c r="E160" s="20"/>
      <c r="F160" s="16">
        <f t="shared" ref="F160:F166" si="7">5*C160</f>
        <v>25</v>
      </c>
      <c r="G160" s="16"/>
      <c r="H160" s="16"/>
      <c r="I160" s="20"/>
      <c r="J160" s="20"/>
      <c r="K160" s="5"/>
      <c r="L160" s="41"/>
      <c r="M160" s="4"/>
      <c r="N160" s="17"/>
      <c r="O160" s="38"/>
      <c r="P160" s="15" t="b">
        <f t="shared" si="4"/>
        <v>1</v>
      </c>
    </row>
    <row r="161" spans="2:16" ht="37.200000000000003" customHeight="1" outlineLevel="1" x14ac:dyDescent="0.35">
      <c r="B161" s="3" t="s">
        <v>209</v>
      </c>
      <c r="C161" s="22">
        <v>4</v>
      </c>
      <c r="D161" s="22"/>
      <c r="E161" s="22"/>
      <c r="F161" s="16">
        <f t="shared" si="7"/>
        <v>20</v>
      </c>
      <c r="G161" s="16"/>
      <c r="H161" s="16"/>
      <c r="I161" s="22"/>
      <c r="J161" s="20"/>
      <c r="K161" s="4"/>
      <c r="L161" s="41"/>
      <c r="M161" s="4"/>
      <c r="N161" s="17"/>
      <c r="O161" s="38"/>
      <c r="P161" s="15" t="b">
        <f t="shared" si="4"/>
        <v>1</v>
      </c>
    </row>
    <row r="162" spans="2:16" ht="37.200000000000003" customHeight="1" outlineLevel="1" x14ac:dyDescent="0.35">
      <c r="B162" s="3" t="s">
        <v>210</v>
      </c>
      <c r="C162" s="20">
        <v>4</v>
      </c>
      <c r="D162" s="20"/>
      <c r="E162" s="20"/>
      <c r="F162" s="16">
        <f t="shared" si="7"/>
        <v>20</v>
      </c>
      <c r="G162" s="16"/>
      <c r="H162" s="16"/>
      <c r="I162" s="20"/>
      <c r="J162" s="20"/>
      <c r="K162" s="5"/>
      <c r="L162" s="41"/>
      <c r="M162" s="4"/>
      <c r="N162" s="17"/>
      <c r="O162" s="38"/>
      <c r="P162" s="15" t="b">
        <f t="shared" si="4"/>
        <v>1</v>
      </c>
    </row>
    <row r="163" spans="2:16" ht="18.600000000000001" customHeight="1" outlineLevel="1" x14ac:dyDescent="0.35">
      <c r="B163" s="3" t="s">
        <v>211</v>
      </c>
      <c r="C163" s="20">
        <v>4</v>
      </c>
      <c r="D163" s="20"/>
      <c r="E163" s="20"/>
      <c r="F163" s="16">
        <f t="shared" si="7"/>
        <v>20</v>
      </c>
      <c r="G163" s="16"/>
      <c r="H163" s="16"/>
      <c r="I163" s="20"/>
      <c r="J163" s="20"/>
      <c r="K163" s="5"/>
      <c r="L163" s="41"/>
      <c r="M163" s="4"/>
      <c r="N163" s="17"/>
      <c r="O163" s="38"/>
      <c r="P163" s="15" t="b">
        <f t="shared" si="4"/>
        <v>1</v>
      </c>
    </row>
    <row r="164" spans="2:16" ht="55.5" customHeight="1" outlineLevel="1" x14ac:dyDescent="0.35">
      <c r="B164" s="3" t="s">
        <v>212</v>
      </c>
      <c r="C164" s="20">
        <v>5</v>
      </c>
      <c r="D164" s="20"/>
      <c r="E164" s="20"/>
      <c r="F164" s="16">
        <f t="shared" si="7"/>
        <v>25</v>
      </c>
      <c r="G164" s="16"/>
      <c r="H164" s="16"/>
      <c r="I164" s="20"/>
      <c r="J164" s="20"/>
      <c r="K164" s="5"/>
      <c r="L164" s="42"/>
      <c r="M164" s="4"/>
      <c r="N164" s="17"/>
      <c r="O164" s="38"/>
      <c r="P164" s="15" t="b">
        <f t="shared" si="4"/>
        <v>1</v>
      </c>
    </row>
    <row r="165" spans="2:16" ht="37.200000000000003" customHeight="1" outlineLevel="1" x14ac:dyDescent="0.35">
      <c r="B165" s="3" t="s">
        <v>213</v>
      </c>
      <c r="C165" s="20">
        <v>3</v>
      </c>
      <c r="D165" s="20"/>
      <c r="E165" s="20"/>
      <c r="F165" s="16">
        <f t="shared" si="7"/>
        <v>15</v>
      </c>
      <c r="G165" s="16"/>
      <c r="H165" s="16"/>
      <c r="I165" s="20"/>
      <c r="J165" s="20"/>
      <c r="K165" s="5"/>
      <c r="L165" s="42"/>
      <c r="M165" s="4"/>
      <c r="N165" s="17"/>
      <c r="O165" s="38"/>
      <c r="P165" s="15" t="b">
        <f t="shared" si="4"/>
        <v>1</v>
      </c>
    </row>
    <row r="166" spans="2:16" ht="37.5" customHeight="1" outlineLevel="1" thickBot="1" x14ac:dyDescent="0.4">
      <c r="B166" s="23" t="s">
        <v>214</v>
      </c>
      <c r="C166" s="25">
        <v>5</v>
      </c>
      <c r="D166" s="25"/>
      <c r="E166" s="25"/>
      <c r="F166" s="26">
        <f t="shared" si="7"/>
        <v>25</v>
      </c>
      <c r="G166" s="26"/>
      <c r="H166" s="16"/>
      <c r="I166" s="25"/>
      <c r="J166" s="20"/>
      <c r="K166" s="24"/>
      <c r="L166" s="42"/>
      <c r="M166" s="27"/>
      <c r="N166" s="17"/>
      <c r="O166" s="40"/>
      <c r="P166" s="15" t="b">
        <f t="shared" si="4"/>
        <v>1</v>
      </c>
    </row>
    <row r="167" spans="2:16" x14ac:dyDescent="0.35">
      <c r="K167" s="28"/>
    </row>
    <row r="168" spans="2:16" ht="18.600000000000001" thickBot="1" x14ac:dyDescent="0.4">
      <c r="K168" s="24"/>
    </row>
    <row r="178" spans="11:11" x14ac:dyDescent="0.35">
      <c r="K178" s="31" t="s">
        <v>215</v>
      </c>
    </row>
  </sheetData>
  <autoFilter ref="B3:P166"/>
  <dataConsolidate/>
  <dataValidations disablePrompts="1" count="1">
    <dataValidation type="list" allowBlank="1" showInputMessage="1" showErrorMessage="1" sqref="M6">
      <formula1>#REF!</formula1>
    </dataValidation>
  </dataValidations>
  <pageMargins left="0.7" right="0.7" top="0.75" bottom="0.75" header="0.3" footer="0.3"/>
  <pageSetup orientation="portrait" r:id="rId1"/>
  <headerFooter>
    <oddFooter>&amp;C&amp;"Calibri"&amp;11&amp;K000000_x000D_&amp;1#&amp;"Calibri"&amp;10&amp;K0078D7NOMAC |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8"/>
  <sheetViews>
    <sheetView tabSelected="1" zoomScale="90" zoomScaleNormal="90" zoomScaleSheetLayoutView="96" zoomScalePageLayoutView="80" workbookViewId="0">
      <selection activeCell="B6" sqref="B6"/>
    </sheetView>
  </sheetViews>
  <sheetFormatPr defaultColWidth="8.88671875" defaultRowHeight="14.4" outlineLevelRow="1" x14ac:dyDescent="0.3"/>
  <cols>
    <col min="1" max="1" width="8" style="63" customWidth="1"/>
    <col min="2" max="2" width="92.6640625" style="62" customWidth="1"/>
    <col min="3" max="3" width="10.33203125" style="61" customWidth="1"/>
    <col min="4" max="5" width="15.33203125" style="61" customWidth="1"/>
    <col min="6" max="6" width="13.6640625" style="103" customWidth="1"/>
    <col min="7" max="7" width="23.33203125" style="108" bestFit="1" customWidth="1"/>
    <col min="8" max="8" width="69" style="61" customWidth="1"/>
    <col min="9" max="16384" width="8.88671875" style="62"/>
  </cols>
  <sheetData>
    <row r="1" spans="1:10" x14ac:dyDescent="0.3">
      <c r="A1" s="81"/>
      <c r="B1" s="82"/>
      <c r="C1" s="82"/>
      <c r="D1" s="82"/>
      <c r="E1" s="82"/>
      <c r="F1" s="99"/>
      <c r="G1" s="104"/>
      <c r="H1" s="82"/>
    </row>
    <row r="3" spans="1:10" x14ac:dyDescent="0.3">
      <c r="A3" s="83" t="s">
        <v>216</v>
      </c>
      <c r="B3" s="84" t="s">
        <v>217</v>
      </c>
      <c r="C3" s="84" t="s">
        <v>218</v>
      </c>
      <c r="D3" s="84" t="s">
        <v>219</v>
      </c>
      <c r="E3" s="84"/>
      <c r="F3" s="100" t="s">
        <v>448</v>
      </c>
      <c r="G3" s="100" t="s">
        <v>220</v>
      </c>
      <c r="H3" s="76" t="s">
        <v>221</v>
      </c>
      <c r="I3" s="68"/>
      <c r="J3" s="68"/>
    </row>
    <row r="4" spans="1:10" x14ac:dyDescent="0.3">
      <c r="A4" s="85">
        <v>1</v>
      </c>
      <c r="B4" s="73" t="s">
        <v>10</v>
      </c>
      <c r="C4" s="75">
        <v>0.05</v>
      </c>
      <c r="D4" s="76">
        <f>SUM(D5:D13)</f>
        <v>1090</v>
      </c>
      <c r="E4" s="76"/>
      <c r="F4" s="101"/>
      <c r="G4" s="105">
        <f>SUM(G5:G13)</f>
        <v>0.05</v>
      </c>
      <c r="H4" s="77"/>
      <c r="I4" s="68"/>
      <c r="J4" s="68"/>
    </row>
    <row r="5" spans="1:10" ht="28.8" outlineLevel="1" x14ac:dyDescent="0.3">
      <c r="A5" s="88" t="s">
        <v>222</v>
      </c>
      <c r="B5" s="64" t="s">
        <v>223</v>
      </c>
      <c r="C5" s="98">
        <f>(D5/$D$4) *$C$4</f>
        <v>9.1743119266055051E-4</v>
      </c>
      <c r="D5" s="65">
        <v>20</v>
      </c>
      <c r="F5" s="97">
        <v>1</v>
      </c>
      <c r="G5" s="106">
        <f>C5*F5</f>
        <v>9.1743119266055051E-4</v>
      </c>
      <c r="H5" s="65"/>
      <c r="I5" s="68"/>
      <c r="J5" s="68"/>
    </row>
    <row r="6" spans="1:10" outlineLevel="1" x14ac:dyDescent="0.3">
      <c r="A6" s="88" t="s">
        <v>224</v>
      </c>
      <c r="B6" s="64" t="s">
        <v>225</v>
      </c>
      <c r="C6" s="98">
        <f>(D6/$D$4) *$C$4</f>
        <v>4.5871559633027525E-4</v>
      </c>
      <c r="D6" s="65">
        <v>10</v>
      </c>
      <c r="F6" s="97">
        <v>1</v>
      </c>
      <c r="G6" s="106">
        <f>C6*F6</f>
        <v>4.5871559633027525E-4</v>
      </c>
      <c r="H6" s="65"/>
      <c r="I6" s="68"/>
      <c r="J6" s="68"/>
    </row>
    <row r="7" spans="1:10" outlineLevel="1" x14ac:dyDescent="0.3">
      <c r="A7" s="88" t="s">
        <v>226</v>
      </c>
      <c r="B7" s="64" t="s">
        <v>376</v>
      </c>
      <c r="C7" s="98">
        <f>(D7/$D$4) *$C$4</f>
        <v>4.5871559633027525E-2</v>
      </c>
      <c r="D7" s="65">
        <v>1000</v>
      </c>
      <c r="F7" s="97">
        <v>1</v>
      </c>
      <c r="G7" s="106">
        <f>C7*F7</f>
        <v>4.5871559633027525E-2</v>
      </c>
      <c r="H7" s="65"/>
      <c r="I7" s="68"/>
      <c r="J7" s="68"/>
    </row>
    <row r="8" spans="1:10" ht="28.8" outlineLevel="1" x14ac:dyDescent="0.3">
      <c r="A8" s="88" t="s">
        <v>227</v>
      </c>
      <c r="B8" s="64" t="s">
        <v>228</v>
      </c>
      <c r="C8" s="98">
        <f>(D8/$D$4) *$C$4</f>
        <v>2.2935779816513763E-4</v>
      </c>
      <c r="D8" s="65">
        <v>5</v>
      </c>
      <c r="F8" s="97">
        <v>1</v>
      </c>
      <c r="G8" s="106">
        <f t="shared" ref="G8:G13" si="0">C8*F8</f>
        <v>2.2935779816513763E-4</v>
      </c>
      <c r="H8" s="65"/>
      <c r="I8" s="68"/>
      <c r="J8" s="68"/>
    </row>
    <row r="9" spans="1:10" outlineLevel="1" x14ac:dyDescent="0.3">
      <c r="A9" s="88" t="s">
        <v>229</v>
      </c>
      <c r="B9" s="64" t="s">
        <v>230</v>
      </c>
      <c r="C9" s="98">
        <f>(D9/$D$4) *$C$4</f>
        <v>6.8807339449541288E-4</v>
      </c>
      <c r="D9" s="65">
        <v>15</v>
      </c>
      <c r="F9" s="97">
        <v>1</v>
      </c>
      <c r="G9" s="106">
        <f t="shared" si="0"/>
        <v>6.8807339449541288E-4</v>
      </c>
      <c r="H9" s="65"/>
      <c r="I9" s="68"/>
      <c r="J9" s="68"/>
    </row>
    <row r="10" spans="1:10" outlineLevel="1" x14ac:dyDescent="0.3">
      <c r="A10" s="88" t="s">
        <v>231</v>
      </c>
      <c r="B10" s="64" t="s">
        <v>232</v>
      </c>
      <c r="C10" s="98">
        <f>(D10/$D$4) *$C$4</f>
        <v>4.5871559633027525E-4</v>
      </c>
      <c r="D10" s="65">
        <v>10</v>
      </c>
      <c r="F10" s="97">
        <v>1</v>
      </c>
      <c r="G10" s="106">
        <f t="shared" si="0"/>
        <v>4.5871559633027525E-4</v>
      </c>
      <c r="H10" s="65"/>
      <c r="I10" s="68"/>
      <c r="J10" s="68"/>
    </row>
    <row r="11" spans="1:10" ht="28.8" outlineLevel="1" x14ac:dyDescent="0.3">
      <c r="A11" s="88" t="s">
        <v>233</v>
      </c>
      <c r="B11" s="64" t="s">
        <v>234</v>
      </c>
      <c r="C11" s="98">
        <f>(D11/$D$4) *$C$4</f>
        <v>4.5871559633027525E-4</v>
      </c>
      <c r="D11" s="65">
        <v>10</v>
      </c>
      <c r="F11" s="97">
        <v>1</v>
      </c>
      <c r="G11" s="106">
        <f t="shared" si="0"/>
        <v>4.5871559633027525E-4</v>
      </c>
      <c r="H11" s="65"/>
      <c r="I11" s="68"/>
      <c r="J11" s="68"/>
    </row>
    <row r="12" spans="1:10" outlineLevel="1" x14ac:dyDescent="0.3">
      <c r="A12" s="88" t="s">
        <v>235</v>
      </c>
      <c r="B12" s="64" t="s">
        <v>236</v>
      </c>
      <c r="C12" s="98">
        <f>(D12/$D$4) *$C$4</f>
        <v>4.5871559633027525E-4</v>
      </c>
      <c r="D12" s="65">
        <v>10</v>
      </c>
      <c r="F12" s="97">
        <v>1</v>
      </c>
      <c r="G12" s="106">
        <f t="shared" si="0"/>
        <v>4.5871559633027525E-4</v>
      </c>
      <c r="H12" s="65"/>
      <c r="I12" s="68"/>
      <c r="J12" s="68"/>
    </row>
    <row r="13" spans="1:10" outlineLevel="1" x14ac:dyDescent="0.3">
      <c r="A13" s="88" t="s">
        <v>237</v>
      </c>
      <c r="B13" s="64" t="s">
        <v>238</v>
      </c>
      <c r="C13" s="98">
        <f>(D13/$D$4) *$C$4</f>
        <v>4.5871559633027525E-4</v>
      </c>
      <c r="D13" s="65">
        <v>10</v>
      </c>
      <c r="F13" s="97">
        <v>1</v>
      </c>
      <c r="G13" s="106">
        <f t="shared" si="0"/>
        <v>4.5871559633027525E-4</v>
      </c>
      <c r="H13" s="66"/>
      <c r="I13" s="68"/>
      <c r="J13" s="68"/>
    </row>
    <row r="14" spans="1:10" x14ac:dyDescent="0.3">
      <c r="A14" s="85" t="s">
        <v>239</v>
      </c>
      <c r="B14" s="73" t="s">
        <v>418</v>
      </c>
      <c r="C14" s="75">
        <v>0.2</v>
      </c>
      <c r="D14" s="76">
        <f>SUM(D15:D33)</f>
        <v>190</v>
      </c>
      <c r="E14" s="76"/>
      <c r="F14" s="101"/>
      <c r="G14" s="105">
        <f>5*(F14/D14)</f>
        <v>0</v>
      </c>
      <c r="H14" s="69"/>
      <c r="I14" s="68"/>
      <c r="J14" s="68"/>
    </row>
    <row r="15" spans="1:10" outlineLevel="1" x14ac:dyDescent="0.3">
      <c r="A15" s="88" t="s">
        <v>240</v>
      </c>
      <c r="B15" s="64" t="s">
        <v>62</v>
      </c>
      <c r="C15" s="98">
        <f>(D15/$D$14) *$C$14</f>
        <v>1.0526315789473684E-2</v>
      </c>
      <c r="D15" s="65">
        <v>10</v>
      </c>
      <c r="F15" s="97"/>
      <c r="G15" s="106"/>
      <c r="H15" s="66"/>
      <c r="I15" s="68"/>
      <c r="J15" s="68"/>
    </row>
    <row r="16" spans="1:10" ht="28.2" customHeight="1" outlineLevel="1" x14ac:dyDescent="0.3">
      <c r="A16" s="88" t="s">
        <v>241</v>
      </c>
      <c r="B16" s="64" t="s">
        <v>63</v>
      </c>
      <c r="C16" s="98">
        <f>(D16/$D$14) *$C$14</f>
        <v>1.0526315789473684E-2</v>
      </c>
      <c r="D16" s="65">
        <v>10</v>
      </c>
      <c r="F16" s="97"/>
      <c r="G16" s="106"/>
      <c r="H16" s="66"/>
      <c r="I16" s="68"/>
      <c r="J16" s="68"/>
    </row>
    <row r="17" spans="1:10" outlineLevel="1" x14ac:dyDescent="0.3">
      <c r="A17" s="88" t="s">
        <v>242</v>
      </c>
      <c r="B17" s="64" t="s">
        <v>243</v>
      </c>
      <c r="C17" s="98">
        <f>(D17/$D$14) *$C$14</f>
        <v>1.0526315789473684E-2</v>
      </c>
      <c r="D17" s="65">
        <v>10</v>
      </c>
      <c r="F17" s="97"/>
      <c r="G17" s="106"/>
      <c r="H17" s="66"/>
      <c r="I17" s="68"/>
      <c r="J17" s="68"/>
    </row>
    <row r="18" spans="1:10" ht="28.95" customHeight="1" outlineLevel="1" x14ac:dyDescent="0.3">
      <c r="A18" s="88" t="s">
        <v>244</v>
      </c>
      <c r="B18" s="64" t="s">
        <v>245</v>
      </c>
      <c r="C18" s="98">
        <f>(D18/$D$14) *$C$14</f>
        <v>1.0526315789473684E-2</v>
      </c>
      <c r="D18" s="65">
        <v>10</v>
      </c>
      <c r="F18" s="97"/>
      <c r="G18" s="106"/>
      <c r="H18" s="66"/>
      <c r="I18" s="68"/>
      <c r="J18" s="68"/>
    </row>
    <row r="19" spans="1:10" outlineLevel="1" x14ac:dyDescent="0.3">
      <c r="A19" s="88" t="s">
        <v>246</v>
      </c>
      <c r="B19" s="64" t="s">
        <v>65</v>
      </c>
      <c r="C19" s="98">
        <f>(D19/$D$14) *$C$14</f>
        <v>1.0526315789473684E-2</v>
      </c>
      <c r="D19" s="65">
        <v>10</v>
      </c>
      <c r="F19" s="97"/>
      <c r="G19" s="106"/>
      <c r="H19" s="66"/>
      <c r="I19" s="68"/>
      <c r="J19" s="68"/>
    </row>
    <row r="20" spans="1:10" ht="52.2" customHeight="1" outlineLevel="1" x14ac:dyDescent="0.3">
      <c r="A20" s="88" t="s">
        <v>247</v>
      </c>
      <c r="B20" s="64" t="s">
        <v>248</v>
      </c>
      <c r="C20" s="98">
        <f>(D20/$D$14) *$C$14</f>
        <v>1.0526315789473684E-2</v>
      </c>
      <c r="D20" s="65">
        <v>10</v>
      </c>
      <c r="F20" s="97"/>
      <c r="G20" s="106"/>
      <c r="H20" s="86"/>
      <c r="I20" s="68"/>
      <c r="J20" s="68"/>
    </row>
    <row r="21" spans="1:10" ht="57.6" outlineLevel="1" x14ac:dyDescent="0.3">
      <c r="A21" s="88" t="s">
        <v>249</v>
      </c>
      <c r="B21" s="64" t="s">
        <v>422</v>
      </c>
      <c r="C21" s="98">
        <f>(D21/$D$14) *$C$14</f>
        <v>1.0526315789473684E-2</v>
      </c>
      <c r="D21" s="65">
        <v>10</v>
      </c>
      <c r="F21" s="97"/>
      <c r="G21" s="106"/>
      <c r="H21" s="86"/>
      <c r="I21" s="68"/>
      <c r="J21" s="68"/>
    </row>
    <row r="22" spans="1:10" ht="15" outlineLevel="1" thickBot="1" x14ac:dyDescent="0.35">
      <c r="A22" s="88" t="s">
        <v>250</v>
      </c>
      <c r="B22" s="64" t="s">
        <v>251</v>
      </c>
      <c r="C22" s="98">
        <f>(D22/$D$14) *$C$14</f>
        <v>1.0526315789473684E-2</v>
      </c>
      <c r="D22" s="65">
        <v>10</v>
      </c>
      <c r="F22" s="97"/>
      <c r="G22" s="106"/>
      <c r="H22" s="87"/>
      <c r="I22" s="68"/>
      <c r="J22" s="68"/>
    </row>
    <row r="23" spans="1:10" ht="28.8" outlineLevel="1" x14ac:dyDescent="0.3">
      <c r="A23" s="88" t="s">
        <v>252</v>
      </c>
      <c r="B23" s="64" t="s">
        <v>253</v>
      </c>
      <c r="C23" s="98">
        <f>(D23/$D$14) *$C$14</f>
        <v>1.0526315789473684E-2</v>
      </c>
      <c r="D23" s="65">
        <v>10</v>
      </c>
      <c r="F23" s="97"/>
      <c r="G23" s="106"/>
      <c r="H23" s="66"/>
      <c r="I23" s="68"/>
      <c r="J23" s="68"/>
    </row>
    <row r="24" spans="1:10" outlineLevel="1" x14ac:dyDescent="0.3">
      <c r="A24" s="88" t="s">
        <v>254</v>
      </c>
      <c r="B24" s="64" t="s">
        <v>70</v>
      </c>
      <c r="C24" s="98">
        <f>(D24/$D$14) *$C$14</f>
        <v>1.0526315789473684E-2</v>
      </c>
      <c r="D24" s="65">
        <v>10</v>
      </c>
      <c r="F24" s="97"/>
      <c r="G24" s="106"/>
      <c r="H24" s="67"/>
      <c r="I24" s="68"/>
      <c r="J24" s="68"/>
    </row>
    <row r="25" spans="1:10" outlineLevel="1" x14ac:dyDescent="0.3">
      <c r="A25" s="88" t="s">
        <v>255</v>
      </c>
      <c r="B25" s="64" t="s">
        <v>256</v>
      </c>
      <c r="C25" s="98">
        <f>(D25/$D$14) *$C$14</f>
        <v>1.0526315789473684E-2</v>
      </c>
      <c r="D25" s="65">
        <v>10</v>
      </c>
      <c r="F25" s="97"/>
      <c r="G25" s="106"/>
      <c r="H25" s="66"/>
      <c r="I25" s="68"/>
      <c r="J25" s="68"/>
    </row>
    <row r="26" spans="1:10" outlineLevel="1" x14ac:dyDescent="0.3">
      <c r="A26" s="88" t="s">
        <v>257</v>
      </c>
      <c r="B26" s="64" t="s">
        <v>77</v>
      </c>
      <c r="C26" s="98">
        <f>(D26/$D$14) *$C$14</f>
        <v>1.0526315789473684E-2</v>
      </c>
      <c r="D26" s="65">
        <v>10</v>
      </c>
      <c r="F26" s="97"/>
      <c r="G26" s="106"/>
      <c r="H26" s="66"/>
      <c r="I26" s="68"/>
      <c r="J26" s="68"/>
    </row>
    <row r="27" spans="1:10" ht="28.2" customHeight="1" outlineLevel="1" x14ac:dyDescent="0.3">
      <c r="A27" s="88" t="s">
        <v>258</v>
      </c>
      <c r="B27" s="64" t="s">
        <v>423</v>
      </c>
      <c r="C27" s="98">
        <f>(D27/$D$14) *$C$14</f>
        <v>1.0526315789473684E-2</v>
      </c>
      <c r="D27" s="65">
        <v>10</v>
      </c>
      <c r="F27" s="97"/>
      <c r="G27" s="106"/>
      <c r="H27" s="66"/>
      <c r="I27" s="68"/>
      <c r="J27" s="68"/>
    </row>
    <row r="28" spans="1:10" outlineLevel="1" x14ac:dyDescent="0.3">
      <c r="A28" s="88" t="s">
        <v>259</v>
      </c>
      <c r="B28" s="64" t="s">
        <v>82</v>
      </c>
      <c r="C28" s="98">
        <f>(D28/$D$14) *$C$14</f>
        <v>1.0526315789473684E-2</v>
      </c>
      <c r="D28" s="65">
        <v>10</v>
      </c>
      <c r="F28" s="97"/>
      <c r="G28" s="106"/>
      <c r="H28" s="67"/>
      <c r="I28" s="68"/>
      <c r="J28" s="68"/>
    </row>
    <row r="29" spans="1:10" outlineLevel="1" x14ac:dyDescent="0.3">
      <c r="A29" s="88" t="s">
        <v>260</v>
      </c>
      <c r="B29" s="64" t="s">
        <v>81</v>
      </c>
      <c r="C29" s="98">
        <f>(D29/$D$14) *$C$14</f>
        <v>1.0526315789473684E-2</v>
      </c>
      <c r="D29" s="65">
        <v>10</v>
      </c>
      <c r="F29" s="97"/>
      <c r="G29" s="106"/>
      <c r="H29" s="70"/>
      <c r="I29" s="68"/>
      <c r="J29" s="68"/>
    </row>
    <row r="30" spans="1:10" outlineLevel="1" x14ac:dyDescent="0.3">
      <c r="A30" s="88" t="s">
        <v>261</v>
      </c>
      <c r="B30" s="64" t="s">
        <v>441</v>
      </c>
      <c r="C30" s="98">
        <f>(D30/$D$14) *$C$14</f>
        <v>1.0526315789473684E-2</v>
      </c>
      <c r="D30" s="65">
        <v>10</v>
      </c>
      <c r="F30" s="97"/>
      <c r="G30" s="106"/>
      <c r="H30" s="64"/>
      <c r="I30" s="68"/>
      <c r="J30" s="68"/>
    </row>
    <row r="31" spans="1:10" outlineLevel="1" x14ac:dyDescent="0.3">
      <c r="A31" s="88" t="s">
        <v>262</v>
      </c>
      <c r="B31" s="64" t="s">
        <v>421</v>
      </c>
      <c r="C31" s="98">
        <f>(D31/$D$14) *$C$14</f>
        <v>1.0526315789473684E-2</v>
      </c>
      <c r="D31" s="65">
        <v>10</v>
      </c>
      <c r="F31" s="97"/>
      <c r="G31" s="106"/>
      <c r="H31" s="66"/>
      <c r="I31" s="68"/>
      <c r="J31" s="68"/>
    </row>
    <row r="32" spans="1:10" outlineLevel="1" x14ac:dyDescent="0.3">
      <c r="A32" s="88" t="s">
        <v>263</v>
      </c>
      <c r="B32" s="64" t="s">
        <v>264</v>
      </c>
      <c r="C32" s="98">
        <f>(D32/$D$14) *$C$14</f>
        <v>1.0526315789473684E-2</v>
      </c>
      <c r="D32" s="65">
        <v>10</v>
      </c>
      <c r="F32" s="97"/>
      <c r="G32" s="106"/>
      <c r="H32" s="66"/>
      <c r="I32" s="68"/>
      <c r="J32" s="68"/>
    </row>
    <row r="33" spans="1:10" outlineLevel="1" x14ac:dyDescent="0.3">
      <c r="A33" s="88" t="s">
        <v>265</v>
      </c>
      <c r="B33" s="64" t="s">
        <v>266</v>
      </c>
      <c r="C33" s="98">
        <f>(D33/$D$14) *$C$14</f>
        <v>1.0526315789473684E-2</v>
      </c>
      <c r="D33" s="65">
        <v>10</v>
      </c>
      <c r="F33" s="97"/>
      <c r="G33" s="106"/>
      <c r="H33" s="66"/>
      <c r="I33" s="68"/>
      <c r="J33" s="68"/>
    </row>
    <row r="34" spans="1:10" s="61" customFormat="1" x14ac:dyDescent="0.3">
      <c r="A34" s="85" t="s">
        <v>267</v>
      </c>
      <c r="B34" s="73" t="s">
        <v>14</v>
      </c>
      <c r="C34" s="75">
        <v>0.05</v>
      </c>
      <c r="D34" s="76">
        <f>SUM(D35:D37)</f>
        <v>30</v>
      </c>
      <c r="E34" s="76"/>
      <c r="F34" s="101"/>
      <c r="G34" s="105">
        <f>5*(F34/D34)</f>
        <v>0</v>
      </c>
      <c r="H34" s="77"/>
      <c r="I34" s="71"/>
      <c r="J34" s="71"/>
    </row>
    <row r="35" spans="1:10" s="61" customFormat="1" ht="28.8" outlineLevel="1" x14ac:dyDescent="0.3">
      <c r="A35" s="65">
        <v>3.1</v>
      </c>
      <c r="B35" s="64" t="s">
        <v>424</v>
      </c>
      <c r="C35" s="65"/>
      <c r="D35" s="65">
        <v>10</v>
      </c>
      <c r="E35" s="65"/>
      <c r="F35" s="97"/>
      <c r="G35" s="98"/>
      <c r="H35" s="72"/>
      <c r="I35" s="71"/>
      <c r="J35" s="71"/>
    </row>
    <row r="36" spans="1:10" s="61" customFormat="1" ht="30" customHeight="1" outlineLevel="1" x14ac:dyDescent="0.3">
      <c r="A36" s="65">
        <v>3.2</v>
      </c>
      <c r="B36" s="64" t="s">
        <v>268</v>
      </c>
      <c r="C36" s="65"/>
      <c r="D36" s="65">
        <v>10</v>
      </c>
      <c r="E36" s="65"/>
      <c r="F36" s="97"/>
      <c r="G36" s="98"/>
      <c r="H36" s="72"/>
      <c r="I36" s="71"/>
      <c r="J36" s="71"/>
    </row>
    <row r="37" spans="1:10" s="61" customFormat="1" ht="31.2" customHeight="1" outlineLevel="1" x14ac:dyDescent="0.3">
      <c r="A37" s="65">
        <v>3.3</v>
      </c>
      <c r="B37" s="64" t="s">
        <v>89</v>
      </c>
      <c r="C37" s="65"/>
      <c r="D37" s="65">
        <v>10</v>
      </c>
      <c r="E37" s="65"/>
      <c r="F37" s="97"/>
      <c r="G37" s="98"/>
      <c r="H37" s="66"/>
      <c r="I37" s="71"/>
      <c r="J37" s="71"/>
    </row>
    <row r="38" spans="1:10" s="61" customFormat="1" ht="25.2" customHeight="1" x14ac:dyDescent="0.3">
      <c r="A38" s="85" t="s">
        <v>269</v>
      </c>
      <c r="B38" s="73" t="s">
        <v>270</v>
      </c>
      <c r="C38" s="75">
        <v>0.05</v>
      </c>
      <c r="D38" s="76">
        <f>SUM(D39:D47)</f>
        <v>90</v>
      </c>
      <c r="E38" s="76"/>
      <c r="F38" s="101"/>
      <c r="G38" s="105">
        <f>5*(F38/D38)</f>
        <v>0</v>
      </c>
      <c r="H38" s="77"/>
      <c r="I38" s="71"/>
      <c r="J38" s="71"/>
    </row>
    <row r="39" spans="1:10" outlineLevel="1" x14ac:dyDescent="0.3">
      <c r="A39" s="88" t="s">
        <v>271</v>
      </c>
      <c r="B39" s="64" t="s">
        <v>272</v>
      </c>
      <c r="C39" s="65"/>
      <c r="D39" s="65">
        <v>10</v>
      </c>
      <c r="E39" s="65"/>
      <c r="F39" s="97"/>
      <c r="G39" s="106"/>
      <c r="H39" s="66"/>
      <c r="I39" s="68"/>
      <c r="J39" s="68"/>
    </row>
    <row r="40" spans="1:10" outlineLevel="1" x14ac:dyDescent="0.3">
      <c r="A40" s="88" t="s">
        <v>273</v>
      </c>
      <c r="B40" s="64" t="s">
        <v>425</v>
      </c>
      <c r="C40" s="65"/>
      <c r="D40" s="65">
        <v>10</v>
      </c>
      <c r="E40" s="65"/>
      <c r="F40" s="97"/>
      <c r="G40" s="106"/>
      <c r="H40" s="66"/>
      <c r="I40" s="68"/>
      <c r="J40" s="68"/>
    </row>
    <row r="41" spans="1:10" outlineLevel="1" x14ac:dyDescent="0.3">
      <c r="A41" s="88" t="s">
        <v>274</v>
      </c>
      <c r="B41" s="64" t="s">
        <v>426</v>
      </c>
      <c r="C41" s="65"/>
      <c r="D41" s="65">
        <v>10</v>
      </c>
      <c r="E41" s="65"/>
      <c r="F41" s="97"/>
      <c r="G41" s="106"/>
      <c r="H41" s="66"/>
      <c r="I41" s="68"/>
      <c r="J41" s="68"/>
    </row>
    <row r="42" spans="1:10" outlineLevel="1" x14ac:dyDescent="0.3">
      <c r="A42" s="88" t="s">
        <v>275</v>
      </c>
      <c r="B42" s="64" t="s">
        <v>276</v>
      </c>
      <c r="C42" s="65"/>
      <c r="D42" s="65">
        <v>10</v>
      </c>
      <c r="E42" s="65"/>
      <c r="F42" s="97"/>
      <c r="G42" s="106"/>
      <c r="H42" s="66"/>
      <c r="I42" s="68"/>
      <c r="J42" s="68"/>
    </row>
    <row r="43" spans="1:10" ht="28.8" outlineLevel="1" x14ac:dyDescent="0.3">
      <c r="A43" s="88" t="s">
        <v>277</v>
      </c>
      <c r="B43" s="64" t="s">
        <v>427</v>
      </c>
      <c r="C43" s="65"/>
      <c r="D43" s="65">
        <v>10</v>
      </c>
      <c r="E43" s="65"/>
      <c r="F43" s="97"/>
      <c r="G43" s="106"/>
      <c r="H43" s="66"/>
      <c r="I43" s="68"/>
      <c r="J43" s="68"/>
    </row>
    <row r="44" spans="1:10" ht="28.8" outlineLevel="1" x14ac:dyDescent="0.3">
      <c r="A44" s="88" t="s">
        <v>278</v>
      </c>
      <c r="B44" s="64" t="s">
        <v>279</v>
      </c>
      <c r="C44" s="65"/>
      <c r="D44" s="65">
        <v>10</v>
      </c>
      <c r="E44" s="65"/>
      <c r="F44" s="97"/>
      <c r="G44" s="106"/>
      <c r="H44" s="66"/>
      <c r="I44" s="68"/>
      <c r="J44" s="68"/>
    </row>
    <row r="45" spans="1:10" outlineLevel="1" x14ac:dyDescent="0.3">
      <c r="A45" s="88" t="s">
        <v>280</v>
      </c>
      <c r="B45" s="64" t="s">
        <v>281</v>
      </c>
      <c r="C45" s="65"/>
      <c r="D45" s="65">
        <v>10</v>
      </c>
      <c r="E45" s="65"/>
      <c r="F45" s="97"/>
      <c r="G45" s="106"/>
      <c r="H45" s="66"/>
      <c r="I45" s="68"/>
      <c r="J45" s="68"/>
    </row>
    <row r="46" spans="1:10" outlineLevel="1" x14ac:dyDescent="0.3">
      <c r="A46" s="88" t="s">
        <v>282</v>
      </c>
      <c r="B46" s="64" t="s">
        <v>428</v>
      </c>
      <c r="C46" s="65"/>
      <c r="D46" s="65">
        <v>10</v>
      </c>
      <c r="E46" s="65"/>
      <c r="F46" s="97"/>
      <c r="G46" s="106"/>
      <c r="H46" s="66"/>
      <c r="I46" s="68"/>
      <c r="J46" s="68"/>
    </row>
    <row r="47" spans="1:10" outlineLevel="1" x14ac:dyDescent="0.3">
      <c r="A47" s="88" t="s">
        <v>283</v>
      </c>
      <c r="B47" s="64" t="s">
        <v>429</v>
      </c>
      <c r="C47" s="65"/>
      <c r="D47" s="65">
        <v>10</v>
      </c>
      <c r="E47" s="65"/>
      <c r="F47" s="97"/>
      <c r="G47" s="106"/>
      <c r="H47" s="66"/>
      <c r="I47" s="68"/>
      <c r="J47" s="68"/>
    </row>
    <row r="48" spans="1:10" s="61" customFormat="1" x14ac:dyDescent="0.3">
      <c r="A48" s="85" t="s">
        <v>284</v>
      </c>
      <c r="B48" s="73" t="s">
        <v>16</v>
      </c>
      <c r="C48" s="75">
        <v>0.1</v>
      </c>
      <c r="D48" s="76">
        <f>SUM(D49:D59)</f>
        <v>80</v>
      </c>
      <c r="E48" s="76"/>
      <c r="F48" s="101"/>
      <c r="G48" s="105">
        <f>5*(F48/D48)</f>
        <v>0</v>
      </c>
      <c r="H48" s="77"/>
      <c r="I48" s="71"/>
      <c r="J48" s="71"/>
    </row>
    <row r="49" spans="1:10" ht="28.8" outlineLevel="1" x14ac:dyDescent="0.3">
      <c r="A49" s="88" t="s">
        <v>285</v>
      </c>
      <c r="B49" s="64" t="s">
        <v>286</v>
      </c>
      <c r="C49" s="65"/>
      <c r="D49" s="65">
        <v>10</v>
      </c>
      <c r="E49" s="65"/>
      <c r="F49" s="97"/>
      <c r="G49" s="106"/>
      <c r="H49" s="66"/>
      <c r="I49" s="68"/>
      <c r="J49" s="68"/>
    </row>
    <row r="50" spans="1:10" ht="28.8" outlineLevel="1" x14ac:dyDescent="0.3">
      <c r="A50" s="88" t="s">
        <v>287</v>
      </c>
      <c r="B50" s="64" t="s">
        <v>288</v>
      </c>
      <c r="C50" s="65"/>
      <c r="D50" s="65">
        <v>10</v>
      </c>
      <c r="E50" s="65"/>
      <c r="F50" s="97"/>
      <c r="G50" s="106"/>
      <c r="H50" s="66"/>
      <c r="I50" s="68"/>
      <c r="J50" s="68"/>
    </row>
    <row r="51" spans="1:10" outlineLevel="1" x14ac:dyDescent="0.3">
      <c r="A51" s="88" t="s">
        <v>289</v>
      </c>
      <c r="B51" s="64" t="s">
        <v>101</v>
      </c>
      <c r="C51" s="65"/>
      <c r="D51" s="65">
        <v>10</v>
      </c>
      <c r="E51" s="65"/>
      <c r="F51" s="97"/>
      <c r="G51" s="106"/>
      <c r="H51" s="66"/>
      <c r="I51" s="68"/>
      <c r="J51" s="68"/>
    </row>
    <row r="52" spans="1:10" outlineLevel="1" x14ac:dyDescent="0.3">
      <c r="A52" s="88" t="s">
        <v>290</v>
      </c>
      <c r="B52" s="64" t="s">
        <v>416</v>
      </c>
      <c r="C52" s="65"/>
      <c r="D52" s="65">
        <v>10</v>
      </c>
      <c r="E52" s="65"/>
      <c r="F52" s="97"/>
      <c r="G52" s="106"/>
      <c r="H52" s="66"/>
      <c r="I52" s="68"/>
      <c r="J52" s="68"/>
    </row>
    <row r="53" spans="1:10" outlineLevel="1" x14ac:dyDescent="0.3">
      <c r="A53" s="88" t="s">
        <v>291</v>
      </c>
      <c r="B53" s="64" t="s">
        <v>292</v>
      </c>
      <c r="C53" s="65"/>
      <c r="D53" s="65">
        <v>10</v>
      </c>
      <c r="E53" s="65"/>
      <c r="F53" s="97"/>
      <c r="G53" s="106"/>
      <c r="H53" s="72"/>
      <c r="I53" s="68"/>
      <c r="J53" s="68"/>
    </row>
    <row r="54" spans="1:10" outlineLevel="1" x14ac:dyDescent="0.3">
      <c r="A54" s="89" t="s">
        <v>293</v>
      </c>
      <c r="B54" s="64" t="s">
        <v>388</v>
      </c>
      <c r="C54" s="65"/>
      <c r="D54" s="65">
        <v>10</v>
      </c>
      <c r="E54" s="65"/>
      <c r="F54" s="97"/>
      <c r="G54" s="106"/>
      <c r="H54" s="66"/>
      <c r="I54" s="68"/>
      <c r="J54" s="68"/>
    </row>
    <row r="55" spans="1:10" outlineLevel="1" x14ac:dyDescent="0.3">
      <c r="A55" s="88" t="s">
        <v>294</v>
      </c>
      <c r="B55" s="64" t="s">
        <v>295</v>
      </c>
      <c r="C55" s="65"/>
      <c r="D55" s="65">
        <v>10</v>
      </c>
      <c r="E55" s="65"/>
      <c r="F55" s="97"/>
      <c r="G55" s="106"/>
      <c r="H55" s="72"/>
      <c r="I55" s="68"/>
      <c r="J55" s="68"/>
    </row>
    <row r="56" spans="1:10" outlineLevel="1" x14ac:dyDescent="0.3">
      <c r="A56" s="89" t="s">
        <v>296</v>
      </c>
      <c r="B56" s="74" t="s">
        <v>410</v>
      </c>
      <c r="C56" s="76"/>
      <c r="D56" s="65"/>
      <c r="E56" s="65"/>
      <c r="F56" s="101"/>
      <c r="G56" s="106"/>
      <c r="H56" s="66" t="s">
        <v>389</v>
      </c>
      <c r="I56" s="68"/>
      <c r="J56" s="68"/>
    </row>
    <row r="57" spans="1:10" outlineLevel="1" x14ac:dyDescent="0.3">
      <c r="A57" s="89" t="s">
        <v>298</v>
      </c>
      <c r="B57" s="74" t="s">
        <v>297</v>
      </c>
      <c r="C57" s="76"/>
      <c r="D57" s="65">
        <v>10</v>
      </c>
      <c r="E57" s="65"/>
      <c r="F57" s="101"/>
      <c r="G57" s="106"/>
      <c r="H57" s="66"/>
      <c r="I57" s="68"/>
      <c r="J57" s="68"/>
    </row>
    <row r="58" spans="1:10" outlineLevel="1" x14ac:dyDescent="0.3">
      <c r="A58" s="89" t="s">
        <v>411</v>
      </c>
      <c r="B58" s="64" t="s">
        <v>299</v>
      </c>
      <c r="C58" s="65"/>
      <c r="D58" s="65"/>
      <c r="E58" s="65"/>
      <c r="F58" s="97"/>
      <c r="G58" s="106"/>
      <c r="H58" s="66"/>
      <c r="I58" s="68"/>
      <c r="J58" s="68"/>
    </row>
    <row r="59" spans="1:10" outlineLevel="1" x14ac:dyDescent="0.3">
      <c r="A59" s="89" t="s">
        <v>412</v>
      </c>
      <c r="B59" s="64" t="s">
        <v>301</v>
      </c>
      <c r="C59" s="65"/>
      <c r="D59" s="65"/>
      <c r="E59" s="65"/>
      <c r="F59" s="97"/>
      <c r="G59" s="106"/>
      <c r="H59" s="66"/>
      <c r="I59" s="68"/>
      <c r="J59" s="68"/>
    </row>
    <row r="60" spans="1:10" x14ac:dyDescent="0.3">
      <c r="A60" s="85" t="s">
        <v>302</v>
      </c>
      <c r="B60" s="73" t="s">
        <v>303</v>
      </c>
      <c r="C60" s="75">
        <v>0.05</v>
      </c>
      <c r="D60" s="76">
        <f>SUM(D61:D64)</f>
        <v>40</v>
      </c>
      <c r="E60" s="76"/>
      <c r="F60" s="101"/>
      <c r="G60" s="105">
        <f>5*(F60/D60)</f>
        <v>0</v>
      </c>
      <c r="H60" s="78"/>
      <c r="I60" s="68"/>
      <c r="J60" s="68"/>
    </row>
    <row r="61" spans="1:10" ht="42.6" customHeight="1" outlineLevel="1" x14ac:dyDescent="0.3">
      <c r="A61" s="88" t="s">
        <v>304</v>
      </c>
      <c r="B61" s="64" t="s">
        <v>305</v>
      </c>
      <c r="C61" s="65"/>
      <c r="D61" s="65">
        <v>10</v>
      </c>
      <c r="E61" s="65"/>
      <c r="F61" s="97"/>
      <c r="G61" s="106"/>
      <c r="H61" s="66"/>
      <c r="I61" s="68"/>
      <c r="J61" s="68"/>
    </row>
    <row r="62" spans="1:10" ht="17.399999999999999" customHeight="1" outlineLevel="1" x14ac:dyDescent="0.3">
      <c r="A62" s="88" t="s">
        <v>306</v>
      </c>
      <c r="B62" s="64" t="s">
        <v>307</v>
      </c>
      <c r="C62" s="65"/>
      <c r="D62" s="65">
        <v>10</v>
      </c>
      <c r="E62" s="65"/>
      <c r="F62" s="97"/>
      <c r="G62" s="106"/>
      <c r="H62" s="66"/>
      <c r="I62" s="68"/>
      <c r="J62" s="68"/>
    </row>
    <row r="63" spans="1:10" ht="28.8" outlineLevel="1" x14ac:dyDescent="0.3">
      <c r="A63" s="88" t="s">
        <v>308</v>
      </c>
      <c r="B63" s="64" t="s">
        <v>381</v>
      </c>
      <c r="C63" s="65"/>
      <c r="D63" s="65">
        <v>10</v>
      </c>
      <c r="E63" s="65"/>
      <c r="F63" s="97"/>
      <c r="G63" s="106"/>
      <c r="H63" s="66"/>
      <c r="I63" s="68"/>
      <c r="J63" s="68"/>
    </row>
    <row r="64" spans="1:10" ht="28.8" outlineLevel="1" x14ac:dyDescent="0.3">
      <c r="A64" s="88" t="s">
        <v>414</v>
      </c>
      <c r="B64" s="64" t="s">
        <v>415</v>
      </c>
      <c r="C64" s="65"/>
      <c r="D64" s="65">
        <v>10</v>
      </c>
      <c r="E64" s="65"/>
      <c r="F64" s="97"/>
      <c r="G64" s="106"/>
      <c r="H64" s="66"/>
      <c r="I64" s="68"/>
      <c r="J64" s="68"/>
    </row>
    <row r="65" spans="1:10" x14ac:dyDescent="0.3">
      <c r="A65" s="85" t="s">
        <v>309</v>
      </c>
      <c r="B65" s="73" t="s">
        <v>19</v>
      </c>
      <c r="C65" s="75">
        <v>0.2</v>
      </c>
      <c r="D65" s="76">
        <f>SUM(D66:D90)</f>
        <v>250</v>
      </c>
      <c r="E65" s="76"/>
      <c r="F65" s="101"/>
      <c r="G65" s="105">
        <f>5*(F65/D65)</f>
        <v>0</v>
      </c>
      <c r="H65" s="77"/>
      <c r="I65" s="68"/>
      <c r="J65" s="68"/>
    </row>
    <row r="66" spans="1:10" outlineLevel="1" x14ac:dyDescent="0.3">
      <c r="A66" s="88" t="s">
        <v>310</v>
      </c>
      <c r="B66" s="64" t="s">
        <v>311</v>
      </c>
      <c r="C66" s="65"/>
      <c r="D66" s="65">
        <v>10</v>
      </c>
      <c r="E66" s="65"/>
      <c r="F66" s="97"/>
      <c r="G66" s="106"/>
      <c r="H66" s="66"/>
      <c r="I66" s="68"/>
      <c r="J66" s="68"/>
    </row>
    <row r="67" spans="1:10" ht="22.2" customHeight="1" outlineLevel="1" x14ac:dyDescent="0.3">
      <c r="A67" s="88" t="s">
        <v>312</v>
      </c>
      <c r="B67" s="64" t="s">
        <v>313</v>
      </c>
      <c r="C67" s="65"/>
      <c r="D67" s="65">
        <v>10</v>
      </c>
      <c r="E67" s="65"/>
      <c r="F67" s="97"/>
      <c r="G67" s="106"/>
      <c r="H67" s="66"/>
      <c r="I67" s="68"/>
      <c r="J67" s="68"/>
    </row>
    <row r="68" spans="1:10" outlineLevel="1" x14ac:dyDescent="0.3">
      <c r="A68" s="88" t="s">
        <v>314</v>
      </c>
      <c r="B68" s="64" t="s">
        <v>430</v>
      </c>
      <c r="C68" s="65"/>
      <c r="D68" s="65">
        <v>10</v>
      </c>
      <c r="E68" s="65"/>
      <c r="F68" s="97"/>
      <c r="G68" s="106"/>
      <c r="H68" s="72"/>
      <c r="I68" s="68"/>
      <c r="J68" s="68"/>
    </row>
    <row r="69" spans="1:10" outlineLevel="1" x14ac:dyDescent="0.3">
      <c r="A69" s="88" t="s">
        <v>315</v>
      </c>
      <c r="B69" s="64" t="s">
        <v>374</v>
      </c>
      <c r="C69" s="65"/>
      <c r="D69" s="65">
        <v>10</v>
      </c>
      <c r="E69" s="65"/>
      <c r="F69" s="97"/>
      <c r="G69" s="106"/>
      <c r="H69" s="66"/>
      <c r="I69" s="68"/>
      <c r="J69" s="68"/>
    </row>
    <row r="70" spans="1:10" ht="28.8" outlineLevel="1" x14ac:dyDescent="0.3">
      <c r="A70" s="88" t="s">
        <v>316</v>
      </c>
      <c r="B70" s="64" t="s">
        <v>446</v>
      </c>
      <c r="C70" s="65"/>
      <c r="D70" s="65">
        <v>10</v>
      </c>
      <c r="E70" s="65"/>
      <c r="F70" s="97"/>
      <c r="G70" s="106"/>
      <c r="H70" s="66"/>
      <c r="I70" s="68"/>
      <c r="J70" s="68"/>
    </row>
    <row r="71" spans="1:10" outlineLevel="1" x14ac:dyDescent="0.3">
      <c r="A71" s="88" t="s">
        <v>318</v>
      </c>
      <c r="B71" s="64" t="s">
        <v>375</v>
      </c>
      <c r="C71" s="65"/>
      <c r="D71" s="65">
        <v>10</v>
      </c>
      <c r="E71" s="65"/>
      <c r="F71" s="97"/>
      <c r="G71" s="106"/>
      <c r="H71" s="66"/>
      <c r="I71" s="68"/>
      <c r="J71" s="68"/>
    </row>
    <row r="72" spans="1:10" outlineLevel="1" x14ac:dyDescent="0.3">
      <c r="A72" s="88" t="s">
        <v>320</v>
      </c>
      <c r="B72" s="64" t="s">
        <v>377</v>
      </c>
      <c r="C72" s="65"/>
      <c r="D72" s="65">
        <v>10</v>
      </c>
      <c r="E72" s="65"/>
      <c r="F72" s="97"/>
      <c r="G72" s="106"/>
      <c r="H72" s="66"/>
      <c r="I72" s="68"/>
      <c r="J72" s="68"/>
    </row>
    <row r="73" spans="1:10" outlineLevel="1" x14ac:dyDescent="0.3">
      <c r="A73" s="88" t="s">
        <v>321</v>
      </c>
      <c r="B73" s="64" t="s">
        <v>431</v>
      </c>
      <c r="C73" s="65"/>
      <c r="D73" s="65">
        <v>10</v>
      </c>
      <c r="E73" s="65"/>
      <c r="F73" s="97"/>
      <c r="G73" s="106"/>
      <c r="H73" s="66"/>
      <c r="I73" s="68"/>
      <c r="J73" s="68"/>
    </row>
    <row r="74" spans="1:10" outlineLevel="1" x14ac:dyDescent="0.3">
      <c r="A74" s="88" t="s">
        <v>323</v>
      </c>
      <c r="B74" s="79" t="s">
        <v>384</v>
      </c>
      <c r="C74" s="65"/>
      <c r="D74" s="65">
        <v>10</v>
      </c>
      <c r="E74" s="65"/>
      <c r="F74" s="97"/>
      <c r="G74" s="106"/>
      <c r="H74" s="66"/>
      <c r="I74" s="68"/>
      <c r="J74" s="68"/>
    </row>
    <row r="75" spans="1:10" outlineLevel="1" x14ac:dyDescent="0.3">
      <c r="A75" s="88" t="s">
        <v>325</v>
      </c>
      <c r="B75" s="79" t="s">
        <v>385</v>
      </c>
      <c r="C75" s="65"/>
      <c r="D75" s="65">
        <v>10</v>
      </c>
      <c r="E75" s="65"/>
      <c r="F75" s="97"/>
      <c r="G75" s="106"/>
      <c r="H75" s="66"/>
      <c r="I75" s="68"/>
      <c r="J75" s="68"/>
    </row>
    <row r="76" spans="1:10" ht="52.5" customHeight="1" outlineLevel="1" x14ac:dyDescent="0.3">
      <c r="A76" s="88" t="s">
        <v>327</v>
      </c>
      <c r="B76" s="79" t="s">
        <v>400</v>
      </c>
      <c r="C76" s="65"/>
      <c r="D76" s="65">
        <v>10</v>
      </c>
      <c r="E76" s="65"/>
      <c r="F76" s="97"/>
      <c r="G76" s="106"/>
      <c r="H76" s="66" t="s">
        <v>432</v>
      </c>
      <c r="I76" s="68"/>
      <c r="J76" s="68"/>
    </row>
    <row r="77" spans="1:10" outlineLevel="1" x14ac:dyDescent="0.3">
      <c r="A77" s="88" t="s">
        <v>329</v>
      </c>
      <c r="B77" s="64" t="s">
        <v>317</v>
      </c>
      <c r="C77" s="65"/>
      <c r="D77" s="65">
        <v>10</v>
      </c>
      <c r="E77" s="65"/>
      <c r="F77" s="97"/>
      <c r="G77" s="106"/>
      <c r="H77" s="66"/>
      <c r="I77" s="68"/>
      <c r="J77" s="68"/>
    </row>
    <row r="78" spans="1:10" outlineLevel="1" x14ac:dyDescent="0.3">
      <c r="A78" s="88" t="s">
        <v>331</v>
      </c>
      <c r="B78" s="64" t="s">
        <v>382</v>
      </c>
      <c r="C78" s="65"/>
      <c r="D78" s="65">
        <v>10</v>
      </c>
      <c r="E78" s="65"/>
      <c r="F78" s="97"/>
      <c r="G78" s="106"/>
      <c r="H78" s="66"/>
      <c r="I78" s="68"/>
      <c r="J78" s="68"/>
    </row>
    <row r="79" spans="1:10" ht="37.200000000000003" customHeight="1" outlineLevel="1" x14ac:dyDescent="0.3">
      <c r="A79" s="88" t="s">
        <v>333</v>
      </c>
      <c r="B79" s="64" t="s">
        <v>319</v>
      </c>
      <c r="C79" s="65"/>
      <c r="D79" s="65">
        <v>10</v>
      </c>
      <c r="E79" s="65"/>
      <c r="F79" s="97"/>
      <c r="G79" s="106"/>
      <c r="H79" s="66"/>
      <c r="I79" s="68"/>
      <c r="J79" s="68"/>
    </row>
    <row r="80" spans="1:10" ht="28.8" outlineLevel="1" x14ac:dyDescent="0.3">
      <c r="A80" s="88" t="s">
        <v>378</v>
      </c>
      <c r="B80" s="64" t="s">
        <v>322</v>
      </c>
      <c r="C80" s="65"/>
      <c r="D80" s="65">
        <v>10</v>
      </c>
      <c r="E80" s="65"/>
      <c r="F80" s="97"/>
      <c r="G80" s="106"/>
      <c r="H80" s="66"/>
      <c r="I80" s="68"/>
      <c r="J80" s="68"/>
    </row>
    <row r="81" spans="1:10" ht="28.8" outlineLevel="1" x14ac:dyDescent="0.3">
      <c r="A81" s="88" t="s">
        <v>379</v>
      </c>
      <c r="B81" s="64" t="s">
        <v>324</v>
      </c>
      <c r="C81" s="65"/>
      <c r="D81" s="65">
        <v>10</v>
      </c>
      <c r="E81" s="65"/>
      <c r="F81" s="97"/>
      <c r="G81" s="106"/>
      <c r="H81" s="64"/>
      <c r="I81" s="68"/>
      <c r="J81" s="68"/>
    </row>
    <row r="82" spans="1:10" ht="26.4" customHeight="1" outlineLevel="1" x14ac:dyDescent="0.3">
      <c r="A82" s="88" t="s">
        <v>380</v>
      </c>
      <c r="B82" s="64" t="s">
        <v>326</v>
      </c>
      <c r="C82" s="65"/>
      <c r="D82" s="65">
        <v>10</v>
      </c>
      <c r="E82" s="65"/>
      <c r="F82" s="97"/>
      <c r="G82" s="106"/>
      <c r="H82" s="64"/>
      <c r="I82" s="68"/>
      <c r="J82" s="68"/>
    </row>
    <row r="83" spans="1:10" outlineLevel="1" x14ac:dyDescent="0.3">
      <c r="A83" s="88" t="s">
        <v>386</v>
      </c>
      <c r="B83" s="64" t="s">
        <v>328</v>
      </c>
      <c r="C83" s="65"/>
      <c r="D83" s="65">
        <v>10</v>
      </c>
      <c r="E83" s="65"/>
      <c r="F83" s="97"/>
      <c r="G83" s="106"/>
      <c r="H83" s="64"/>
      <c r="I83" s="68"/>
      <c r="J83" s="68"/>
    </row>
    <row r="84" spans="1:10" outlineLevel="1" x14ac:dyDescent="0.3">
      <c r="A84" s="61">
        <v>7.19</v>
      </c>
      <c r="B84" s="64" t="s">
        <v>330</v>
      </c>
      <c r="C84" s="65"/>
      <c r="D84" s="65">
        <v>10</v>
      </c>
      <c r="E84" s="65"/>
      <c r="F84" s="97"/>
      <c r="G84" s="106"/>
      <c r="H84" s="64"/>
      <c r="I84" s="68"/>
      <c r="J84" s="68"/>
    </row>
    <row r="85" spans="1:10" outlineLevel="1" x14ac:dyDescent="0.3">
      <c r="A85" s="96">
        <v>7.2</v>
      </c>
      <c r="B85" s="64" t="s">
        <v>332</v>
      </c>
      <c r="C85" s="65"/>
      <c r="D85" s="65">
        <v>10</v>
      </c>
      <c r="E85" s="65"/>
      <c r="F85" s="97"/>
      <c r="G85" s="106"/>
      <c r="H85" s="74"/>
      <c r="I85" s="68"/>
      <c r="J85" s="68"/>
    </row>
    <row r="86" spans="1:10" ht="27" customHeight="1" outlineLevel="1" x14ac:dyDescent="0.3">
      <c r="A86" s="96">
        <v>7.21</v>
      </c>
      <c r="B86" s="64" t="s">
        <v>334</v>
      </c>
      <c r="C86" s="65"/>
      <c r="D86" s="65">
        <v>10</v>
      </c>
      <c r="E86" s="65"/>
      <c r="F86" s="97"/>
      <c r="G86" s="106"/>
      <c r="H86" s="64"/>
      <c r="I86" s="68"/>
      <c r="J86" s="68"/>
    </row>
    <row r="87" spans="1:10" ht="47.25" customHeight="1" outlineLevel="1" x14ac:dyDescent="0.3">
      <c r="A87" s="96">
        <v>7.22</v>
      </c>
      <c r="B87" s="64" t="s">
        <v>433</v>
      </c>
      <c r="C87" s="65"/>
      <c r="D87" s="65">
        <v>10</v>
      </c>
      <c r="E87" s="65"/>
      <c r="F87" s="97"/>
      <c r="G87" s="106"/>
      <c r="H87" s="64"/>
      <c r="I87" s="68"/>
      <c r="J87" s="68"/>
    </row>
    <row r="88" spans="1:10" ht="47.25" customHeight="1" outlineLevel="1" x14ac:dyDescent="0.3">
      <c r="A88" s="96">
        <v>7.23</v>
      </c>
      <c r="B88" s="64" t="s">
        <v>419</v>
      </c>
      <c r="C88" s="65"/>
      <c r="D88" s="65">
        <v>10</v>
      </c>
      <c r="E88" s="65"/>
      <c r="F88" s="97"/>
      <c r="G88" s="106"/>
      <c r="H88" s="64"/>
      <c r="I88" s="68"/>
      <c r="J88" s="68"/>
    </row>
    <row r="89" spans="1:10" ht="47.25" customHeight="1" outlineLevel="1" x14ac:dyDescent="0.3">
      <c r="A89" s="96">
        <v>7.24</v>
      </c>
      <c r="B89" s="64" t="s">
        <v>434</v>
      </c>
      <c r="C89" s="65"/>
      <c r="D89" s="65">
        <v>10</v>
      </c>
      <c r="E89" s="65"/>
      <c r="F89" s="97"/>
      <c r="G89" s="106"/>
      <c r="H89" s="64"/>
      <c r="I89" s="68"/>
      <c r="J89" s="68"/>
    </row>
    <row r="90" spans="1:10" ht="47.25" customHeight="1" outlineLevel="1" x14ac:dyDescent="0.3">
      <c r="A90" s="96">
        <v>7.25</v>
      </c>
      <c r="B90" s="64" t="s">
        <v>443</v>
      </c>
      <c r="C90" s="65"/>
      <c r="D90" s="65">
        <v>10</v>
      </c>
      <c r="E90" s="65"/>
      <c r="F90" s="97"/>
      <c r="G90" s="106"/>
      <c r="H90" s="64"/>
      <c r="I90" s="68"/>
      <c r="J90" s="68"/>
    </row>
    <row r="91" spans="1:10" x14ac:dyDescent="0.3">
      <c r="A91" s="85" t="s">
        <v>335</v>
      </c>
      <c r="B91" s="74" t="s">
        <v>413</v>
      </c>
      <c r="C91" s="75">
        <v>0.05</v>
      </c>
      <c r="D91" s="76">
        <f>SUM(D92:D94)</f>
        <v>20</v>
      </c>
      <c r="E91" s="76"/>
      <c r="F91" s="101"/>
      <c r="G91" s="105">
        <f>5*(F91/D91)</f>
        <v>0</v>
      </c>
      <c r="H91" s="74"/>
      <c r="I91" s="68"/>
      <c r="J91" s="68"/>
    </row>
    <row r="92" spans="1:10" outlineLevel="1" x14ac:dyDescent="0.3">
      <c r="A92" s="88" t="s">
        <v>336</v>
      </c>
      <c r="B92" s="64" t="s">
        <v>337</v>
      </c>
      <c r="C92" s="65"/>
      <c r="D92" s="65">
        <v>10</v>
      </c>
      <c r="E92" s="65"/>
      <c r="F92" s="97"/>
      <c r="G92" s="106"/>
      <c r="H92" s="64"/>
      <c r="I92" s="68"/>
      <c r="J92" s="68"/>
    </row>
    <row r="93" spans="1:10" ht="25.2" customHeight="1" outlineLevel="1" x14ac:dyDescent="0.3">
      <c r="A93" s="88" t="s">
        <v>338</v>
      </c>
      <c r="B93" s="64" t="s">
        <v>339</v>
      </c>
      <c r="C93" s="65"/>
      <c r="D93" s="65">
        <v>10</v>
      </c>
      <c r="E93" s="65"/>
      <c r="F93" s="97"/>
      <c r="G93" s="106"/>
      <c r="H93" s="64"/>
      <c r="I93" s="68"/>
      <c r="J93" s="68"/>
    </row>
    <row r="94" spans="1:10" ht="20.399999999999999" customHeight="1" outlineLevel="1" x14ac:dyDescent="0.3">
      <c r="A94" s="88" t="s">
        <v>340</v>
      </c>
      <c r="B94" s="64" t="s">
        <v>341</v>
      </c>
      <c r="C94" s="65"/>
      <c r="D94" s="65" t="s">
        <v>300</v>
      </c>
      <c r="E94" s="65"/>
      <c r="F94" s="97"/>
      <c r="G94" s="106"/>
      <c r="H94" s="64"/>
      <c r="I94" s="68"/>
      <c r="J94" s="68"/>
    </row>
    <row r="95" spans="1:10" x14ac:dyDescent="0.3">
      <c r="A95" s="85" t="s">
        <v>342</v>
      </c>
      <c r="B95" s="74" t="s">
        <v>22</v>
      </c>
      <c r="C95" s="75">
        <v>0.05</v>
      </c>
      <c r="D95" s="76">
        <f>SUM(D96:D107)</f>
        <v>120</v>
      </c>
      <c r="E95" s="76"/>
      <c r="F95" s="101"/>
      <c r="G95" s="105">
        <f>5*(F95/D95)</f>
        <v>0</v>
      </c>
      <c r="H95" s="77"/>
      <c r="I95" s="68"/>
      <c r="J95" s="68"/>
    </row>
    <row r="96" spans="1:10" outlineLevel="1" x14ac:dyDescent="0.3">
      <c r="A96" s="88" t="s">
        <v>343</v>
      </c>
      <c r="B96" s="64" t="s">
        <v>344</v>
      </c>
      <c r="C96" s="65"/>
      <c r="D96" s="65">
        <v>10</v>
      </c>
      <c r="E96" s="65"/>
      <c r="F96" s="97"/>
      <c r="G96" s="106"/>
      <c r="H96" s="65"/>
      <c r="I96" s="68"/>
      <c r="J96" s="68"/>
    </row>
    <row r="97" spans="1:10" ht="29.25" customHeight="1" outlineLevel="1" x14ac:dyDescent="0.3">
      <c r="A97" s="88" t="s">
        <v>345</v>
      </c>
      <c r="B97" s="64" t="s">
        <v>435</v>
      </c>
      <c r="C97" s="65"/>
      <c r="D97" s="65">
        <v>10</v>
      </c>
      <c r="E97" s="65"/>
      <c r="F97" s="97"/>
      <c r="G97" s="106"/>
      <c r="H97" s="65"/>
      <c r="I97" s="68"/>
      <c r="J97" s="68"/>
    </row>
    <row r="98" spans="1:10" ht="34.5" customHeight="1" outlineLevel="1" x14ac:dyDescent="0.3">
      <c r="A98" s="88" t="s">
        <v>346</v>
      </c>
      <c r="B98" s="64" t="s">
        <v>347</v>
      </c>
      <c r="C98" s="65"/>
      <c r="D98" s="65">
        <v>10</v>
      </c>
      <c r="E98" s="65"/>
      <c r="F98" s="97"/>
      <c r="G98" s="106"/>
      <c r="H98" s="65"/>
      <c r="I98" s="68"/>
      <c r="J98" s="68"/>
    </row>
    <row r="99" spans="1:10" outlineLevel="1" x14ac:dyDescent="0.3">
      <c r="A99" s="88" t="s">
        <v>348</v>
      </c>
      <c r="B99" s="64" t="s">
        <v>436</v>
      </c>
      <c r="C99" s="65"/>
      <c r="D99" s="65">
        <v>10</v>
      </c>
      <c r="E99" s="65"/>
      <c r="F99" s="97"/>
      <c r="G99" s="106"/>
      <c r="H99" s="66"/>
      <c r="I99" s="68"/>
      <c r="J99" s="68"/>
    </row>
    <row r="100" spans="1:10" outlineLevel="1" x14ac:dyDescent="0.3">
      <c r="A100" s="88" t="s">
        <v>349</v>
      </c>
      <c r="B100" s="64" t="s">
        <v>350</v>
      </c>
      <c r="C100" s="65"/>
      <c r="D100" s="65">
        <v>10</v>
      </c>
      <c r="E100" s="65"/>
      <c r="F100" s="97"/>
      <c r="G100" s="106"/>
      <c r="H100" s="66"/>
      <c r="I100" s="68"/>
      <c r="J100" s="68"/>
    </row>
    <row r="101" spans="1:10" ht="28.5" customHeight="1" outlineLevel="1" x14ac:dyDescent="0.3">
      <c r="A101" s="88" t="s">
        <v>351</v>
      </c>
      <c r="B101" s="64" t="s">
        <v>352</v>
      </c>
      <c r="C101" s="65"/>
      <c r="D101" s="65">
        <v>10</v>
      </c>
      <c r="E101" s="65"/>
      <c r="F101" s="97"/>
      <c r="G101" s="106"/>
      <c r="H101" s="66"/>
      <c r="I101" s="68"/>
      <c r="J101" s="68"/>
    </row>
    <row r="102" spans="1:10" ht="28.8" outlineLevel="1" x14ac:dyDescent="0.3">
      <c r="A102" s="88" t="s">
        <v>353</v>
      </c>
      <c r="B102" s="64" t="s">
        <v>447</v>
      </c>
      <c r="C102" s="65"/>
      <c r="D102" s="65">
        <v>10</v>
      </c>
      <c r="E102" s="65"/>
      <c r="F102" s="97"/>
      <c r="G102" s="106"/>
      <c r="H102" s="64"/>
      <c r="I102" s="68"/>
      <c r="J102" s="68"/>
    </row>
    <row r="103" spans="1:10" ht="28.2" customHeight="1" outlineLevel="1" x14ac:dyDescent="0.3">
      <c r="A103" s="88" t="s">
        <v>354</v>
      </c>
      <c r="B103" s="64" t="s">
        <v>355</v>
      </c>
      <c r="C103" s="65"/>
      <c r="D103" s="65">
        <v>10</v>
      </c>
      <c r="E103" s="65"/>
      <c r="F103" s="97"/>
      <c r="G103" s="106"/>
      <c r="H103" s="67"/>
      <c r="I103" s="68"/>
      <c r="J103" s="68"/>
    </row>
    <row r="104" spans="1:10" ht="28.2" customHeight="1" outlineLevel="1" x14ac:dyDescent="0.3">
      <c r="A104" s="88" t="s">
        <v>356</v>
      </c>
      <c r="B104" s="64" t="s">
        <v>357</v>
      </c>
      <c r="C104" s="65"/>
      <c r="D104" s="65">
        <v>10</v>
      </c>
      <c r="E104" s="65"/>
      <c r="F104" s="97"/>
      <c r="G104" s="106"/>
      <c r="H104" s="66"/>
      <c r="I104" s="68"/>
      <c r="J104" s="68"/>
    </row>
    <row r="105" spans="1:10" ht="28.2" customHeight="1" outlineLevel="1" x14ac:dyDescent="0.3">
      <c r="A105" s="88" t="s">
        <v>358</v>
      </c>
      <c r="B105" s="64" t="s">
        <v>359</v>
      </c>
      <c r="C105" s="65"/>
      <c r="D105" s="65">
        <v>10</v>
      </c>
      <c r="E105" s="65"/>
      <c r="F105" s="97"/>
      <c r="G105" s="106"/>
      <c r="H105" s="66"/>
      <c r="I105" s="68"/>
      <c r="J105" s="68"/>
    </row>
    <row r="106" spans="1:10" outlineLevel="1" x14ac:dyDescent="0.3">
      <c r="A106" s="88" t="s">
        <v>360</v>
      </c>
      <c r="B106" s="64" t="s">
        <v>437</v>
      </c>
      <c r="C106" s="65"/>
      <c r="D106" s="65">
        <v>10</v>
      </c>
      <c r="E106" s="65"/>
      <c r="F106" s="97"/>
      <c r="G106" s="106"/>
      <c r="H106" s="64"/>
      <c r="I106" s="68"/>
      <c r="J106" s="68"/>
    </row>
    <row r="107" spans="1:10" outlineLevel="1" x14ac:dyDescent="0.3">
      <c r="A107" s="88" t="s">
        <v>361</v>
      </c>
      <c r="B107" s="64" t="s">
        <v>362</v>
      </c>
      <c r="C107" s="65"/>
      <c r="D107" s="65">
        <v>10</v>
      </c>
      <c r="E107" s="65"/>
      <c r="F107" s="97"/>
      <c r="G107" s="106"/>
      <c r="H107" s="64"/>
      <c r="I107" s="68"/>
      <c r="J107" s="68"/>
    </row>
    <row r="108" spans="1:10" ht="28.8" outlineLevel="1" x14ac:dyDescent="0.3">
      <c r="A108" s="89" t="s">
        <v>445</v>
      </c>
      <c r="B108" s="66" t="s">
        <v>444</v>
      </c>
      <c r="C108" s="65"/>
      <c r="D108" s="65">
        <v>10</v>
      </c>
      <c r="E108" s="65"/>
      <c r="F108" s="97"/>
      <c r="G108" s="106"/>
      <c r="H108" s="66"/>
      <c r="I108" s="68"/>
      <c r="J108" s="68"/>
    </row>
    <row r="109" spans="1:10" x14ac:dyDescent="0.3">
      <c r="A109" s="74">
        <v>10</v>
      </c>
      <c r="B109" s="74" t="s">
        <v>420</v>
      </c>
      <c r="C109" s="75">
        <v>0.2</v>
      </c>
      <c r="D109" s="76">
        <f>SUM(D110:D118)</f>
        <v>90</v>
      </c>
      <c r="E109" s="76"/>
      <c r="F109" s="101"/>
      <c r="G109" s="105">
        <f>5*(F109/D109)</f>
        <v>0</v>
      </c>
      <c r="H109" s="73"/>
      <c r="I109" s="68"/>
      <c r="J109" s="68"/>
    </row>
    <row r="110" spans="1:10" ht="15" outlineLevel="1" thickBot="1" x14ac:dyDescent="0.35">
      <c r="A110" s="89" t="s">
        <v>363</v>
      </c>
      <c r="B110" s="64" t="s">
        <v>438</v>
      </c>
      <c r="C110" s="65"/>
      <c r="D110" s="65">
        <v>10</v>
      </c>
      <c r="E110" s="65"/>
      <c r="F110" s="97"/>
      <c r="G110" s="106"/>
      <c r="H110" s="91"/>
      <c r="I110" s="68"/>
      <c r="J110" s="68"/>
    </row>
    <row r="111" spans="1:10" outlineLevel="1" x14ac:dyDescent="0.3">
      <c r="A111" s="89" t="s">
        <v>364</v>
      </c>
      <c r="B111" s="64" t="s">
        <v>393</v>
      </c>
      <c r="C111" s="65"/>
      <c r="D111" s="65">
        <v>10</v>
      </c>
      <c r="E111" s="65"/>
      <c r="F111" s="97"/>
      <c r="G111" s="106"/>
      <c r="H111" s="66"/>
      <c r="I111" s="68"/>
      <c r="J111" s="68"/>
    </row>
    <row r="112" spans="1:10" outlineLevel="1" x14ac:dyDescent="0.3">
      <c r="A112" s="89" t="s">
        <v>365</v>
      </c>
      <c r="B112" s="64" t="s">
        <v>395</v>
      </c>
      <c r="C112" s="65"/>
      <c r="D112" s="65">
        <v>10</v>
      </c>
      <c r="E112" s="65"/>
      <c r="F112" s="97"/>
      <c r="G112" s="106"/>
      <c r="H112" s="66"/>
      <c r="I112" s="68"/>
      <c r="J112" s="68"/>
    </row>
    <row r="113" spans="1:10" ht="28.8" outlineLevel="1" x14ac:dyDescent="0.3">
      <c r="A113" s="89" t="s">
        <v>366</v>
      </c>
      <c r="B113" s="64" t="s">
        <v>367</v>
      </c>
      <c r="C113" s="65"/>
      <c r="D113" s="65">
        <v>10</v>
      </c>
      <c r="E113" s="65"/>
      <c r="F113" s="97"/>
      <c r="G113" s="106"/>
      <c r="H113" s="66" t="s">
        <v>394</v>
      </c>
      <c r="I113" s="68"/>
      <c r="J113" s="68"/>
    </row>
    <row r="114" spans="1:10" ht="45" customHeight="1" outlineLevel="1" x14ac:dyDescent="0.3">
      <c r="A114" s="89" t="s">
        <v>368</v>
      </c>
      <c r="B114" s="64" t="s">
        <v>396</v>
      </c>
      <c r="C114" s="65"/>
      <c r="D114" s="65">
        <v>10</v>
      </c>
      <c r="E114" s="65"/>
      <c r="F114" s="97"/>
      <c r="G114" s="106"/>
      <c r="H114" s="66"/>
      <c r="I114" s="68"/>
      <c r="J114" s="68"/>
    </row>
    <row r="115" spans="1:10" outlineLevel="1" x14ac:dyDescent="0.3">
      <c r="A115" s="89" t="s">
        <v>369</v>
      </c>
      <c r="B115" s="64" t="s">
        <v>439</v>
      </c>
      <c r="C115" s="65"/>
      <c r="D115" s="65">
        <v>10</v>
      </c>
      <c r="E115" s="65"/>
      <c r="F115" s="97"/>
      <c r="G115" s="106"/>
      <c r="H115" s="92"/>
      <c r="I115" s="68"/>
      <c r="J115" s="68"/>
    </row>
    <row r="116" spans="1:10" outlineLevel="1" x14ac:dyDescent="0.3">
      <c r="A116" s="89" t="s">
        <v>370</v>
      </c>
      <c r="B116" s="66" t="s">
        <v>387</v>
      </c>
      <c r="C116" s="65"/>
      <c r="D116" s="65">
        <v>10</v>
      </c>
      <c r="E116" s="65"/>
      <c r="F116" s="97"/>
      <c r="G116" s="106"/>
      <c r="H116" s="66"/>
      <c r="I116" s="68"/>
      <c r="J116" s="68"/>
    </row>
    <row r="117" spans="1:10" outlineLevel="1" x14ac:dyDescent="0.3">
      <c r="A117" s="89" t="s">
        <v>371</v>
      </c>
      <c r="B117" s="66" t="s">
        <v>417</v>
      </c>
      <c r="C117" s="65"/>
      <c r="D117" s="65">
        <v>10</v>
      </c>
      <c r="E117" s="65"/>
      <c r="F117" s="97"/>
      <c r="G117" s="106"/>
      <c r="H117" s="66"/>
      <c r="I117" s="68"/>
      <c r="J117" s="68"/>
    </row>
    <row r="118" spans="1:10" outlineLevel="1" x14ac:dyDescent="0.3">
      <c r="A118" s="89" t="s">
        <v>373</v>
      </c>
      <c r="B118" s="66" t="s">
        <v>440</v>
      </c>
      <c r="C118" s="65"/>
      <c r="D118" s="65">
        <v>10</v>
      </c>
      <c r="E118" s="65"/>
      <c r="F118" s="97"/>
      <c r="G118" s="106"/>
      <c r="H118" s="66"/>
      <c r="I118" s="68"/>
      <c r="J118" s="68"/>
    </row>
    <row r="119" spans="1:10" outlineLevel="1" x14ac:dyDescent="0.3">
      <c r="A119" s="89" t="s">
        <v>397</v>
      </c>
      <c r="B119" s="66" t="s">
        <v>409</v>
      </c>
      <c r="C119" s="65"/>
      <c r="D119" s="65">
        <v>10</v>
      </c>
      <c r="E119" s="65"/>
      <c r="F119" s="97"/>
      <c r="G119" s="106"/>
      <c r="H119" s="66"/>
      <c r="I119" s="68"/>
      <c r="J119" s="68"/>
    </row>
    <row r="120" spans="1:10" ht="85.5" customHeight="1" outlineLevel="1" x14ac:dyDescent="0.3">
      <c r="A120" s="89" t="s">
        <v>398</v>
      </c>
      <c r="B120" s="66" t="s">
        <v>390</v>
      </c>
      <c r="C120" s="65"/>
      <c r="D120" s="65">
        <v>10</v>
      </c>
      <c r="E120" s="65"/>
      <c r="F120" s="97"/>
      <c r="G120" s="106"/>
      <c r="H120" s="66" t="s">
        <v>442</v>
      </c>
      <c r="I120" s="68"/>
      <c r="J120" s="68"/>
    </row>
    <row r="121" spans="1:10" outlineLevel="1" x14ac:dyDescent="0.3">
      <c r="A121" s="89" t="s">
        <v>399</v>
      </c>
      <c r="B121" s="66" t="s">
        <v>401</v>
      </c>
      <c r="C121" s="65"/>
      <c r="D121" s="65">
        <v>10</v>
      </c>
      <c r="E121" s="65"/>
      <c r="F121" s="97"/>
      <c r="G121" s="106"/>
      <c r="H121" s="66" t="s">
        <v>392</v>
      </c>
      <c r="I121" s="68"/>
      <c r="J121" s="68"/>
    </row>
    <row r="122" spans="1:10" outlineLevel="1" x14ac:dyDescent="0.3">
      <c r="A122" s="89" t="s">
        <v>402</v>
      </c>
      <c r="B122" s="66" t="s">
        <v>403</v>
      </c>
      <c r="C122" s="65"/>
      <c r="D122" s="65">
        <v>10</v>
      </c>
      <c r="E122" s="65"/>
      <c r="F122" s="97"/>
      <c r="G122" s="106"/>
      <c r="H122" s="66" t="s">
        <v>404</v>
      </c>
      <c r="I122" s="68"/>
      <c r="J122" s="68"/>
    </row>
    <row r="123" spans="1:10" outlineLevel="1" x14ac:dyDescent="0.3">
      <c r="A123" s="89" t="s">
        <v>405</v>
      </c>
      <c r="B123" s="66" t="s">
        <v>406</v>
      </c>
      <c r="C123" s="65"/>
      <c r="D123" s="65">
        <v>10</v>
      </c>
      <c r="E123" s="65"/>
      <c r="F123" s="97"/>
      <c r="G123" s="106"/>
      <c r="H123" s="66" t="s">
        <v>391</v>
      </c>
      <c r="I123" s="68"/>
      <c r="J123" s="68"/>
    </row>
    <row r="124" spans="1:10" outlineLevel="1" x14ac:dyDescent="0.3">
      <c r="A124" s="89" t="s">
        <v>407</v>
      </c>
      <c r="B124" s="66" t="s">
        <v>408</v>
      </c>
      <c r="C124" s="65"/>
      <c r="D124" s="65">
        <v>10</v>
      </c>
      <c r="E124" s="65"/>
      <c r="F124" s="97"/>
      <c r="G124" s="106"/>
      <c r="H124" s="66"/>
      <c r="I124" s="68"/>
      <c r="J124" s="68"/>
    </row>
    <row r="125" spans="1:10" x14ac:dyDescent="0.3">
      <c r="A125" s="90"/>
      <c r="B125" s="74" t="s">
        <v>372</v>
      </c>
      <c r="C125" s="75">
        <f>SUM(C4:C124)</f>
        <v>1.2499999999999998</v>
      </c>
      <c r="D125" s="76"/>
      <c r="E125" s="76"/>
      <c r="F125" s="101"/>
      <c r="G125" s="105">
        <f>((C4*G4)+(C14*G14)+(C34*G34)+(C38*G38)+(C48*G48)+(C60*G60)+(C65*G65)+(C91*G91)+(C95*G95)+(C109*G109))</f>
        <v>2.5000000000000005E-3</v>
      </c>
      <c r="H125" s="76"/>
      <c r="I125" s="68"/>
      <c r="J125" s="68"/>
    </row>
    <row r="126" spans="1:10" x14ac:dyDescent="0.3">
      <c r="B126" s="79"/>
      <c r="C126" s="80"/>
      <c r="D126" s="80"/>
      <c r="E126" s="80"/>
      <c r="F126" s="102"/>
      <c r="G126" s="107"/>
      <c r="H126" s="80"/>
    </row>
    <row r="127" spans="1:10" x14ac:dyDescent="0.3">
      <c r="A127" s="93" t="s">
        <v>383</v>
      </c>
      <c r="B127" s="94"/>
    </row>
    <row r="128" spans="1:10" x14ac:dyDescent="0.3">
      <c r="A128" s="94"/>
      <c r="B128" s="95"/>
    </row>
  </sheetData>
  <autoFilter ref="A3:H125"/>
  <phoneticPr fontId="10" type="noConversion"/>
  <pageMargins left="0.25" right="0.5" top="0.63489501312336005" bottom="0.75" header="0.15117187500000001" footer="0.3"/>
  <pageSetup paperSize="9" scale="43" fitToHeight="0" orientation="portrait" r:id="rId1"/>
  <headerFooter>
    <oddHeader xml:space="preserve">&amp;L&amp;G&amp;C&amp;"-,Bold"&amp;26
Mobilization and Takeover tracker </oddHeader>
    <oddFooter>&amp;LNC/ROS/SP-004/FM-006        Rev 02         Date 23 Apr 2024&amp;C&amp;"Calibri,Regular"&amp;K000000
&amp;1#&amp;10&amp;K0078D7NOMAC | Internal&amp;R&amp;P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0" sqref="J20"/>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0f45a94-e095-4813-80ad-33b6c55c439a">
      <UserInfo>
        <DisplayName>Bijily Uddin</DisplayName>
        <AccountId>255</AccountId>
        <AccountType/>
      </UserInfo>
      <UserInfo>
        <DisplayName>Abdulla Jassim</DisplayName>
        <AccountId>242</AccountId>
        <AccountType/>
      </UserInfo>
      <UserInfo>
        <DisplayName>Abdelkarim Ait Elaarabi</DisplayName>
        <AccountId>257</AccountId>
        <AccountType/>
      </UserInfo>
      <UserInfo>
        <DisplayName>Abdelhadi Eljamay</DisplayName>
        <AccountId>86</AccountId>
        <AccountType/>
      </UserInfo>
      <UserInfo>
        <DisplayName>Debasis Bandyopadhyay</DisplayName>
        <AccountId>266</AccountId>
        <AccountType/>
      </UserInfo>
    </SharedWithUsers>
    <TaxCatchAll xmlns="00f45a94-e095-4813-80ad-33b6c55c439a" xsi:nil="true"/>
    <lcf76f155ced4ddcb4097134ff3c332f xmlns="1e866e89-9f78-4c65-bb1e-9ec3f5427073">
      <Terms xmlns="http://schemas.microsoft.com/office/infopath/2007/PartnerControls"/>
    </lcf76f155ced4ddcb4097134ff3c332f>
    <_ip_UnifiedCompliancePolicyUIAction xmlns="http://schemas.microsoft.com/sharepoint/v3" xsi:nil="true"/>
    <_Flow_SignoffStatus xmlns="1e866e89-9f78-4c65-bb1e-9ec3f5427073" xsi:nil="true"/>
    <_ip_UnifiedCompliancePolicyProperties xmlns="http://schemas.microsoft.com/sharepoint/v3" xsi:nil="true"/>
    <Function xmlns="1e866e89-9f78-4c65-bb1e-9ec3f542707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7B48E1720E3E4188940384CB9DC52F" ma:contentTypeVersion="22" ma:contentTypeDescription="Create a new document." ma:contentTypeScope="" ma:versionID="2d85fdfbbecdbb1321aa2ec850bf8e98">
  <xsd:schema xmlns:xsd="http://www.w3.org/2001/XMLSchema" xmlns:xs="http://www.w3.org/2001/XMLSchema" xmlns:p="http://schemas.microsoft.com/office/2006/metadata/properties" xmlns:ns1="http://schemas.microsoft.com/sharepoint/v3" xmlns:ns2="1e866e89-9f78-4c65-bb1e-9ec3f5427073" xmlns:ns3="00f45a94-e095-4813-80ad-33b6c55c439a" targetNamespace="http://schemas.microsoft.com/office/2006/metadata/properties" ma:root="true" ma:fieldsID="fc1cf139f3f0a386e3235279a124e817" ns1:_="" ns2:_="" ns3:_="">
    <xsd:import namespace="http://schemas.microsoft.com/sharepoint/v3"/>
    <xsd:import namespace="1e866e89-9f78-4c65-bb1e-9ec3f5427073"/>
    <xsd:import namespace="00f45a94-e095-4813-80ad-33b6c55c439a"/>
    <xsd:element name="properties">
      <xsd:complexType>
        <xsd:sequence>
          <xsd:element name="documentManagement">
            <xsd:complexType>
              <xsd:all>
                <xsd:element ref="ns2:Function"/>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element ref="ns1:_ip_UnifiedCompliancePolicyProperties" minOccurs="0"/>
                <xsd:element ref="ns1:_ip_UnifiedCompliancePolicyUIAction" minOccurs="0"/>
                <xsd:element ref="ns2:MediaServiceObjectDetectorVersions" minOccurs="0"/>
                <xsd:element ref="ns2:_Flow_SignoffStatu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866e89-9f78-4c65-bb1e-9ec3f5427073" elementFormDefault="qualified">
    <xsd:import namespace="http://schemas.microsoft.com/office/2006/documentManagement/types"/>
    <xsd:import namespace="http://schemas.microsoft.com/office/infopath/2007/PartnerControls"/>
    <xsd:element name="Function" ma:index="4" ma:displayName="Function" ma:description="Department/Function" ma:format="Dropdown" ma:internalName="Function" ma:readOnly="false">
      <xsd:simpleType>
        <xsd:restriction base="dms:Choice">
          <xsd:enumeration value="HR"/>
          <xsd:enumeration value="HSE"/>
          <xsd:enumeration value="IMS"/>
          <xsd:enumeration value="EMR"/>
          <xsd:enumeration value="IT"/>
          <xsd:enumeration value="SAP"/>
          <xsd:enumeration value="SCM"/>
          <xsd:enumeration value="LEGAL"/>
          <xsd:enumeration value="FINANCE"/>
          <xsd:enumeration value="PAT"/>
          <xsd:enumeration value="O&amp;M"/>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3ede21b-038a-4931-a89e-85c8f9a538ac"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_Flow_SignoffStatus" ma:index="26" nillable="true" ma:displayName="Sign-off status" ma:internalName="Sign_x002d_off_x0020_status">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Location" ma:index="2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f45a94-e095-4813-80ad-33b6c55c439a"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8f578e0d-62fd-4713-b823-6f06e81691d0}" ma:internalName="TaxCatchAll" ma:showField="CatchAllData" ma:web="00f45a94-e095-4813-80ad-33b6c55c43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5A2041-653A-4CFB-A43E-D3129CAC67B5}">
  <ds:schemaRef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00f45a94-e095-4813-80ad-33b6c55c439a"/>
    <ds:schemaRef ds:uri="1e866e89-9f78-4c65-bb1e-9ec3f5427073"/>
    <ds:schemaRef ds:uri="http://schemas.openxmlformats.org/package/2006/metadata/core-properties"/>
    <ds:schemaRef ds:uri="http://schemas.microsoft.com/office/infopath/2007/PartnerControls"/>
    <ds:schemaRef ds:uri="http://schemas.microsoft.com/sharepoint/v3"/>
    <ds:schemaRef ds:uri="http://purl.org/dc/terms/"/>
  </ds:schemaRefs>
</ds:datastoreItem>
</file>

<file path=customXml/itemProps2.xml><?xml version="1.0" encoding="utf-8"?>
<ds:datastoreItem xmlns:ds="http://schemas.openxmlformats.org/officeDocument/2006/customXml" ds:itemID="{6A26B294-AB8B-4741-A974-3232FCB5F46A}">
  <ds:schemaRefs>
    <ds:schemaRef ds:uri="http://schemas.microsoft.com/sharepoint/v3/contenttype/forms"/>
  </ds:schemaRefs>
</ds:datastoreItem>
</file>

<file path=customXml/itemProps3.xml><?xml version="1.0" encoding="utf-8"?>
<ds:datastoreItem xmlns:ds="http://schemas.openxmlformats.org/officeDocument/2006/customXml" ds:itemID="{C81BF62A-5E82-43D9-B480-759A3E970D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e866e89-9f78-4c65-bb1e-9ec3f5427073"/>
    <ds:schemaRef ds:uri="00f45a94-e095-4813-80ad-33b6c55c4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Readiness Chart</vt:lpstr>
      <vt:lpstr>Sheet1</vt:lpstr>
      <vt:lpstr>Checklist Operational Readiness</vt:lpstr>
      <vt:lpstr>Readiness Checklist</vt:lpstr>
      <vt:lpstr>Sheet2</vt:lpstr>
      <vt:lpstr>'Readiness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Fahad</dc:creator>
  <cp:keywords/>
  <dc:description/>
  <cp:lastModifiedBy>Dev-7</cp:lastModifiedBy>
  <cp:revision/>
  <cp:lastPrinted>2024-04-23T19:51:58Z</cp:lastPrinted>
  <dcterms:created xsi:type="dcterms:W3CDTF">2019-10-21T13:36:17Z</dcterms:created>
  <dcterms:modified xsi:type="dcterms:W3CDTF">2024-06-13T07:47:25Z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0x010100DC7B48E1720E3E4188940384CB9DC52F</vt:lpwstr>
  </property>
  <property fmtid="{D5CDD505-2E9C-101B-9397-08002B2CF9AE}" pid="3" name="Workbook id">
    <vt:lpwstr>ef3c4ee3-f4ec-408d-b8b6-edf59e92568e</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MSIP_Label_3ad75432-c7bb-4d31-ae56-2de6bce9c75d_Enabled">
    <vt:lpwstr>True</vt:lpwstr>
  </property>
  <property fmtid="{D5CDD505-2E9C-101B-9397-08002B2CF9AE}" pid="8" name="MSIP_Label_3ad75432-c7bb-4d31-ae56-2de6bce9c75d_SiteId">
    <vt:lpwstr>058b28e4-6bda-479f-b7c3-5527c4b94031</vt:lpwstr>
  </property>
  <property fmtid="{D5CDD505-2E9C-101B-9397-08002B2CF9AE}" pid="9" name="MSIP_Label_3ad75432-c7bb-4d31-ae56-2de6bce9c75d_Owner">
    <vt:lpwstr>n.maheta@nomac.com</vt:lpwstr>
  </property>
  <property fmtid="{D5CDD505-2E9C-101B-9397-08002B2CF9AE}" pid="10" name="MSIP_Label_3ad75432-c7bb-4d31-ae56-2de6bce9c75d_SetDate">
    <vt:lpwstr>2022-07-28T06:29:47.7910197Z</vt:lpwstr>
  </property>
  <property fmtid="{D5CDD505-2E9C-101B-9397-08002B2CF9AE}" pid="11" name="MSIP_Label_3ad75432-c7bb-4d31-ae56-2de6bce9c75d_Name">
    <vt:lpwstr>Public</vt:lpwstr>
  </property>
  <property fmtid="{D5CDD505-2E9C-101B-9397-08002B2CF9AE}" pid="12" name="MSIP_Label_3ad75432-c7bb-4d31-ae56-2de6bce9c75d_Application">
    <vt:lpwstr>Microsoft Azure Information Protection</vt:lpwstr>
  </property>
  <property fmtid="{D5CDD505-2E9C-101B-9397-08002B2CF9AE}" pid="13" name="MSIP_Label_3ad75432-c7bb-4d31-ae56-2de6bce9c75d_ActionId">
    <vt:lpwstr>44068e24-d943-42c2-8b01-a941e03bbdce</vt:lpwstr>
  </property>
  <property fmtid="{D5CDD505-2E9C-101B-9397-08002B2CF9AE}" pid="14" name="MSIP_Label_3ad75432-c7bb-4d31-ae56-2de6bce9c75d_Extended_MSFT_Method">
    <vt:lpwstr>Automatic</vt:lpwstr>
  </property>
  <property fmtid="{D5CDD505-2E9C-101B-9397-08002B2CF9AE}" pid="15" name="MSIP_Label_40a65e53-db36-47f3-9378-30198f89cf8a_Enabled">
    <vt:lpwstr>True</vt:lpwstr>
  </property>
  <property fmtid="{D5CDD505-2E9C-101B-9397-08002B2CF9AE}" pid="16" name="MSIP_Label_40a65e53-db36-47f3-9378-30198f89cf8a_SiteId">
    <vt:lpwstr>058b28e4-6bda-479f-b7c3-5527c4b94031</vt:lpwstr>
  </property>
  <property fmtid="{D5CDD505-2E9C-101B-9397-08002B2CF9AE}" pid="17" name="MSIP_Label_40a65e53-db36-47f3-9378-30198f89cf8a_SetDate">
    <vt:lpwstr>2022-06-01T12:14:29Z</vt:lpwstr>
  </property>
  <property fmtid="{D5CDD505-2E9C-101B-9397-08002B2CF9AE}" pid="18" name="MSIP_Label_40a65e53-db36-47f3-9378-30198f89cf8a_Name">
    <vt:lpwstr>Not Protected</vt:lpwstr>
  </property>
  <property fmtid="{D5CDD505-2E9C-101B-9397-08002B2CF9AE}" pid="19" name="MSIP_Label_40a65e53-db36-47f3-9378-30198f89cf8a_ActionId">
    <vt:lpwstr>246ffe84-3b70-46ee-9109-af667b81fbaf</vt:lpwstr>
  </property>
  <property fmtid="{D5CDD505-2E9C-101B-9397-08002B2CF9AE}" pid="20" name="MSIP_Label_40a65e53-db36-47f3-9378-30198f89cf8a_Extended_MSFT_Method">
    <vt:lpwstr>Manual</vt:lpwstr>
  </property>
  <property fmtid="{D5CDD505-2E9C-101B-9397-08002B2CF9AE}" pid="21" name="MSIP_Label_ea5a9795-d77e-4d0c-b655-2bb6304930f4_Enabled">
    <vt:lpwstr>True</vt:lpwstr>
  </property>
  <property fmtid="{D5CDD505-2E9C-101B-9397-08002B2CF9AE}" pid="22" name="MSIP_Label_ea5a9795-d77e-4d0c-b655-2bb6304930f4_SiteId">
    <vt:lpwstr>91028e45-e9d0-40a1-90b5-792a7e97eeb0</vt:lpwstr>
  </property>
  <property fmtid="{D5CDD505-2E9C-101B-9397-08002B2CF9AE}" pid="23" name="MSIP_Label_ea5a9795-d77e-4d0c-b655-2bb6304930f4_Owner">
    <vt:lpwstr>n.maheta@nomac.com</vt:lpwstr>
  </property>
  <property fmtid="{D5CDD505-2E9C-101B-9397-08002B2CF9AE}" pid="24" name="MSIP_Label_ea5a9795-d77e-4d0c-b655-2bb6304930f4_SetDate">
    <vt:lpwstr>2021-07-25T07:34:08.4306660Z</vt:lpwstr>
  </property>
  <property fmtid="{D5CDD505-2E9C-101B-9397-08002B2CF9AE}" pid="25" name="MSIP_Label_ea5a9795-d77e-4d0c-b655-2bb6304930f4_Name">
    <vt:lpwstr>Internal</vt:lpwstr>
  </property>
  <property fmtid="{D5CDD505-2E9C-101B-9397-08002B2CF9AE}" pid="26" name="MSIP_Label_ea5a9795-d77e-4d0c-b655-2bb6304930f4_Application">
    <vt:lpwstr>Microsoft Azure Information Protection</vt:lpwstr>
  </property>
  <property fmtid="{D5CDD505-2E9C-101B-9397-08002B2CF9AE}" pid="27" name="MSIP_Label_ea5a9795-d77e-4d0c-b655-2bb6304930f4_ActionId">
    <vt:lpwstr>86076fdc-5af9-4f97-8ccc-d49c5f10ff48</vt:lpwstr>
  </property>
  <property fmtid="{D5CDD505-2E9C-101B-9397-08002B2CF9AE}" pid="28" name="MSIP_Label_ea5a9795-d77e-4d0c-b655-2bb6304930f4_Extended_MSFT_Method">
    <vt:lpwstr>Manual</vt:lpwstr>
  </property>
  <property fmtid="{D5CDD505-2E9C-101B-9397-08002B2CF9AE}" pid="29" name="MSIP_Label_1d0e6f4f-ae9c-4fd0-b3a9-1c49c863324b_Enabled">
    <vt:lpwstr>True</vt:lpwstr>
  </property>
  <property fmtid="{D5CDD505-2E9C-101B-9397-08002B2CF9AE}" pid="30" name="MSIP_Label_1d0e6f4f-ae9c-4fd0-b3a9-1c49c863324b_SiteId">
    <vt:lpwstr>91028e45-e9d0-40a1-90b5-792a7e97eeb0</vt:lpwstr>
  </property>
  <property fmtid="{D5CDD505-2E9C-101B-9397-08002B2CF9AE}" pid="31" name="MSIP_Label_1d0e6f4f-ae9c-4fd0-b3a9-1c49c863324b_Owner">
    <vt:lpwstr>n.maheta@nomac.com</vt:lpwstr>
  </property>
  <property fmtid="{D5CDD505-2E9C-101B-9397-08002B2CF9AE}" pid="32" name="MSIP_Label_1d0e6f4f-ae9c-4fd0-b3a9-1c49c863324b_SetDate">
    <vt:lpwstr>2021-07-25T07:34:08.4306660Z</vt:lpwstr>
  </property>
  <property fmtid="{D5CDD505-2E9C-101B-9397-08002B2CF9AE}" pid="33" name="MSIP_Label_1d0e6f4f-ae9c-4fd0-b3a9-1c49c863324b_Name">
    <vt:lpwstr>Not Protected</vt:lpwstr>
  </property>
  <property fmtid="{D5CDD505-2E9C-101B-9397-08002B2CF9AE}" pid="34" name="MSIP_Label_1d0e6f4f-ae9c-4fd0-b3a9-1c49c863324b_Application">
    <vt:lpwstr>Microsoft Azure Information Protection</vt:lpwstr>
  </property>
  <property fmtid="{D5CDD505-2E9C-101B-9397-08002B2CF9AE}" pid="35" name="MSIP_Label_1d0e6f4f-ae9c-4fd0-b3a9-1c49c863324b_ActionId">
    <vt:lpwstr>86076fdc-5af9-4f97-8ccc-d49c5f10ff48</vt:lpwstr>
  </property>
  <property fmtid="{D5CDD505-2E9C-101B-9397-08002B2CF9AE}" pid="36" name="MSIP_Label_1d0e6f4f-ae9c-4fd0-b3a9-1c49c863324b_Parent">
    <vt:lpwstr>ea5a9795-d77e-4d0c-b655-2bb6304930f4</vt:lpwstr>
  </property>
  <property fmtid="{D5CDD505-2E9C-101B-9397-08002B2CF9AE}" pid="37" name="MSIP_Label_1d0e6f4f-ae9c-4fd0-b3a9-1c49c863324b_Extended_MSFT_Method">
    <vt:lpwstr>Manual</vt:lpwstr>
  </property>
  <property fmtid="{D5CDD505-2E9C-101B-9397-08002B2CF9AE}" pid="38" name="Sensitivity">
    <vt:lpwstr>Public Not Protected Internal Not Protected</vt:lpwstr>
  </property>
</Properties>
</file>