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leonardo_hernandes_pucpr_edu_br/Documents/+ DD UVIC - ESPANHA/MATÉRIAS/2º Semestre/Integrated Project II/"/>
    </mc:Choice>
  </mc:AlternateContent>
  <xr:revisionPtr revIDLastSave="338" documentId="8_{F785E8F3-0FF2-40C2-87DB-FA4964899E50}" xr6:coauthVersionLast="47" xr6:coauthVersionMax="47" xr10:uidLastSave="{413C3DBD-5A4E-4B5F-857C-B607F189C624}"/>
  <bookViews>
    <workbookView xWindow="-108" yWindow="-108" windowWidth="23256" windowHeight="12576" activeTab="1" xr2:uid="{18304F3B-0507-4129-B83F-7B56E180568E}"/>
  </bookViews>
  <sheets>
    <sheet name="Price" sheetId="2" r:id="rId1"/>
    <sheet name="Hou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F20" i="1"/>
  <c r="E23" i="2"/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1" l="1"/>
  <c r="C13" i="1" l="1"/>
  <c r="C14" i="1"/>
  <c r="E14" i="1" s="1"/>
  <c r="G14" i="1" s="1"/>
  <c r="C15" i="1"/>
  <c r="C16" i="1"/>
  <c r="E16" i="1"/>
  <c r="G16" i="1" s="1"/>
  <c r="E15" i="1"/>
  <c r="G15" i="1" s="1"/>
  <c r="E13" i="1" l="1"/>
  <c r="G13" i="1" s="1"/>
  <c r="G17" i="1" s="1"/>
  <c r="D17" i="1"/>
  <c r="C3" i="1" s="1"/>
  <c r="C9" i="1" l="1"/>
  <c r="C7" i="1"/>
  <c r="C8" i="1"/>
  <c r="C6" i="1"/>
  <c r="C10" i="1" l="1"/>
</calcChain>
</file>

<file path=xl/sharedStrings.xml><?xml version="1.0" encoding="utf-8"?>
<sst xmlns="http://schemas.openxmlformats.org/spreadsheetml/2006/main" count="67" uniqueCount="66">
  <si>
    <t>Management</t>
  </si>
  <si>
    <t>Mechanical &amp; Manufacturing</t>
  </si>
  <si>
    <t>Electrics &amp; Electronics</t>
  </si>
  <si>
    <t>Programming &amp; Software</t>
  </si>
  <si>
    <t>Domain</t>
  </si>
  <si>
    <t>Team member</t>
  </si>
  <si>
    <t>Price (€)</t>
  </si>
  <si>
    <t>€/h</t>
  </si>
  <si>
    <t>3D Printer - BCN3D</t>
  </si>
  <si>
    <t>PRICE LIST - SPINNING LED DISPLAY</t>
  </si>
  <si>
    <t>REQUIRED EQUIPMENT</t>
  </si>
  <si>
    <t xml:space="preserve"> ESTIMATED PRICE</t>
  </si>
  <si>
    <t>QUANTITY</t>
  </si>
  <si>
    <t>SUM</t>
  </si>
  <si>
    <t>LINK</t>
  </si>
  <si>
    <t>5mm full-colour RGB LED Lamp with white diffused lens</t>
  </si>
  <si>
    <t>https://www.digikey.es/es/products/detail/qt-brightek-qtb/QBL8RGB60D0-2897/10441184</t>
  </si>
  <si>
    <t>68 Ohm Resistor</t>
  </si>
  <si>
    <t>https://es.farnell.com/multicomp-pro/mccfr0w4j0680a50/carbon-film-resistor-68-ohm-250mw/dp/1128049?mckv=sAP0xlbeZ_dc|pcrid|490629289675|plid||kword||match||slid||product|1128049|pgrid|114686153677|ptaid|pla-336660109093&amp;gross_price=true&amp;CMP=KNC-GES-GEN-SHOPPING-SMEC-Whoops-High-Desktop-Title-Changes-10-Aug-21</t>
  </si>
  <si>
    <t>150 Ohm Resistor</t>
  </si>
  <si>
    <t>https://es.farnell.com/multicomp-pro/mccfr0w4j0151a50/carbon-film-resistor-150-ohm-250mw/dp/1127990?mckv=sPbzForG2_dc|pcrid|490629289588|plid||kword||match||slid||product|1127990|pgrid|120390866611|ptaid|pla-338768234793&amp;gross_price=true&amp;CMP=KNC-GES-GEN-SHOPPING-SMEC-Whoops-High-Desktop-Title-Changes-10-Aug-21</t>
  </si>
  <si>
    <t>1k Ohm Resistor</t>
  </si>
  <si>
    <t>https://es.farnell.com/multicomp/mf50-1k/res-1k-1-500mw-axial-pel-c-metal/dp/9339779?mckv=sXYCgvql0_dc|pcrid|491116135185|plid||kword||match||slid||product|9339779|pgrid|114686153717|ptaid|pla-326633402053&amp;gross_price=true&amp;CMP=KNC-GES-GEN-SHOPPING-SMEC-Whoops-High-Desktop-Title-Changes-10-Aug-21</t>
  </si>
  <si>
    <t>Shift register SN74HC595N</t>
  </si>
  <si>
    <t xml:space="preserve">https://www.digikey.es/en/products/detail/texas-instruments/SN74HC595N/277246 </t>
  </si>
  <si>
    <t>Magnetic Sensor AH3582-P-B</t>
  </si>
  <si>
    <t>https://www.digikey.es/es/products/detail/diodes-incorporated/AH3582-P-B/9649755</t>
  </si>
  <si>
    <t>Arduino NANO</t>
  </si>
  <si>
    <t>https://www.amazon.es/AZDelivery-Nano-V3-completamente-compatible/dp/B01MS7DUEM/ref=pd_lpo_2?pd_rd_i=B01MS7DUEM&amp;psc=1</t>
  </si>
  <si>
    <t>Hot Glue (10 units)</t>
  </si>
  <si>
    <t>Neodymium magnets</t>
  </si>
  <si>
    <t>https://www.amazon.es/UTOMAG-Neodimio-Artesan%C3%ADas-Manualidades-Protector/dp/B08F6W28PL/ref=sr_1_2_sspa?crid=4HC6W2BPNE6O&amp;keywords=iman%2Bpeque%C3%B1o&amp;qid=1644505833&amp;sprefix=iman%2Bpeque%2Caps%2C91&amp;sr=8-2-spons&amp;spLa=ZW5jcnlwdGVkUXVhbGlmaWVyPUExWjFJMEdESDhXT0NOJmVuY3J5cHRlZElkPUEwNTY3MTI3MTlUVlRSM1FPNzNMMyZlbmNyeXB0ZWRBZElkPUEwNjY2MjUzT0JUNldTVE8zNDFGJndpZGdldE5hbWU9c3BfYXRmJmFjdGlvbj1jbGlja1JlZGlyZWN0JmRvTm90TG9nQ2xpY2s9dHJ1ZQ&amp;th=1</t>
  </si>
  <si>
    <t xml:space="preserve"> PCB (3 x 7 cm)</t>
  </si>
  <si>
    <t>https://www.amazon.es/-/pt/dp/B07CQQK214/ref=sr_1_5?crid=32P2RSON2ZI3U&amp;keywords=placa+perforada&amp;qid=1645712831&amp;sprefix=placa+perforada%2Caps%2C97&amp;sr=8-5</t>
  </si>
  <si>
    <t>Switch On/Off 16A</t>
  </si>
  <si>
    <t>https://es.rs-online.com/web/p/interruptores-de-balancin/1640941</t>
  </si>
  <si>
    <t>Motor DC RS PRO 3-7,2V 22356 RPM</t>
  </si>
  <si>
    <t>https://es.rs-online.com/web/p/motores-dc/2389721?cm_mmc=ES-PLA-DS3A-_-google-_-CSS_ES_ES_Catchall_SSC-_-Ad+group-_-2389721&amp;matchtype=&amp;pla-293946777986&amp;gclsrc=ds&amp;gclsrc=ds</t>
  </si>
  <si>
    <t>Power source 3-12V</t>
  </si>
  <si>
    <t>https://www.amazon.es/AmazonBasics-alimentaci%C3%B3n-conectores-intercambiables-reversible/dp/B07DNKMRP3/ref=asc_df_B07DNKMRP3/?tag=googshopes-21&amp;linkCode=df0&amp;hvadid=324806807418&amp;hvpos=&amp;hvnetw=g&amp;hvrand=13932347684894246109&amp;hvpone=&amp;hvptwo=&amp;hvqmt=&amp;hvdev=c&amp;hvdvcmdl=&amp;hvlocint=&amp;hvlocphy=1005469&amp;hvtargid=pla-638067016204&amp;psc=1</t>
  </si>
  <si>
    <t>9V Rechargeable Battery</t>
  </si>
  <si>
    <t>https://es.rs-online.com/web/p/pilas-9v-recargables/0199646?cm_mmc=ES-PLA-DS3A-_-google-_-CSS_ES_ES_Pilas_%26_Baterias_y_Cargadores_Whoop-_-(ES:Whoop!)+Pilas+9V+Recargables-_-199646&amp;matchtype=&amp;pla-307501102233&amp;gclsrc=ds&amp;gclsrc=ds</t>
  </si>
  <si>
    <t>9V Battery Conector</t>
  </si>
  <si>
    <t>https://es.rs-online.com/web/p/contactos-para-baterias/1854790?cm_mmc=ES-PLA-DS3A-_-google-_-CSS_ES_ES_Pilas_%26_Bater%C3%ADas_y_Cargadores_Whoop-_-(ES:Whoop!)+Contactos+para+Bater%C3%ADas-_-1854790&amp;matchtype=&amp;pla-326725645147&amp;gclsrc=ds&amp;gclsrc=ds</t>
  </si>
  <si>
    <t>Material 3D printer - 210g</t>
  </si>
  <si>
    <t>https://www.impresoras3d.com/producto/pla-hd-winkle-negro-azabache-175-mm/</t>
  </si>
  <si>
    <t>3mm heat-shrink tube</t>
  </si>
  <si>
    <t>https://es.rs-online.com/web/p/tubos-termorretractiles/7004532</t>
  </si>
  <si>
    <t>Cables</t>
  </si>
  <si>
    <t>Wood Base (100mm*100mm*40mm)</t>
  </si>
  <si>
    <t>TOTAL</t>
  </si>
  <si>
    <t>Time (h)</t>
  </si>
  <si>
    <t>Millng machine</t>
  </si>
  <si>
    <t>https://www.amazon.es/Dweyka-Pegamento-Manualidades-Reparaciones-decoraci%C3%B3n/dp/B07ZXYH3K1/ref=asc_df_B07ZXYH3K1/?tag=&amp;linkCode=df0&amp;hvadid=420387563749&amp;hvpos=&amp;hvnetw=g&amp;hvrand=13197667941856418137&amp;hvpone=&amp;hvptwo=&amp;hvqmt=&amp;hvdev=c&amp;hvdvcmdl=&amp;hvlocint=&amp;hvlocphy=1005469&amp;hvtargid=pla-879496834024&amp;ref=&amp;adgrpid=99023813511&amp;th=1</t>
  </si>
  <si>
    <t>Classes (h)</t>
  </si>
  <si>
    <t>Total hours (h)</t>
  </si>
  <si>
    <t>Extra (h)</t>
  </si>
  <si>
    <t>TOTAL (h):</t>
  </si>
  <si>
    <t>TOTAL (€):</t>
  </si>
  <si>
    <t>Class hours (h)</t>
  </si>
  <si>
    <t>Total and Extra (h)</t>
  </si>
  <si>
    <t>Basic definitions</t>
  </si>
  <si>
    <t>Leonardo Cavalcanti Hernandes</t>
  </si>
  <si>
    <t>João Gustavo Moreira</t>
  </si>
  <si>
    <t>Luiz Felipe Picolo</t>
  </si>
  <si>
    <t>Marco Tremolaterra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</si>
</sst>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164" formatCode="#,##0.000000\ [$€-1];[Red]\-#,##0.000000\ [$€-1]"/>
    <numFmt numFmtId="165" formatCode="0.00&quot;hours&quot;"/>
    <numFmt numFmtId="166" formatCode="0.000000&quot;€/kWhour&quot;"/>
    <numFmt numFmtId="167" formatCode="0.0&quot;kW&quot;"/>
    <numFmt numFmtId="168" formatCode="#,##0.00\ [$€-1];[Red]\-#,##0.00\ [$€-1]"/>
    <numFmt numFmtId="169" formatCode="0&quot;hours&quot;"/>
    <numFmt numFmtId="170" formatCode="_-[$€-2]\ * #,##0.00_-;\-[$€-2]\ * #,##0.00_-;_-[$€-2]\ * &quot;-&quot;??_-;_-@_-"/>
    <numFmt numFmtId="171" formatCode="_-[$€-2]\ * #,##0.000_-;\-[$€-2]\ * #,##0.000_-;_-[$€-2]\ * &quot;-&quot;??_-;_-@_-"/>
    <numFmt numFmtId="172" formatCode="0.00&quot;kW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3" borderId="0" xfId="0" applyFill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70" fontId="8" fillId="0" borderId="1" xfId="0" applyNumberFormat="1" applyFont="1" applyBorder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170" fontId="9" fillId="0" borderId="1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/>
    <xf numFmtId="0" fontId="6" fillId="4" borderId="3" xfId="0" applyFont="1" applyFill="1" applyBorder="1"/>
    <xf numFmtId="170" fontId="7" fillId="4" borderId="4" xfId="0" applyNumberFormat="1" applyFont="1" applyFill="1" applyBorder="1"/>
    <xf numFmtId="0" fontId="3" fillId="0" borderId="0" xfId="2" applyFont="1" applyAlignment="1">
      <alignment shrinkToFit="1"/>
    </xf>
    <xf numFmtId="0" fontId="4" fillId="0" borderId="0" xfId="2" applyFont="1" applyAlignment="1">
      <alignment shrinkToFit="1"/>
    </xf>
    <xf numFmtId="0" fontId="2" fillId="0" borderId="0" xfId="2" applyAlignment="1">
      <alignment shrinkToFit="1"/>
    </xf>
    <xf numFmtId="0" fontId="5" fillId="0" borderId="0" xfId="0" applyFont="1" applyAlignment="1">
      <alignment shrinkToFit="1"/>
    </xf>
    <xf numFmtId="0" fontId="6" fillId="3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2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8" fontId="13" fillId="0" borderId="1" xfId="0" applyNumberFormat="1" applyFont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Hours - by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1"/>
          <c:tx>
            <c:v>Valores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D8-4F6F-882B-CFDAC2956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D8-4F6F-882B-CFDAC2956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D8-4F6F-882B-CFDAC2956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B5-4A3E-BE1D-5EF5907D34F6}"/>
              </c:ext>
            </c:extLst>
          </c:dPt>
          <c:dLbls>
            <c:dLbl>
              <c:idx val="0"/>
              <c:layout>
                <c:manualLayout>
                  <c:x val="-4.1817289533299259E-2"/>
                  <c:y val="9.99490584242522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D8-4F6F-882B-CFDAC2956355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D8-4F6F-882B-CFDAC2956355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D8-4F6F-882B-CFDAC2956355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B5-4A3E-BE1D-5EF5907D3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Hours!$B$6:$B$9</c:f>
              <c:strCache>
                <c:ptCount val="4"/>
                <c:pt idx="0">
                  <c:v>Management</c:v>
                </c:pt>
                <c:pt idx="1">
                  <c:v>Mechanical &amp; Manufacturing</c:v>
                </c:pt>
                <c:pt idx="2">
                  <c:v>Electrics &amp; Electronics</c:v>
                </c:pt>
                <c:pt idx="3">
                  <c:v>Programming &amp; Software</c:v>
                </c:pt>
              </c:strCache>
            </c:strRef>
          </c:cat>
          <c:val>
            <c:numRef>
              <c:f>Hours!$C$6:$C$9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5-4A3E-BE1D-5EF5907D34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9BD8-4F6F-882B-CFDAC295635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9BD8-4F6F-882B-CFDAC295635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9BD8-4F6F-882B-CFDAC295635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9BD8-4F6F-882B-CFDAC295635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Hours!$B$6:$B$9</c15:sqref>
                        </c15:formulaRef>
                      </c:ext>
                    </c:extLst>
                    <c:strCache>
                      <c:ptCount val="4"/>
                      <c:pt idx="0">
                        <c:v>Management</c:v>
                      </c:pt>
                      <c:pt idx="1">
                        <c:v>Mechanical &amp; Manufacturing</c:v>
                      </c:pt>
                      <c:pt idx="2">
                        <c:v>Electrics &amp; Electronics</c:v>
                      </c:pt>
                      <c:pt idx="3">
                        <c:v>Programming &amp; Software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Hours!$C$6:$C$9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B5-4A3E-BE1D-5EF5907D34F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5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cap="all" baseline="0">
                <a:effectLst/>
              </a:rPr>
              <a:t>Total Hours - by team member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Hours!$B$13</c:f>
              <c:strCache>
                <c:ptCount val="1"/>
                <c:pt idx="0">
                  <c:v>Leonardo Cavalcanti Hernandes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Hours!$E$13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956-8C14-7DD54C05CB06}"/>
            </c:ext>
          </c:extLst>
        </c:ser>
        <c:ser>
          <c:idx val="1"/>
          <c:order val="1"/>
          <c:tx>
            <c:strRef>
              <c:f>Hours!$B$14</c:f>
              <c:strCache>
                <c:ptCount val="1"/>
                <c:pt idx="0">
                  <c:v>João Gustavo Moreira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Hours!$E$14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F-4956-8C14-7DD54C05CB06}"/>
            </c:ext>
          </c:extLst>
        </c:ser>
        <c:ser>
          <c:idx val="2"/>
          <c:order val="2"/>
          <c:tx>
            <c:strRef>
              <c:f>Hours!$B$15</c:f>
              <c:strCache>
                <c:ptCount val="1"/>
                <c:pt idx="0">
                  <c:v>Luiz Felipe Picolo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Hours!$E$15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F-4956-8C14-7DD54C05CB06}"/>
            </c:ext>
          </c:extLst>
        </c:ser>
        <c:ser>
          <c:idx val="3"/>
          <c:order val="3"/>
          <c:tx>
            <c:strRef>
              <c:f>Hours!$B$16</c:f>
              <c:strCache>
                <c:ptCount val="1"/>
                <c:pt idx="0">
                  <c:v>Marco Tremolaterra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Hours!$E$16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F-4956-8C14-7DD54C05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65948800"/>
        <c:axId val="1465949632"/>
      </c:barChart>
      <c:catAx>
        <c:axId val="14659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949632"/>
        <c:crosses val="autoZero"/>
        <c:auto val="0"/>
        <c:lblAlgn val="ctr"/>
        <c:lblOffset val="100"/>
        <c:noMultiLvlLbl val="0"/>
      </c:catAx>
      <c:valAx>
        <c:axId val="146594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94880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0</xdr:row>
      <xdr:rowOff>68580</xdr:rowOff>
    </xdr:from>
    <xdr:to>
      <xdr:col>15</xdr:col>
      <xdr:colOff>190500</xdr:colOff>
      <xdr:row>16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B0716-712C-459D-BD74-340443DDC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338210</xdr:colOff>
      <xdr:row>16</xdr:row>
      <xdr:rowOff>160020</xdr:rowOff>
    </xdr:from>
    <xdr:to>
      <xdr:col>15</xdr:col>
      <xdr:colOff>182880</xdr:colOff>
      <xdr:row>33</xdr:row>
      <xdr:rowOff>139212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B5B11B-049D-4369-9260-69BC6D7A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H3582-P-B/9649755" TargetMode="External"/><Relationship Id="rId3" Type="http://schemas.openxmlformats.org/officeDocument/2006/relationships/hyperlink" Target="https://www.amazon.es/-/pt/dp/B07CQQK214/ref=sr_1_5?crid=32P2RSON2ZI3U&amp;keywords=placa+perforada&amp;qid=1645712831&amp;sprefix=placa+perforada%2Caps%2C97&amp;sr=8-5" TargetMode="External"/><Relationship Id="rId7" Type="http://schemas.openxmlformats.org/officeDocument/2006/relationships/hyperlink" Target="https://www.digikey.es/es/products/detail/qt-brightek-qtb/QBL8RGB60D0-2897/10441184" TargetMode="External"/><Relationship Id="rId2" Type="http://schemas.openxmlformats.org/officeDocument/2006/relationships/hyperlink" Target="https://es.rs-online.com/web/p/motores-dc/2389721?cm_mmc=ES-PLA-DS3A-_-google-_-CSS_ES_ES_Catchall_SSC-_-Ad+group-_-2389721&amp;matchtype=&amp;pla-293946777986&amp;gclsrc=ds&amp;gclsrc=ds" TargetMode="External"/><Relationship Id="rId1" Type="http://schemas.openxmlformats.org/officeDocument/2006/relationships/hyperlink" Target="https://www.amazon.es/AZDelivery-Nano-V3-completamente-compatible/dp/B01MS7DUEM/ref=pd_lpo_2?pd_rd_i=B01MS7DUEM&amp;psc=1" TargetMode="External"/><Relationship Id="rId6" Type="http://schemas.openxmlformats.org/officeDocument/2006/relationships/hyperlink" Target="https://es.rs-online.com/web/p/contactos-para-baterias/1854790?cm_mmc=ES-PLA-DS3A-_-google-_-CSS_ES_ES_Pilas_%26_Bater%C3%ADas_y_Cargadores_Whoop-_-(ES:Whoop!)+Contactos+para+Bater%C3%ADas-_-1854790&amp;matchtype=&amp;pla-326725645147&amp;gclsrc=ds&amp;gclsrc=d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mpresoras3d.com/producto/pla-hd-winkle-negro-azabache-175-mm/" TargetMode="External"/><Relationship Id="rId10" Type="http://schemas.openxmlformats.org/officeDocument/2006/relationships/hyperlink" Target="https://es.rs-online.com/web/p/interruptores-de-balancin/1640941" TargetMode="External"/><Relationship Id="rId4" Type="http://schemas.openxmlformats.org/officeDocument/2006/relationships/hyperlink" Target="https://www.amazon.es/AmazonBasics-alimentaci%C3%B3n-conectores-intercambiables-reversible/dp/B07DNKMRP3/ref=asc_df_B07DNKMRP3/?tag=googshopes-21&amp;linkCode=df0&amp;hvadid=324806807418&amp;hvpos=&amp;hvnetw=g&amp;hvrand=13932347684894246109&amp;hvpone=&amp;hvptwo=&amp;hvqmt=&amp;hvdev=c&amp;hvdvcmdl=&amp;hvlocint=&amp;hvlocphy=1005469&amp;hvtargid=pla-638067016204&amp;psc=1" TargetMode="External"/><Relationship Id="rId9" Type="http://schemas.openxmlformats.org/officeDocument/2006/relationships/hyperlink" Target="https://www.digikey.es/en/products/detail/texas-instruments/SN74HC595N/27724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F6C8-4345-44A0-9A31-06FEF6B3BFE5}">
  <dimension ref="B2:F23"/>
  <sheetViews>
    <sheetView zoomScale="85" zoomScaleNormal="85" workbookViewId="0">
      <selection activeCell="H2" sqref="H2:L3"/>
    </sheetView>
  </sheetViews>
  <sheetFormatPr defaultRowHeight="14.4" x14ac:dyDescent="0.3"/>
  <cols>
    <col min="2" max="2" width="51.44140625" bestFit="1" customWidth="1"/>
    <col min="3" max="3" width="23" bestFit="1" customWidth="1"/>
    <col min="4" max="4" width="13" bestFit="1" customWidth="1"/>
    <col min="5" max="5" width="10.6640625" bestFit="1" customWidth="1"/>
    <col min="6" max="6" width="42.88671875" customWidth="1"/>
    <col min="8" max="8" width="19.5546875" bestFit="1" customWidth="1"/>
    <col min="10" max="10" width="18.77734375" bestFit="1" customWidth="1"/>
    <col min="11" max="11" width="10.21875" bestFit="1" customWidth="1"/>
    <col min="12" max="12" width="11.6640625" bestFit="1" customWidth="1"/>
  </cols>
  <sheetData>
    <row r="2" spans="2:6" ht="15.6" x14ac:dyDescent="0.3">
      <c r="B2" s="23" t="s">
        <v>9</v>
      </c>
      <c r="C2" s="23"/>
      <c r="D2" s="23"/>
      <c r="E2" s="23"/>
      <c r="F2" s="5"/>
    </row>
    <row r="3" spans="2:6" ht="15.6" x14ac:dyDescent="0.3">
      <c r="B3" s="6" t="s">
        <v>10</v>
      </c>
      <c r="C3" s="6" t="s">
        <v>11</v>
      </c>
      <c r="D3" s="6" t="s">
        <v>12</v>
      </c>
      <c r="E3" s="6" t="s">
        <v>13</v>
      </c>
      <c r="F3" s="7" t="s">
        <v>14</v>
      </c>
    </row>
    <row r="4" spans="2:6" ht="24" customHeight="1" x14ac:dyDescent="0.3">
      <c r="B4" s="8" t="s">
        <v>15</v>
      </c>
      <c r="C4" s="9">
        <v>0.60899999999999999</v>
      </c>
      <c r="D4" s="10">
        <v>11</v>
      </c>
      <c r="E4" s="11">
        <f t="shared" ref="E4:E22" si="0">C4*D4</f>
        <v>6.6989999999999998</v>
      </c>
      <c r="F4" s="19" t="s">
        <v>16</v>
      </c>
    </row>
    <row r="5" spans="2:6" ht="24" customHeight="1" x14ac:dyDescent="0.3">
      <c r="B5" s="8" t="s">
        <v>17</v>
      </c>
      <c r="C5" s="9">
        <v>7.0000000000000007E-2</v>
      </c>
      <c r="D5" s="10">
        <v>8</v>
      </c>
      <c r="E5" s="11">
        <f t="shared" si="0"/>
        <v>0.56000000000000005</v>
      </c>
      <c r="F5" s="20" t="s">
        <v>18</v>
      </c>
    </row>
    <row r="6" spans="2:6" ht="24" customHeight="1" x14ac:dyDescent="0.3">
      <c r="B6" s="8" t="s">
        <v>19</v>
      </c>
      <c r="C6" s="9">
        <v>7.0000000000000007E-2</v>
      </c>
      <c r="D6" s="10">
        <v>16</v>
      </c>
      <c r="E6" s="11">
        <f t="shared" si="0"/>
        <v>1.1200000000000001</v>
      </c>
      <c r="F6" s="20" t="s">
        <v>20</v>
      </c>
    </row>
    <row r="7" spans="2:6" ht="24" customHeight="1" x14ac:dyDescent="0.3">
      <c r="B7" s="8" t="s">
        <v>21</v>
      </c>
      <c r="C7" s="9">
        <v>0.12</v>
      </c>
      <c r="D7" s="10">
        <v>1</v>
      </c>
      <c r="E7" s="12">
        <f t="shared" si="0"/>
        <v>0.12</v>
      </c>
      <c r="F7" s="20" t="s">
        <v>22</v>
      </c>
    </row>
    <row r="8" spans="2:6" ht="24" customHeight="1" x14ac:dyDescent="0.3">
      <c r="B8" s="8" t="s">
        <v>23</v>
      </c>
      <c r="C8" s="13">
        <v>0.62</v>
      </c>
      <c r="D8" s="10">
        <v>3</v>
      </c>
      <c r="E8" s="11">
        <f t="shared" si="0"/>
        <v>1.8599999999999999</v>
      </c>
      <c r="F8" s="19" t="s">
        <v>24</v>
      </c>
    </row>
    <row r="9" spans="2:6" ht="24" customHeight="1" x14ac:dyDescent="0.3">
      <c r="B9" s="8" t="s">
        <v>25</v>
      </c>
      <c r="C9" s="9">
        <v>0.47</v>
      </c>
      <c r="D9" s="10">
        <v>1</v>
      </c>
      <c r="E9" s="11">
        <f t="shared" si="0"/>
        <v>0.47</v>
      </c>
      <c r="F9" s="19" t="s">
        <v>26</v>
      </c>
    </row>
    <row r="10" spans="2:6" ht="24" customHeight="1" x14ac:dyDescent="0.3">
      <c r="B10" s="8" t="s">
        <v>27</v>
      </c>
      <c r="C10" s="9">
        <v>9.99</v>
      </c>
      <c r="D10" s="10">
        <v>1</v>
      </c>
      <c r="E10" s="11">
        <f t="shared" si="0"/>
        <v>9.99</v>
      </c>
      <c r="F10" s="20" t="s">
        <v>28</v>
      </c>
    </row>
    <row r="11" spans="2:6" ht="24" customHeight="1" x14ac:dyDescent="0.3">
      <c r="B11" s="8" t="s">
        <v>29</v>
      </c>
      <c r="C11" s="9">
        <v>15.99</v>
      </c>
      <c r="D11" s="10">
        <v>1</v>
      </c>
      <c r="E11" s="11">
        <f t="shared" si="0"/>
        <v>15.99</v>
      </c>
      <c r="F11" s="20" t="s">
        <v>53</v>
      </c>
    </row>
    <row r="12" spans="2:6" ht="24" customHeight="1" x14ac:dyDescent="0.3">
      <c r="B12" s="8" t="s">
        <v>30</v>
      </c>
      <c r="C12" s="9">
        <v>7.99</v>
      </c>
      <c r="D12" s="10">
        <v>1</v>
      </c>
      <c r="E12" s="11">
        <f t="shared" si="0"/>
        <v>7.99</v>
      </c>
      <c r="F12" s="20" t="s">
        <v>31</v>
      </c>
    </row>
    <row r="13" spans="2:6" ht="24" customHeight="1" x14ac:dyDescent="0.3">
      <c r="B13" s="8" t="s">
        <v>32</v>
      </c>
      <c r="C13" s="9">
        <v>5.99</v>
      </c>
      <c r="D13" s="10">
        <v>2</v>
      </c>
      <c r="E13" s="11">
        <f t="shared" si="0"/>
        <v>11.98</v>
      </c>
      <c r="F13" s="20" t="s">
        <v>33</v>
      </c>
    </row>
    <row r="14" spans="2:6" ht="24" customHeight="1" x14ac:dyDescent="0.3">
      <c r="B14" s="14" t="s">
        <v>34</v>
      </c>
      <c r="C14" s="13">
        <v>1.728</v>
      </c>
      <c r="D14" s="10">
        <v>2</v>
      </c>
      <c r="E14" s="11">
        <f t="shared" si="0"/>
        <v>3.456</v>
      </c>
      <c r="F14" s="21" t="s">
        <v>35</v>
      </c>
    </row>
    <row r="15" spans="2:6" ht="24" customHeight="1" x14ac:dyDescent="0.3">
      <c r="B15" s="8" t="s">
        <v>36</v>
      </c>
      <c r="C15" s="9">
        <v>4.08</v>
      </c>
      <c r="D15" s="10">
        <v>1</v>
      </c>
      <c r="E15" s="11">
        <f t="shared" si="0"/>
        <v>4.08</v>
      </c>
      <c r="F15" s="20" t="s">
        <v>37</v>
      </c>
    </row>
    <row r="16" spans="2:6" ht="24" customHeight="1" x14ac:dyDescent="0.3">
      <c r="B16" s="8" t="s">
        <v>38</v>
      </c>
      <c r="C16" s="9">
        <v>11.89</v>
      </c>
      <c r="D16" s="10">
        <v>1</v>
      </c>
      <c r="E16" s="11">
        <f t="shared" si="0"/>
        <v>11.89</v>
      </c>
      <c r="F16" s="19" t="s">
        <v>39</v>
      </c>
    </row>
    <row r="17" spans="2:6" ht="24" customHeight="1" x14ac:dyDescent="0.3">
      <c r="B17" s="14" t="s">
        <v>40</v>
      </c>
      <c r="C17" s="13">
        <v>6.19</v>
      </c>
      <c r="D17" s="10">
        <v>2</v>
      </c>
      <c r="E17" s="11">
        <f t="shared" si="0"/>
        <v>12.38</v>
      </c>
      <c r="F17" s="19" t="s">
        <v>41</v>
      </c>
    </row>
    <row r="18" spans="2:6" ht="24" customHeight="1" x14ac:dyDescent="0.3">
      <c r="B18" s="14" t="s">
        <v>42</v>
      </c>
      <c r="C18" s="13">
        <v>0.7</v>
      </c>
      <c r="D18" s="10">
        <v>1</v>
      </c>
      <c r="E18" s="11">
        <f t="shared" si="0"/>
        <v>0.7</v>
      </c>
      <c r="F18" s="19" t="s">
        <v>43</v>
      </c>
    </row>
    <row r="19" spans="2:6" ht="24" customHeight="1" x14ac:dyDescent="0.3">
      <c r="B19" s="14" t="s">
        <v>44</v>
      </c>
      <c r="C19" s="13">
        <v>5.91</v>
      </c>
      <c r="D19" s="10">
        <v>1</v>
      </c>
      <c r="E19" s="11">
        <f t="shared" si="0"/>
        <v>5.91</v>
      </c>
      <c r="F19" s="19" t="s">
        <v>45</v>
      </c>
    </row>
    <row r="20" spans="2:6" ht="24" customHeight="1" x14ac:dyDescent="0.3">
      <c r="B20" s="14" t="s">
        <v>46</v>
      </c>
      <c r="C20" s="13">
        <v>1.61</v>
      </c>
      <c r="D20" s="10">
        <v>1</v>
      </c>
      <c r="E20" s="11">
        <f t="shared" si="0"/>
        <v>1.61</v>
      </c>
      <c r="F20" s="19" t="s">
        <v>47</v>
      </c>
    </row>
    <row r="21" spans="2:6" ht="24" customHeight="1" x14ac:dyDescent="0.3">
      <c r="B21" s="15" t="s">
        <v>48</v>
      </c>
      <c r="C21" s="9">
        <v>0</v>
      </c>
      <c r="D21" s="10"/>
      <c r="E21" s="11">
        <f t="shared" si="0"/>
        <v>0</v>
      </c>
      <c r="F21" s="22"/>
    </row>
    <row r="22" spans="2:6" ht="24" customHeight="1" x14ac:dyDescent="0.3">
      <c r="B22" s="14" t="s">
        <v>49</v>
      </c>
      <c r="C22" s="13">
        <v>0</v>
      </c>
      <c r="D22" s="10"/>
      <c r="E22" s="11">
        <f t="shared" si="0"/>
        <v>0</v>
      </c>
      <c r="F22" s="22"/>
    </row>
    <row r="23" spans="2:6" ht="15.6" x14ac:dyDescent="0.3">
      <c r="B23" s="16"/>
      <c r="C23" s="16"/>
      <c r="D23" s="17" t="s">
        <v>50</v>
      </c>
      <c r="E23" s="18">
        <f>SUM(E4:E19)</f>
        <v>95.195000000000007</v>
      </c>
      <c r="F23" s="3"/>
    </row>
  </sheetData>
  <mergeCells count="1">
    <mergeCell ref="B2:E2"/>
  </mergeCells>
  <hyperlinks>
    <hyperlink ref="F10" r:id="rId1" xr:uid="{893E0D0D-F0DC-4B50-B526-58631E368EE9}"/>
    <hyperlink ref="F15" r:id="rId2" xr:uid="{574A9FA0-4046-4DEC-AB19-42701B0E41C3}"/>
    <hyperlink ref="F13" r:id="rId3" xr:uid="{C48FF08F-1BFD-46C5-B730-E7B6948CE6E3}"/>
    <hyperlink ref="F16" r:id="rId4" display="https://www.amazon.es/AmazonBasics-alimentaci%C3%B3n-conectores-intercambiables-reversible/dp/B07DNKMRP3/ref=asc_df_B07DNKMRP3/?tag=googshopes-21&amp;linkCode=df0&amp;hvadid=324806807418&amp;hvpos=&amp;hvnetw=g&amp;hvrand=13932347684894246109&amp;hvpone=&amp;hvptwo=&amp;hvqmt=&amp;hvdev=c&amp;hvdvcmdl=&amp;hvlocint=&amp;hvlocphy=1005469&amp;hvtargid=pla-638067016204&amp;psc=1" xr:uid="{56108E7A-FECB-41EF-A846-3FB6A0BBCA1C}"/>
    <hyperlink ref="F19" r:id="rId5" xr:uid="{FA25CE84-31E2-42C3-B066-0574955F20D6}"/>
    <hyperlink ref="F18" r:id="rId6" xr:uid="{1A8D2E3E-473D-4D21-9961-6A9C86B4ECE4}"/>
    <hyperlink ref="F4" r:id="rId7" xr:uid="{BCF9075B-EC21-4A7C-AE4B-4B83BFC4961B}"/>
    <hyperlink ref="F9" r:id="rId8" xr:uid="{72FFFA26-AD31-47CA-918D-D4CCA9873910}"/>
    <hyperlink ref="F8" r:id="rId9" xr:uid="{A24877BB-7AAF-4322-9BB4-5649D60824FB}"/>
    <hyperlink ref="F14" r:id="rId10" xr:uid="{8191E05A-7B9E-4585-9BDE-E6D594A39CB4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6F8-AC52-49F8-870D-D5D1B6B89895}">
  <dimension ref="B1:G31"/>
  <sheetViews>
    <sheetView tabSelected="1" zoomScale="70" zoomScaleNormal="70" workbookViewId="0">
      <selection activeCell="E28" sqref="E28"/>
    </sheetView>
  </sheetViews>
  <sheetFormatPr defaultRowHeight="14.4" x14ac:dyDescent="0.3"/>
  <cols>
    <col min="2" max="2" width="26" bestFit="1" customWidth="1"/>
    <col min="3" max="3" width="10.33203125" bestFit="1" customWidth="1"/>
    <col min="4" max="4" width="18.5546875" bestFit="1" customWidth="1"/>
    <col min="5" max="6" width="13.33203125" bestFit="1" customWidth="1"/>
    <col min="7" max="7" width="11.33203125" bestFit="1" customWidth="1"/>
    <col min="8" max="8" width="12.109375" bestFit="1" customWidth="1"/>
  </cols>
  <sheetData>
    <row r="1" spans="2:7" x14ac:dyDescent="0.3">
      <c r="B1" s="25" t="s">
        <v>61</v>
      </c>
      <c r="C1" s="25"/>
    </row>
    <row r="2" spans="2:7" x14ac:dyDescent="0.3">
      <c r="B2" s="1" t="s">
        <v>59</v>
      </c>
      <c r="C2" s="2">
        <f>(15*4 - 2)</f>
        <v>58</v>
      </c>
    </row>
    <row r="3" spans="2:7" x14ac:dyDescent="0.3">
      <c r="B3" s="1" t="s">
        <v>60</v>
      </c>
      <c r="C3" s="2">
        <f>D17</f>
        <v>280</v>
      </c>
    </row>
    <row r="5" spans="2:7" x14ac:dyDescent="0.3">
      <c r="B5" s="24" t="s">
        <v>4</v>
      </c>
      <c r="C5" s="24" t="s">
        <v>51</v>
      </c>
    </row>
    <row r="6" spans="2:7" x14ac:dyDescent="0.3">
      <c r="B6" s="1" t="s">
        <v>0</v>
      </c>
      <c r="C6" s="2">
        <f>0.1*C3</f>
        <v>28</v>
      </c>
    </row>
    <row r="7" spans="2:7" x14ac:dyDescent="0.3">
      <c r="B7" s="1" t="s">
        <v>1</v>
      </c>
      <c r="C7" s="2">
        <f>0.2*C3</f>
        <v>56</v>
      </c>
    </row>
    <row r="8" spans="2:7" x14ac:dyDescent="0.3">
      <c r="B8" s="1" t="s">
        <v>2</v>
      </c>
      <c r="C8" s="2">
        <f>0.4*C3</f>
        <v>112</v>
      </c>
    </row>
    <row r="9" spans="2:7" x14ac:dyDescent="0.3">
      <c r="B9" s="1" t="s">
        <v>3</v>
      </c>
      <c r="C9" s="2">
        <f>0.3*C3</f>
        <v>84</v>
      </c>
    </row>
    <row r="10" spans="2:7" x14ac:dyDescent="0.3">
      <c r="B10" s="2" t="s">
        <v>57</v>
      </c>
      <c r="C10" s="2">
        <f>SUM(C6:C9)</f>
        <v>280</v>
      </c>
    </row>
    <row r="12" spans="2:7" x14ac:dyDescent="0.3">
      <c r="B12" s="24" t="s">
        <v>5</v>
      </c>
      <c r="C12" s="24" t="s">
        <v>54</v>
      </c>
      <c r="D12" s="24" t="s">
        <v>56</v>
      </c>
      <c r="E12" s="24" t="s">
        <v>55</v>
      </c>
      <c r="F12" s="24" t="s">
        <v>7</v>
      </c>
      <c r="G12" s="24" t="s">
        <v>6</v>
      </c>
    </row>
    <row r="13" spans="2:7" x14ac:dyDescent="0.3">
      <c r="B13" s="1" t="s">
        <v>62</v>
      </c>
      <c r="C13" s="2">
        <f>(C2-2)</f>
        <v>56</v>
      </c>
      <c r="D13" s="2">
        <v>24</v>
      </c>
      <c r="E13" s="2">
        <f>C13+D13</f>
        <v>80</v>
      </c>
      <c r="F13" s="2">
        <v>5</v>
      </c>
      <c r="G13" s="2">
        <f>E13*F13</f>
        <v>400</v>
      </c>
    </row>
    <row r="14" spans="2:7" x14ac:dyDescent="0.3">
      <c r="B14" s="1" t="s">
        <v>63</v>
      </c>
      <c r="C14" s="2">
        <f>(C2-10)</f>
        <v>48</v>
      </c>
      <c r="D14" s="2">
        <v>14</v>
      </c>
      <c r="E14" s="2">
        <f t="shared" ref="E14:E16" si="0">C14+D14</f>
        <v>62</v>
      </c>
      <c r="F14" s="2">
        <v>5</v>
      </c>
      <c r="G14" s="2">
        <f t="shared" ref="G14:G16" si="1">E14*F14</f>
        <v>310</v>
      </c>
    </row>
    <row r="15" spans="2:7" x14ac:dyDescent="0.3">
      <c r="B15" s="1" t="s">
        <v>64</v>
      </c>
      <c r="C15" s="2">
        <f>(C2-4)</f>
        <v>54</v>
      </c>
      <c r="D15" s="2">
        <v>28</v>
      </c>
      <c r="E15" s="2">
        <f t="shared" si="0"/>
        <v>82</v>
      </c>
      <c r="F15" s="2">
        <v>5</v>
      </c>
      <c r="G15" s="2">
        <f t="shared" si="1"/>
        <v>410</v>
      </c>
    </row>
    <row r="16" spans="2:7" x14ac:dyDescent="0.3">
      <c r="B16" s="1" t="s">
        <v>65</v>
      </c>
      <c r="C16" s="2">
        <f>(C2-12)</f>
        <v>46</v>
      </c>
      <c r="D16" s="2">
        <v>10</v>
      </c>
      <c r="E16" s="2">
        <f t="shared" si="0"/>
        <v>56</v>
      </c>
      <c r="F16" s="2">
        <v>5</v>
      </c>
      <c r="G16" s="2">
        <f t="shared" si="1"/>
        <v>280</v>
      </c>
    </row>
    <row r="17" spans="2:7" x14ac:dyDescent="0.3">
      <c r="C17" s="26" t="s">
        <v>57</v>
      </c>
      <c r="D17" s="27">
        <f>SUM(C13:D16)</f>
        <v>280</v>
      </c>
      <c r="F17" s="26" t="s">
        <v>58</v>
      </c>
      <c r="G17" s="27">
        <f t="shared" ref="G17" si="2">SUM(G13:G16)</f>
        <v>1400</v>
      </c>
    </row>
    <row r="19" spans="2:7" x14ac:dyDescent="0.3">
      <c r="B19" s="34" t="s">
        <v>8</v>
      </c>
      <c r="C19" s="28">
        <v>0.3</v>
      </c>
      <c r="D19" s="29">
        <v>0.13702600000000001</v>
      </c>
      <c r="E19" s="30">
        <f>46</f>
        <v>46</v>
      </c>
      <c r="F19" s="36">
        <f>C19*D19*E19</f>
        <v>1.8909587999999999</v>
      </c>
    </row>
    <row r="20" spans="2:7" x14ac:dyDescent="0.3">
      <c r="B20" s="35" t="s">
        <v>52</v>
      </c>
      <c r="C20" s="31">
        <v>1.05</v>
      </c>
      <c r="D20" s="32">
        <v>0.13702600000000001</v>
      </c>
      <c r="E20" s="33">
        <v>0.5</v>
      </c>
      <c r="F20" s="37">
        <f>C20*D20*E20</f>
        <v>7.1938650000000007E-2</v>
      </c>
    </row>
    <row r="28" spans="2:7" x14ac:dyDescent="0.3">
      <c r="E28" s="4"/>
      <c r="F28" s="4"/>
    </row>
    <row r="29" spans="2:7" x14ac:dyDescent="0.3">
      <c r="E29" s="4"/>
      <c r="F29" s="4"/>
    </row>
    <row r="30" spans="2:7" x14ac:dyDescent="0.3">
      <c r="F30" s="4"/>
    </row>
    <row r="31" spans="2:7" x14ac:dyDescent="0.3">
      <c r="F31" s="4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Price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Cavalcanti</dc:creator>
  <cp:lastModifiedBy>Leonardo Cavalcanti Hernandes</cp:lastModifiedBy>
  <dcterms:created xsi:type="dcterms:W3CDTF">2022-05-19T13:57:46Z</dcterms:created>
  <dcterms:modified xsi:type="dcterms:W3CDTF">2022-06-01T22:46:36Z</dcterms:modified>
</cp:coreProperties>
</file>