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anfo\Desktop\"/>
    </mc:Choice>
  </mc:AlternateContent>
  <xr:revisionPtr revIDLastSave="0" documentId="8_{826E512B-F621-4763-BE62-279EF5305028}" xr6:coauthVersionLast="47" xr6:coauthVersionMax="47" xr10:uidLastSave="{00000000-0000-0000-0000-000000000000}"/>
  <bookViews>
    <workbookView xWindow="-108" yWindow="-108" windowWidth="23256" windowHeight="12456" xr2:uid="{A7BF3C84-7610-48B7-A69F-1A5E422DA825}"/>
  </bookViews>
  <sheets>
    <sheet name="Project Specifications" sheetId="2" r:id="rId1"/>
    <sheet name="Shoping List" sheetId="1" r:id="rId2"/>
    <sheet name="Conceptual Desig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 r="G20" i="1"/>
  <c r="G21" i="1"/>
  <c r="G22" i="1"/>
  <c r="G18" i="1"/>
  <c r="G17" i="1"/>
  <c r="G8" i="1"/>
  <c r="G7" i="1"/>
  <c r="B5" i="2"/>
  <c r="G9" i="1"/>
  <c r="G10" i="1"/>
  <c r="G11" i="1"/>
  <c r="G12" i="1"/>
  <c r="G13" i="1"/>
  <c r="G14" i="1"/>
  <c r="G15" i="1"/>
  <c r="G16" i="1"/>
  <c r="H7" i="1" l="1"/>
  <c r="I7" i="1" s="1"/>
  <c r="B10" i="2"/>
  <c r="B8" i="2"/>
  <c r="B9" i="2" s="1"/>
</calcChain>
</file>

<file path=xl/sharedStrings.xml><?xml version="1.0" encoding="utf-8"?>
<sst xmlns="http://schemas.openxmlformats.org/spreadsheetml/2006/main" count="74" uniqueCount="52">
  <si>
    <t>Micro Geared Motor</t>
  </si>
  <si>
    <t>Angular Velocity [n] (rpm)</t>
  </si>
  <si>
    <t>rpm</t>
  </si>
  <si>
    <t>Angular Velocity [w] (rad/s)</t>
  </si>
  <si>
    <t>rad/s</t>
  </si>
  <si>
    <t>Nominal Power [W]</t>
  </si>
  <si>
    <t>W</t>
  </si>
  <si>
    <t>Roll radium r]</t>
  </si>
  <si>
    <t>mm</t>
  </si>
  <si>
    <t>Fmàx motor [F](N)</t>
  </si>
  <si>
    <t>N</t>
  </si>
  <si>
    <t>Max load [m](Kg)</t>
  </si>
  <si>
    <t>Kg</t>
  </si>
  <si>
    <t>Linial Velocity [v]</t>
  </si>
  <si>
    <t>m/s</t>
  </si>
  <si>
    <t>PRELIMINAR ORDER LIST</t>
  </si>
  <si>
    <t>Team:</t>
  </si>
  <si>
    <t>Group 6: Pulling cables</t>
  </si>
  <si>
    <t>NAME</t>
  </si>
  <si>
    <t>QUANTITY</t>
  </si>
  <si>
    <t>LINK</t>
  </si>
  <si>
    <t>PROVIDER</t>
  </si>
  <si>
    <t>UNIT PRICE [€]</t>
  </si>
  <si>
    <t>FINAL PRICE  [€]</t>
  </si>
  <si>
    <t>CURRENT COST  [€]</t>
  </si>
  <si>
    <t>AVAILABLE BUDGET  [€]</t>
  </si>
  <si>
    <t>Spiral cable</t>
  </si>
  <si>
    <t>Cable</t>
  </si>
  <si>
    <t>Amazon</t>
  </si>
  <si>
    <t>Batery</t>
  </si>
  <si>
    <t>Micro geared motor</t>
  </si>
  <si>
    <t>Motor</t>
  </si>
  <si>
    <t>Fishing line</t>
  </si>
  <si>
    <t>String</t>
  </si>
  <si>
    <t>Magnetic sensor</t>
  </si>
  <si>
    <t>Servomotor</t>
  </si>
  <si>
    <t>Servo</t>
  </si>
  <si>
    <t>Switch</t>
  </si>
  <si>
    <t>LoRa v3</t>
  </si>
  <si>
    <t>LoRa</t>
  </si>
  <si>
    <t>Zip tie</t>
  </si>
  <si>
    <t>Zip ties</t>
  </si>
  <si>
    <t>Load sensor</t>
  </si>
  <si>
    <t>Push buttons</t>
  </si>
  <si>
    <t>LED lights</t>
  </si>
  <si>
    <t>3D print wire</t>
  </si>
  <si>
    <t>Print wire</t>
  </si>
  <si>
    <t>Fuse Relay</t>
  </si>
  <si>
    <t>https://www.amazon.es/TOOHUI-Soporte-Portafusibles-Standard-Impermeable/dp/B07KPKND2Q/ref=sr_1_5_sspa?crid=1UOV81UAN5Y0A&amp;dib=eyJ2IjoiMSJ9.cSQWotiumer0y1orOnweEcvFpsrecn_tT4cJfMj5UwCvDoJqbaNKezO-en8aSaFadQFoIVYnBxNnwNe-5bxurIbfzxFtY3oBgVtqK0aoOGDfzXc17UdbAVY0xBnESq8U-rL6474K2NvZ1g5L9hhmCRsdpWydof24HKWCFwenLia4P98AMSLxNtr6LsqTAF2RqMh8FrZ4drbEKsQrffcGt7jkBYyzj4FTXQaE_WE9YdMOM4Uf_mvaKnLUT4NedtFysezO7_io2WqKu-tyjueHrXx2y_erCxZHgeABTCulIL8.-ok4Hu2Y5TDN817C_oKIsJIb4jnYTDPJ_r1gJ1y3d-0&amp;dib_tag=se&amp;keywords=holder%2Bfuse&amp;qid=1773089605&amp;sprefix=micro%2Bholder%2Bfuse%2Caps%2C274&amp;sr=8-5-spons&amp;aref=lDunJMzG6W&amp;sp_csd=d2lkZ2V0TmFtZT1zcF9hdGY&amp;th=1</t>
  </si>
  <si>
    <t>Fuse Holder</t>
  </si>
  <si>
    <t>https://www.amazon.es/AiQInu-Fusibles-12v-32v-Mediano-Autom%C3%B3vil/dp/B0F4CQXXV4/ref=sxts_b2b_ccp_search_w_op?content-id=amzn1.sym.a2d297d0-55fd-4a36-b681-1ddfa9ddcece%3Aamzn1.sym.a2d297d0-55fd-4a36-b681-1ddfa9ddcece&amp;crid=2HNXHOKR26G73&amp;cv_ct_cx=2A%2Bfuse%2BT101&amp;keywords=2A%2Bfuse%2BT101&amp;pd_rd_i=B0F4CQXXV4&amp;pd_rd_r=92486d0e-29ec-4893-9e61-b9316917c4b6&amp;pd_rd_w=t1hnv&amp;pd_rd_wg=d5dip&amp;pf_rd_p=a2d297d0-55fd-4a36-b681-1ddfa9ddcece&amp;pf_rd_r=AC71FYXKGEDYCAMTD9ZJ&amp;qid=1773089828&amp;sbo=RZvfv%2F%2FHxDF%2BO5021pAnSA%3D%3D&amp;sprefix=2%2Bfuse%2Bt101%2Caps%2C279&amp;sr=1-1-0fcc9e48-f818-46b7-8ebe-df1841afa8d9&amp;th=1</t>
  </si>
  <si>
    <t>Relay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</si>
</sst>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0\ &quot;€&quot;;[Red]\-#,##0\ &quot;€&quot;"/>
    <numFmt numFmtId="8" formatCode="#,##0.00\ &quot;€&quot;;[Red]\-#,##0.00\ &quot;€&quot;"/>
    <numFmt numFmtId="164" formatCode="#,##0.00\ &quot;€&quot;"/>
  </numFmts>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4"/>
      <color theme="1"/>
      <name val="Aptos Narrow"/>
      <family val="2"/>
      <scheme val="minor"/>
    </font>
    <font>
      <sz val="11"/>
      <color rgb="FF000000"/>
      <name val="Cambria"/>
      <family val="1"/>
      <charset val="1"/>
    </font>
    <font>
      <b/>
      <sz val="11"/>
      <color rgb="FF000000"/>
      <name val="Cambria"/>
      <family val="1"/>
      <charset val="1"/>
    </font>
  </fonts>
  <fills count="6">
    <fill>
      <patternFill patternType="none"/>
    </fill>
    <fill>
      <patternFill patternType="gray125"/>
    </fill>
    <fill>
      <patternFill patternType="solid">
        <fgColor rgb="FFA6A6A6"/>
        <bgColor rgb="FFC0C0C0"/>
      </patternFill>
    </fill>
    <fill>
      <patternFill patternType="solid">
        <fgColor rgb="FFFFFF00"/>
        <bgColor rgb="FFFFFF00"/>
      </patternFill>
    </fill>
    <fill>
      <patternFill patternType="solid">
        <fgColor theme="2" tint="-0.249977111117893"/>
        <bgColor indexed="64"/>
      </patternFill>
    </fill>
    <fill>
      <patternFill patternType="solid">
        <fgColor rgb="FFFFFF00"/>
        <bgColor indexed="64"/>
      </patternFill>
    </fill>
  </fills>
  <borders count="2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top style="medium">
        <color indexed="64"/>
      </top>
      <bottom/>
      <diagonal/>
    </border>
    <border>
      <left style="thin">
        <color auto="1"/>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thin">
        <color auto="1"/>
      </right>
      <top style="thin">
        <color rgb="FF000000"/>
      </top>
      <bottom style="medium">
        <color indexed="64"/>
      </bottom>
      <diagonal/>
    </border>
    <border>
      <left style="thin">
        <color auto="1"/>
      </left>
      <right style="thin">
        <color auto="1"/>
      </right>
      <top style="thin">
        <color rgb="FF000000"/>
      </top>
      <bottom style="medium">
        <color indexed="64"/>
      </bottom>
      <diagonal/>
    </border>
    <border>
      <left style="thin">
        <color auto="1"/>
      </left>
      <right style="medium">
        <color indexed="64"/>
      </right>
      <top style="thin">
        <color auto="1"/>
      </top>
      <bottom style="medium">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44">
    <xf numFmtId="0" fontId="0" fillId="0" borderId="0" xfId="0"/>
    <xf numFmtId="0" fontId="0" fillId="5" borderId="8" xfId="0" applyFill="1" applyBorder="1"/>
    <xf numFmtId="0" fontId="0" fillId="5" borderId="1" xfId="0" applyFill="1" applyBorder="1"/>
    <xf numFmtId="0" fontId="2" fillId="5" borderId="1" xfId="1" applyFill="1" applyBorder="1"/>
    <xf numFmtId="6" fontId="0" fillId="5" borderId="1" xfId="0" applyNumberFormat="1" applyFill="1" applyBorder="1"/>
    <xf numFmtId="0" fontId="0" fillId="5" borderId="9" xfId="0" applyFill="1" applyBorder="1"/>
    <xf numFmtId="8" fontId="0" fillId="5" borderId="1" xfId="0" applyNumberFormat="1" applyFill="1" applyBorder="1"/>
    <xf numFmtId="0" fontId="1" fillId="4" borderId="10" xfId="0" applyFont="1" applyFill="1" applyBorder="1"/>
    <xf numFmtId="0" fontId="1" fillId="4" borderId="2" xfId="0" applyFont="1" applyFill="1" applyBorder="1"/>
    <xf numFmtId="0" fontId="1" fillId="4" borderId="12" xfId="0" applyFont="1" applyFill="1" applyBorder="1"/>
    <xf numFmtId="6" fontId="0" fillId="5" borderId="11" xfId="0" applyNumberFormat="1" applyFill="1" applyBorder="1"/>
    <xf numFmtId="0" fontId="0" fillId="5" borderId="13" xfId="0" applyFill="1" applyBorder="1"/>
    <xf numFmtId="0" fontId="0" fillId="5" borderId="14" xfId="0" applyFill="1" applyBorder="1"/>
    <xf numFmtId="0" fontId="2" fillId="5" borderId="14" xfId="1" applyFill="1" applyBorder="1"/>
    <xf numFmtId="164" fontId="0" fillId="5" borderId="14" xfId="0" applyNumberFormat="1" applyFill="1" applyBorder="1"/>
    <xf numFmtId="6" fontId="0" fillId="5" borderId="16" xfId="0" applyNumberFormat="1" applyFill="1" applyBorder="1"/>
    <xf numFmtId="0" fontId="1" fillId="4" borderId="17" xfId="0" applyFont="1" applyFill="1" applyBorder="1"/>
    <xf numFmtId="0" fontId="1" fillId="4" borderId="18" xfId="0" applyFont="1" applyFill="1" applyBorder="1"/>
    <xf numFmtId="0" fontId="1" fillId="4" borderId="19" xfId="0" applyFont="1" applyFill="1" applyBorder="1"/>
    <xf numFmtId="0" fontId="0" fillId="5" borderId="5" xfId="0" applyFill="1" applyBorder="1"/>
    <xf numFmtId="0" fontId="0" fillId="5" borderId="6" xfId="0" applyFill="1" applyBorder="1"/>
    <xf numFmtId="0" fontId="2" fillId="5" borderId="6" xfId="1" applyFill="1" applyBorder="1"/>
    <xf numFmtId="6" fontId="0" fillId="5" borderId="6" xfId="0" applyNumberFormat="1" applyFill="1" applyBorder="1"/>
    <xf numFmtId="0" fontId="5" fillId="2" borderId="2" xfId="0" applyFont="1" applyFill="1" applyBorder="1"/>
    <xf numFmtId="0" fontId="0" fillId="0" borderId="20" xfId="0" applyBorder="1"/>
    <xf numFmtId="0" fontId="0" fillId="5" borderId="20" xfId="0" applyFill="1" applyBorder="1"/>
    <xf numFmtId="2" fontId="0" fillId="0" borderId="20" xfId="0" applyNumberFormat="1" applyBorder="1"/>
    <xf numFmtId="0" fontId="0" fillId="0" borderId="21" xfId="0" applyBorder="1"/>
    <xf numFmtId="0" fontId="0" fillId="5" borderId="21" xfId="0" applyFill="1" applyBorder="1"/>
    <xf numFmtId="0" fontId="0" fillId="5" borderId="25" xfId="0" applyFill="1" applyBorder="1"/>
    <xf numFmtId="0" fontId="0" fillId="5" borderId="26" xfId="0" applyFill="1" applyBorder="1"/>
    <xf numFmtId="0" fontId="2" fillId="5" borderId="26" xfId="1" applyFill="1" applyBorder="1"/>
    <xf numFmtId="6" fontId="0" fillId="5" borderId="7" xfId="0" applyNumberFormat="1" applyFill="1" applyBorder="1"/>
    <xf numFmtId="6" fontId="0" fillId="5" borderId="9" xfId="0" applyNumberFormat="1" applyFill="1" applyBorder="1"/>
    <xf numFmtId="8" fontId="0" fillId="5" borderId="9" xfId="0" applyNumberFormat="1" applyFill="1" applyBorder="1"/>
    <xf numFmtId="164" fontId="0" fillId="5" borderId="15" xfId="0" applyNumberFormat="1" applyFill="1" applyBorder="1"/>
    <xf numFmtId="164" fontId="0" fillId="5" borderId="27" xfId="0" applyNumberFormat="1" applyFill="1" applyBorder="1"/>
    <xf numFmtId="0" fontId="2" fillId="5" borderId="14" xfId="2" applyFill="1" applyBorder="1"/>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3" fillId="0" borderId="0" xfId="0" applyFont="1" applyAlignment="1">
      <alignment horizontal="left"/>
    </xf>
    <xf numFmtId="0" fontId="4" fillId="3" borderId="3" xfId="0" applyFont="1" applyFill="1" applyBorder="1" applyAlignment="1">
      <alignment horizontal="center" wrapText="1"/>
    </xf>
    <xf numFmtId="0" fontId="4" fillId="3" borderId="4" xfId="0" applyFont="1" applyFill="1" applyBorder="1" applyAlignment="1">
      <alignment horizontal="center" wrapText="1"/>
    </xf>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0</xdr:col>
      <xdr:colOff>323850</xdr:colOff>
      <xdr:row>10</xdr:row>
      <xdr:rowOff>171450</xdr:rowOff>
    </xdr:from>
    <xdr:to>
      <xdr:col>26</xdr:col>
      <xdr:colOff>200025</xdr:colOff>
      <xdr:row>73</xdr:row>
      <xdr:rowOff>161925</xdr:rowOff>
    </xdr:to>
    <xdr:sp macro="" textlink="">
      <xdr:nvSpPr>
        <xdr:cNvPr id="2" name="CuadroTexto 1">
          <a:extLst>
            <a:ext uri="{FF2B5EF4-FFF2-40B4-BE49-F238E27FC236}">
              <a16:creationId xmlns:a16="http://schemas.microsoft.com/office/drawing/2014/main" id="{495E302C-DDB5-400C-FCC3-32207CA82780}"/>
            </a:ext>
          </a:extLst>
        </xdr:cNvPr>
        <xdr:cNvSpPr txBox="1"/>
      </xdr:nvSpPr>
      <xdr:spPr>
        <a:xfrm>
          <a:off x="323850" y="2076450"/>
          <a:ext cx="17830800" cy="11991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Spiral cable</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We need that cable to supply voltage to the servo below. We chose this one because it is the safest way to connect the top of the system to the gripper. It ensures a long lifespan, as it prevents any parts from making strange movements that could lead to a break. Furthermore, although there are cables specifically designed to twist, there is no way to route them without the risk of colliding with the props or the hook itself. We don’t need cables with only three wires for the PWM servo—that would be enough—but we chose this one due to the price, the limited number of options, and the need to accommodate potential changes or additional components in the gripper during the project. </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Batery</a:t>
          </a:r>
          <a:endParaRPr lang="en-US" sz="11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The battery is large enough to supply the project. We chose this one because it comes with a charger, which makes it easy to charge and check the battery status without needing extra testers or gadgets, all at the same price point. Regarding technical aspects, the nominal voltage is 5V, which is sufficient for our project and meets the requirements for practically all components. Weight is the only concern, but it remains within our acceptable range; we just need to be careful with the weight of the other parts. Finally, the current capacity is 2.4A, which is well above our limit of approximately 1A—even considering the motors operating at maximum power with all systems ON. We are well within our requirements.</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Micro geared motor</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Given the many options available and after performing several calculations, we concluded that this motor is sufficient. We chose this specific model because it offers more than we currently need, providing the flexibility to potentially double the power of our gripper by adding a second motor—although not part of our current plan, it increases the system's future versatility. Another reason for this choice is its compact size and the fact that we found similar projects that successfully used this exact motor. Regarding the technical aspects, the nominal voltage is 3V. While the current is not listed in the manufacturer's specifications, our research across multiple sources indicates a nominal power of 0.25W (0.08A) and a maximum power of 1W (0.33A).</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Fishing line</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This is the lightest option, capable of withstanding significant twisting, and represents the strongest material we have considered. It allows us to adapt the diameter of our roll without having to worry about material fatigue.</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Magnetic sensor</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It provides the size we need because it has to fit inside the spiral cable to detect a piece of metal attached to the fishing line. This allows us to detect the two travel limits of the cable and prevent damage to the motor. Neither the power nor the weight are issues.</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Servomotor</a:t>
          </a: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There is nothing to add here. These types of motors, which we are very familiar with, are included in the list to indicate that we need one of them.</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Switch</a:t>
          </a:r>
        </a:p>
        <a:p>
          <a:pPr marL="0" indent="0" algn="l"/>
          <a:r>
            <a:rPr lang="en-US" sz="1100" b="0" i="0" u="none" strike="noStrike">
              <a:solidFill>
                <a:srgbClr val="000000"/>
              </a:solidFill>
              <a:latin typeface="Aptos Narrow" panose="020B0004020202020204" pitchFamily="34" charset="0"/>
            </a:rPr>
            <a:t>It will give us the ability to turn the system on or off. It will be directly attached to the battery (+) terminal, after the fuse. </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LoRa v3</a:t>
          </a:r>
          <a:endParaRPr lang="en-US" sz="1100" b="0" i="0" u="none" strike="noStrike">
            <a:solidFill>
              <a:srgbClr val="000000"/>
            </a:solidFill>
            <a:latin typeface="Aptos Narrow" panose="020B0004020202020204" pitchFamily="34" charset="0"/>
          </a:endParaRPr>
        </a:p>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We chose this one for several reasons. First, we need wireless communication. While FM is an option, our project must be highly resistant to interference because it is designed to operate near power lines, which generate significant electromagnetic noise. LoRa provides a long range (500m easily, and up to 10km with an appropriate antenna, though that exceeds our requirements). Furthermore, it is capable of sending simple messages between devices, which is sufficient for our project. The modules we have chosen include a screen that displays status information, making it easier to troubleshoot or monitor device activity. Since they are based on the ESP32, we can program them using the Arduino IDE, with which we are very familiar. Size and weight are not issues. The only drawback is the price, as we need two units: one for transmitting and one for receiving (TX/RX).</a:t>
          </a:r>
        </a:p>
        <a:p>
          <a:pPr marL="0" marR="0" indent="0" algn="l">
            <a:lnSpc>
              <a:spcPct val="100000"/>
            </a:lnSpc>
            <a:spcBef>
              <a:spcPts val="0"/>
            </a:spcBef>
            <a:spcAft>
              <a:spcPts val="0"/>
            </a:spcAft>
          </a:pP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Zip tie</a:t>
          </a:r>
        </a:p>
        <a:p>
          <a:pPr marL="0" indent="0" algn="l"/>
          <a:r>
            <a:rPr lang="en-US" sz="1100" b="0" i="0" u="none" strike="noStrike">
              <a:solidFill>
                <a:srgbClr val="000000"/>
              </a:solidFill>
              <a:latin typeface="Aptos Narrow" panose="020B0004020202020204" pitchFamily="34" charset="0"/>
            </a:rPr>
            <a:t>All of us use them a lot at work and we would like to not need to ask every time for a zip.</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Load sensor</a:t>
          </a:r>
        </a:p>
        <a:p>
          <a:pPr marL="0" indent="0" algn="l"/>
          <a:r>
            <a:rPr lang="en-US" sz="1100" b="0" i="0" u="none" strike="noStrike">
              <a:solidFill>
                <a:srgbClr val="000000"/>
              </a:solidFill>
              <a:latin typeface="Aptos Narrow" panose="020B0004020202020204" pitchFamily="34" charset="0"/>
            </a:rPr>
            <a:t>There is a limited range of options, but the one that fits our requirements is the 1kg load cell. The drone can carry a maximum of approximately 600g, with a nominal payload of 300-500g, plus the hook (approximately 150g). Given that, if the sensor detects 1kg, it exceeds our limit, and the programmed actions will trigger accordingly. The sensor's form factor is perfect for our installation. The only potential issue is the weight, but it remains within acceptable limits.</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Push buttons</a:t>
          </a:r>
        </a:p>
        <a:p>
          <a:pPr marL="0" indent="0" algn="l"/>
          <a:r>
            <a:rPr lang="en-US" sz="1100" b="0" i="0" u="none" strike="noStrike">
              <a:solidFill>
                <a:srgbClr val="000000"/>
              </a:solidFill>
              <a:latin typeface="Aptos Narrow" panose="020B0004020202020204" pitchFamily="34" charset="0"/>
            </a:rPr>
            <a:t>Normal push buttons that we have worked a lot with them and we need for the controller.</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LED lights</a:t>
          </a:r>
        </a:p>
        <a:p>
          <a:pPr marL="0" indent="0" algn="l"/>
          <a:r>
            <a:rPr lang="en-US" sz="1100" b="0" i="0" u="none" strike="noStrike">
              <a:solidFill>
                <a:srgbClr val="000000"/>
              </a:solidFill>
              <a:latin typeface="Aptos Narrow" panose="020B0004020202020204" pitchFamily="34" charset="0"/>
            </a:rPr>
            <a:t>This will allow us to indicate the system's status. They are included in the list to indicate that we need them. We also really need resistors, but we already know that the university has a sufficient supply.</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3D print wire</a:t>
          </a:r>
        </a:p>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This is in the list to let know that we need.</a:t>
          </a:r>
        </a:p>
        <a:p>
          <a:pPr marL="0" marR="0" indent="0" algn="l">
            <a:lnSpc>
              <a:spcPct val="100000"/>
            </a:lnSpc>
            <a:spcBef>
              <a:spcPts val="0"/>
            </a:spcBef>
            <a:spcAft>
              <a:spcPts val="0"/>
            </a:spcAft>
          </a:pPr>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Fuse</a:t>
          </a:r>
        </a:p>
        <a:p>
          <a:pPr marL="0" indent="0" algn="l"/>
          <a:r>
            <a:rPr lang="en-US" sz="1100" b="0" i="0" u="none" strike="noStrike">
              <a:solidFill>
                <a:srgbClr val="000000"/>
              </a:solidFill>
              <a:latin typeface="Aptos Narrow" panose="020B0004020202020204" pitchFamily="34" charset="0"/>
            </a:rPr>
            <a:t>The battery is rated at 2A, and to protect against short circuits (SC), we need a fuse. It is rated below the current limit but above the nominal current.</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Fuse Holder</a:t>
          </a:r>
        </a:p>
        <a:p>
          <a:pPr marL="0" indent="0" algn="l"/>
          <a:r>
            <a:rPr lang="en-US" sz="1100" b="0" i="0" u="none" strike="noStrike">
              <a:solidFill>
                <a:srgbClr val="000000"/>
              </a:solidFill>
              <a:latin typeface="Aptos Narrow" panose="020B0004020202020204" pitchFamily="34" charset="0"/>
            </a:rPr>
            <a:t>This is mainly to ensure the electrical installation is safe and tidy.</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Relay</a:t>
          </a:r>
        </a:p>
        <a:p>
          <a:pPr marL="0" indent="0" algn="l"/>
          <a:r>
            <a:rPr lang="en-US" sz="1100" b="0" i="0" u="none" strike="noStrike">
              <a:solidFill>
                <a:srgbClr val="000000"/>
              </a:solidFill>
              <a:latin typeface="Aptos Narrow" panose="020B0004020202020204" pitchFamily="34" charset="0"/>
            </a:rPr>
            <a:t>Since it is possible to damage the LoRa hardware if we connect the DC motor directly, we need a relay to separate the power stage from the control stage. There are many voltage options, but fewer choices when it comes to physical size. This model is the most practical option, despite requiring a relatively large amount of space.</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SUMMARY</a:t>
          </a:r>
        </a:p>
        <a:p>
          <a:pPr marL="0" indent="0" algn="l"/>
          <a:r>
            <a:rPr lang="en-US" sz="1100" b="0" i="0" u="none" strike="noStrike">
              <a:solidFill>
                <a:srgbClr val="000000"/>
              </a:solidFill>
              <a:latin typeface="Aptos Narrow" panose="020B0004020202020204" pitchFamily="34" charset="0"/>
            </a:rPr>
            <a:t>In summary, all the components listed are essential to ensure the functionality, reliability, and safety of the system. The LoRa modules, battery, and motors form the core of our remote operations, while the relay, fuse, and load cell provide necessary electrical protection and measurement capabilities. Furthermore, proper wiring and organized assembly are critical to managing interference from external power lines and preventing mechanical fatigue. Each selected component has been chosen to balance performance, size, and efficiency, ensuring that the system can operate safely and effectively within its intended environment.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167640</xdr:colOff>
      <xdr:row>0</xdr:row>
      <xdr:rowOff>60960</xdr:rowOff>
    </xdr:from>
    <xdr:to>
      <xdr:col>0</xdr:col>
      <xdr:colOff>706920</xdr:colOff>
      <xdr:row>2</xdr:row>
      <xdr:rowOff>183300</xdr:rowOff>
    </xdr:to>
    <xdr:pic>
      <xdr:nvPicPr>
        <xdr:cNvPr id="2" name="Imagen 1" descr="Logo_UVIC.png">
          <a:extLst>
            <a:ext uri="{FF2B5EF4-FFF2-40B4-BE49-F238E27FC236}">
              <a16:creationId xmlns:a16="http://schemas.microsoft.com/office/drawing/2014/main" id="{01426EAD-DE02-4B42-B218-0D91423ECD39}"/>
            </a:ext>
          </a:extLst>
        </xdr:cNvPr>
        <xdr:cNvPicPr/>
      </xdr:nvPicPr>
      <xdr:blipFill>
        <a:blip xmlns:r="http://schemas.openxmlformats.org/officeDocument/2006/relationships" r:embed="rId1"/>
        <a:stretch/>
      </xdr:blipFill>
      <xdr:spPr>
        <a:xfrm>
          <a:off x="167640" y="60960"/>
          <a:ext cx="539280" cy="5338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304800</xdr:colOff>
      <xdr:row>1</xdr:row>
      <xdr:rowOff>47625</xdr:rowOff>
    </xdr:from>
    <xdr:to>
      <xdr:col>7</xdr:col>
      <xdr:colOff>342900</xdr:colOff>
      <xdr:row>15</xdr:row>
      <xdr:rowOff>76200</xdr:rowOff>
    </xdr:to>
    <xdr:pic>
      <xdr:nvPicPr>
        <xdr:cNvPr id="2" name="Imagen 1">
          <a:extLst>
            <a:ext uri="{FF2B5EF4-FFF2-40B4-BE49-F238E27FC236}">
              <a16:creationId xmlns:a16="http://schemas.microsoft.com/office/drawing/2014/main" id="{9F11E8AA-DFB8-3CE6-BB65-CADA351C9FB5}"/>
            </a:ext>
          </a:extLst>
        </xdr:cNvPr>
        <xdr:cNvPicPr>
          <a:picLocks noChangeAspect="1"/>
        </xdr:cNvPicPr>
      </xdr:nvPicPr>
      <xdr:blipFill>
        <a:blip xmlns:r="http://schemas.openxmlformats.org/officeDocument/2006/relationships" r:embed="rId1"/>
        <a:srcRect r="8750"/>
        <a:stretch>
          <a:fillRect/>
        </a:stretch>
      </xdr:blipFill>
      <xdr:spPr>
        <a:xfrm>
          <a:off x="304800" y="228600"/>
          <a:ext cx="4171950" cy="2562225"/>
        </a:xfrm>
        <a:prstGeom prst="rect">
          <a:avLst/>
        </a:prstGeom>
      </xdr:spPr>
    </xdr:pic>
    <xdr:clientData/>
  </xdr:twoCellAnchor>
  <xdr:twoCellAnchor editAs="oneCell">
    <xdr:from>
      <xdr:col>8</xdr:col>
      <xdr:colOff>19050</xdr:colOff>
      <xdr:row>1</xdr:row>
      <xdr:rowOff>85725</xdr:rowOff>
    </xdr:from>
    <xdr:to>
      <xdr:col>12</xdr:col>
      <xdr:colOff>219075</xdr:colOff>
      <xdr:row>19</xdr:row>
      <xdr:rowOff>114300</xdr:rowOff>
    </xdr:to>
    <xdr:pic>
      <xdr:nvPicPr>
        <xdr:cNvPr id="3" name="Imagen 2">
          <a:extLst>
            <a:ext uri="{FF2B5EF4-FFF2-40B4-BE49-F238E27FC236}">
              <a16:creationId xmlns:a16="http://schemas.microsoft.com/office/drawing/2014/main" id="{1E60F08F-2D3C-2E2E-5596-A7EE879C01B7}"/>
            </a:ext>
            <a:ext uri="{147F2762-F138-4A5C-976F-8EAC2B608ADB}">
              <a16:predDERef xmlns:a16="http://schemas.microsoft.com/office/drawing/2014/main" pred="{9F11E8AA-DFB8-3CE6-BB65-CADA351C9FB5}"/>
            </a:ext>
          </a:extLst>
        </xdr:cNvPr>
        <xdr:cNvPicPr>
          <a:picLocks noChangeAspect="1"/>
        </xdr:cNvPicPr>
      </xdr:nvPicPr>
      <xdr:blipFill>
        <a:blip xmlns:r="http://schemas.openxmlformats.org/officeDocument/2006/relationships" r:embed="rId2"/>
        <a:srcRect l="13331" r="14803"/>
        <a:stretch>
          <a:fillRect/>
        </a:stretch>
      </xdr:blipFill>
      <xdr:spPr>
        <a:xfrm rot="5372717">
          <a:off x="4381500" y="628650"/>
          <a:ext cx="3286125" cy="2562225"/>
        </a:xfrm>
        <a:prstGeom prst="rect">
          <a:avLst/>
        </a:prstGeom>
      </xdr:spPr>
    </xdr:pic>
    <xdr:clientData/>
  </xdr:twoCellAnchor>
  <xdr:twoCellAnchor editAs="oneCell">
    <xdr:from>
      <xdr:col>12</xdr:col>
      <xdr:colOff>438150</xdr:colOff>
      <xdr:row>1</xdr:row>
      <xdr:rowOff>114300</xdr:rowOff>
    </xdr:from>
    <xdr:to>
      <xdr:col>17</xdr:col>
      <xdr:colOff>47625</xdr:colOff>
      <xdr:row>17</xdr:row>
      <xdr:rowOff>76200</xdr:rowOff>
    </xdr:to>
    <xdr:pic>
      <xdr:nvPicPr>
        <xdr:cNvPr id="4" name="Imagen 3">
          <a:extLst>
            <a:ext uri="{FF2B5EF4-FFF2-40B4-BE49-F238E27FC236}">
              <a16:creationId xmlns:a16="http://schemas.microsoft.com/office/drawing/2014/main" id="{6D44398A-C870-E5BE-A00C-48AE47A1D42E}"/>
            </a:ext>
            <a:ext uri="{147F2762-F138-4A5C-976F-8EAC2B608ADB}">
              <a16:predDERef xmlns:a16="http://schemas.microsoft.com/office/drawing/2014/main" pred="{1E60F08F-2D3C-2E2E-5596-A7EE879C01B7}"/>
            </a:ext>
          </a:extLst>
        </xdr:cNvPr>
        <xdr:cNvPicPr>
          <a:picLocks noChangeAspect="1"/>
        </xdr:cNvPicPr>
      </xdr:nvPicPr>
      <xdr:blipFill>
        <a:blip xmlns:r="http://schemas.openxmlformats.org/officeDocument/2006/relationships" r:embed="rId3"/>
        <a:srcRect t="23125" b="14375"/>
        <a:stretch>
          <a:fillRect/>
        </a:stretch>
      </xdr:blipFill>
      <xdr:spPr>
        <a:xfrm>
          <a:off x="7524750" y="295275"/>
          <a:ext cx="2562225" cy="2857500"/>
        </a:xfrm>
        <a:prstGeom prst="rect">
          <a:avLst/>
        </a:prstGeom>
      </xdr:spPr>
    </xdr:pic>
    <xdr:clientData/>
  </xdr:twoCellAnchor>
  <xdr:twoCellAnchor editAs="oneCell">
    <xdr:from>
      <xdr:col>0</xdr:col>
      <xdr:colOff>361527</xdr:colOff>
      <xdr:row>17</xdr:row>
      <xdr:rowOff>1694</xdr:rowOff>
    </xdr:from>
    <xdr:to>
      <xdr:col>7</xdr:col>
      <xdr:colOff>262467</xdr:colOff>
      <xdr:row>34</xdr:row>
      <xdr:rowOff>13784</xdr:rowOff>
    </xdr:to>
    <xdr:pic>
      <xdr:nvPicPr>
        <xdr:cNvPr id="5" name="Imagen 4">
          <a:extLst>
            <a:ext uri="{FF2B5EF4-FFF2-40B4-BE49-F238E27FC236}">
              <a16:creationId xmlns:a16="http://schemas.microsoft.com/office/drawing/2014/main" id="{4DE58AC2-E9EE-96E3-ED99-AD4B929F646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1527" y="3168227"/>
          <a:ext cx="4168140" cy="3178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496768</xdr:colOff>
      <xdr:row>20</xdr:row>
      <xdr:rowOff>48035</xdr:rowOff>
    </xdr:from>
    <xdr:to>
      <xdr:col>13</xdr:col>
      <xdr:colOff>256593</xdr:colOff>
      <xdr:row>34</xdr:row>
      <xdr:rowOff>42985</xdr:rowOff>
    </xdr:to>
    <xdr:pic>
      <xdr:nvPicPr>
        <xdr:cNvPr id="6" name="Imagen 5">
          <a:extLst>
            <a:ext uri="{FF2B5EF4-FFF2-40B4-BE49-F238E27FC236}">
              <a16:creationId xmlns:a16="http://schemas.microsoft.com/office/drawing/2014/main" id="{DC6FE11E-51A2-A718-3E14-EB1FA2821FC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742197" y="3780280"/>
          <a:ext cx="3398763" cy="2607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528735</xdr:colOff>
      <xdr:row>18</xdr:row>
      <xdr:rowOff>8374</xdr:rowOff>
    </xdr:from>
    <xdr:to>
      <xdr:col>21</xdr:col>
      <xdr:colOff>93306</xdr:colOff>
      <xdr:row>36</xdr:row>
      <xdr:rowOff>46653</xdr:rowOff>
    </xdr:to>
    <xdr:pic>
      <xdr:nvPicPr>
        <xdr:cNvPr id="7" name="Imagen 6">
          <a:extLst>
            <a:ext uri="{FF2B5EF4-FFF2-40B4-BE49-F238E27FC236}">
              <a16:creationId xmlns:a16="http://schemas.microsoft.com/office/drawing/2014/main" id="{4ADC75F5-F105-C893-29EE-E96BBD453F7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13102" y="3367394"/>
          <a:ext cx="4416490" cy="339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amazon.es/Fasizi-unids-engranaje-anal%C3%B3gico-helic%C3%B3ptero/dp/B09Z28X9RL/ref=sr_1_8?crid=3C3BSTJG1AZXK&amp;dib=eyJ2IjoiMSJ9.liOkf0W0hcUS8xiCxLx0XHiRNlaVEdRVU3LkcO0pwPqYmt2eCkjBsui8u3I1036oxe801H-oF7deqmU7SpJc3lFAFvZ286ejrhlYL_GvsPos3mn1o8y8xcDqHQFYuAIHWIerRj-Oku7jkwaWltt-XyVcUUeLFcKM70qEBUZxmiUXLgh1kmud-9T0O1rA7QLdfTKCMFnynbXi6X5QcG01up5JtWDaSd9ay5frasAT09Oe9i-Ii3VpIZybB5EeheFaqGB_tDLC_nHmk6cKJKzAXGQVQgnEJyilS9_JKNF_wOQ.rOXm_37nM1xrjdSf2OxFrkCCYtJsI6Xc2YGz2uRyFtw&amp;dib_tag=se&amp;keywords=sg90&amp;qid=1771953297&amp;sprefix=sg90%2Caps%2C264&amp;sr=8-8" TargetMode="External"/><Relationship Id="rId13" Type="http://schemas.openxmlformats.org/officeDocument/2006/relationships/hyperlink" Target="https://www.amazon.es/ELEGOO-Filamento-Impresora-Dimensional-Impresoras/dp/B0F3BX78YW/ref=sr_1_2_sspa?crid=3P80NHU2A0Q6E&amp;dib=eyJ2IjoiMSJ9.FRb7R_Wt7gAI4NTb6xMdqSK6OMKISEZ12GhDz8WXK-MIVDWvr-YVL1Ob4cQwMZFMlLSAU4oXmKqZpnsp-yZ-ibCCA4ZU78DbvtjzPzOAtVErt1MHRbEjeSGEcdRtZDulQkwDHO5C7kNTVoWYBICvLBE1kP7cgplkI4v5DpOkoReV8FmjY_KBwT-hguoCN1_7-M-SfTn3TuKdRy18LFMgyzzKR1O5ASeh5KwFTUDkkbB1kG_QjzP26vgprvnhtIeLCJktirwTgJRLlWZqS3RRqHr-8P89w8GO-HKYLZzdq6Y.2z0r_KsEEMD1p-Cjdx88d9HWaDj0EFzL6-fcVaMWsFg&amp;dib_tag=se&amp;keywords=hilo%2Bimpresora%2B3d&amp;qid=1772116332&amp;sprefix=hilo%2Bimp%2Caps%2C328&amp;sr=8-2-spons&amp;aref=EjjOjlW475&amp;sp_csd=d2lkZ2V0TmFtZT1zcF9hdGY&amp;th=1" TargetMode="External"/><Relationship Id="rId3" Type="http://schemas.openxmlformats.org/officeDocument/2006/relationships/hyperlink" Target="https://www.amazon.es/Interruptor-magn%C3%A9tico-Cilindro-neum%C3%A1tico-interruptor/dp/B08T6MTFHJ/ref=sr_1_16?crid=U9F6QXC9C681&amp;dib=eyJ2IjoiMSJ9.kpDw5wR2MesF6Q0oot5ISZdQbJxckWg_MZil5BpMmYtNTkk4eBCTtmmGUWNRfzwnG86TFgM8h7-QzSSh2Pkjw8gIdMObHRdQ-hPfBIsFcwXiors0-21aZ1J6q9bRbIrz_gW6RJdRyRCyQ4slqd3jp9D115yrSp-X0vCMB29d2PGCiUNvNEFY0GG0cneLcuBse2SvDd1a5MczKKOWhAtrRklNGQTRtYE22NOlVSxQ8TEN1aypdZGrw14tA0QpDHaOz42hmMqP6DvYu8LdYOc_b4Y3ffrebU93yuebTov4hKk.4WWQ-u4kYkkOz6gAR9HjJ2zp0A5POY44JEqhBibSXHQ&amp;dib_tag=se&amp;keywords=sensor+magnetico+5v&amp;qid=1771952480&amp;sprefix=sensor+magnetico+5v%2Caps%2C247&amp;sr=8-16" TargetMode="External"/><Relationship Id="rId7" Type="http://schemas.openxmlformats.org/officeDocument/2006/relationships/hyperlink" Target="https://www.amazon.es/metros-transparente-monofilamento-alambre-tensi%C3%B3n/dp/B0BG2P8C16/ref=sr_1_5_sspa?crid=2Z6UIK1IQB2&amp;dib=eyJ2IjoiMSJ9.UH8uaCwwT3R8NJJawdzqbhs_yWteOHVo5qPOQmMkVz5iVcitCjdgJO8cW0VI7VK99_NQ6N-9BzHmUxr-R__dt5ifsq8K9ndZ62eoFAtuDtoevf_CorCSL9gqgBwmh_BPnw5lDkUQUc7h3SrL7S135qGfBQaTMM9jrWNZ1xl1kkukfaZSQ4AooWWSadQ2-J0sJsvPye9Fu8GwhAI-VJDX1WdiiOcO8faqifl_WUURzxcoFSQsN5K5rtOuBDRksVstMVlwDnfOlTq1M58kPplX0dB09GjE_tv4bLACxnSNEXw.nuVghWash4_qP3OzmOjVK3rOL_0kSuLBgS8563WJqvE&amp;dib_tag=se&amp;keywords=hilo+de+pesca&amp;qid=1771952382&amp;sprefix=hilo+de+pes%2Caps%2C268&amp;sr=8-5-spons&amp;aref=GfhCMAWbRj&amp;sp_csd=d2lkZ2V0TmFtZT1zcF9hdGY&amp;psc=1" TargetMode="External"/><Relationship Id="rId12" Type="http://schemas.openxmlformats.org/officeDocument/2006/relationships/hyperlink" Target="https://www.amazon.es/Super-brillante-LEDs-Blanco-6000K/dp/B0784TDHVW/ref=sr_1_8?crid=1IFQISMXI12OX&amp;dib=eyJ2IjoiMSJ9.-PI0H3Dm3hHlIRQls0DAtN0g56KXIX2rTcJSnbcMfpoP6KCfU4Ht5bk_dWtBh1FNZv2iQb9Gd0u_0DvO3WmDqCmd4L56KYctoQFz2Ome3jw9nYPAzf0Pxtv4hS8DAwkXSJ2UfhzVGj20Z-KXfOOPgTlgjS5OyqD5kL3e3X3nypzZlYkQrxIw98b00_itAy8aJ-Lb6U9MUEvWAXqzwyXS08RNruAIuGhshbkFS5Eos5Mg7NWc2kF5Kq1XkDMnv1kMUglj31RA8zNCZ040Uo8ezlwtVRdw43irCBfqOSku2t4.LSnv69dXU-sXWI5lKotywW6jQFQlVEweahmQHfVx7HQ&amp;dib_tag=se&amp;keywords=led+panel+smd&amp;qid=1771956796&amp;sprefix=led+panel+s%2Caps%2C288&amp;sr=8-8" TargetMode="External"/><Relationship Id="rId17" Type="http://schemas.openxmlformats.org/officeDocument/2006/relationships/drawing" Target="../drawings/drawing2.xml"/><Relationship Id="rId2" Type="http://schemas.openxmlformats.org/officeDocument/2006/relationships/hyperlink" Target="https://www.amazon.es/Recargable-4-8V-Juguetes-veh%C3%ADculos-Todoterreno/dp/B07Y9S5T6Z/ref=sr_1_6?crid=2GDQGROALCN8O&amp;dib=eyJ2IjoiMSJ9.uagPBA3j0Y2EZw5_PBqJQfhYegLUGx_2CcJbkoMus-XE1Ywa_vEZngoSBE3Kv34YN1bOZsdea3OuIVjyOx0u8dtCqsEO9m3lBxrhzPgqyZFYjW1TQnaiU-w3I27UWF-MiACIzPlEYK55UDiyk6EQ0owRaKFZhaIyjp0tFHN6ucuLDvlAhH5BFvd00n5vi-TsAiY2pjm10LgfcNvsRiyKkfrJ-KLQRl2xgF7awXnuBTzC7fD0vm3HysDBnQ-MZoKxH9IxPrt_FPh0t9S25QxXd63kfwCvnsN3acWcIfvntbo.sdRw0Y7AsgTfOnt2zX-UPQ9krQM0YZMOX3rCuUpmM5o&amp;dib_tag=se&amp;keywords=bateria+5v&amp;qid=1771952071&amp;sprefix=bateria+5v%2Caps%2C253&amp;sr=8-6" TargetMode="External"/><Relationship Id="rId16" Type="http://schemas.openxmlformats.org/officeDocument/2006/relationships/hyperlink" Target="https://www.amazon.es/AiQInu-Fusibles-12v-32v-Mediano-Autom%C3%B3vil/dp/B0F4CQXXV4/ref=sxts_b2b_ccp_search_w_op?content-id=amzn1.sym.a2d297d0-55fd-4a36-b681-1ddfa9ddcece%3Aamzn1.sym.a2d297d0-55fd-4a36-b681-1ddfa9ddcece&amp;crid=2HNXHOKR26G73&amp;cv_ct_cx=2A%2Bfuse%2BT101&amp;keywords=2A%2Bfuse%2BT101&amp;pd_rd_i=B0F4CQXXV4&amp;pd_rd_r=92486d0e-29ec-4893-9e61-b9316917c4b6&amp;pd_rd_w=t1hnv&amp;pd_rd_wg=d5dip&amp;pf_rd_p=a2d297d0-55fd-4a36-b681-1ddfa9ddcece&amp;pf_rd_r=AC71FYXKGEDYCAMTD9ZJ&amp;qid=1773089828&amp;sbo=RZvfv%2F%2FHxDF%2BO5021pAnSA%3D%3D&amp;sprefix=2%2Bfuse%2Bt101%2Caps%2C279&amp;sr=1-1-0fcc9e48-f818-46b7-8ebe-df1841afa8d9&amp;th=1" TargetMode="External"/><Relationship Id="rId1" Type="http://schemas.openxmlformats.org/officeDocument/2006/relationships/hyperlink" Target="https://www.amazon.es/Espiral-Extensi%C3%B3n-Remolque-N%C3%BAcleos-Poliuretano/dp/B0BQGCTNV5/ref=sr_1_14?crid=2A9HDZ8O1JRRR&amp;dib=eyJ2IjoiMSJ9.FAQ9ZM4WFR85BsXrZ7wN35THjjId_l5UWr9D6U69gxE9ToiwuAUTEl4Wn68TgTS2Js7TgAPCMn92iRonybbNp6npSLpYSYbQ5vPp47STOkbgMLwYuwQzehmu6KkjOe71B6g7gian5WpML78iaWMBjkY2gvEH2wp7jD2qjgrfZymnuXNtvJfMOwK8xn60BwlnJCWWV9M2CEYDNHFlUSzI-zQ_hAMzs9ZQXY9W_ojMJlz4h1csvanUy3tSw3AkLu9GtOScwavSWpkA9I2yTBJsYBiynePrPc35-I7VMXB8wUs.3c-1-8oU3NBi8TJXf_aagzLDy49subDI2sdhyQTkn8Q&amp;dib_tag=se&amp;keywords=cable+espiral&amp;qid=1771951796&amp;sprefix=cable+es%2Caps%2C249&amp;sr=8-14" TargetMode="External"/><Relationship Id="rId6" Type="http://schemas.openxmlformats.org/officeDocument/2006/relationships/hyperlink" Target="https://www.amazon.es/dp/B0FPFWW4FL/ref=sspa_dk_detail_3?psc=1&amp;pd_rd_i=B0FPFWW4FL&amp;pd_rd_w=8rzHI&amp;content-id=amzn1.sym.0c640cbd-b6e0-461d-8cfc-a8934b5122df&amp;pf_rd_p=0c640cbd-b6e0-461d-8cfc-a8934b5122df&amp;pf_rd_r=FZYCKZYH5PEMCP0TXNK1&amp;pd_rd_wg=OJSEz&amp;pd_rd_r=f0ffc0ec-c126-4ffe-882d-59335fffcb18&amp;aref=dMY6anLfPK&amp;sp_csd=d2lkZ2V0TmFtZT1zcF9kZXRhaWw" TargetMode="External"/><Relationship Id="rId11" Type="http://schemas.openxmlformats.org/officeDocument/2006/relationships/hyperlink" Target="https://www.amazon.es/DAOKAI-interruptor-moment%C3%A1neo-componentes-electr%C3%B3nicos/dp/B09WVFHMSV/ref=sr_1_6?crid=92QO1ZTJ1OOD&amp;dib=eyJ2IjoiMSJ9.rPKI10jMo1W5lrvfHMO_ugwbdLaKaPTUOCtbS18JzPCDpfNgCEkAJa5QTnU0SIdNyN7Y7ICunaXqCoXtt5E9gNU5mpG9kLqCPn_wYf0q9ut-6RpbfMUAtI87Bsn9_1hTdLlFHn4YxuW-FOfmER8r4EweO8qcqMh1lzkOROI3vVltp9qV4uJxXxSzi4M_nu5ehzIV6LSp7KDOaV-QD0VMEebVF003JlLne4pl6KxzfgiCsXMuT1CIoLdG_a2RJb7iF1eCb6r5QRTcc7RuVjmV6-wGd9EulUmM0oy16T5su48.r092FPBCC6awV0Tz8KaaG5eDZiOYemzDONJclvsECEs&amp;dib_tag=se&amp;keywords=pulsador%2Barduino&amp;qid=1771955782&amp;sprefix=polsador%2Bar%2Caps%2C279&amp;sr=8-6&amp;th=1" TargetMode="External"/><Relationship Id="rId5" Type="http://schemas.openxmlformats.org/officeDocument/2006/relationships/hyperlink" Target="https://www.amazon.es/AiQInu-Unidades-Bridas-Plastico-Peque%C3%B1as%EF%BC%8CBridas/dp/B0CSFKVPKQ/ref=sxts_b2b_ccp_search_w_op?content-id=amzn1.sym.a2d297d0-55fd-4a36-b681-1ddfa9ddcece%3Aamzn1.sym.a2d297d0-55fd-4a36-b681-1ddfa9ddcece&amp;crid=1MEXYOY6U76N8&amp;cv_ct_cx=bridas%2Bunex&amp;keywords=bridas%2Bunex&amp;pd_rd_i=B0CSFKVPKQ&amp;pd_rd_r=d710874f-8e10-4de8-86ed-258129f4b0da&amp;pd_rd_w=gfCv7&amp;pd_rd_wg=ADYTN&amp;pf_rd_p=a2d297d0-55fd-4a36-b681-1ddfa9ddcece&amp;pf_rd_r=17K6D5PM50TV4GFVA1SX&amp;qid=1771952823&amp;s=electronics&amp;sbo=RZvfv%2F%2FHxDF%2BO5021pAnSA%3D%3D&amp;sprefix=bridas%2Bune%2Caps%2C253&amp;sr=1-2-0fcc9e48-f818-46b7-8ebe-df1841afa8d9&amp;th=1" TargetMode="External"/><Relationship Id="rId15" Type="http://schemas.openxmlformats.org/officeDocument/2006/relationships/hyperlink" Target="https://www.amazon.es/TOOHUI-Soporte-Portafusibles-Standard-Impermeable/dp/B07KPKND2Q/ref=sr_1_5_sspa?crid=1UOV81UAN5Y0A&amp;dib=eyJ2IjoiMSJ9.cSQWotiumer0y1orOnweEcvFpsrecn_tT4cJfMj5UwCvDoJqbaNKezO-en8aSaFadQFoIVYnBxNnwNe-5bxurIbfzxFtY3oBgVtqK0aoOGDfzXc17UdbAVY0xBnESq8U-rL6474K2NvZ1g5L9hhmCRsdpWydof24HKWCFwenLia4P98AMSLxNtr6LsqTAF2RqMh8FrZ4drbEKsQrffcGt7jkBYyzj4FTXQaE_WE9YdMOM4Uf_mvaKnLUT4NedtFysezO7_io2WqKu-tyjueHrXx2y_erCxZHgeABTCulIL8.-ok4Hu2Y5TDN817C_oKIsJIb4jnYTDPJ_r1gJ1y3d-0&amp;dib_tag=se&amp;keywords=holder%2Bfuse&amp;qid=1773089605&amp;sprefix=micro%2Bholder%2Bfuse%2Caps%2C274&amp;sr=8-5-spons&amp;aref=lDunJMzG6W&amp;sp_csd=d2lkZ2V0TmFtZT1zcF9hdGY&amp;th=1" TargetMode="External"/><Relationship Id="rId10" Type="http://schemas.openxmlformats.org/officeDocument/2006/relationships/hyperlink" Target="https://www.amazon.es/Diymore-SX1262-Bluetooth-M%C3%B3dulos-Desarrollo/dp/B0DMDRY97S/ref=sr_1_2?crid=2TZMTXDII8JTY&amp;dib=eyJ2IjoiMSJ9.p3V6dY5IAYFRiuYzvqt5AQnLWHEYC37rsDvlsF7QySJ3YCaGVf0joHqtQBucgzp2wQdok2tun2Z8-eb7v934MpaF9kG4NXy36JH-CvMRLlJ-rsXMxOpBIG9HkQvor0gZ2E9rPo2D1m4qmOporzsiVvkghj8PSKCQeVKW9hww5EGoFlwtt_4nX_p1Z8zoPbbTUfCo1UOK08OTYt1DgECnWsLCu0XAQI_cJuXB4YSBo7oLxuUz4XRsSVyzDlcORjgTyDICAqcWad3eP_KrgCJV4vB54PZ5lx2RPSXn9JP5tbk.A9xuJYfRf2sFY0KzizPfnxdrEKp84_gPWPnqYZq-fZo&amp;dib_tag=se&amp;keywords=lora-32%2B915MHz&amp;qid=1771955182&amp;sprefix=lora-32%2B915mh%2Caps%2C263&amp;sr=8-2&amp;th=1" TargetMode="External"/><Relationship Id="rId4" Type="http://schemas.openxmlformats.org/officeDocument/2006/relationships/hyperlink" Target="https://www.amazon.es/SODIAL-250V-SPST-Interruptor-Basculante/dp/B00F4MG7HY/ref=sr_1_27?crid=3HMA6JU12AERT&amp;dib=eyJ2IjoiMSJ9.9sOH5uvWLNbTqjls4hjK2j5DP4zXRN3drxUKoVohnYcEz9YQbP8wf-O6FHMhpkdlDXRixQm3YyMnDiDkQdHBKiQzLc2QBmwdCNqEdioiGMgWCltYLDf3wWfTd9Brv2M2OM_q6KxMYxIeymTB7f6Bl9EYYy0HZaYqAwlUavGA60H6_RNq93Yse_m9BGjKXoQ7WtHAF2lmN2L2bSnji3nB8mQAzceR38BhWBGMx53VXqlNNpntcOciYeAF71-4woBAWTvghW0wSrQEzMR-i3sGaSGIn2SzbxW5YiGTUKtfkpg.RUaaQrF1AHTXgcJwpdxYcxcpip4VQeMU-pMgCtH-pqU&amp;dib_tag=se&amp;keywords=mini+interruptor&amp;qid=1771952648&amp;sprefix=mini+inte%2Caps%2C258&amp;sr=8-27" TargetMode="External"/><Relationship Id="rId9" Type="http://schemas.openxmlformats.org/officeDocument/2006/relationships/hyperlink" Target="https://www.amazon.es/Fasizi-35RPM-Metal-Motor-GA12-N20/dp/B09Z297R57/ref=sr_1_11?crid=3GIL0O8B8DJ1H&amp;dib=eyJ2IjoiMSJ9.X6SHlA04WJtIi0mrK9WTaIcVkQisl09kwvN3_Aa5S6UoETElXMev030RRPdK3AA7Wus6gxDaUBRjunJOk_jV8dduWxfcTxLvkJIxBh342PZl8karZU_jneaxd5Wea-_oTvLixV0u1GiuhukqSbnsfqmdA8ziZJDGUMsm10Qpu1wA9fl4-PWBlbB3lFxzkkg34hDQJEfFNNJtPr9RthDtrc3MQx4ExiGI8bL6n4Btl3SHm3y0KB4_H1UD2njeNdCkakjudCVKLd91-nkAG1WR2drQbG9kgKd9baYuDg152Hk.Fvob9VoX-IgXKuqOtpI3rpuQlIwsROL1PEIeaOYrNzs&amp;dib_tag=se&amp;keywords=Acxico+3+unids+Mini+Micro+N20+Motor+de+engranajes+DC+3V-6V+velocidad+lenta+caja+de+engranajes+de+metal+completo+DIY+robot+coche&amp;qid=1771953584&amp;sprefix=acxico+3+unids+mini+micro+n20+motor+de+engranajes+dc+3v-6v+velocidad+lenta+caja+de+engranajes+de+metal+completo+diy+robot+coche%2Caps%2C303&amp;sr=8-11" TargetMode="External"/><Relationship Id="rId14" Type="http://schemas.openxmlformats.org/officeDocument/2006/relationships/hyperlink" Target="https://www.amazon.es/KY-019-disparador-Arduino-Raspberry-arduino/dp/B0CT39JT4P/ref=sxts_b2b_ccp_search_w_op?content-id=amzn1.sym.a2d297d0-55fd-4a36-b681-1ddfa9ddcece%3Aamzn1.sym.a2d297d0-55fd-4a36-b681-1ddfa9ddcece&amp;crid=1L4RGA6G8GDA9&amp;cv_ct_cx=relay+5v&amp;keywords=relay+5v&amp;pd_rd_i=B0CT39JT4P&amp;pd_rd_r=f4af7598-3b8e-4f28-8940-aa2d372ed39f&amp;pd_rd_w=AxY73&amp;pd_rd_wg=hrzWB&amp;pf_rd_p=a2d297d0-55fd-4a36-b681-1ddfa9ddcece&amp;pf_rd_r=MCTCKCFP60JA70ZRN8SK&amp;qid=1773057895&amp;sbo=RZvfv%2F%2FHxDF%2BO5021pAnSA%3D%3D&amp;sprefix=relay+5v%2Caps%2C251&amp;sr=1-4-0fcc9e48-f818-46b7-8ebe-df1841afa8d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284DF-2864-4E41-8C07-AD75600CE583}">
  <dimension ref="A3:C10"/>
  <sheetViews>
    <sheetView tabSelected="1" topLeftCell="A42" workbookViewId="0">
      <selection activeCell="A48" sqref="A48"/>
    </sheetView>
  </sheetViews>
  <sheetFormatPr baseColWidth="10" defaultColWidth="8.88671875" defaultRowHeight="14.4" x14ac:dyDescent="0.3"/>
  <cols>
    <col min="1" max="1" width="33.33203125" customWidth="1"/>
    <col min="2" max="2" width="16.5546875" customWidth="1"/>
  </cols>
  <sheetData>
    <row r="3" spans="1:3" x14ac:dyDescent="0.3">
      <c r="A3" s="38" t="s">
        <v>0</v>
      </c>
      <c r="B3" s="39"/>
      <c r="C3" s="40"/>
    </row>
    <row r="4" spans="1:3" x14ac:dyDescent="0.3">
      <c r="A4" s="27" t="s">
        <v>1</v>
      </c>
      <c r="B4" s="28">
        <v>35</v>
      </c>
      <c r="C4" s="27" t="s">
        <v>2</v>
      </c>
    </row>
    <row r="5" spans="1:3" x14ac:dyDescent="0.3">
      <c r="A5" s="24" t="s">
        <v>3</v>
      </c>
      <c r="B5" s="26">
        <f>B4*2*PI()/60</f>
        <v>3.6651914291880918</v>
      </c>
      <c r="C5" s="24" t="s">
        <v>4</v>
      </c>
    </row>
    <row r="6" spans="1:3" x14ac:dyDescent="0.3">
      <c r="A6" s="24" t="s">
        <v>5</v>
      </c>
      <c r="B6" s="25">
        <v>0.25</v>
      </c>
      <c r="C6" s="24" t="s">
        <v>6</v>
      </c>
    </row>
    <row r="7" spans="1:3" x14ac:dyDescent="0.3">
      <c r="A7" s="24" t="s">
        <v>7</v>
      </c>
      <c r="B7" s="25">
        <v>5</v>
      </c>
      <c r="C7" s="24" t="s">
        <v>8</v>
      </c>
    </row>
    <row r="8" spans="1:3" x14ac:dyDescent="0.3">
      <c r="A8" s="24" t="s">
        <v>9</v>
      </c>
      <c r="B8" s="24">
        <f>B6/((B7*10^-3)*B5)</f>
        <v>13.641852265019603</v>
      </c>
      <c r="C8" s="24" t="s">
        <v>10</v>
      </c>
    </row>
    <row r="9" spans="1:3" x14ac:dyDescent="0.3">
      <c r="A9" s="24" t="s">
        <v>11</v>
      </c>
      <c r="B9" s="24">
        <f>B8/9.81</f>
        <v>1.3906067548439962</v>
      </c>
      <c r="C9" s="24" t="s">
        <v>12</v>
      </c>
    </row>
    <row r="10" spans="1:3" x14ac:dyDescent="0.3">
      <c r="A10" s="24" t="s">
        <v>13</v>
      </c>
      <c r="B10" s="24">
        <f>B5*B7*10^-3</f>
        <v>1.8325957145940461E-2</v>
      </c>
      <c r="C10" s="24" t="s">
        <v>14</v>
      </c>
    </row>
  </sheetData>
  <mergeCells count="1">
    <mergeCell ref="A3:C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7B37E-EA08-4D63-9252-B51AF73F9BC1}">
  <dimension ref="B2:I22"/>
  <sheetViews>
    <sheetView topLeftCell="A11" workbookViewId="0">
      <selection activeCell="B18" sqref="B18:H18"/>
    </sheetView>
  </sheetViews>
  <sheetFormatPr baseColWidth="10" defaultColWidth="11.44140625" defaultRowHeight="14.4" x14ac:dyDescent="0.3"/>
  <cols>
    <col min="2" max="2" width="16.6640625" bestFit="1" customWidth="1"/>
    <col min="4" max="4" width="21.5546875" customWidth="1"/>
    <col min="5" max="5" width="12.6640625" bestFit="1" customWidth="1"/>
    <col min="6" max="6" width="14" bestFit="1" customWidth="1"/>
    <col min="7" max="8" width="16.6640625" bestFit="1" customWidth="1"/>
    <col min="9" max="9" width="19.88671875" bestFit="1" customWidth="1"/>
  </cols>
  <sheetData>
    <row r="2" spans="2:9" ht="18" x14ac:dyDescent="0.35">
      <c r="B2" s="41" t="s">
        <v>15</v>
      </c>
      <c r="C2" s="41"/>
      <c r="D2" s="41"/>
    </row>
    <row r="3" spans="2:9" ht="15" thickBot="1" x14ac:dyDescent="0.35"/>
    <row r="4" spans="2:9" ht="15" thickBot="1" x14ac:dyDescent="0.35">
      <c r="B4" s="23" t="s">
        <v>16</v>
      </c>
      <c r="C4" s="42" t="s">
        <v>17</v>
      </c>
      <c r="D4" s="43"/>
    </row>
    <row r="5" spans="2:9" ht="15" thickBot="1" x14ac:dyDescent="0.35"/>
    <row r="6" spans="2:9" ht="15" thickBot="1" x14ac:dyDescent="0.35">
      <c r="B6" s="16" t="s">
        <v>18</v>
      </c>
      <c r="C6" s="17" t="s">
        <v>19</v>
      </c>
      <c r="D6" s="17" t="s">
        <v>20</v>
      </c>
      <c r="E6" s="7" t="s">
        <v>21</v>
      </c>
      <c r="F6" s="17" t="s">
        <v>22</v>
      </c>
      <c r="G6" s="18" t="s">
        <v>23</v>
      </c>
      <c r="H6" s="8" t="s">
        <v>24</v>
      </c>
      <c r="I6" s="9" t="s">
        <v>25</v>
      </c>
    </row>
    <row r="7" spans="2:9" ht="15" thickBot="1" x14ac:dyDescent="0.35">
      <c r="B7" s="19" t="s">
        <v>26</v>
      </c>
      <c r="C7" s="20">
        <v>1</v>
      </c>
      <c r="D7" s="21" t="s">
        <v>27</v>
      </c>
      <c r="E7" s="22" t="s">
        <v>28</v>
      </c>
      <c r="F7" s="22">
        <v>32</v>
      </c>
      <c r="G7" s="32">
        <f>F7*C7</f>
        <v>32</v>
      </c>
      <c r="H7" s="15">
        <f>SUM(G7:G216)</f>
        <v>207.37000000000003</v>
      </c>
      <c r="I7" s="10">
        <f>300-H7</f>
        <v>92.629999999999967</v>
      </c>
    </row>
    <row r="8" spans="2:9" x14ac:dyDescent="0.3">
      <c r="B8" s="1" t="s">
        <v>29</v>
      </c>
      <c r="C8" s="2">
        <v>1</v>
      </c>
      <c r="D8" s="3" t="s">
        <v>29</v>
      </c>
      <c r="E8" s="4" t="s">
        <v>28</v>
      </c>
      <c r="F8" s="4">
        <v>17</v>
      </c>
      <c r="G8" s="33">
        <f>F8*C8</f>
        <v>17</v>
      </c>
    </row>
    <row r="9" spans="2:9" x14ac:dyDescent="0.3">
      <c r="B9" s="1" t="s">
        <v>30</v>
      </c>
      <c r="C9" s="2">
        <v>1</v>
      </c>
      <c r="D9" s="3" t="s">
        <v>31</v>
      </c>
      <c r="E9" s="4" t="s">
        <v>28</v>
      </c>
      <c r="F9" s="6">
        <v>10.99</v>
      </c>
      <c r="G9" s="5">
        <f t="shared" ref="G9:G16" si="0">F9*C9</f>
        <v>10.99</v>
      </c>
    </row>
    <row r="10" spans="2:9" x14ac:dyDescent="0.3">
      <c r="B10" s="1" t="s">
        <v>32</v>
      </c>
      <c r="C10" s="2">
        <v>1</v>
      </c>
      <c r="D10" s="3" t="s">
        <v>33</v>
      </c>
      <c r="E10" s="4" t="s">
        <v>28</v>
      </c>
      <c r="F10" s="4">
        <v>5</v>
      </c>
      <c r="G10" s="5">
        <f t="shared" si="0"/>
        <v>5</v>
      </c>
    </row>
    <row r="11" spans="2:9" x14ac:dyDescent="0.3">
      <c r="B11" s="1" t="s">
        <v>34</v>
      </c>
      <c r="C11" s="2">
        <v>1</v>
      </c>
      <c r="D11" s="3" t="s">
        <v>34</v>
      </c>
      <c r="E11" s="4" t="s">
        <v>28</v>
      </c>
      <c r="F11" s="6">
        <v>6.3</v>
      </c>
      <c r="G11" s="5">
        <f t="shared" si="0"/>
        <v>6.3</v>
      </c>
    </row>
    <row r="12" spans="2:9" x14ac:dyDescent="0.3">
      <c r="B12" s="1" t="s">
        <v>35</v>
      </c>
      <c r="C12" s="2">
        <v>1</v>
      </c>
      <c r="D12" s="3" t="s">
        <v>36</v>
      </c>
      <c r="E12" s="4" t="s">
        <v>28</v>
      </c>
      <c r="F12" s="6">
        <v>15.99</v>
      </c>
      <c r="G12" s="5">
        <f t="shared" si="0"/>
        <v>15.99</v>
      </c>
    </row>
    <row r="13" spans="2:9" x14ac:dyDescent="0.3">
      <c r="B13" s="1" t="s">
        <v>37</v>
      </c>
      <c r="C13" s="2">
        <v>1</v>
      </c>
      <c r="D13" s="3" t="s">
        <v>37</v>
      </c>
      <c r="E13" s="4" t="s">
        <v>28</v>
      </c>
      <c r="F13" s="4">
        <v>3</v>
      </c>
      <c r="G13" s="5">
        <f t="shared" si="0"/>
        <v>3</v>
      </c>
    </row>
    <row r="14" spans="2:9" x14ac:dyDescent="0.3">
      <c r="B14" s="1" t="s">
        <v>38</v>
      </c>
      <c r="C14" s="2">
        <v>1</v>
      </c>
      <c r="D14" s="3" t="s">
        <v>39</v>
      </c>
      <c r="E14" s="4" t="s">
        <v>28</v>
      </c>
      <c r="F14" s="6">
        <v>42.74</v>
      </c>
      <c r="G14" s="5">
        <f t="shared" si="0"/>
        <v>42.74</v>
      </c>
    </row>
    <row r="15" spans="2:9" x14ac:dyDescent="0.3">
      <c r="B15" s="1" t="s">
        <v>40</v>
      </c>
      <c r="C15" s="2">
        <v>1</v>
      </c>
      <c r="D15" s="3" t="s">
        <v>41</v>
      </c>
      <c r="E15" s="4" t="s">
        <v>28</v>
      </c>
      <c r="F15" s="6">
        <v>5.78</v>
      </c>
      <c r="G15" s="5">
        <f t="shared" si="0"/>
        <v>5.78</v>
      </c>
    </row>
    <row r="16" spans="2:9" x14ac:dyDescent="0.3">
      <c r="B16" s="1" t="s">
        <v>42</v>
      </c>
      <c r="C16" s="2">
        <v>1</v>
      </c>
      <c r="D16" s="3" t="s">
        <v>42</v>
      </c>
      <c r="E16" s="4" t="s">
        <v>28</v>
      </c>
      <c r="F16" s="6">
        <v>5.47</v>
      </c>
      <c r="G16" s="5">
        <f t="shared" si="0"/>
        <v>5.47</v>
      </c>
    </row>
    <row r="17" spans="2:7" x14ac:dyDescent="0.3">
      <c r="B17" s="1" t="s">
        <v>43</v>
      </c>
      <c r="C17" s="2">
        <v>1</v>
      </c>
      <c r="D17" s="3" t="s">
        <v>43</v>
      </c>
      <c r="E17" s="4" t="s">
        <v>28</v>
      </c>
      <c r="F17" s="6">
        <v>6.33</v>
      </c>
      <c r="G17" s="34">
        <f>F17*C17</f>
        <v>6.33</v>
      </c>
    </row>
    <row r="18" spans="2:7" x14ac:dyDescent="0.3">
      <c r="B18" s="11" t="s">
        <v>44</v>
      </c>
      <c r="C18" s="12">
        <v>1</v>
      </c>
      <c r="D18" s="13" t="s">
        <v>44</v>
      </c>
      <c r="E18" s="4" t="s">
        <v>28</v>
      </c>
      <c r="F18" s="14">
        <v>7.65</v>
      </c>
      <c r="G18" s="35">
        <f>F18*C18</f>
        <v>7.65</v>
      </c>
    </row>
    <row r="19" spans="2:7" x14ac:dyDescent="0.3">
      <c r="B19" s="1" t="s">
        <v>45</v>
      </c>
      <c r="C19" s="2">
        <v>1</v>
      </c>
      <c r="D19" s="3" t="s">
        <v>46</v>
      </c>
      <c r="E19" s="2" t="s">
        <v>28</v>
      </c>
      <c r="F19" s="2">
        <v>13.21</v>
      </c>
      <c r="G19" s="35">
        <f t="shared" ref="G19:G22" si="1">F19*C19</f>
        <v>13.21</v>
      </c>
    </row>
    <row r="20" spans="2:7" x14ac:dyDescent="0.3">
      <c r="B20" s="1" t="s">
        <v>47</v>
      </c>
      <c r="C20" s="12">
        <v>1</v>
      </c>
      <c r="D20" s="37" t="s">
        <v>48</v>
      </c>
      <c r="E20" s="12" t="s">
        <v>28</v>
      </c>
      <c r="F20" s="12">
        <v>12.98</v>
      </c>
      <c r="G20" s="35">
        <f t="shared" si="1"/>
        <v>12.98</v>
      </c>
    </row>
    <row r="21" spans="2:7" x14ac:dyDescent="0.3">
      <c r="B21" s="11" t="s">
        <v>49</v>
      </c>
      <c r="C21" s="12">
        <v>1</v>
      </c>
      <c r="D21" s="37" t="s">
        <v>50</v>
      </c>
      <c r="E21" s="12" t="s">
        <v>28</v>
      </c>
      <c r="F21" s="12">
        <v>14.99</v>
      </c>
      <c r="G21" s="35">
        <f t="shared" si="1"/>
        <v>14.99</v>
      </c>
    </row>
    <row r="22" spans="2:7" ht="15" thickBot="1" x14ac:dyDescent="0.35">
      <c r="B22" s="29" t="s">
        <v>51</v>
      </c>
      <c r="C22" s="30">
        <v>1</v>
      </c>
      <c r="D22" s="31" t="s">
        <v>51</v>
      </c>
      <c r="E22" s="30" t="s">
        <v>28</v>
      </c>
      <c r="F22" s="30">
        <v>7.94</v>
      </c>
      <c r="G22" s="36">
        <f t="shared" si="1"/>
        <v>7.94</v>
      </c>
    </row>
  </sheetData>
  <mergeCells count="2">
    <mergeCell ref="B2:D2"/>
    <mergeCell ref="C4:D4"/>
  </mergeCells>
  <hyperlinks>
    <hyperlink ref="D7" r:id="rId1" xr:uid="{939C0B9B-2955-4C65-A600-420F94AFB37C}"/>
    <hyperlink ref="D8" r:id="rId2" xr:uid="{ACD7CA79-69B6-4C4A-98FD-793C49D91B95}"/>
    <hyperlink ref="D11" r:id="rId3" xr:uid="{DFA66D29-EECF-4962-A7FD-9328A03B81FF}"/>
    <hyperlink ref="D13" r:id="rId4" xr:uid="{F554A21A-22AB-475B-9806-93E4FC6683B2}"/>
    <hyperlink ref="D15" r:id="rId5" xr:uid="{E73598DC-25CC-4BFA-9DD0-BA006494B3C1}"/>
    <hyperlink ref="D16" r:id="rId6" xr:uid="{484A8158-F965-4265-BCE5-02E861436B2E}"/>
    <hyperlink ref="D10" r:id="rId7" xr:uid="{4AAED85A-2959-4229-BCC4-0B3C79AB006E}"/>
    <hyperlink ref="D12" r:id="rId8" xr:uid="{130D36E1-23C5-4004-B10B-7CCD6B468C90}"/>
    <hyperlink ref="D9" r:id="rId9" xr:uid="{C43797F7-6EAE-4FE6-A0C7-23D50BE5A543}"/>
    <hyperlink ref="D14" r:id="rId10" xr:uid="{8BC9F3C5-DCB9-43EB-8892-A5F6921703F9}"/>
    <hyperlink ref="D17" r:id="rId11" xr:uid="{E5437063-B11A-417E-8A1C-E5F1BEDAE6A5}"/>
    <hyperlink ref="D18" r:id="rId12" xr:uid="{15B03AD5-3780-4240-98E3-B7B9F1EB5EAE}"/>
    <hyperlink ref="D19" r:id="rId13" xr:uid="{59B6BDC6-6D5B-4EF7-8BDA-A6B1C2922890}"/>
    <hyperlink ref="D22" r:id="rId14" xr:uid="{03D83990-8A17-4C0D-874F-52326CBC2337}"/>
    <hyperlink ref="D20" r:id="rId15" display="https://www.amazon.es/TOOHUI-Soporte-Portafusibles-Standard-Impermeable/dp/B07KPKND2Q/ref=sr_1_5_sspa?crid=1UOV81UAN5Y0A&amp;dib=eyJ2IjoiMSJ9.cSQWotiumer0y1orOnweEcvFpsrecn_tT4cJfMj5UwCvDoJqbaNKezO-en8aSaFadQFoIVYnBxNnwNe-5bxurIbfzxFtY3oBgVtqK0aoOGDfzXc17UdbAVY0xBnESq8U-rL6474K2NvZ1g5L9hhmCRsdpWydof24HKWCFwenLia4P98AMSLxNtr6LsqTAF2RqMh8FrZ4drbEKsQrffcGt7jkBYyzj4FTXQaE_WE9YdMOM4Uf_mvaKnLUT4NedtFysezO7_io2WqKu-tyjueHrXx2y_erCxZHgeABTCulIL8.-ok4Hu2Y5TDN817C_oKIsJIb4jnYTDPJ_r1gJ1y3d-0&amp;dib_tag=se&amp;keywords=holder%2Bfuse&amp;qid=1773089605&amp;sprefix=micro%2Bholder%2Bfuse%2Caps%2C274&amp;sr=8-5-spons&amp;aref=lDunJMzG6W&amp;sp_csd=d2lkZ2V0TmFtZT1zcF9hdGY&amp;th=1" xr:uid="{EC89381D-22C4-44C9-8D1A-08AB65B8A710}"/>
    <hyperlink ref="D21" r:id="rId16" display="https://www.amazon.es/AiQInu-Fusibles-12v-32v-Mediano-Autom%C3%B3vil/dp/B0F4CQXXV4/ref=sxts_b2b_ccp_search_w_op?content-id=amzn1.sym.a2d297d0-55fd-4a36-b681-1ddfa9ddcece%3Aamzn1.sym.a2d297d0-55fd-4a36-b681-1ddfa9ddcece&amp;crid=2HNXHOKR26G73&amp;cv_ct_cx=2A%2Bfuse%2BT101&amp;keywords=2A%2Bfuse%2BT101&amp;pd_rd_i=B0F4CQXXV4&amp;pd_rd_r=92486d0e-29ec-4893-9e61-b9316917c4b6&amp;pd_rd_w=t1hnv&amp;pd_rd_wg=d5dip&amp;pf_rd_p=a2d297d0-55fd-4a36-b681-1ddfa9ddcece&amp;pf_rd_r=AC71FYXKGEDYCAMTD9ZJ&amp;qid=1773089828&amp;sbo=RZvfv%2F%2FHxDF%2BO5021pAnSA%3D%3D&amp;sprefix=2%2Bfuse%2Bt101%2Caps%2C279&amp;sr=1-1-0fcc9e48-f818-46b7-8ebe-df1841afa8d9&amp;th=1" xr:uid="{F1243713-44B9-4F7E-A149-7421CA1AE5BF}"/>
  </hyperlinks>
  <pageMargins left="0.7" right="0.7" top="0.75" bottom="0.75" header="0.3" footer="0.3"/>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21BB-ACE4-4648-8EB9-05F160689591}">
  <dimension ref="A1"/>
  <sheetViews>
    <sheetView topLeftCell="A4" zoomScale="98" zoomScaleNormal="98" workbookViewId="0">
      <selection activeCell="O21" sqref="O21"/>
    </sheetView>
  </sheetViews>
  <sheetFormatPr baseColWidth="10" defaultColWidth="8.88671875"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b1ccae3-b4ce-4e48-8343-dd6a1e00c6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C5B6A80D5BF7C4EACA2E3FB769104D0" ma:contentTypeVersion="9" ma:contentTypeDescription="Crear nuevo documento." ma:contentTypeScope="" ma:versionID="0f378d8b7527347f1c72d19c0e1648f2">
  <xsd:schema xmlns:xsd="http://www.w3.org/2001/XMLSchema" xmlns:xs="http://www.w3.org/2001/XMLSchema" xmlns:p="http://schemas.microsoft.com/office/2006/metadata/properties" xmlns:ns3="bb1ccae3-b4ce-4e48-8343-dd6a1e00c63b" xmlns:ns4="c7ae8264-35e1-4a33-a4c2-b883bfe3d818" targetNamespace="http://schemas.microsoft.com/office/2006/metadata/properties" ma:root="true" ma:fieldsID="d62414285f9c4466aa31d4fe91b42818" ns3:_="" ns4:_="">
    <xsd:import namespace="bb1ccae3-b4ce-4e48-8343-dd6a1e00c63b"/>
    <xsd:import namespace="c7ae8264-35e1-4a33-a4c2-b883bfe3d818"/>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ccae3-b4ce-4e48-8343-dd6a1e00c6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ae8264-35e1-4a33-a4c2-b883bfe3d818"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4F0A37-DADF-4401-A7D9-7FD94BE25010}">
  <ds:schemaRefs>
    <ds:schemaRef ds:uri="http://purl.org/dc/elements/1.1/"/>
    <ds:schemaRef ds:uri="http://purl.org/dc/terms/"/>
    <ds:schemaRef ds:uri="http://www.w3.org/XML/1998/namespace"/>
    <ds:schemaRef ds:uri="bb1ccae3-b4ce-4e48-8343-dd6a1e00c63b"/>
    <ds:schemaRef ds:uri="http://schemas.microsoft.com/office/2006/documentManagement/types"/>
    <ds:schemaRef ds:uri="c7ae8264-35e1-4a33-a4c2-b883bfe3d818"/>
    <ds:schemaRef ds:uri="http://schemas.openxmlformats.org/package/2006/metadata/core-properties"/>
    <ds:schemaRef ds:uri="http://schemas.microsoft.com/office/2006/metadata/properties"/>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7777ECF7-3935-4BBF-880C-E62704483A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ccae3-b4ce-4e48-8343-dd6a1e00c63b"/>
    <ds:schemaRef ds:uri="c7ae8264-35e1-4a33-a4c2-b883bfe3d8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F6836F-B377-4A37-99FA-CD4CDB7E65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Project Specifications</vt:lpstr>
      <vt:lpstr>Shoping List</vt:lpstr>
      <vt:lpstr>Conceptual Design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Vilalta Nájar</dc:creator>
  <cp:keywords/>
  <dc:description/>
  <cp:lastModifiedBy>Jan Font Coll</cp:lastModifiedBy>
  <cp:revision/>
  <dcterms:created xsi:type="dcterms:W3CDTF">2026-02-24T16:39:01Z</dcterms:created>
  <dcterms:modified xsi:type="dcterms:W3CDTF">2026-03-24T16:49:34Z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0x0101003C5B6A80D5BF7C4EACA2E3FB769104D0</vt:lpwstr>
  </property>
</Properties>
</file>