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"/>
    </mc:Choice>
  </mc:AlternateContent>
  <xr:revisionPtr revIDLastSave="0" documentId="8_{67197750-44C7-4D77-9F34-C8FCF7034DB9}" xr6:coauthVersionLast="45" xr6:coauthVersionMax="45" xr10:uidLastSave="{00000000-0000-0000-0000-000000000000}"/>
  <bookViews>
    <workbookView xWindow="-120" yWindow="0" windowWidth="21600" windowHeight="11385" activeTab="3" xr2:uid="{62A5EF65-827C-4254-96DF-043A3E6D3D15}"/>
  </bookViews>
  <sheets>
    <sheet name="Calibration" sheetId="1" r:id="rId1"/>
    <sheet name="Sheet2" sheetId="2" r:id="rId2"/>
    <sheet name="Validation" sheetId="3" r:id="rId3"/>
    <sheet name="Old Validation Dataset Various" sheetId="4" r:id="rId4"/>
    <sheet name="Robertson 2002 Ex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70" i="4" l="1"/>
  <c r="AA70" i="4"/>
  <c r="Y70" i="4"/>
  <c r="T70" i="4"/>
  <c r="R70" i="4"/>
  <c r="Q69" i="4"/>
  <c r="Q68" i="4"/>
  <c r="Q67" i="4"/>
  <c r="Q66" i="4"/>
  <c r="Q65" i="4"/>
  <c r="Q64" i="4"/>
  <c r="Q63" i="4"/>
  <c r="Q62" i="4"/>
  <c r="Q61" i="4"/>
  <c r="Q60" i="4"/>
  <c r="Q59" i="4"/>
  <c r="Q58" i="4"/>
  <c r="S57" i="4"/>
  <c r="Q57" i="4"/>
  <c r="S56" i="4"/>
  <c r="Q56" i="4"/>
  <c r="S55" i="4"/>
  <c r="Q55" i="4"/>
  <c r="S54" i="4"/>
  <c r="Q54" i="4"/>
  <c r="S53" i="4"/>
  <c r="Q53" i="4"/>
  <c r="Q52" i="4"/>
  <c r="Q51" i="4"/>
  <c r="Q50" i="4"/>
  <c r="S49" i="4"/>
  <c r="Q49" i="4"/>
  <c r="S48" i="4"/>
  <c r="Q48" i="4"/>
  <c r="S47" i="4"/>
  <c r="Q47" i="4"/>
  <c r="S46" i="4"/>
  <c r="Q46" i="4"/>
  <c r="S45" i="4"/>
  <c r="Q45" i="4"/>
  <c r="S44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S24" i="4"/>
  <c r="Q24" i="4"/>
  <c r="P24" i="4"/>
  <c r="G24" i="4"/>
  <c r="S23" i="4"/>
  <c r="Q23" i="4"/>
  <c r="AG22" i="4"/>
  <c r="S22" i="4"/>
  <c r="Q22" i="4"/>
  <c r="AG21" i="4"/>
  <c r="S21" i="4"/>
  <c r="Q21" i="4"/>
  <c r="AG20" i="4"/>
  <c r="S20" i="4"/>
  <c r="Q20" i="4"/>
  <c r="AG19" i="4"/>
  <c r="S19" i="4"/>
  <c r="Q19" i="4"/>
  <c r="AG18" i="4"/>
  <c r="S18" i="4"/>
  <c r="Q18" i="4"/>
  <c r="AG17" i="4"/>
  <c r="S17" i="4"/>
  <c r="Q17" i="4"/>
  <c r="AG16" i="4"/>
  <c r="S16" i="4"/>
  <c r="Q16" i="4"/>
  <c r="AG15" i="4"/>
  <c r="S15" i="4"/>
  <c r="Q15" i="4"/>
  <c r="S14" i="4"/>
  <c r="Q14" i="4"/>
  <c r="P14" i="4"/>
  <c r="G14" i="4"/>
  <c r="S13" i="4"/>
  <c r="Q13" i="4"/>
  <c r="P13" i="4"/>
  <c r="G13" i="4"/>
  <c r="S12" i="4"/>
  <c r="Q12" i="4"/>
  <c r="P12" i="4"/>
  <c r="G12" i="4"/>
  <c r="S11" i="4"/>
  <c r="Q11" i="4"/>
  <c r="P11" i="4"/>
  <c r="G11" i="4"/>
  <c r="S10" i="4"/>
  <c r="Q10" i="4"/>
  <c r="P10" i="4"/>
  <c r="G10" i="4"/>
  <c r="S9" i="4"/>
  <c r="Q9" i="4"/>
  <c r="P9" i="4"/>
  <c r="G9" i="4"/>
  <c r="S8" i="4"/>
  <c r="Q8" i="4"/>
  <c r="P8" i="4"/>
  <c r="G8" i="4"/>
  <c r="S7" i="4"/>
  <c r="Q7" i="4"/>
  <c r="P7" i="4"/>
  <c r="G7" i="4"/>
  <c r="S6" i="4"/>
  <c r="Q6" i="4"/>
  <c r="P6" i="4"/>
  <c r="G6" i="4"/>
  <c r="S5" i="4"/>
  <c r="Q5" i="4"/>
  <c r="P5" i="4"/>
  <c r="G5" i="4"/>
  <c r="AG3" i="4"/>
  <c r="AB3" i="4"/>
  <c r="Z3" i="4"/>
  <c r="X3" i="4"/>
  <c r="AH3" i="4" s="1"/>
  <c r="S3" i="4"/>
  <c r="Q3" i="4"/>
  <c r="P3" i="4"/>
  <c r="G3" i="4"/>
  <c r="J5" i="3"/>
</calcChain>
</file>

<file path=xl/sharedStrings.xml><?xml version="1.0" encoding="utf-8"?>
<sst xmlns="http://schemas.openxmlformats.org/spreadsheetml/2006/main" count="617" uniqueCount="403">
  <si>
    <t>SimulationName</t>
  </si>
  <si>
    <t>Clock.Today</t>
  </si>
  <si>
    <t>PodsPerPlant</t>
  </si>
  <si>
    <t>SLA</t>
  </si>
  <si>
    <t>Nfixed</t>
  </si>
  <si>
    <t>NFixed2</t>
  </si>
  <si>
    <t>SLN_apsim</t>
  </si>
  <si>
    <t>SLA_apsim_green</t>
  </si>
  <si>
    <t>SLA_apsim_total</t>
  </si>
  <si>
    <t>Height</t>
  </si>
  <si>
    <t>soy_buac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</si>
  <si>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</si>
  <si>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</si>
  <si>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</si>
  <si>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</si>
  <si>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</si>
  <si>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</si>
  <si>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</si>
  <si>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</si>
  <si>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</si>
  <si>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</si>
  <si>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</si>
  <si>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</si>
  <si>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</si>
  <si>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</si>
  <si>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</si>
  <si>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</si>
  <si>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</si>
  <si>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</si>
  <si>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</si>
  <si>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</si>
  <si>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</si>
  <si>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</si>
  <si>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</si>
  <si>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</si>
  <si>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</si>
  <si>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</si>
  <si>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</si>
  <si>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</si>
  <si>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</si>
  <si>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</si>
  <si>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</si>
  <si>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nodes_per_main_stem</t>
  </si>
  <si>
    <t>grain_size_g</t>
  </si>
  <si>
    <t>protein</t>
  </si>
  <si>
    <t>tops_g_m2</t>
  </si>
  <si>
    <t>irrigation</t>
  </si>
  <si>
    <t>seeds_m2</t>
  </si>
  <si>
    <t>Nfixederr</t>
  </si>
  <si>
    <t>SoilNO3_30cm</t>
  </si>
  <si>
    <t>SoilNH4_30cm</t>
  </si>
  <si>
    <t>m.Phenology.DaysAfterSowing</t>
  </si>
  <si>
    <t>m.Phenology.CurrentStageName</t>
  </si>
  <si>
    <t>m.Phenology.Stage</t>
  </si>
  <si>
    <t>m.Phenology.EmergenceDAS</t>
  </si>
  <si>
    <t>m.Phenology.MaturityDAS</t>
  </si>
  <si>
    <t>m.Leaf.AppearedCohortNo</t>
  </si>
  <si>
    <t>m.Shell.PodNumber</t>
  </si>
  <si>
    <t>m.Leaf.LAI</t>
  </si>
  <si>
    <t>m.Leaf.CoverTotal</t>
  </si>
  <si>
    <t>m.Leaf.SpecificArea</t>
  </si>
  <si>
    <t>m.Leaf.Live.Wt</t>
  </si>
  <si>
    <t>m.Leaf.Dead.Wt</t>
  </si>
  <si>
    <t>m.Leaf.Wt</t>
  </si>
  <si>
    <t>m.Stem.Wt</t>
  </si>
  <si>
    <t>m.Pod.Wt</t>
  </si>
  <si>
    <t>m.Shell.Wt</t>
  </si>
  <si>
    <t>m.Shell.Size</t>
  </si>
  <si>
    <t>m.Grain.Wt</t>
  </si>
  <si>
    <t>m.Grain.FWt</t>
  </si>
  <si>
    <t>m.AboveGround.Wt</t>
  </si>
  <si>
    <t>m.Grain.HarvestIndex</t>
  </si>
  <si>
    <t>m.Leaf.Live.NConc</t>
  </si>
  <si>
    <t>m.Leaf.Dead.NConc</t>
  </si>
  <si>
    <t>m.Leaf.Nconc</t>
  </si>
  <si>
    <t>m.Stem.NConc</t>
  </si>
  <si>
    <t>m.Pod.Nconc</t>
  </si>
  <si>
    <t>m.Shell.NConc</t>
  </si>
  <si>
    <t>m.Grain.NConc</t>
  </si>
  <si>
    <t>m.Leaf.Live.N</t>
  </si>
  <si>
    <t>m.Leaf.Dead.N</t>
  </si>
  <si>
    <t>m.Leaf.N</t>
  </si>
  <si>
    <t>m.Stem.N</t>
  </si>
  <si>
    <t>m.Pod.N</t>
  </si>
  <si>
    <t>m.Shell.N</t>
  </si>
  <si>
    <t>m.Grain.N</t>
  </si>
  <si>
    <t>m.AboveGround.N</t>
  </si>
  <si>
    <t>m.Root.Depth</t>
  </si>
  <si>
    <t>m.Phenology.FloweringbeginDAS</t>
  </si>
  <si>
    <t>m.Phenology.FloweringendDAS</t>
  </si>
  <si>
    <t>m.Shell.HarvestIndex.green</t>
  </si>
  <si>
    <t>m.Shell.HarvestIndex.total</t>
  </si>
  <si>
    <t>Treatment</t>
  </si>
  <si>
    <t>mungbean.uninoculated</t>
  </si>
  <si>
    <t>soybean.uninoculated</t>
  </si>
  <si>
    <t>mungbean.inoculatedseed</t>
  </si>
  <si>
    <t>soybean.inoculatedseed</t>
  </si>
  <si>
    <t>mungbean.150N</t>
  </si>
  <si>
    <t>soybean.150N</t>
  </si>
  <si>
    <t>%</t>
  </si>
  <si>
    <t>kg/ha</t>
  </si>
  <si>
    <t>m.yield</t>
  </si>
  <si>
    <t>Herridge Dataset on Innoculation</t>
  </si>
  <si>
    <t>Lawn 1979 study on cultivars</t>
  </si>
  <si>
    <t>(only looking at Celera data--wide range of dates)</t>
  </si>
  <si>
    <t>N kg/ha</t>
  </si>
  <si>
    <t>g/m2</t>
  </si>
  <si>
    <t>m2/m2</t>
  </si>
  <si>
    <t>(plants/m2)</t>
  </si>
  <si>
    <t xml:space="preserve"> (kg/ha)</t>
  </si>
  <si>
    <t>das</t>
  </si>
  <si>
    <t>cm2/g</t>
  </si>
  <si>
    <t>(g/m2)</t>
  </si>
  <si>
    <t>(g/cm2)</t>
  </si>
  <si>
    <t>Location</t>
  </si>
  <si>
    <t>Expt</t>
  </si>
  <si>
    <t>Cultivar</t>
  </si>
  <si>
    <t>cv</t>
  </si>
  <si>
    <t>Sow</t>
  </si>
  <si>
    <t>Planting day</t>
  </si>
  <si>
    <t>Density</t>
  </si>
  <si>
    <t>row spacing</t>
  </si>
  <si>
    <t>Irrigation</t>
  </si>
  <si>
    <t>Fertilizer</t>
  </si>
  <si>
    <t>Day</t>
  </si>
  <si>
    <t>Year</t>
  </si>
  <si>
    <t>DAS</t>
  </si>
  <si>
    <t>grain_wt</t>
  </si>
  <si>
    <t>tot_biom</t>
  </si>
  <si>
    <t>tanc%</t>
  </si>
  <si>
    <t>lai</t>
  </si>
  <si>
    <t>plant_pop</t>
  </si>
  <si>
    <t>leaf_biom</t>
  </si>
  <si>
    <t xml:space="preserve"> leaf_biom</t>
  </si>
  <si>
    <t>stem_biom</t>
  </si>
  <si>
    <t xml:space="preserve"> stem_biomass</t>
  </si>
  <si>
    <t>pod_biom</t>
  </si>
  <si>
    <t xml:space="preserve"> pod_biomass</t>
  </si>
  <si>
    <t>gpp</t>
  </si>
  <si>
    <t>1st_flower</t>
  </si>
  <si>
    <t>mat_day</t>
  </si>
  <si>
    <t>HI</t>
  </si>
  <si>
    <t>Leaf N concn</t>
  </si>
  <si>
    <t>Stem N conc</t>
  </si>
  <si>
    <t>Grain N conc</t>
  </si>
  <si>
    <t>Hull N conc</t>
  </si>
  <si>
    <t>Leaf N</t>
  </si>
  <si>
    <t>Grain N</t>
  </si>
  <si>
    <t>Stem N</t>
  </si>
  <si>
    <t>Hull N</t>
  </si>
  <si>
    <t>Total N</t>
  </si>
  <si>
    <t>N Harv ind</t>
  </si>
  <si>
    <t>Tot N conc</t>
  </si>
  <si>
    <t>Spec lf N</t>
  </si>
  <si>
    <t>Gatton</t>
  </si>
  <si>
    <t>APS1d1</t>
  </si>
  <si>
    <t>berken</t>
  </si>
  <si>
    <t>Irrigated</t>
  </si>
  <si>
    <t>APS1d2</t>
  </si>
  <si>
    <t>APS18p1b</t>
  </si>
  <si>
    <t>APS18p2b</t>
  </si>
  <si>
    <t>APS18p3b</t>
  </si>
  <si>
    <t>APS18p4b</t>
  </si>
  <si>
    <t>APS18p1k</t>
  </si>
  <si>
    <t>king</t>
  </si>
  <si>
    <t>APS18p2k</t>
  </si>
  <si>
    <t>APS18p3k</t>
  </si>
  <si>
    <t>APS18p4k</t>
  </si>
  <si>
    <t>APS18p5k</t>
  </si>
  <si>
    <t>APS18p6k</t>
  </si>
  <si>
    <t>Mansbridge</t>
  </si>
  <si>
    <t>APS20F1</t>
  </si>
  <si>
    <t>Emerald</t>
  </si>
  <si>
    <t>30 P</t>
  </si>
  <si>
    <t>Muirhead</t>
  </si>
  <si>
    <t>APS20F2</t>
  </si>
  <si>
    <t>Shangtung</t>
  </si>
  <si>
    <t>Anderson</t>
  </si>
  <si>
    <t>APS20F3</t>
  </si>
  <si>
    <t>Celera</t>
  </si>
  <si>
    <t>none</t>
  </si>
  <si>
    <t>Vaughan</t>
  </si>
  <si>
    <t>APS20F4</t>
  </si>
  <si>
    <t>Schelberg</t>
  </si>
  <si>
    <t>APS20F5</t>
  </si>
  <si>
    <t>Satin</t>
  </si>
  <si>
    <t>Bazley</t>
  </si>
  <si>
    <t>APS20F6</t>
  </si>
  <si>
    <t>Stirling</t>
  </si>
  <si>
    <t>APS20F7</t>
  </si>
  <si>
    <t>5000feedlot</t>
  </si>
  <si>
    <t>APS20F8</t>
  </si>
  <si>
    <t>Croft</t>
  </si>
  <si>
    <t>APS20F9</t>
  </si>
  <si>
    <t>?</t>
  </si>
  <si>
    <t>Katherine</t>
  </si>
  <si>
    <t>NT4c2p1</t>
  </si>
  <si>
    <t>NT5c2p1</t>
  </si>
  <si>
    <t>NT5c5p1</t>
  </si>
  <si>
    <t>putland</t>
  </si>
  <si>
    <t>NT9c2p1</t>
  </si>
  <si>
    <t>NT9c2p2</t>
  </si>
  <si>
    <t>NT9c2p3</t>
  </si>
  <si>
    <t>NT9c3p2</t>
  </si>
  <si>
    <t>satin</t>
  </si>
  <si>
    <t>NT9c3p3</t>
  </si>
  <si>
    <t>NT9c5p1</t>
  </si>
  <si>
    <t>NT9c5p2</t>
  </si>
  <si>
    <t>NT9c5p3</t>
  </si>
  <si>
    <t>NT10c2t1</t>
  </si>
  <si>
    <t>NT10c2t2</t>
  </si>
  <si>
    <t>NT10c2t3</t>
  </si>
  <si>
    <t>NT10c2t4</t>
  </si>
  <si>
    <t>NT10c2t5</t>
  </si>
  <si>
    <t>NT10c2t6</t>
  </si>
  <si>
    <t>NT10c5t4</t>
  </si>
  <si>
    <t>NT10c5t5</t>
  </si>
  <si>
    <t>NT10c5t6</t>
  </si>
  <si>
    <t>Dalby</t>
  </si>
  <si>
    <t>RJL1_1</t>
  </si>
  <si>
    <t>irrigated</t>
  </si>
  <si>
    <t>RJL1_2</t>
  </si>
  <si>
    <t>double crop</t>
  </si>
  <si>
    <t>RJL1_3</t>
  </si>
  <si>
    <t>winter fallow</t>
  </si>
  <si>
    <t>RJL1_4</t>
  </si>
  <si>
    <t>RJL1_5</t>
  </si>
  <si>
    <t>RJL1_6</t>
  </si>
  <si>
    <t>Kununurra</t>
  </si>
  <si>
    <t>RCM1_1</t>
  </si>
  <si>
    <t>Berken</t>
  </si>
  <si>
    <t>RCM1_2</t>
  </si>
  <si>
    <t>Dry</t>
  </si>
  <si>
    <t>RCM1_3</t>
  </si>
  <si>
    <t>Wet/Dry</t>
  </si>
  <si>
    <t>RCM2_1</t>
  </si>
  <si>
    <t>RCM2_2</t>
  </si>
  <si>
    <t>RCM2_3</t>
  </si>
  <si>
    <t>RCM2_4</t>
  </si>
  <si>
    <t>RCM2_5</t>
  </si>
  <si>
    <t>RJL2_1</t>
  </si>
  <si>
    <t>RJL2_2</t>
  </si>
  <si>
    <t>RJL2_3</t>
  </si>
  <si>
    <t>RJL2_4</t>
  </si>
  <si>
    <t>RJL2_5</t>
  </si>
  <si>
    <t>RJL2_6</t>
  </si>
  <si>
    <t>RJL2_7</t>
  </si>
  <si>
    <t>RJL2_8</t>
  </si>
  <si>
    <t>RJL2_9</t>
  </si>
  <si>
    <t>RJL2_10</t>
  </si>
  <si>
    <t>RJL2_11</t>
  </si>
  <si>
    <t>RJL2_12</t>
  </si>
  <si>
    <t>King</t>
  </si>
  <si>
    <t>L4i</t>
  </si>
  <si>
    <t>Thomas et al. 2004</t>
  </si>
  <si>
    <t>3 sowing dates</t>
  </si>
  <si>
    <t xml:space="preserve">rain shelter: early veg, late veg, flowing </t>
  </si>
  <si>
    <t>Avg</t>
  </si>
  <si>
    <t>Total SW</t>
  </si>
  <si>
    <t>mm</t>
  </si>
  <si>
    <t>Sowing1.rain</t>
  </si>
  <si>
    <t>Sowing2.rain</t>
  </si>
  <si>
    <t>Sowing3.rain</t>
  </si>
  <si>
    <t>Sowing1.rainout</t>
  </si>
  <si>
    <t>Sowing2.rainout</t>
  </si>
  <si>
    <t>Sowing3.rainout</t>
  </si>
  <si>
    <t>m.Phenology.PodDAS</t>
  </si>
  <si>
    <t>Sowing1.irr</t>
  </si>
  <si>
    <t>Sowing2.irr</t>
  </si>
  <si>
    <t>Sowing3.irr</t>
  </si>
  <si>
    <t>No. Flowers</t>
  </si>
  <si>
    <t>No. Black Pods</t>
  </si>
  <si>
    <t>N. Green Pods</t>
  </si>
  <si>
    <t>Trifoliate</t>
  </si>
  <si>
    <t>LAI</t>
  </si>
  <si>
    <t>High</t>
  </si>
  <si>
    <t>Low</t>
  </si>
  <si>
    <t>PermutationName</t>
  </si>
  <si>
    <t>Emerald_high_Dec17</t>
  </si>
  <si>
    <t>Emerald_low_Dec28</t>
  </si>
  <si>
    <t>Emerald_low_Dec18</t>
  </si>
  <si>
    <t>Shangtung_low_Dec27</t>
  </si>
  <si>
    <t>Celera_high_Dec17</t>
  </si>
  <si>
    <t>Shangtung_high_Dec18</t>
  </si>
  <si>
    <t>Satin_low_Dec20</t>
  </si>
  <si>
    <t>Berken_high_Dec18</t>
  </si>
  <si>
    <t>Satin_high_Dec18</t>
  </si>
  <si>
    <t>aps20SowEmerald_high_Dec17</t>
  </si>
  <si>
    <t>aps20SowShangtung_low_Dec27</t>
  </si>
  <si>
    <t>aps20SowCelera_high_Dec17</t>
  </si>
  <si>
    <t>aps20SowShangtung_high_Dec18</t>
  </si>
  <si>
    <t>aps20SowSatin_low_Dec20</t>
  </si>
  <si>
    <t>aps20SowBerken_high_Dec18</t>
  </si>
  <si>
    <t>aps20SowEmerald_low_Dec28</t>
  </si>
  <si>
    <t>aps20SowEmerald_low_Dec18</t>
  </si>
  <si>
    <t>aps20SowSatin_high_Dec18</t>
  </si>
  <si>
    <t>aps1SowHigh</t>
  </si>
  <si>
    <t>aps1SowLow</t>
  </si>
  <si>
    <t>aps18SowNov4_Berken</t>
  </si>
  <si>
    <t>aps18SowNov4_King</t>
  </si>
  <si>
    <t>aps18SowNov18_Berken</t>
  </si>
  <si>
    <t>aps18SowDec14_Berken</t>
  </si>
  <si>
    <t>aps18SowJan4_Berken</t>
  </si>
  <si>
    <t>aps18SowNov18_King</t>
  </si>
  <si>
    <t>aps18SowDec14_King</t>
  </si>
  <si>
    <t>aps18SowJan4_King</t>
  </si>
  <si>
    <t>aps18SowJan17_King</t>
  </si>
  <si>
    <t>aps18SowFeb1_King</t>
  </si>
  <si>
    <t>Nov4_Berken</t>
  </si>
  <si>
    <t>Nov18_Berken</t>
  </si>
  <si>
    <t>Dec14_Berken</t>
  </si>
  <si>
    <t>Jan4_Berken</t>
  </si>
  <si>
    <t>Nov4_King</t>
  </si>
  <si>
    <t>Nov18_King</t>
  </si>
  <si>
    <t>Dec14_King</t>
  </si>
  <si>
    <t>Jan4_King</t>
  </si>
  <si>
    <t>Jan17_King</t>
  </si>
  <si>
    <t>Feb1_King</t>
  </si>
  <si>
    <t>NT10SowKing_low_Jan1</t>
  </si>
  <si>
    <t>NT10SowKing_medium_Jan1</t>
  </si>
  <si>
    <t>NT10SowKing_high_Jan1</t>
  </si>
  <si>
    <t>NT10SowKing_low_Jan17</t>
  </si>
  <si>
    <t>NT10SowKing_medium_Jan17</t>
  </si>
  <si>
    <t>NT10SowKing_high_Jan17</t>
  </si>
  <si>
    <t>NT10SowPutland_low_Jan17</t>
  </si>
  <si>
    <t>NT10SowPutland_medium_Jan17</t>
  </si>
  <si>
    <t>NT10SowPutland_high_Jan17</t>
  </si>
  <si>
    <t>King_low_Jan1</t>
  </si>
  <si>
    <t>King_medium_Jan1</t>
  </si>
  <si>
    <t>King_high_Jan1</t>
  </si>
  <si>
    <t>King_low_Jan17</t>
  </si>
  <si>
    <t>King_medium_Jan17</t>
  </si>
  <si>
    <t>King_high_Jan17</t>
  </si>
  <si>
    <t>Putland_low_Jan17</t>
  </si>
  <si>
    <t>Putland_medium_Jan17</t>
  </si>
  <si>
    <t>Putland_high_Jan17</t>
  </si>
  <si>
    <t>NT4SowKing_Jan4</t>
  </si>
  <si>
    <t>King_Jan4</t>
  </si>
  <si>
    <t>Putland</t>
  </si>
  <si>
    <t>NT5CultivarKing</t>
  </si>
  <si>
    <t>NT5CultivarPutland</t>
  </si>
  <si>
    <t>NT9SowKing_Jan15</t>
  </si>
  <si>
    <t>NT9SowPutland_Jan15</t>
  </si>
  <si>
    <t>NT9SowKing_Feb2</t>
  </si>
  <si>
    <t>NT9SowKing_Feb16</t>
  </si>
  <si>
    <t>NT9SowSatin_Feb2</t>
  </si>
  <si>
    <t>NT9SowSatin_Feb16</t>
  </si>
  <si>
    <t>NT9SowPutland_Feb2</t>
  </si>
  <si>
    <t>NT9SowPutland_Feb16</t>
  </si>
  <si>
    <t>King_Jan15</t>
  </si>
  <si>
    <t>King_Feb2</t>
  </si>
  <si>
    <t>King_Feb16</t>
  </si>
  <si>
    <t>Satin_Feb2</t>
  </si>
  <si>
    <t>Satin_Feb16</t>
  </si>
  <si>
    <t>Putland_Jan15</t>
  </si>
  <si>
    <t>Putland_Feb2</t>
  </si>
  <si>
    <t>Putland_Feb16</t>
  </si>
  <si>
    <t>RCM1Irrig1</t>
  </si>
  <si>
    <t>RCM1Irrig2</t>
  </si>
  <si>
    <t>RCM1Irrig3</t>
  </si>
  <si>
    <t>Irrig1</t>
  </si>
  <si>
    <t>Irrig2</t>
  </si>
  <si>
    <t>Irrig3</t>
  </si>
  <si>
    <t>RCM2Sow10</t>
  </si>
  <si>
    <t>RCM2Sow19</t>
  </si>
  <si>
    <t>RCM2Sow27</t>
  </si>
  <si>
    <t>RCM2Sow39</t>
  </si>
  <si>
    <t>RCM2Sow50</t>
  </si>
  <si>
    <t>RJL1_Dalby_doub_76IrrYes</t>
  </si>
  <si>
    <t>RJL1_Dalby_doub_76IrrNo</t>
  </si>
  <si>
    <t>RJL1_Dalby_doub_78IrrNo</t>
  </si>
  <si>
    <t>RJL1_Dalby_fall_76IrrNo</t>
  </si>
  <si>
    <t>RJL1_Dalby_fall_78IrrNo</t>
  </si>
  <si>
    <t>RJL1_Dalby_doub_78IrrYes</t>
  </si>
  <si>
    <t>IrrYes</t>
  </si>
  <si>
    <t>IrrNo</t>
  </si>
  <si>
    <t>RJLSow20p_100cm_Nov18</t>
  </si>
  <si>
    <t>RJLSow27p_75cm_Jan24</t>
  </si>
  <si>
    <t>RJLSow40p_50cm_Jan24</t>
  </si>
  <si>
    <t>RJLSow80p_25cm_Jan24</t>
  </si>
  <si>
    <t>RJLSow27p_75cm_Nov18</t>
  </si>
  <si>
    <t>RJLSow40p_50cm_Nov18</t>
  </si>
  <si>
    <t>RJLSow80p_25cm_Nov18</t>
  </si>
  <si>
    <t>RJLSow20p_100cm_Dec20</t>
  </si>
  <si>
    <t>RJLSow27p_75cm_Dec20</t>
  </si>
  <si>
    <t>RJLSow40p_50cm_Dec20</t>
  </si>
  <si>
    <t>RJLSow80p_25cm_Dec20</t>
  </si>
  <si>
    <t>RJLSow20p_100cm_Jan24</t>
  </si>
  <si>
    <t>RCM_GattonSow1</t>
  </si>
  <si>
    <t>Sow1</t>
  </si>
  <si>
    <t>20p_100cm_Nov18</t>
  </si>
  <si>
    <t>27p_75cm_Jan24</t>
  </si>
  <si>
    <t>40p_50cm_Jan24</t>
  </si>
  <si>
    <t>80p_25cm_Jan24</t>
  </si>
  <si>
    <t>27p_75cm_Nov18</t>
  </si>
  <si>
    <t>40p_50cm_Nov18</t>
  </si>
  <si>
    <t>80p_25cm_Nov18</t>
  </si>
  <si>
    <t>20p_100cm_Dec20</t>
  </si>
  <si>
    <t>27p_75cm_Dec20</t>
  </si>
  <si>
    <t>40p_50cm_Dec20</t>
  </si>
  <si>
    <t>80p_25cm_Dec20</t>
  </si>
  <si>
    <t>20p_100cm_Jan24</t>
  </si>
  <si>
    <t>Clock.Day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</si>
</sst>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Mono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</font>
    <font>
      <sz val="10"/>
      <name val="Helv"/>
    </font>
    <font>
      <sz val="10"/>
      <color indexed="10"/>
      <name val="Arial"/>
      <family val="2"/>
    </font>
    <font>
      <sz val="10"/>
      <color indexed="11"/>
      <name val="Arial"/>
      <family val="2"/>
    </font>
    <font>
      <sz val="8.5"/>
      <color indexed="11"/>
      <name val="MS Sans Serif"/>
      <family val="2"/>
    </font>
    <font>
      <sz val="10"/>
      <name val="MS Sans Serif"/>
      <family val="2"/>
    </font>
    <font>
      <sz val="10"/>
      <color indexed="10"/>
      <name val="MS Sans Serif"/>
      <family val="2"/>
    </font>
    <font>
      <sz val="10"/>
      <color indexed="12"/>
      <name val="MS Sans Serif"/>
      <family val="2"/>
    </font>
    <font>
      <sz val="10"/>
      <color indexed="12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6" fillId="0" borderId="0"/>
    <xf numFmtId="0" fontId="7" fillId="0" borderId="0"/>
    <xf numFmtId="0" fontId="11" fillId="0" borderId="0" applyBorder="0"/>
    <xf numFmtId="0" fontId="11" fillId="0" borderId="0"/>
  </cellStyleXfs>
  <cellXfs count="59">
    <xf numFmtId="0" fontId="0" fillId="0" borderId="0" xfId="0"/>
    <xf numFmtId="0" fontId="3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2" fillId="0" borderId="2" xfId="0" applyFont="1" applyBorder="1"/>
    <xf numFmtId="0" fontId="4" fillId="3" borderId="0" xfId="2" applyFill="1"/>
    <xf numFmtId="2" fontId="4" fillId="3" borderId="0" xfId="2" applyNumberFormat="1" applyFill="1"/>
    <xf numFmtId="0" fontId="4" fillId="4" borderId="0" xfId="2" applyFill="1"/>
    <xf numFmtId="0" fontId="5" fillId="0" borderId="0" xfId="2" applyFont="1"/>
    <xf numFmtId="165" fontId="5" fillId="0" borderId="0" xfId="3" applyNumberFormat="1" applyFont="1"/>
    <xf numFmtId="166" fontId="5" fillId="0" borderId="0" xfId="2" applyNumberFormat="1" applyFont="1"/>
    <xf numFmtId="2" fontId="5" fillId="0" borderId="0" xfId="2" applyNumberFormat="1" applyFont="1"/>
    <xf numFmtId="165" fontId="5" fillId="0" borderId="0" xfId="3" applyNumberFormat="1" applyFont="1" applyFill="1"/>
    <xf numFmtId="0" fontId="4" fillId="0" borderId="0" xfId="2"/>
    <xf numFmtId="0" fontId="4" fillId="0" borderId="0" xfId="4" applyFont="1" applyAlignment="1">
      <alignment horizontal="right"/>
    </xf>
    <xf numFmtId="0" fontId="4" fillId="0" borderId="0" xfId="2" applyAlignment="1">
      <alignment horizontal="right"/>
    </xf>
    <xf numFmtId="0" fontId="4" fillId="0" borderId="0" xfId="2" applyAlignment="1">
      <alignment horizontal="left"/>
    </xf>
    <xf numFmtId="1" fontId="4" fillId="0" borderId="0" xfId="4" applyNumberFormat="1" applyFont="1" applyAlignment="1">
      <alignment horizontal="right"/>
    </xf>
    <xf numFmtId="1" fontId="4" fillId="0" borderId="0" xfId="5" applyNumberFormat="1" applyFont="1" applyAlignment="1">
      <alignment horizontal="right"/>
    </xf>
    <xf numFmtId="166" fontId="4" fillId="0" borderId="0" xfId="4" applyNumberFormat="1" applyFont="1" applyAlignment="1">
      <alignment horizontal="right"/>
    </xf>
    <xf numFmtId="0" fontId="8" fillId="0" borderId="0" xfId="2" applyFont="1"/>
    <xf numFmtId="0" fontId="8" fillId="0" borderId="0" xfId="4" applyFont="1" applyAlignment="1">
      <alignment horizontal="right"/>
    </xf>
    <xf numFmtId="0" fontId="8" fillId="0" borderId="0" xfId="2" applyFont="1" applyAlignment="1">
      <alignment horizontal="right"/>
    </xf>
    <xf numFmtId="0" fontId="8" fillId="0" borderId="0" xfId="2" applyFont="1" applyAlignment="1">
      <alignment horizontal="left"/>
    </xf>
    <xf numFmtId="1" fontId="8" fillId="0" borderId="0" xfId="4" applyNumberFormat="1" applyFont="1" applyAlignment="1">
      <alignment horizontal="right"/>
    </xf>
    <xf numFmtId="1" fontId="8" fillId="0" borderId="0" xfId="5" applyNumberFormat="1" applyFont="1" applyAlignment="1">
      <alignment horizontal="right"/>
    </xf>
    <xf numFmtId="166" fontId="8" fillId="0" borderId="0" xfId="4" applyNumberFormat="1" applyFont="1" applyAlignment="1">
      <alignment horizontal="right"/>
    </xf>
    <xf numFmtId="165" fontId="4" fillId="0" borderId="0" xfId="3" applyNumberFormat="1" applyFont="1"/>
    <xf numFmtId="165" fontId="8" fillId="0" borderId="0" xfId="3" applyNumberFormat="1" applyFont="1"/>
    <xf numFmtId="0" fontId="9" fillId="0" borderId="0" xfId="2" applyFont="1"/>
    <xf numFmtId="1" fontId="10" fillId="0" borderId="0" xfId="2" applyNumberFormat="1" applyFont="1"/>
    <xf numFmtId="0" fontId="10" fillId="0" borderId="0" xfId="2" applyFont="1"/>
    <xf numFmtId="2" fontId="9" fillId="0" borderId="0" xfId="2" applyNumberFormat="1" applyFont="1"/>
    <xf numFmtId="0" fontId="6" fillId="0" borderId="0" xfId="6" applyFont="1"/>
    <xf numFmtId="165" fontId="4" fillId="0" borderId="0" xfId="3" applyNumberFormat="1" applyFont="1" applyFill="1"/>
    <xf numFmtId="1" fontId="4" fillId="0" borderId="0" xfId="2" applyNumberFormat="1"/>
    <xf numFmtId="2" fontId="4" fillId="0" borderId="0" xfId="2" applyNumberFormat="1"/>
    <xf numFmtId="0" fontId="12" fillId="0" borderId="0" xfId="0" applyFont="1"/>
    <xf numFmtId="0" fontId="8" fillId="0" borderId="0" xfId="0" applyFont="1"/>
    <xf numFmtId="165" fontId="8" fillId="0" borderId="0" xfId="1" applyNumberFormat="1" applyFont="1"/>
    <xf numFmtId="1" fontId="8" fillId="0" borderId="0" xfId="0" applyNumberFormat="1" applyFont="1"/>
    <xf numFmtId="0" fontId="4" fillId="0" borderId="0" xfId="0" applyFont="1"/>
    <xf numFmtId="0" fontId="13" fillId="0" borderId="0" xfId="0" applyFont="1"/>
    <xf numFmtId="0" fontId="13" fillId="0" borderId="0" xfId="7" applyFont="1"/>
    <xf numFmtId="0" fontId="14" fillId="0" borderId="0" xfId="0" applyFont="1"/>
    <xf numFmtId="0" fontId="14" fillId="0" borderId="0" xfId="2" applyFont="1"/>
    <xf numFmtId="0" fontId="0" fillId="0" borderId="0" xfId="0" applyFont="1" applyFill="1" applyBorder="1"/>
  </cellXfs>
  <cellStyles count="8">
    <cellStyle name="Comma" xfId="1" builtinId="3"/>
    <cellStyle name="Comma_obs" xfId="3" xr:uid="{93509003-BC5D-4C58-B320-50F5FF9ED211}"/>
    <cellStyle name="Normal" xfId="0" builtinId="0"/>
    <cellStyle name="Normal_Mung Yield ." xfId="5" xr:uid="{27B380D8-0376-4668-995A-4CA944656098}"/>
    <cellStyle name="Normal_obs" xfId="2" xr:uid="{44516A1A-3C30-4CB1-A7F3-756C02E52B7A}"/>
    <cellStyle name="Normal_Phenology &amp; Avg yield data. (2)" xfId="4" xr:uid="{CF2E3152-4306-4F51-8F4A-EC5D4D6929EF}"/>
    <cellStyle name="Normal_Predicted" xfId="7" xr:uid="{95C05CB7-BAD2-46B3-9927-60970971B20C}"/>
    <cellStyle name="Normal_Predicted_1" xfId="6" xr:uid="{8C2182E9-7F7F-476D-AF9A-6A1A770B96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AA05-7ADB-46C9-8C47-BE968D2C58F9}">
  <dimension ref="A1:CN1"/>
  <sheetViews>
    <sheetView zoomScale="82" zoomScaleNormal="82" workbookViewId="0">
      <selection activeCell="F1" sqref="F1:I1"/>
    </sheetView>
  </sheetViews>
  <sheetFormatPr defaultColWidth="14.7109375" defaultRowHeight="15"/>
  <sheetData>
    <row r="1" spans="1:92" s="3" customFormat="1">
      <c r="A1" s="2" t="s">
        <v>0</v>
      </c>
      <c r="B1" s="3" t="s">
        <v>1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88</v>
      </c>
      <c r="H1" s="3" t="s">
        <v>89</v>
      </c>
      <c r="I1" s="3" t="s">
        <v>55</v>
      </c>
      <c r="J1" s="4" t="s">
        <v>56</v>
      </c>
      <c r="K1" s="3" t="s">
        <v>2</v>
      </c>
      <c r="L1" s="3" t="s">
        <v>57</v>
      </c>
      <c r="M1" s="3" t="s">
        <v>58</v>
      </c>
      <c r="N1" s="3" t="s">
        <v>59</v>
      </c>
      <c r="O1" s="3" t="s">
        <v>3</v>
      </c>
      <c r="P1" s="3" t="s">
        <v>60</v>
      </c>
      <c r="Q1" s="3" t="s">
        <v>61</v>
      </c>
      <c r="R1" s="3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90</v>
      </c>
      <c r="X1" s="3" t="s">
        <v>91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5" t="s">
        <v>86</v>
      </c>
      <c r="AS1" s="3" t="s">
        <v>4</v>
      </c>
      <c r="AT1" s="4" t="s">
        <v>5</v>
      </c>
      <c r="AU1" s="3" t="s">
        <v>6</v>
      </c>
      <c r="AV1" s="3" t="s">
        <v>7</v>
      </c>
      <c r="AW1" s="3" t="s">
        <v>8</v>
      </c>
      <c r="AX1" s="3" t="s">
        <v>87</v>
      </c>
      <c r="AY1" s="3" t="s">
        <v>9</v>
      </c>
      <c r="AZ1" s="3" t="s">
        <v>10</v>
      </c>
      <c r="BA1" s="3" t="s">
        <v>11</v>
      </c>
      <c r="BB1" s="3" t="s">
        <v>12</v>
      </c>
      <c r="BC1" s="3" t="s">
        <v>13</v>
      </c>
      <c r="BD1" s="3" t="s">
        <v>14</v>
      </c>
      <c r="BE1" s="3" t="s">
        <v>15</v>
      </c>
      <c r="BF1" s="3" t="s">
        <v>16</v>
      </c>
      <c r="BG1" s="3" t="s">
        <v>17</v>
      </c>
      <c r="BH1" s="3" t="s">
        <v>18</v>
      </c>
      <c r="BI1" s="3" t="s">
        <v>19</v>
      </c>
      <c r="BJ1" s="3" t="s">
        <v>20</v>
      </c>
      <c r="BK1" s="3" t="s">
        <v>21</v>
      </c>
      <c r="BL1" s="3" t="s">
        <v>22</v>
      </c>
      <c r="BM1" s="3" t="s">
        <v>23</v>
      </c>
      <c r="BN1" s="3" t="s">
        <v>24</v>
      </c>
      <c r="BO1" s="3" t="s">
        <v>25</v>
      </c>
      <c r="BP1" s="3" t="s">
        <v>26</v>
      </c>
      <c r="BQ1" s="3" t="s">
        <v>27</v>
      </c>
      <c r="BR1" s="3" t="s">
        <v>28</v>
      </c>
      <c r="BS1" s="3" t="s">
        <v>29</v>
      </c>
      <c r="BT1" s="3" t="s">
        <v>30</v>
      </c>
      <c r="BU1" s="3" t="s">
        <v>31</v>
      </c>
      <c r="BV1" s="3" t="s">
        <v>32</v>
      </c>
      <c r="BW1" s="3" t="s">
        <v>33</v>
      </c>
      <c r="BX1" s="3" t="s">
        <v>34</v>
      </c>
      <c r="BY1" s="3" t="s">
        <v>35</v>
      </c>
      <c r="BZ1" s="3" t="s">
        <v>36</v>
      </c>
      <c r="CA1" s="3" t="s">
        <v>37</v>
      </c>
      <c r="CB1" s="3" t="s">
        <v>38</v>
      </c>
      <c r="CC1" s="3" t="s">
        <v>39</v>
      </c>
      <c r="CD1" s="3" t="s">
        <v>40</v>
      </c>
      <c r="CE1" s="3" t="s">
        <v>41</v>
      </c>
      <c r="CF1" s="4" t="s">
        <v>42</v>
      </c>
      <c r="CG1" s="4" t="s">
        <v>43</v>
      </c>
      <c r="CH1" s="4" t="s">
        <v>44</v>
      </c>
      <c r="CI1" s="3" t="s">
        <v>45</v>
      </c>
      <c r="CJ1" s="3" t="s">
        <v>46</v>
      </c>
      <c r="CK1" s="3" t="s">
        <v>47</v>
      </c>
      <c r="CL1" s="3" t="s">
        <v>48</v>
      </c>
      <c r="CM1" s="1" t="s">
        <v>49</v>
      </c>
      <c r="CN1" s="1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7137-0C30-483C-80A1-1C05D8890530}">
  <dimension ref="A1:A2"/>
  <sheetViews>
    <sheetView workbookViewId="0">
      <selection activeCell="A2" sqref="A2"/>
    </sheetView>
  </sheetViews>
  <sheetFormatPr defaultRowHeight="15"/>
  <sheetData>
    <row r="1" spans="1:1">
      <c r="A1" t="s">
        <v>56</v>
      </c>
    </row>
    <row r="2" spans="1:1">
      <c r="A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438B-1941-4E91-80EA-6A98A3896EF4}">
  <dimension ref="A1:AK135"/>
  <sheetViews>
    <sheetView zoomScale="64" zoomScaleNormal="64" workbookViewId="0">
      <selection activeCell="AK7" sqref="AK7"/>
    </sheetView>
  </sheetViews>
  <sheetFormatPr defaultRowHeight="15"/>
  <sheetData>
    <row r="1" spans="1:37">
      <c r="A1" s="15" t="s">
        <v>102</v>
      </c>
      <c r="B1" s="16"/>
      <c r="C1" s="16"/>
      <c r="D1" s="6"/>
      <c r="E1" s="7"/>
      <c r="G1" s="15" t="s">
        <v>103</v>
      </c>
      <c r="H1" s="6"/>
      <c r="I1" s="6"/>
      <c r="J1" s="6"/>
      <c r="K1" s="6"/>
      <c r="L1" s="6"/>
      <c r="M1" s="7"/>
      <c r="O1" t="s">
        <v>254</v>
      </c>
    </row>
    <row r="2" spans="1:37">
      <c r="A2" s="8" t="s">
        <v>257</v>
      </c>
      <c r="B2" s="9"/>
      <c r="C2" s="9"/>
      <c r="D2" s="9"/>
      <c r="E2" s="10"/>
      <c r="G2" s="8" t="s">
        <v>104</v>
      </c>
      <c r="H2" s="9"/>
      <c r="I2" s="9"/>
      <c r="J2" s="9"/>
      <c r="K2" s="9"/>
      <c r="L2" s="9"/>
      <c r="M2" s="10"/>
      <c r="O2" t="s">
        <v>255</v>
      </c>
    </row>
    <row r="3" spans="1:37">
      <c r="A3" s="8" t="s">
        <v>92</v>
      </c>
      <c r="B3" s="11" t="s">
        <v>4</v>
      </c>
      <c r="C3" s="9" t="s">
        <v>86</v>
      </c>
      <c r="D3" s="9" t="s">
        <v>101</v>
      </c>
      <c r="E3" s="10"/>
      <c r="G3" s="8"/>
      <c r="H3" s="9"/>
      <c r="I3" s="9"/>
      <c r="J3" s="9"/>
      <c r="K3" s="9"/>
      <c r="L3" s="9"/>
      <c r="M3" s="10"/>
      <c r="O3" t="s">
        <v>256</v>
      </c>
    </row>
    <row r="4" spans="1:37">
      <c r="A4" s="8"/>
      <c r="B4" s="11" t="s">
        <v>99</v>
      </c>
      <c r="C4" s="9" t="s">
        <v>100</v>
      </c>
      <c r="D4" s="9" t="s">
        <v>100</v>
      </c>
      <c r="E4" s="10"/>
      <c r="G4" s="8"/>
      <c r="H4" s="11" t="s">
        <v>54</v>
      </c>
      <c r="I4" s="11" t="s">
        <v>88</v>
      </c>
      <c r="J4" s="11" t="s">
        <v>89</v>
      </c>
      <c r="K4" s="11" t="s">
        <v>55</v>
      </c>
      <c r="L4" s="9"/>
      <c r="M4" s="10"/>
      <c r="O4" t="s">
        <v>172</v>
      </c>
    </row>
    <row r="5" spans="1:37">
      <c r="A5" s="8" t="s">
        <v>93</v>
      </c>
      <c r="B5" s="9">
        <v>36</v>
      </c>
      <c r="C5" s="9">
        <v>92</v>
      </c>
      <c r="D5" s="9">
        <v>1600</v>
      </c>
      <c r="E5" s="10"/>
      <c r="G5" s="8"/>
      <c r="H5" s="9">
        <v>4.5</v>
      </c>
      <c r="I5" s="9">
        <v>44.9</v>
      </c>
      <c r="J5" s="9">
        <f>I5+25.1</f>
        <v>70</v>
      </c>
      <c r="K5" s="9">
        <v>87.8</v>
      </c>
      <c r="L5" s="9"/>
      <c r="M5" s="10"/>
    </row>
    <row r="6" spans="1:37" ht="15.75" thickBot="1">
      <c r="A6" s="8" t="s">
        <v>94</v>
      </c>
      <c r="B6" s="9">
        <v>23</v>
      </c>
      <c r="C6" s="9">
        <v>85</v>
      </c>
      <c r="D6" s="9">
        <v>1200</v>
      </c>
      <c r="E6" s="10"/>
      <c r="G6" s="12"/>
      <c r="H6" s="13"/>
      <c r="I6" s="13"/>
      <c r="J6" s="13"/>
      <c r="K6" s="13"/>
      <c r="L6" s="13"/>
      <c r="M6" s="14"/>
      <c r="O6" t="s">
        <v>92</v>
      </c>
      <c r="P6" t="s">
        <v>126</v>
      </c>
      <c r="Q6" t="s">
        <v>258</v>
      </c>
      <c r="U6" s="11" t="s">
        <v>88</v>
      </c>
      <c r="V6" s="58" t="s">
        <v>266</v>
      </c>
      <c r="W6" s="11" t="s">
        <v>55</v>
      </c>
      <c r="AC6" t="s">
        <v>126</v>
      </c>
      <c r="AD6" t="s">
        <v>273</v>
      </c>
      <c r="AE6" t="s">
        <v>274</v>
      </c>
      <c r="AG6" t="s">
        <v>126</v>
      </c>
      <c r="AH6" t="s">
        <v>273</v>
      </c>
      <c r="AI6" t="s">
        <v>274</v>
      </c>
      <c r="AK6" t="s">
        <v>126</v>
      </c>
    </row>
    <row r="7" spans="1:37">
      <c r="A7" s="8" t="s">
        <v>95</v>
      </c>
      <c r="B7" s="9">
        <v>40</v>
      </c>
      <c r="C7" s="9">
        <v>105</v>
      </c>
      <c r="D7" s="9">
        <v>1800</v>
      </c>
      <c r="E7" s="10"/>
      <c r="Q7" t="s">
        <v>259</v>
      </c>
      <c r="T7" t="s">
        <v>267</v>
      </c>
      <c r="U7">
        <v>47</v>
      </c>
      <c r="V7">
        <v>54</v>
      </c>
      <c r="W7">
        <v>110</v>
      </c>
      <c r="AB7" t="s">
        <v>267</v>
      </c>
      <c r="AC7">
        <v>5</v>
      </c>
      <c r="AD7">
        <v>0.5</v>
      </c>
      <c r="AG7">
        <v>5</v>
      </c>
      <c r="AH7">
        <v>0.5</v>
      </c>
      <c r="AK7">
        <v>61</v>
      </c>
    </row>
    <row r="8" spans="1:37">
      <c r="A8" s="8" t="s">
        <v>96</v>
      </c>
      <c r="B8" s="9">
        <v>43</v>
      </c>
      <c r="C8" s="9">
        <v>130</v>
      </c>
      <c r="D8" s="9">
        <v>1300</v>
      </c>
      <c r="E8" s="10"/>
      <c r="O8" t="s">
        <v>260</v>
      </c>
      <c r="P8">
        <v>45</v>
      </c>
      <c r="Q8">
        <v>605</v>
      </c>
      <c r="T8" t="s">
        <v>268</v>
      </c>
      <c r="U8">
        <v>42</v>
      </c>
      <c r="V8">
        <v>48</v>
      </c>
      <c r="W8">
        <v>104</v>
      </c>
      <c r="AC8">
        <v>15</v>
      </c>
      <c r="AD8">
        <v>1.5</v>
      </c>
      <c r="AG8">
        <v>15</v>
      </c>
      <c r="AH8">
        <v>1.8</v>
      </c>
    </row>
    <row r="9" spans="1:37">
      <c r="A9" s="8" t="s">
        <v>97</v>
      </c>
      <c r="B9" s="9">
        <v>26</v>
      </c>
      <c r="C9" s="9">
        <v>122</v>
      </c>
      <c r="D9" s="9">
        <v>1800</v>
      </c>
      <c r="E9" s="10"/>
      <c r="P9">
        <v>78</v>
      </c>
      <c r="Q9">
        <v>595</v>
      </c>
      <c r="T9" t="s">
        <v>269</v>
      </c>
      <c r="U9">
        <v>41</v>
      </c>
      <c r="V9">
        <v>45</v>
      </c>
      <c r="W9">
        <v>105</v>
      </c>
      <c r="AC9">
        <v>21</v>
      </c>
      <c r="AD9">
        <v>3.5</v>
      </c>
      <c r="AG9">
        <v>21</v>
      </c>
      <c r="AH9">
        <v>3.8</v>
      </c>
    </row>
    <row r="10" spans="1:37">
      <c r="A10" s="8" t="s">
        <v>98</v>
      </c>
      <c r="B10" s="9">
        <v>15</v>
      </c>
      <c r="C10" s="9">
        <v>120</v>
      </c>
      <c r="D10" s="9">
        <v>1150</v>
      </c>
      <c r="E10" s="10"/>
      <c r="P10">
        <v>90</v>
      </c>
      <c r="Q10">
        <v>505</v>
      </c>
      <c r="T10" t="s">
        <v>260</v>
      </c>
      <c r="U10">
        <v>47</v>
      </c>
      <c r="V10">
        <v>51</v>
      </c>
      <c r="W10">
        <v>103</v>
      </c>
      <c r="AC10">
        <v>25</v>
      </c>
      <c r="AD10">
        <v>3.5</v>
      </c>
      <c r="AG10">
        <v>25</v>
      </c>
      <c r="AH10">
        <v>3.8</v>
      </c>
    </row>
    <row r="11" spans="1:37">
      <c r="A11" s="8"/>
      <c r="B11" s="9"/>
      <c r="C11" s="9"/>
      <c r="D11" s="9"/>
      <c r="E11" s="10"/>
      <c r="P11">
        <v>105</v>
      </c>
      <c r="Q11">
        <v>475</v>
      </c>
      <c r="T11" t="s">
        <v>261</v>
      </c>
      <c r="U11">
        <v>42</v>
      </c>
      <c r="V11">
        <v>48</v>
      </c>
      <c r="W11">
        <v>96</v>
      </c>
      <c r="AC11">
        <v>30</v>
      </c>
      <c r="AD11">
        <v>4.5</v>
      </c>
      <c r="AG11">
        <v>30</v>
      </c>
      <c r="AH11">
        <v>4.8</v>
      </c>
    </row>
    <row r="12" spans="1:37" ht="15.75" thickBot="1">
      <c r="A12" s="12"/>
      <c r="B12" s="13"/>
      <c r="C12" s="13"/>
      <c r="D12" s="13"/>
      <c r="E12" s="14"/>
      <c r="O12" t="s">
        <v>261</v>
      </c>
      <c r="P12">
        <v>45</v>
      </c>
      <c r="Q12">
        <v>590</v>
      </c>
      <c r="T12" t="s">
        <v>262</v>
      </c>
      <c r="U12">
        <v>40</v>
      </c>
      <c r="V12">
        <v>43</v>
      </c>
      <c r="W12">
        <v>91</v>
      </c>
      <c r="AC12">
        <v>34</v>
      </c>
      <c r="AD12">
        <v>5.5</v>
      </c>
      <c r="AG12">
        <v>34</v>
      </c>
      <c r="AH12">
        <v>5.8</v>
      </c>
    </row>
    <row r="13" spans="1:37">
      <c r="P13">
        <v>78</v>
      </c>
      <c r="Q13">
        <v>585</v>
      </c>
      <c r="T13" t="s">
        <v>263</v>
      </c>
      <c r="U13">
        <v>44</v>
      </c>
      <c r="V13">
        <v>47</v>
      </c>
      <c r="W13">
        <v>99</v>
      </c>
      <c r="AC13">
        <v>39</v>
      </c>
      <c r="AD13">
        <v>7</v>
      </c>
      <c r="AG13">
        <v>39</v>
      </c>
      <c r="AH13">
        <v>6.8</v>
      </c>
    </row>
    <row r="14" spans="1:37">
      <c r="P14">
        <v>90</v>
      </c>
      <c r="Q14">
        <v>505</v>
      </c>
      <c r="T14" t="s">
        <v>264</v>
      </c>
      <c r="U14">
        <v>41</v>
      </c>
      <c r="V14">
        <v>45</v>
      </c>
      <c r="W14">
        <v>96</v>
      </c>
      <c r="AC14">
        <v>41</v>
      </c>
      <c r="AD14">
        <v>7</v>
      </c>
      <c r="AG14">
        <v>41</v>
      </c>
      <c r="AH14">
        <v>6.9</v>
      </c>
    </row>
    <row r="15" spans="1:37">
      <c r="P15">
        <v>105</v>
      </c>
      <c r="Q15">
        <v>460</v>
      </c>
      <c r="T15" t="s">
        <v>265</v>
      </c>
      <c r="U15">
        <v>41</v>
      </c>
      <c r="V15">
        <v>45</v>
      </c>
      <c r="W15">
        <v>91</v>
      </c>
      <c r="AC15">
        <v>46</v>
      </c>
      <c r="AD15">
        <v>8</v>
      </c>
      <c r="AE15">
        <v>5.8</v>
      </c>
      <c r="AG15">
        <v>46</v>
      </c>
      <c r="AH15">
        <v>8.5</v>
      </c>
    </row>
    <row r="16" spans="1:37">
      <c r="P16">
        <v>110</v>
      </c>
      <c r="Q16">
        <v>465</v>
      </c>
      <c r="AC16">
        <v>50</v>
      </c>
      <c r="AD16">
        <v>7.5</v>
      </c>
      <c r="AG16">
        <v>50</v>
      </c>
      <c r="AH16">
        <v>7.8</v>
      </c>
    </row>
    <row r="17" spans="15:34">
      <c r="O17" t="s">
        <v>262</v>
      </c>
      <c r="P17">
        <v>45</v>
      </c>
      <c r="Q17">
        <v>585</v>
      </c>
      <c r="AC17">
        <v>56</v>
      </c>
      <c r="AD17">
        <v>5.5</v>
      </c>
      <c r="AG17">
        <v>56</v>
      </c>
      <c r="AH17">
        <v>7.9</v>
      </c>
    </row>
    <row r="18" spans="15:34">
      <c r="P18">
        <v>78</v>
      </c>
      <c r="Q18">
        <v>605</v>
      </c>
      <c r="AC18">
        <v>59</v>
      </c>
      <c r="AD18">
        <v>5.5</v>
      </c>
      <c r="AG18">
        <v>59</v>
      </c>
      <c r="AH18">
        <v>6.1</v>
      </c>
    </row>
    <row r="19" spans="15:34">
      <c r="P19">
        <v>90</v>
      </c>
      <c r="Q19">
        <v>520</v>
      </c>
      <c r="AC19">
        <v>62</v>
      </c>
      <c r="AD19">
        <v>5</v>
      </c>
      <c r="AG19">
        <v>62</v>
      </c>
      <c r="AH19">
        <v>5.5</v>
      </c>
    </row>
    <row r="20" spans="15:34">
      <c r="P20">
        <v>105</v>
      </c>
      <c r="Q20">
        <v>500</v>
      </c>
      <c r="U20" t="s">
        <v>126</v>
      </c>
      <c r="V20" t="s">
        <v>270</v>
      </c>
      <c r="W20" t="s">
        <v>272</v>
      </c>
      <c r="X20" t="s">
        <v>271</v>
      </c>
      <c r="AC20">
        <v>65</v>
      </c>
      <c r="AD20">
        <v>4</v>
      </c>
      <c r="AG20">
        <v>65</v>
      </c>
      <c r="AH20">
        <v>55</v>
      </c>
    </row>
    <row r="21" spans="15:34">
      <c r="P21">
        <v>118</v>
      </c>
      <c r="Q21">
        <v>490</v>
      </c>
      <c r="T21" t="s">
        <v>267</v>
      </c>
      <c r="U21">
        <v>50</v>
      </c>
      <c r="V21">
        <v>4</v>
      </c>
      <c r="W21">
        <v>0</v>
      </c>
      <c r="X21">
        <v>0</v>
      </c>
      <c r="AC21">
        <v>69</v>
      </c>
      <c r="AD21">
        <v>4</v>
      </c>
      <c r="AG21">
        <v>69</v>
      </c>
      <c r="AH21">
        <v>4.0999999999999996</v>
      </c>
    </row>
    <row r="22" spans="15:34">
      <c r="O22" t="s">
        <v>263</v>
      </c>
      <c r="P22">
        <v>45</v>
      </c>
      <c r="Q22">
        <v>520</v>
      </c>
      <c r="U22">
        <v>55</v>
      </c>
      <c r="V22">
        <v>8</v>
      </c>
      <c r="W22">
        <v>2</v>
      </c>
      <c r="X22">
        <v>0</v>
      </c>
      <c r="AC22">
        <v>72</v>
      </c>
      <c r="AD22">
        <v>4</v>
      </c>
      <c r="AG22">
        <v>72</v>
      </c>
      <c r="AH22">
        <v>4.2</v>
      </c>
    </row>
    <row r="23" spans="15:34">
      <c r="P23">
        <v>78</v>
      </c>
      <c r="Q23">
        <v>455</v>
      </c>
      <c r="U23">
        <v>61</v>
      </c>
      <c r="V23">
        <v>3</v>
      </c>
      <c r="W23">
        <v>11</v>
      </c>
      <c r="X23">
        <v>0</v>
      </c>
      <c r="AC23">
        <v>75</v>
      </c>
      <c r="AD23">
        <v>3.5</v>
      </c>
      <c r="AG23">
        <v>75</v>
      </c>
      <c r="AH23">
        <v>4</v>
      </c>
    </row>
    <row r="24" spans="15:34">
      <c r="P24">
        <v>90</v>
      </c>
      <c r="Q24">
        <v>525</v>
      </c>
      <c r="U24">
        <v>64</v>
      </c>
      <c r="V24">
        <v>0</v>
      </c>
      <c r="W24">
        <v>12</v>
      </c>
      <c r="X24">
        <v>0</v>
      </c>
      <c r="AC24">
        <v>79</v>
      </c>
      <c r="AE24">
        <v>5</v>
      </c>
      <c r="AG24">
        <v>79</v>
      </c>
    </row>
    <row r="25" spans="15:34">
      <c r="P25">
        <v>105</v>
      </c>
      <c r="Q25">
        <v>535</v>
      </c>
      <c r="U25">
        <v>67</v>
      </c>
      <c r="V25">
        <v>0</v>
      </c>
      <c r="W25">
        <v>11.5</v>
      </c>
      <c r="X25">
        <v>0</v>
      </c>
      <c r="AC25">
        <v>81</v>
      </c>
      <c r="AD25">
        <v>3.7</v>
      </c>
      <c r="AG25">
        <v>81</v>
      </c>
      <c r="AH25">
        <v>3.9</v>
      </c>
    </row>
    <row r="26" spans="15:34">
      <c r="O26" t="s">
        <v>264</v>
      </c>
      <c r="P26">
        <v>45</v>
      </c>
      <c r="Q26">
        <v>520</v>
      </c>
      <c r="U26">
        <v>70</v>
      </c>
      <c r="V26">
        <v>0</v>
      </c>
      <c r="W26">
        <v>8</v>
      </c>
      <c r="X26">
        <v>3</v>
      </c>
      <c r="AC26">
        <v>85</v>
      </c>
      <c r="AD26">
        <v>3.7</v>
      </c>
      <c r="AG26">
        <v>85</v>
      </c>
      <c r="AH26">
        <v>3.7</v>
      </c>
    </row>
    <row r="27" spans="15:34">
      <c r="P27">
        <v>78</v>
      </c>
      <c r="Q27">
        <v>440</v>
      </c>
      <c r="U27">
        <v>73</v>
      </c>
      <c r="V27">
        <v>0</v>
      </c>
      <c r="W27">
        <v>2</v>
      </c>
      <c r="X27">
        <v>7</v>
      </c>
      <c r="AC27">
        <v>89</v>
      </c>
      <c r="AD27">
        <v>3.5</v>
      </c>
      <c r="AG27">
        <v>89</v>
      </c>
      <c r="AH27">
        <v>2</v>
      </c>
    </row>
    <row r="28" spans="15:34">
      <c r="P28">
        <v>90</v>
      </c>
      <c r="Q28">
        <v>540</v>
      </c>
      <c r="U28">
        <v>82</v>
      </c>
      <c r="V28">
        <v>7</v>
      </c>
      <c r="W28">
        <v>2</v>
      </c>
      <c r="X28">
        <v>10</v>
      </c>
      <c r="AC28">
        <v>92</v>
      </c>
      <c r="AD28">
        <v>3.4</v>
      </c>
      <c r="AE28">
        <v>4.2</v>
      </c>
      <c r="AG28">
        <v>92</v>
      </c>
      <c r="AH28">
        <v>0.5</v>
      </c>
    </row>
    <row r="29" spans="15:34">
      <c r="P29">
        <v>105</v>
      </c>
      <c r="Q29">
        <v>555</v>
      </c>
      <c r="U29">
        <v>85</v>
      </c>
      <c r="V29">
        <v>6</v>
      </c>
      <c r="W29">
        <v>5</v>
      </c>
      <c r="X29">
        <v>10</v>
      </c>
      <c r="AC29">
        <v>95</v>
      </c>
      <c r="AD29">
        <v>1</v>
      </c>
      <c r="AG29">
        <v>95</v>
      </c>
      <c r="AH29">
        <v>0</v>
      </c>
    </row>
    <row r="30" spans="15:34">
      <c r="P30">
        <v>110</v>
      </c>
      <c r="Q30">
        <v>575</v>
      </c>
      <c r="U30">
        <v>89</v>
      </c>
      <c r="V30">
        <v>2</v>
      </c>
      <c r="W30">
        <v>10.5</v>
      </c>
      <c r="X30">
        <v>10</v>
      </c>
      <c r="AC30">
        <v>103</v>
      </c>
      <c r="AD30">
        <v>0</v>
      </c>
      <c r="AE30">
        <v>0.3</v>
      </c>
      <c r="AG30">
        <v>103</v>
      </c>
    </row>
    <row r="31" spans="15:34">
      <c r="O31" t="s">
        <v>265</v>
      </c>
      <c r="P31">
        <v>45</v>
      </c>
      <c r="Q31">
        <v>515</v>
      </c>
      <c r="U31">
        <v>93</v>
      </c>
      <c r="V31">
        <v>1</v>
      </c>
      <c r="W31">
        <v>11</v>
      </c>
      <c r="X31">
        <v>10</v>
      </c>
      <c r="AC31">
        <v>110</v>
      </c>
      <c r="AE31">
        <v>0</v>
      </c>
      <c r="AG31">
        <v>110</v>
      </c>
    </row>
    <row r="32" spans="15:34">
      <c r="P32">
        <v>78</v>
      </c>
      <c r="Q32">
        <v>460</v>
      </c>
      <c r="U32">
        <v>97</v>
      </c>
      <c r="V32">
        <v>0</v>
      </c>
      <c r="W32">
        <v>10.5</v>
      </c>
      <c r="X32">
        <v>10</v>
      </c>
      <c r="AC32">
        <v>120</v>
      </c>
      <c r="AG32">
        <v>120</v>
      </c>
    </row>
    <row r="33" spans="16:31">
      <c r="P33">
        <v>90</v>
      </c>
      <c r="Q33">
        <v>525</v>
      </c>
      <c r="U33">
        <v>103</v>
      </c>
      <c r="V33">
        <v>0.5</v>
      </c>
      <c r="W33">
        <v>4</v>
      </c>
      <c r="X33">
        <v>16</v>
      </c>
      <c r="AB33" t="s">
        <v>268</v>
      </c>
      <c r="AC33">
        <v>5</v>
      </c>
    </row>
    <row r="34" spans="16:31">
      <c r="P34">
        <v>105</v>
      </c>
      <c r="Q34">
        <v>530</v>
      </c>
      <c r="U34">
        <v>109</v>
      </c>
      <c r="V34">
        <v>0</v>
      </c>
      <c r="W34">
        <v>1</v>
      </c>
      <c r="X34">
        <v>18</v>
      </c>
      <c r="AC34">
        <v>15</v>
      </c>
    </row>
    <row r="35" spans="16:31">
      <c r="P35">
        <v>118</v>
      </c>
      <c r="Q35">
        <v>540</v>
      </c>
      <c r="T35" t="s">
        <v>260</v>
      </c>
      <c r="U35">
        <v>48</v>
      </c>
      <c r="V35">
        <v>0.5</v>
      </c>
      <c r="AC35">
        <v>21</v>
      </c>
      <c r="AD35">
        <v>0.5</v>
      </c>
    </row>
    <row r="36" spans="16:31">
      <c r="U36">
        <v>51</v>
      </c>
      <c r="V36">
        <v>4</v>
      </c>
      <c r="W36">
        <v>0</v>
      </c>
      <c r="AC36">
        <v>25</v>
      </c>
      <c r="AD36">
        <v>1.5</v>
      </c>
    </row>
    <row r="37" spans="16:31">
      <c r="U37">
        <v>54</v>
      </c>
      <c r="V37">
        <v>11</v>
      </c>
      <c r="W37">
        <v>2.5</v>
      </c>
      <c r="AC37">
        <v>30</v>
      </c>
      <c r="AD37">
        <v>1.5</v>
      </c>
    </row>
    <row r="38" spans="16:31">
      <c r="U38">
        <v>62</v>
      </c>
      <c r="V38">
        <v>2</v>
      </c>
      <c r="W38">
        <v>13</v>
      </c>
      <c r="AC38">
        <v>34</v>
      </c>
      <c r="AD38">
        <v>3</v>
      </c>
    </row>
    <row r="39" spans="16:31">
      <c r="U39">
        <v>64</v>
      </c>
      <c r="V39">
        <v>0</v>
      </c>
      <c r="W39">
        <v>13</v>
      </c>
      <c r="X39">
        <v>0.5</v>
      </c>
      <c r="AC39">
        <v>39</v>
      </c>
      <c r="AD39">
        <v>3.8</v>
      </c>
    </row>
    <row r="40" spans="16:31">
      <c r="U40">
        <v>67</v>
      </c>
      <c r="V40">
        <v>0</v>
      </c>
      <c r="W40">
        <v>11.5</v>
      </c>
      <c r="X40">
        <v>2</v>
      </c>
      <c r="AC40">
        <v>41</v>
      </c>
      <c r="AD40">
        <v>4.8</v>
      </c>
    </row>
    <row r="41" spans="16:31">
      <c r="U41">
        <v>71</v>
      </c>
      <c r="V41">
        <v>0</v>
      </c>
      <c r="W41">
        <v>7.5</v>
      </c>
      <c r="X41">
        <v>4</v>
      </c>
      <c r="AC41">
        <v>46</v>
      </c>
      <c r="AD41">
        <v>5.5</v>
      </c>
      <c r="AE41">
        <v>2.2999999999999998</v>
      </c>
    </row>
    <row r="42" spans="16:31">
      <c r="U42">
        <v>74</v>
      </c>
      <c r="V42">
        <v>1</v>
      </c>
      <c r="W42">
        <v>2</v>
      </c>
      <c r="X42">
        <v>8</v>
      </c>
      <c r="AC42">
        <v>50</v>
      </c>
      <c r="AD42">
        <v>6.4</v>
      </c>
    </row>
    <row r="43" spans="16:31">
      <c r="U43">
        <v>81</v>
      </c>
      <c r="V43">
        <v>5.5</v>
      </c>
      <c r="W43">
        <v>5</v>
      </c>
      <c r="X43">
        <v>11</v>
      </c>
      <c r="AC43">
        <v>56</v>
      </c>
      <c r="AD43">
        <v>7.2</v>
      </c>
    </row>
    <row r="44" spans="16:31">
      <c r="U44">
        <v>84</v>
      </c>
      <c r="V44">
        <v>1</v>
      </c>
      <c r="W44">
        <v>9</v>
      </c>
      <c r="X44">
        <v>11</v>
      </c>
      <c r="AC44">
        <v>59</v>
      </c>
      <c r="AD44">
        <v>8</v>
      </c>
    </row>
    <row r="45" spans="16:31">
      <c r="U45">
        <v>88</v>
      </c>
      <c r="V45">
        <v>0</v>
      </c>
      <c r="W45">
        <v>10</v>
      </c>
      <c r="X45">
        <v>11.5</v>
      </c>
      <c r="AC45">
        <v>62</v>
      </c>
      <c r="AD45">
        <v>8.1999999999999993</v>
      </c>
    </row>
    <row r="46" spans="16:31">
      <c r="U46">
        <v>92</v>
      </c>
      <c r="V46">
        <v>0</v>
      </c>
      <c r="W46">
        <v>7</v>
      </c>
      <c r="X46">
        <v>11.5</v>
      </c>
      <c r="AC46">
        <v>65</v>
      </c>
      <c r="AD46">
        <v>7.2</v>
      </c>
    </row>
    <row r="47" spans="16:31">
      <c r="U47">
        <v>96</v>
      </c>
      <c r="V47">
        <v>0</v>
      </c>
      <c r="W47">
        <v>4</v>
      </c>
      <c r="X47">
        <v>12</v>
      </c>
      <c r="AC47">
        <v>69</v>
      </c>
      <c r="AD47">
        <v>5</v>
      </c>
    </row>
    <row r="48" spans="16:31">
      <c r="U48">
        <v>102</v>
      </c>
      <c r="V48">
        <v>0</v>
      </c>
      <c r="W48">
        <v>0</v>
      </c>
      <c r="X48">
        <v>17</v>
      </c>
      <c r="AC48">
        <v>72</v>
      </c>
      <c r="AD48">
        <v>5.2</v>
      </c>
    </row>
    <row r="49" spans="20:31">
      <c r="T49" t="s">
        <v>263</v>
      </c>
      <c r="U49">
        <v>45</v>
      </c>
      <c r="V49">
        <v>6.5</v>
      </c>
      <c r="W49">
        <v>3</v>
      </c>
      <c r="AC49">
        <v>75</v>
      </c>
      <c r="AD49">
        <v>4.8</v>
      </c>
    </row>
    <row r="50" spans="20:31">
      <c r="U50">
        <v>50</v>
      </c>
      <c r="V50">
        <v>6.5</v>
      </c>
      <c r="W50">
        <v>5.5</v>
      </c>
      <c r="AC50">
        <v>79</v>
      </c>
      <c r="AE50">
        <v>6.6</v>
      </c>
    </row>
    <row r="51" spans="20:31">
      <c r="U51">
        <v>57</v>
      </c>
      <c r="V51">
        <v>3</v>
      </c>
      <c r="W51">
        <v>8.5</v>
      </c>
      <c r="AC51">
        <v>81</v>
      </c>
      <c r="AD51">
        <v>4.8</v>
      </c>
    </row>
    <row r="52" spans="20:31">
      <c r="U52">
        <v>59</v>
      </c>
      <c r="V52">
        <v>0</v>
      </c>
      <c r="W52">
        <v>9.5</v>
      </c>
      <c r="AC52">
        <v>85</v>
      </c>
      <c r="AD52">
        <v>4.8</v>
      </c>
    </row>
    <row r="53" spans="20:31">
      <c r="U53">
        <v>61</v>
      </c>
      <c r="V53">
        <v>0</v>
      </c>
      <c r="W53">
        <v>5.5</v>
      </c>
      <c r="X53">
        <v>2</v>
      </c>
      <c r="AC53">
        <v>89</v>
      </c>
      <c r="AD53">
        <v>4.3</v>
      </c>
    </row>
    <row r="54" spans="20:31">
      <c r="U54">
        <v>64</v>
      </c>
      <c r="V54">
        <v>0</v>
      </c>
      <c r="W54">
        <v>3</v>
      </c>
      <c r="X54">
        <v>3</v>
      </c>
      <c r="AC54">
        <v>92</v>
      </c>
      <c r="AD54">
        <v>4</v>
      </c>
      <c r="AE54">
        <v>4.2</v>
      </c>
    </row>
    <row r="55" spans="20:31">
      <c r="U55">
        <v>68</v>
      </c>
      <c r="V55">
        <v>0</v>
      </c>
      <c r="W55">
        <v>2</v>
      </c>
      <c r="X55">
        <v>3.5</v>
      </c>
      <c r="AC55">
        <v>95</v>
      </c>
      <c r="AD55">
        <v>3.8</v>
      </c>
    </row>
    <row r="56" spans="20:31">
      <c r="U56">
        <v>71</v>
      </c>
      <c r="V56">
        <v>4.5</v>
      </c>
      <c r="W56">
        <v>1.5</v>
      </c>
      <c r="X56">
        <v>5.5</v>
      </c>
      <c r="AC56">
        <v>103</v>
      </c>
      <c r="AE56">
        <v>2.4</v>
      </c>
    </row>
    <row r="57" spans="20:31">
      <c r="U57">
        <v>75</v>
      </c>
      <c r="V57">
        <v>2</v>
      </c>
      <c r="W57">
        <v>2.5</v>
      </c>
      <c r="X57">
        <v>5.5</v>
      </c>
      <c r="AC57">
        <v>110</v>
      </c>
      <c r="AD57">
        <v>0</v>
      </c>
    </row>
    <row r="58" spans="20:31">
      <c r="U58">
        <v>82</v>
      </c>
      <c r="V58">
        <v>0.5</v>
      </c>
      <c r="W58">
        <v>4.5</v>
      </c>
      <c r="X58">
        <v>5.5</v>
      </c>
      <c r="AC58">
        <v>120</v>
      </c>
      <c r="AD58">
        <v>0</v>
      </c>
      <c r="AE58">
        <v>0</v>
      </c>
    </row>
    <row r="59" spans="20:31">
      <c r="U59">
        <v>85</v>
      </c>
      <c r="V59">
        <v>0</v>
      </c>
      <c r="W59">
        <v>4</v>
      </c>
      <c r="X59">
        <v>5.5</v>
      </c>
      <c r="AB59" t="s">
        <v>269</v>
      </c>
      <c r="AC59">
        <v>5</v>
      </c>
    </row>
    <row r="60" spans="20:31">
      <c r="U60">
        <v>89</v>
      </c>
      <c r="V60">
        <v>0</v>
      </c>
      <c r="W60">
        <v>3.5</v>
      </c>
      <c r="X60">
        <v>5.5</v>
      </c>
      <c r="AC60">
        <v>15</v>
      </c>
    </row>
    <row r="61" spans="20:31">
      <c r="U61">
        <v>92</v>
      </c>
      <c r="V61">
        <v>0</v>
      </c>
      <c r="W61">
        <v>0</v>
      </c>
      <c r="X61">
        <v>6.5</v>
      </c>
      <c r="AC61">
        <v>21</v>
      </c>
    </row>
    <row r="62" spans="20:31">
      <c r="U62">
        <v>95</v>
      </c>
      <c r="V62">
        <v>0</v>
      </c>
      <c r="W62">
        <v>0</v>
      </c>
      <c r="X62">
        <v>8</v>
      </c>
      <c r="AC62">
        <v>25</v>
      </c>
    </row>
    <row r="63" spans="20:31">
      <c r="T63" t="s">
        <v>268</v>
      </c>
      <c r="U63">
        <v>61</v>
      </c>
      <c r="V63">
        <v>9</v>
      </c>
      <c r="W63">
        <v>2.5</v>
      </c>
      <c r="AC63">
        <v>30</v>
      </c>
    </row>
    <row r="64" spans="20:31">
      <c r="U64">
        <v>63</v>
      </c>
      <c r="V64">
        <v>9.5</v>
      </c>
      <c r="W64">
        <v>8</v>
      </c>
      <c r="AC64">
        <v>34</v>
      </c>
      <c r="AD64">
        <v>0.5</v>
      </c>
    </row>
    <row r="65" spans="20:31">
      <c r="U65">
        <v>67</v>
      </c>
      <c r="V65">
        <v>6</v>
      </c>
      <c r="W65">
        <v>14</v>
      </c>
      <c r="AC65">
        <v>39</v>
      </c>
      <c r="AD65">
        <v>0.5</v>
      </c>
    </row>
    <row r="66" spans="20:31">
      <c r="U66">
        <v>71</v>
      </c>
      <c r="V66">
        <v>0.5</v>
      </c>
      <c r="W66">
        <v>15</v>
      </c>
      <c r="X66">
        <v>0</v>
      </c>
      <c r="AC66">
        <v>41</v>
      </c>
      <c r="AD66">
        <v>1.5</v>
      </c>
    </row>
    <row r="67" spans="20:31">
      <c r="U67">
        <v>74</v>
      </c>
      <c r="V67">
        <v>0</v>
      </c>
      <c r="W67">
        <v>13</v>
      </c>
      <c r="X67">
        <v>0</v>
      </c>
      <c r="AC67">
        <v>46</v>
      </c>
      <c r="AD67">
        <v>3</v>
      </c>
      <c r="AE67">
        <v>0.3</v>
      </c>
    </row>
    <row r="68" spans="20:31">
      <c r="U68">
        <v>82</v>
      </c>
      <c r="V68">
        <v>0.5</v>
      </c>
      <c r="W68">
        <v>6</v>
      </c>
      <c r="X68">
        <v>5.5</v>
      </c>
      <c r="AC68">
        <v>50</v>
      </c>
      <c r="AD68">
        <v>5</v>
      </c>
    </row>
    <row r="69" spans="20:31">
      <c r="U69">
        <v>85</v>
      </c>
      <c r="V69">
        <v>1</v>
      </c>
      <c r="W69">
        <v>2</v>
      </c>
      <c r="X69">
        <v>11</v>
      </c>
      <c r="AC69">
        <v>56</v>
      </c>
      <c r="AD69">
        <v>5</v>
      </c>
    </row>
    <row r="70" spans="20:31">
      <c r="U70">
        <v>89</v>
      </c>
      <c r="V70">
        <v>5</v>
      </c>
      <c r="W70">
        <v>3.5</v>
      </c>
      <c r="X70">
        <v>10.5</v>
      </c>
      <c r="AC70">
        <v>59</v>
      </c>
      <c r="AD70">
        <v>6.5</v>
      </c>
    </row>
    <row r="71" spans="20:31">
      <c r="U71">
        <v>92</v>
      </c>
      <c r="V71">
        <v>4.5</v>
      </c>
      <c r="W71">
        <v>8</v>
      </c>
      <c r="X71">
        <v>10.5</v>
      </c>
      <c r="AC71">
        <v>62</v>
      </c>
      <c r="AD71">
        <v>7.5</v>
      </c>
    </row>
    <row r="72" spans="20:31">
      <c r="U72">
        <v>96</v>
      </c>
      <c r="V72">
        <v>2.5</v>
      </c>
      <c r="W72">
        <v>8</v>
      </c>
      <c r="X72">
        <v>10.5</v>
      </c>
      <c r="AC72">
        <v>65</v>
      </c>
    </row>
    <row r="73" spans="20:31">
      <c r="U73">
        <v>102</v>
      </c>
      <c r="V73">
        <v>0.5</v>
      </c>
      <c r="W73">
        <v>8</v>
      </c>
      <c r="X73">
        <v>11</v>
      </c>
      <c r="AC73">
        <v>69</v>
      </c>
      <c r="AD73">
        <v>7.7</v>
      </c>
    </row>
    <row r="74" spans="20:31">
      <c r="U74">
        <v>110</v>
      </c>
      <c r="V74">
        <v>0</v>
      </c>
      <c r="W74">
        <v>4</v>
      </c>
      <c r="X74">
        <v>14</v>
      </c>
      <c r="AC74">
        <v>72</v>
      </c>
      <c r="AD74">
        <v>7.5</v>
      </c>
    </row>
    <row r="75" spans="20:31">
      <c r="U75">
        <v>118</v>
      </c>
      <c r="V75">
        <v>0</v>
      </c>
      <c r="W75">
        <v>1</v>
      </c>
      <c r="X75">
        <v>16</v>
      </c>
      <c r="AC75">
        <v>75</v>
      </c>
      <c r="AD75">
        <v>6.5</v>
      </c>
    </row>
    <row r="76" spans="20:31">
      <c r="T76" t="s">
        <v>261</v>
      </c>
      <c r="U76">
        <v>61</v>
      </c>
      <c r="V76">
        <v>8</v>
      </c>
      <c r="W76">
        <v>5</v>
      </c>
      <c r="AC76">
        <v>79</v>
      </c>
      <c r="AE76">
        <v>6.1</v>
      </c>
    </row>
    <row r="77" spans="20:31">
      <c r="U77">
        <v>64</v>
      </c>
      <c r="V77">
        <v>6</v>
      </c>
      <c r="W77">
        <v>11</v>
      </c>
      <c r="X77">
        <v>0</v>
      </c>
      <c r="AC77">
        <v>81</v>
      </c>
      <c r="AD77">
        <v>5</v>
      </c>
    </row>
    <row r="78" spans="20:31">
      <c r="U78">
        <v>67</v>
      </c>
      <c r="V78">
        <v>1</v>
      </c>
      <c r="W78">
        <v>14</v>
      </c>
      <c r="X78">
        <v>0</v>
      </c>
      <c r="AC78">
        <v>85</v>
      </c>
      <c r="AD78">
        <v>4.5</v>
      </c>
    </row>
    <row r="79" spans="20:31">
      <c r="U79">
        <v>70</v>
      </c>
      <c r="V79">
        <v>0</v>
      </c>
      <c r="W79">
        <v>14</v>
      </c>
      <c r="X79">
        <v>0</v>
      </c>
      <c r="AC79">
        <v>89</v>
      </c>
      <c r="AD79">
        <v>4.8</v>
      </c>
    </row>
    <row r="80" spans="20:31">
      <c r="U80">
        <v>75</v>
      </c>
      <c r="V80">
        <v>0</v>
      </c>
      <c r="W80">
        <v>10</v>
      </c>
      <c r="X80">
        <v>1</v>
      </c>
      <c r="AC80">
        <v>92</v>
      </c>
      <c r="AD80">
        <v>3.8</v>
      </c>
      <c r="AE80">
        <v>4</v>
      </c>
    </row>
    <row r="81" spans="20:31">
      <c r="U81">
        <v>81</v>
      </c>
      <c r="V81">
        <v>0.5</v>
      </c>
      <c r="W81">
        <v>2</v>
      </c>
      <c r="X81">
        <v>9</v>
      </c>
      <c r="AC81">
        <v>95</v>
      </c>
      <c r="AD81">
        <v>3</v>
      </c>
    </row>
    <row r="82" spans="20:31">
      <c r="U82">
        <v>84</v>
      </c>
      <c r="V82">
        <v>2</v>
      </c>
      <c r="W82">
        <v>1.5</v>
      </c>
      <c r="X82">
        <v>10</v>
      </c>
      <c r="AC82">
        <v>103</v>
      </c>
      <c r="AE82">
        <v>1.8</v>
      </c>
    </row>
    <row r="83" spans="20:31">
      <c r="U83">
        <v>88</v>
      </c>
      <c r="V83">
        <v>5</v>
      </c>
      <c r="W83">
        <v>2.5</v>
      </c>
      <c r="X83">
        <v>10</v>
      </c>
      <c r="AC83">
        <v>110</v>
      </c>
      <c r="AD83">
        <v>2.5</v>
      </c>
    </row>
    <row r="84" spans="20:31">
      <c r="U84">
        <v>92</v>
      </c>
      <c r="V84">
        <v>2</v>
      </c>
      <c r="W84">
        <v>5</v>
      </c>
      <c r="X84">
        <v>10</v>
      </c>
      <c r="AC84">
        <v>120</v>
      </c>
      <c r="AD84">
        <v>0.5</v>
      </c>
    </row>
    <row r="85" spans="20:31">
      <c r="U85">
        <v>96</v>
      </c>
      <c r="V85">
        <v>0.5</v>
      </c>
      <c r="W85">
        <v>7</v>
      </c>
      <c r="X85">
        <v>10</v>
      </c>
      <c r="AC85">
        <v>130</v>
      </c>
      <c r="AE85">
        <v>0</v>
      </c>
    </row>
    <row r="86" spans="20:31">
      <c r="U86">
        <v>102</v>
      </c>
      <c r="V86">
        <v>0</v>
      </c>
      <c r="W86">
        <v>4.5</v>
      </c>
      <c r="X86">
        <v>12</v>
      </c>
    </row>
    <row r="87" spans="20:31">
      <c r="U87">
        <v>59</v>
      </c>
      <c r="V87">
        <v>0</v>
      </c>
      <c r="W87">
        <v>0.5</v>
      </c>
      <c r="X87">
        <v>13.5</v>
      </c>
    </row>
    <row r="88" spans="20:31">
      <c r="T88" t="s">
        <v>264</v>
      </c>
      <c r="U88">
        <v>55</v>
      </c>
      <c r="V88">
        <v>2.5</v>
      </c>
    </row>
    <row r="89" spans="20:31">
      <c r="U89">
        <v>59</v>
      </c>
      <c r="V89">
        <v>7</v>
      </c>
      <c r="W89">
        <v>2.5</v>
      </c>
    </row>
    <row r="90" spans="20:31">
      <c r="U90">
        <v>61</v>
      </c>
      <c r="V90">
        <v>2.5</v>
      </c>
      <c r="W90">
        <v>7</v>
      </c>
    </row>
    <row r="91" spans="20:31">
      <c r="U91">
        <v>62</v>
      </c>
      <c r="V91">
        <v>0</v>
      </c>
      <c r="W91">
        <v>8</v>
      </c>
      <c r="X91">
        <v>0</v>
      </c>
    </row>
    <row r="92" spans="20:31">
      <c r="U92">
        <v>65</v>
      </c>
      <c r="V92">
        <v>0</v>
      </c>
      <c r="W92">
        <v>7</v>
      </c>
      <c r="X92">
        <v>0</v>
      </c>
    </row>
    <row r="93" spans="20:31">
      <c r="U93">
        <v>68</v>
      </c>
      <c r="V93">
        <v>0</v>
      </c>
      <c r="W93">
        <v>5</v>
      </c>
      <c r="X93">
        <v>2</v>
      </c>
    </row>
    <row r="94" spans="20:31">
      <c r="U94">
        <v>72</v>
      </c>
      <c r="V94">
        <v>0</v>
      </c>
      <c r="W94">
        <v>0.5</v>
      </c>
      <c r="X94">
        <v>5</v>
      </c>
    </row>
    <row r="95" spans="20:31">
      <c r="U95">
        <v>76</v>
      </c>
      <c r="V95">
        <v>4</v>
      </c>
      <c r="W95">
        <v>1</v>
      </c>
      <c r="X95">
        <v>5.5</v>
      </c>
    </row>
    <row r="96" spans="20:31">
      <c r="U96">
        <v>81</v>
      </c>
      <c r="V96">
        <v>7</v>
      </c>
      <c r="W96">
        <v>8</v>
      </c>
      <c r="X96">
        <v>5</v>
      </c>
    </row>
    <row r="97" spans="20:24">
      <c r="U97">
        <v>84</v>
      </c>
      <c r="V97">
        <v>5.5</v>
      </c>
      <c r="W97">
        <v>10</v>
      </c>
      <c r="X97">
        <v>5</v>
      </c>
    </row>
    <row r="98" spans="20:24">
      <c r="U98">
        <v>92</v>
      </c>
      <c r="V98">
        <v>0</v>
      </c>
      <c r="W98">
        <v>10.5</v>
      </c>
      <c r="X98">
        <v>5</v>
      </c>
    </row>
    <row r="99" spans="20:24">
      <c r="U99">
        <v>96</v>
      </c>
      <c r="V99">
        <v>0</v>
      </c>
      <c r="W99">
        <v>8.5</v>
      </c>
      <c r="X99">
        <v>5.5</v>
      </c>
    </row>
    <row r="100" spans="20:24">
      <c r="U100">
        <v>103</v>
      </c>
      <c r="V100">
        <v>0</v>
      </c>
      <c r="W100">
        <v>2.5</v>
      </c>
      <c r="X100">
        <v>10</v>
      </c>
    </row>
    <row r="101" spans="20:24">
      <c r="U101">
        <v>110</v>
      </c>
      <c r="V101">
        <v>0</v>
      </c>
      <c r="W101">
        <v>0.5</v>
      </c>
      <c r="X101">
        <v>10.5</v>
      </c>
    </row>
    <row r="102" spans="20:24">
      <c r="T102" t="s">
        <v>269</v>
      </c>
      <c r="U102">
        <v>67</v>
      </c>
      <c r="V102">
        <v>4</v>
      </c>
      <c r="W102">
        <v>0</v>
      </c>
    </row>
    <row r="103" spans="20:24">
      <c r="U103">
        <v>70</v>
      </c>
      <c r="V103">
        <v>13</v>
      </c>
      <c r="W103">
        <v>4</v>
      </c>
      <c r="X103">
        <v>0</v>
      </c>
    </row>
    <row r="104" spans="20:24">
      <c r="U104">
        <v>73</v>
      </c>
      <c r="V104">
        <v>10</v>
      </c>
      <c r="W104">
        <v>11</v>
      </c>
      <c r="X104">
        <v>0</v>
      </c>
    </row>
    <row r="105" spans="20:24">
      <c r="U105">
        <v>82</v>
      </c>
      <c r="V105">
        <v>0.5</v>
      </c>
      <c r="W105">
        <v>15.5</v>
      </c>
      <c r="X105">
        <v>0</v>
      </c>
    </row>
    <row r="106" spans="20:24">
      <c r="U106">
        <v>85</v>
      </c>
      <c r="V106">
        <v>0</v>
      </c>
      <c r="W106">
        <v>15</v>
      </c>
      <c r="X106">
        <v>0</v>
      </c>
    </row>
    <row r="107" spans="20:24">
      <c r="U107">
        <v>90</v>
      </c>
      <c r="V107">
        <v>0</v>
      </c>
      <c r="W107">
        <v>12</v>
      </c>
      <c r="X107">
        <v>1.5</v>
      </c>
    </row>
    <row r="108" spans="20:24">
      <c r="U108">
        <v>93</v>
      </c>
      <c r="V108">
        <v>0</v>
      </c>
      <c r="W108">
        <v>4</v>
      </c>
      <c r="X108">
        <v>9</v>
      </c>
    </row>
    <row r="109" spans="20:24">
      <c r="U109">
        <v>96</v>
      </c>
      <c r="V109">
        <v>0.5</v>
      </c>
      <c r="W109">
        <v>0.5</v>
      </c>
      <c r="X109">
        <v>12</v>
      </c>
    </row>
    <row r="110" spans="20:24">
      <c r="U110">
        <v>103</v>
      </c>
      <c r="V110">
        <v>8</v>
      </c>
      <c r="W110">
        <v>1.5</v>
      </c>
      <c r="X110">
        <v>13</v>
      </c>
    </row>
    <row r="111" spans="20:24">
      <c r="U111">
        <v>112</v>
      </c>
      <c r="V111">
        <v>0</v>
      </c>
      <c r="W111">
        <v>8</v>
      </c>
      <c r="X111">
        <v>13</v>
      </c>
    </row>
    <row r="112" spans="20:24">
      <c r="U112">
        <v>118</v>
      </c>
      <c r="V112">
        <v>0</v>
      </c>
      <c r="W112">
        <v>4.5</v>
      </c>
      <c r="X112">
        <v>13</v>
      </c>
    </row>
    <row r="113" spans="20:24">
      <c r="U113">
        <v>126</v>
      </c>
      <c r="V113">
        <v>0</v>
      </c>
      <c r="W113">
        <v>1</v>
      </c>
      <c r="X113">
        <v>14</v>
      </c>
    </row>
    <row r="114" spans="20:24">
      <c r="T114" t="s">
        <v>262</v>
      </c>
      <c r="U114">
        <v>67</v>
      </c>
      <c r="V114">
        <v>3.5</v>
      </c>
      <c r="W114">
        <v>0.5</v>
      </c>
      <c r="X114">
        <v>0</v>
      </c>
    </row>
    <row r="115" spans="20:24">
      <c r="U115">
        <v>70</v>
      </c>
      <c r="V115">
        <v>9.5</v>
      </c>
      <c r="W115">
        <v>4</v>
      </c>
      <c r="X115">
        <v>0</v>
      </c>
    </row>
    <row r="116" spans="20:24">
      <c r="U116">
        <v>73</v>
      </c>
      <c r="V116">
        <v>10</v>
      </c>
      <c r="W116">
        <v>10.5</v>
      </c>
      <c r="X116">
        <v>0</v>
      </c>
    </row>
    <row r="117" spans="20:24">
      <c r="U117">
        <v>81</v>
      </c>
      <c r="V117">
        <v>0.5</v>
      </c>
      <c r="W117">
        <v>13</v>
      </c>
      <c r="X117">
        <v>0</v>
      </c>
    </row>
    <row r="118" spans="20:24">
      <c r="U118">
        <v>85</v>
      </c>
      <c r="V118">
        <v>0</v>
      </c>
      <c r="W118">
        <v>12.5</v>
      </c>
      <c r="X118">
        <v>0.5</v>
      </c>
    </row>
    <row r="119" spans="20:24">
      <c r="U119">
        <v>89</v>
      </c>
      <c r="V119">
        <v>0</v>
      </c>
      <c r="W119">
        <v>9</v>
      </c>
      <c r="X119">
        <v>2</v>
      </c>
    </row>
    <row r="120" spans="20:24">
      <c r="U120">
        <v>92</v>
      </c>
      <c r="V120">
        <v>0</v>
      </c>
      <c r="W120">
        <v>2.5</v>
      </c>
      <c r="X120">
        <v>8.5</v>
      </c>
    </row>
    <row r="121" spans="20:24">
      <c r="U121">
        <v>96</v>
      </c>
      <c r="V121">
        <v>1</v>
      </c>
      <c r="W121">
        <v>1</v>
      </c>
      <c r="X121">
        <v>10</v>
      </c>
    </row>
    <row r="122" spans="20:24">
      <c r="U122">
        <v>103</v>
      </c>
      <c r="V122">
        <v>1</v>
      </c>
      <c r="W122">
        <v>1</v>
      </c>
      <c r="X122">
        <v>11</v>
      </c>
    </row>
    <row r="123" spans="20:24">
      <c r="U123">
        <v>112</v>
      </c>
      <c r="V123">
        <v>0</v>
      </c>
      <c r="W123">
        <v>0</v>
      </c>
      <c r="X123">
        <v>11</v>
      </c>
    </row>
    <row r="124" spans="20:24">
      <c r="U124">
        <v>119</v>
      </c>
      <c r="V124">
        <v>1</v>
      </c>
      <c r="W124">
        <v>0</v>
      </c>
      <c r="X124">
        <v>11</v>
      </c>
    </row>
    <row r="125" spans="20:24">
      <c r="T125" t="s">
        <v>265</v>
      </c>
      <c r="U125">
        <v>66</v>
      </c>
      <c r="V125">
        <v>3</v>
      </c>
    </row>
    <row r="126" spans="20:24">
      <c r="U126">
        <v>70</v>
      </c>
      <c r="V126">
        <v>5.5</v>
      </c>
      <c r="W126">
        <v>2</v>
      </c>
    </row>
    <row r="127" spans="20:24">
      <c r="U127">
        <v>65</v>
      </c>
      <c r="V127">
        <v>0.5</v>
      </c>
      <c r="W127">
        <v>3.5</v>
      </c>
      <c r="X127">
        <v>0.5</v>
      </c>
    </row>
    <row r="128" spans="20:24">
      <c r="U128">
        <v>81</v>
      </c>
      <c r="V128">
        <v>1.5</v>
      </c>
      <c r="W128">
        <v>4.5</v>
      </c>
      <c r="X128">
        <v>0</v>
      </c>
    </row>
    <row r="129" spans="21:24">
      <c r="U129">
        <v>84</v>
      </c>
      <c r="V129">
        <v>2.5</v>
      </c>
      <c r="W129">
        <v>5</v>
      </c>
      <c r="X129">
        <v>0</v>
      </c>
    </row>
    <row r="130" spans="21:24">
      <c r="U130">
        <v>88</v>
      </c>
      <c r="V130">
        <v>4</v>
      </c>
      <c r="W130">
        <v>4.5</v>
      </c>
      <c r="X130">
        <v>2</v>
      </c>
    </row>
    <row r="131" spans="21:24">
      <c r="U131">
        <v>92</v>
      </c>
      <c r="V131">
        <v>4.5</v>
      </c>
      <c r="W131">
        <v>8</v>
      </c>
      <c r="X131">
        <v>4</v>
      </c>
    </row>
    <row r="132" spans="21:24">
      <c r="U132">
        <v>96</v>
      </c>
      <c r="V132">
        <v>2</v>
      </c>
      <c r="W132">
        <v>9.5</v>
      </c>
      <c r="X132">
        <v>4.5</v>
      </c>
    </row>
    <row r="133" spans="21:24">
      <c r="U133">
        <v>102</v>
      </c>
      <c r="V133">
        <v>0</v>
      </c>
      <c r="W133">
        <v>7.5</v>
      </c>
      <c r="X133">
        <v>5.5</v>
      </c>
    </row>
    <row r="134" spans="21:24">
      <c r="U134">
        <v>110</v>
      </c>
      <c r="V134">
        <v>0</v>
      </c>
      <c r="W134">
        <v>0.5</v>
      </c>
      <c r="X134">
        <v>10.5</v>
      </c>
    </row>
    <row r="135" spans="21:24">
      <c r="U135">
        <v>118</v>
      </c>
      <c r="V135">
        <v>0.5</v>
      </c>
      <c r="W135">
        <v>0</v>
      </c>
      <c r="X135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1650-216A-49EE-930A-6F7047CDD710}">
  <dimension ref="A1:AT70"/>
  <sheetViews>
    <sheetView tabSelected="1" workbookViewId="0">
      <selection activeCell="N19" sqref="N19"/>
    </sheetView>
  </sheetViews>
  <sheetFormatPr defaultRowHeight="15"/>
  <cols>
    <col min="2" max="3" width="27" customWidth="1"/>
    <col min="4" max="4" width="0" hidden="1" customWidth="1"/>
    <col min="5" max="5" width="25.5703125" hidden="1" customWidth="1"/>
    <col min="6" max="13" width="0" hidden="1" customWidth="1"/>
  </cols>
  <sheetData>
    <row r="1" spans="1:46">
      <c r="D1" s="17"/>
      <c r="E1" s="17"/>
      <c r="F1" s="17"/>
      <c r="G1" s="17"/>
      <c r="H1" s="17"/>
      <c r="I1" s="17"/>
      <c r="J1" s="17"/>
      <c r="K1" s="17"/>
      <c r="L1" s="17"/>
      <c r="M1" s="17" t="s">
        <v>105</v>
      </c>
      <c r="N1" s="17"/>
      <c r="O1" s="17"/>
      <c r="P1" s="17"/>
      <c r="Q1" s="17" t="s">
        <v>106</v>
      </c>
      <c r="R1" s="17" t="s">
        <v>100</v>
      </c>
      <c r="S1" s="17" t="s">
        <v>106</v>
      </c>
      <c r="T1" s="17" t="s">
        <v>100</v>
      </c>
      <c r="U1" s="17" t="s">
        <v>100</v>
      </c>
      <c r="V1" s="18" t="s">
        <v>107</v>
      </c>
      <c r="W1" s="17" t="s">
        <v>108</v>
      </c>
      <c r="X1" s="17" t="s">
        <v>106</v>
      </c>
      <c r="Y1" s="17" t="s">
        <v>109</v>
      </c>
      <c r="Z1" s="17" t="s">
        <v>106</v>
      </c>
      <c r="AA1" s="17" t="s">
        <v>109</v>
      </c>
      <c r="AB1" s="17" t="s">
        <v>106</v>
      </c>
      <c r="AC1" s="17" t="s">
        <v>109</v>
      </c>
      <c r="AD1" s="17"/>
      <c r="AE1" s="17" t="s">
        <v>110</v>
      </c>
      <c r="AF1" s="17" t="s">
        <v>110</v>
      </c>
      <c r="AG1" s="19"/>
      <c r="AH1" s="17" t="s">
        <v>111</v>
      </c>
      <c r="AI1" s="17"/>
      <c r="AJ1" s="17"/>
      <c r="AK1" s="17"/>
      <c r="AL1" s="17"/>
      <c r="AM1" s="18" t="s">
        <v>112</v>
      </c>
      <c r="AN1" s="17" t="s">
        <v>112</v>
      </c>
      <c r="AO1" s="17" t="s">
        <v>112</v>
      </c>
      <c r="AP1" s="17" t="s">
        <v>112</v>
      </c>
      <c r="AQ1" s="17" t="s">
        <v>112</v>
      </c>
      <c r="AR1" s="17"/>
      <c r="AS1" s="17"/>
      <c r="AT1" s="17" t="s">
        <v>113</v>
      </c>
    </row>
    <row r="2" spans="1:46">
      <c r="A2" t="s">
        <v>277</v>
      </c>
      <c r="B2" t="s">
        <v>0</v>
      </c>
      <c r="C2" t="s">
        <v>402</v>
      </c>
      <c r="D2" s="17" t="s">
        <v>114</v>
      </c>
      <c r="E2" s="17" t="s">
        <v>115</v>
      </c>
      <c r="F2" s="17" t="s">
        <v>116</v>
      </c>
      <c r="G2" s="17" t="s">
        <v>117</v>
      </c>
      <c r="H2" s="17" t="s">
        <v>118</v>
      </c>
      <c r="I2" s="17" t="s">
        <v>119</v>
      </c>
      <c r="J2" s="17" t="s">
        <v>120</v>
      </c>
      <c r="K2" s="17" t="s">
        <v>121</v>
      </c>
      <c r="L2" s="17" t="s">
        <v>122</v>
      </c>
      <c r="M2" s="17" t="s">
        <v>123</v>
      </c>
      <c r="N2" s="17" t="s">
        <v>124</v>
      </c>
      <c r="O2" s="17" t="s">
        <v>125</v>
      </c>
      <c r="P2" s="17" t="s">
        <v>126</v>
      </c>
      <c r="Q2" s="17" t="s">
        <v>127</v>
      </c>
      <c r="R2" s="17" t="s">
        <v>127</v>
      </c>
      <c r="S2" s="17" t="s">
        <v>128</v>
      </c>
      <c r="T2" s="17" t="s">
        <v>128</v>
      </c>
      <c r="U2" s="17" t="s">
        <v>129</v>
      </c>
      <c r="V2" s="18" t="s">
        <v>130</v>
      </c>
      <c r="W2" s="17" t="s">
        <v>131</v>
      </c>
      <c r="X2" s="17" t="s">
        <v>132</v>
      </c>
      <c r="Y2" s="17" t="s">
        <v>133</v>
      </c>
      <c r="Z2" s="17" t="s">
        <v>134</v>
      </c>
      <c r="AA2" s="17" t="s">
        <v>135</v>
      </c>
      <c r="AB2" s="17" t="s">
        <v>136</v>
      </c>
      <c r="AC2" s="17" t="s">
        <v>137</v>
      </c>
      <c r="AD2" s="17" t="s">
        <v>138</v>
      </c>
      <c r="AE2" s="17" t="s">
        <v>139</v>
      </c>
      <c r="AF2" s="17" t="s">
        <v>140</v>
      </c>
      <c r="AG2" s="19" t="s">
        <v>141</v>
      </c>
      <c r="AH2" s="17" t="s">
        <v>3</v>
      </c>
      <c r="AI2" s="17" t="s">
        <v>142</v>
      </c>
      <c r="AJ2" s="17" t="s">
        <v>143</v>
      </c>
      <c r="AK2" s="17" t="s">
        <v>144</v>
      </c>
      <c r="AL2" s="17" t="s">
        <v>145</v>
      </c>
      <c r="AM2" s="18" t="s">
        <v>146</v>
      </c>
      <c r="AN2" s="17" t="s">
        <v>147</v>
      </c>
      <c r="AO2" s="17" t="s">
        <v>148</v>
      </c>
      <c r="AP2" s="17" t="s">
        <v>149</v>
      </c>
      <c r="AQ2" s="17" t="s">
        <v>150</v>
      </c>
      <c r="AR2" s="17" t="s">
        <v>151</v>
      </c>
      <c r="AS2" s="17" t="s">
        <v>152</v>
      </c>
      <c r="AT2" s="17" t="s">
        <v>153</v>
      </c>
    </row>
    <row r="3" spans="1:46">
      <c r="A3" t="s">
        <v>275</v>
      </c>
      <c r="B3" t="s">
        <v>296</v>
      </c>
      <c r="C3" s="21">
        <v>108</v>
      </c>
      <c r="D3" s="20" t="s">
        <v>154</v>
      </c>
      <c r="E3" s="20" t="s">
        <v>155</v>
      </c>
      <c r="F3" s="20" t="s">
        <v>156</v>
      </c>
      <c r="G3" s="20">
        <f t="shared" ref="G3:G14" si="0">IF(F3="satin",3,IF(F3="berken",1,IF(F3="barwon",7,IF(F3="king",2,IF(F3="shangtung",4,IF(F3="putland",5,IF(F3=244.1,6,IF(F3=571.5,8,0))))))))</f>
        <v>1</v>
      </c>
      <c r="H3" s="20">
        <v>1</v>
      </c>
      <c r="I3" s="20">
        <v>32</v>
      </c>
      <c r="J3" s="20">
        <v>36.200000000000003</v>
      </c>
      <c r="K3" s="20"/>
      <c r="L3" s="20" t="s">
        <v>157</v>
      </c>
      <c r="M3" s="20"/>
      <c r="N3" s="21">
        <v>108</v>
      </c>
      <c r="O3" s="20">
        <v>1991</v>
      </c>
      <c r="P3" s="20">
        <f t="shared" ref="P3:P14" si="1">IF(N3-I3&gt;0,N3-I3,365-I3+N3)</f>
        <v>76</v>
      </c>
      <c r="Q3" s="20">
        <f>R3/10</f>
        <v>230.66</v>
      </c>
      <c r="R3" s="22">
        <v>2306.6</v>
      </c>
      <c r="S3" s="20">
        <f t="shared" ref="S3:S23" si="2">T3/10</f>
        <v>494.05</v>
      </c>
      <c r="T3" s="22">
        <v>4940.5</v>
      </c>
      <c r="U3" s="20"/>
      <c r="V3" s="23">
        <v>0.49</v>
      </c>
      <c r="W3" s="22">
        <v>36.200000000000003</v>
      </c>
      <c r="X3" s="22">
        <f>Y3/10</f>
        <v>31.830000000000002</v>
      </c>
      <c r="Y3" s="22">
        <v>318.3</v>
      </c>
      <c r="Z3" s="22">
        <f>AA3/10</f>
        <v>140.04000000000002</v>
      </c>
      <c r="AA3" s="22">
        <v>1400.4</v>
      </c>
      <c r="AB3" s="22">
        <f>AC3/10</f>
        <v>91.53</v>
      </c>
      <c r="AC3" s="22">
        <v>915.3</v>
      </c>
      <c r="AD3" s="20"/>
      <c r="AE3" s="20">
        <v>40</v>
      </c>
      <c r="AF3" s="20"/>
      <c r="AG3" s="20">
        <f>R3/T3</f>
        <v>0.46687582228519381</v>
      </c>
      <c r="AH3" s="20">
        <f>V3/X3*10000</f>
        <v>153.94282123782594</v>
      </c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4"/>
    </row>
    <row r="4" spans="1:46">
      <c r="A4" t="s">
        <v>276</v>
      </c>
      <c r="B4" t="s">
        <v>297</v>
      </c>
      <c r="C4">
        <v>108</v>
      </c>
      <c r="D4" t="s">
        <v>154</v>
      </c>
      <c r="E4" t="s">
        <v>158</v>
      </c>
      <c r="F4" t="s">
        <v>156</v>
      </c>
      <c r="G4">
        <v>1</v>
      </c>
      <c r="H4">
        <v>1</v>
      </c>
      <c r="I4">
        <v>32</v>
      </c>
      <c r="J4">
        <v>10.7</v>
      </c>
      <c r="L4" t="s">
        <v>157</v>
      </c>
      <c r="N4">
        <v>108</v>
      </c>
      <c r="O4">
        <v>1991</v>
      </c>
      <c r="P4">
        <v>76</v>
      </c>
      <c r="Q4">
        <v>205.71</v>
      </c>
      <c r="R4">
        <v>2057.1</v>
      </c>
      <c r="S4">
        <v>403.45</v>
      </c>
      <c r="T4">
        <v>4034.5</v>
      </c>
      <c r="V4">
        <v>0.02</v>
      </c>
      <c r="W4">
        <v>10.7</v>
      </c>
      <c r="X4">
        <v>1.26</v>
      </c>
      <c r="Y4">
        <v>12.6</v>
      </c>
      <c r="Z4">
        <v>119.09</v>
      </c>
      <c r="AA4">
        <v>1190.9000000000001</v>
      </c>
      <c r="AB4">
        <v>77.400000000000006</v>
      </c>
      <c r="AC4">
        <v>774</v>
      </c>
      <c r="AE4">
        <v>40</v>
      </c>
      <c r="AG4">
        <v>0.50987730821663158</v>
      </c>
      <c r="AH4">
        <v>158.73015873015873</v>
      </c>
    </row>
    <row r="5" spans="1:46">
      <c r="A5" t="s">
        <v>308</v>
      </c>
      <c r="B5" t="s">
        <v>298</v>
      </c>
      <c r="C5" s="26">
        <v>20</v>
      </c>
      <c r="D5" s="25" t="s">
        <v>154</v>
      </c>
      <c r="E5" s="25" t="s">
        <v>159</v>
      </c>
      <c r="F5" s="25" t="s">
        <v>156</v>
      </c>
      <c r="G5" s="25">
        <f t="shared" si="0"/>
        <v>1</v>
      </c>
      <c r="H5" s="25">
        <v>1</v>
      </c>
      <c r="I5" s="26">
        <v>308</v>
      </c>
      <c r="J5" s="27">
        <v>1</v>
      </c>
      <c r="K5" s="27"/>
      <c r="L5" s="28" t="s">
        <v>157</v>
      </c>
      <c r="M5" s="27"/>
      <c r="N5" s="26">
        <v>20</v>
      </c>
      <c r="O5" s="25">
        <v>1994</v>
      </c>
      <c r="P5" s="25">
        <f t="shared" si="1"/>
        <v>77</v>
      </c>
      <c r="Q5" s="25">
        <f>R5/10</f>
        <v>105.75</v>
      </c>
      <c r="R5" s="29">
        <v>1057.5</v>
      </c>
      <c r="S5" s="25">
        <f t="shared" si="2"/>
        <v>260.5</v>
      </c>
      <c r="T5" s="30">
        <v>2605</v>
      </c>
      <c r="U5" s="27"/>
      <c r="V5" s="27"/>
      <c r="W5" s="31">
        <v>38.166666666666664</v>
      </c>
      <c r="X5" s="31"/>
      <c r="Y5" s="25"/>
      <c r="Z5" s="25"/>
      <c r="AA5" s="25"/>
      <c r="AB5" s="25"/>
      <c r="AC5" s="25"/>
      <c r="AD5" s="25"/>
      <c r="AE5" s="26">
        <v>47</v>
      </c>
      <c r="AF5" s="26">
        <v>72</v>
      </c>
      <c r="AG5" s="25"/>
      <c r="AH5" s="25"/>
      <c r="AI5" s="25"/>
      <c r="AJ5" s="25"/>
      <c r="AK5" s="25"/>
      <c r="AL5" s="25"/>
      <c r="AM5" s="25"/>
      <c r="AN5" s="25"/>
      <c r="AO5" s="25"/>
      <c r="AP5" s="26"/>
      <c r="AQ5" s="27"/>
      <c r="AR5" s="27"/>
      <c r="AS5" s="27"/>
      <c r="AT5" s="26"/>
    </row>
    <row r="6" spans="1:46">
      <c r="A6" t="s">
        <v>309</v>
      </c>
      <c r="B6" t="s">
        <v>300</v>
      </c>
      <c r="C6" s="33">
        <v>39</v>
      </c>
      <c r="D6" s="32" t="s">
        <v>154</v>
      </c>
      <c r="E6" s="32" t="s">
        <v>160</v>
      </c>
      <c r="F6" s="32" t="s">
        <v>156</v>
      </c>
      <c r="G6" s="32">
        <f t="shared" si="0"/>
        <v>1</v>
      </c>
      <c r="H6" s="32">
        <v>2</v>
      </c>
      <c r="I6" s="33">
        <v>322</v>
      </c>
      <c r="J6" s="34">
        <v>1</v>
      </c>
      <c r="K6" s="34"/>
      <c r="L6" s="35" t="s">
        <v>157</v>
      </c>
      <c r="M6" s="34"/>
      <c r="N6" s="33">
        <v>39</v>
      </c>
      <c r="O6" s="32">
        <v>1994</v>
      </c>
      <c r="P6" s="32">
        <f t="shared" si="1"/>
        <v>82</v>
      </c>
      <c r="Q6" s="32">
        <f>R6/10</f>
        <v>113.99988599999999</v>
      </c>
      <c r="R6" s="36">
        <v>1139.9988599999999</v>
      </c>
      <c r="S6" s="32">
        <f t="shared" si="2"/>
        <v>232.99976699999996</v>
      </c>
      <c r="T6" s="37">
        <v>2329.9976699999997</v>
      </c>
      <c r="U6" s="34"/>
      <c r="V6" s="34"/>
      <c r="W6" s="38">
        <v>43.222178999999997</v>
      </c>
      <c r="X6" s="38"/>
      <c r="Y6" s="32"/>
      <c r="Z6" s="32"/>
      <c r="AA6" s="32"/>
      <c r="AB6" s="32"/>
      <c r="AC6" s="32"/>
      <c r="AD6" s="32"/>
      <c r="AE6" s="33">
        <v>45</v>
      </c>
      <c r="AF6" s="33">
        <v>74</v>
      </c>
      <c r="AG6" s="32"/>
      <c r="AH6" s="32"/>
      <c r="AI6" s="32"/>
      <c r="AJ6" s="32"/>
      <c r="AK6" s="32"/>
      <c r="AL6" s="32"/>
      <c r="AM6" s="32"/>
      <c r="AN6" s="32"/>
      <c r="AO6" s="32"/>
      <c r="AP6" s="33"/>
      <c r="AQ6" s="34"/>
      <c r="AR6" s="34"/>
      <c r="AS6" s="34"/>
      <c r="AT6" s="33"/>
    </row>
    <row r="7" spans="1:46">
      <c r="A7" t="s">
        <v>310</v>
      </c>
      <c r="B7" t="s">
        <v>301</v>
      </c>
      <c r="C7" s="26">
        <v>56</v>
      </c>
      <c r="D7" s="25" t="s">
        <v>154</v>
      </c>
      <c r="E7" s="25" t="s">
        <v>161</v>
      </c>
      <c r="F7" s="25" t="s">
        <v>156</v>
      </c>
      <c r="G7" s="25">
        <f t="shared" si="0"/>
        <v>1</v>
      </c>
      <c r="H7" s="25">
        <v>3</v>
      </c>
      <c r="I7" s="26">
        <v>348</v>
      </c>
      <c r="J7" s="27">
        <v>1</v>
      </c>
      <c r="K7" s="27"/>
      <c r="L7" s="28" t="s">
        <v>157</v>
      </c>
      <c r="M7" s="27"/>
      <c r="N7" s="26">
        <v>56</v>
      </c>
      <c r="O7" s="25">
        <v>1994</v>
      </c>
      <c r="P7" s="25">
        <f t="shared" si="1"/>
        <v>73</v>
      </c>
      <c r="Q7" s="25">
        <f>R7/10</f>
        <v>113.99988599999999</v>
      </c>
      <c r="R7" s="29">
        <v>1139.9988599999999</v>
      </c>
      <c r="S7" s="25">
        <f t="shared" si="2"/>
        <v>236.75531880000003</v>
      </c>
      <c r="T7" s="29">
        <v>2367.5531880000003</v>
      </c>
      <c r="U7" s="27"/>
      <c r="V7" s="27"/>
      <c r="W7" s="31">
        <v>39.555516000000004</v>
      </c>
      <c r="X7" s="31"/>
      <c r="Y7" s="25"/>
      <c r="Z7" s="25"/>
      <c r="AA7" s="25"/>
      <c r="AB7" s="25"/>
      <c r="AC7" s="25"/>
      <c r="AD7" s="25"/>
      <c r="AE7" s="26">
        <v>39</v>
      </c>
      <c r="AF7" s="26">
        <v>69</v>
      </c>
      <c r="AG7" s="25"/>
      <c r="AH7" s="25"/>
      <c r="AI7" s="25"/>
      <c r="AJ7" s="25"/>
      <c r="AK7" s="25"/>
      <c r="AL7" s="25"/>
      <c r="AM7" s="25"/>
      <c r="AN7" s="25"/>
      <c r="AO7" s="25"/>
      <c r="AP7" s="26"/>
      <c r="AQ7" s="27"/>
      <c r="AR7" s="27"/>
      <c r="AS7" s="27"/>
      <c r="AT7" s="26"/>
    </row>
    <row r="8" spans="1:46">
      <c r="A8" t="s">
        <v>311</v>
      </c>
      <c r="B8" t="s">
        <v>302</v>
      </c>
      <c r="C8" s="33">
        <v>80</v>
      </c>
      <c r="D8" s="32" t="s">
        <v>154</v>
      </c>
      <c r="E8" s="32" t="s">
        <v>162</v>
      </c>
      <c r="F8" s="32" t="s">
        <v>156</v>
      </c>
      <c r="G8" s="32">
        <f t="shared" si="0"/>
        <v>1</v>
      </c>
      <c r="H8" s="32">
        <v>4</v>
      </c>
      <c r="I8" s="33">
        <v>4</v>
      </c>
      <c r="J8" s="34">
        <v>1</v>
      </c>
      <c r="K8" s="34"/>
      <c r="L8" s="35" t="s">
        <v>157</v>
      </c>
      <c r="M8" s="34"/>
      <c r="N8" s="33">
        <v>80</v>
      </c>
      <c r="O8" s="32">
        <v>1994</v>
      </c>
      <c r="P8" s="32">
        <f t="shared" si="1"/>
        <v>76</v>
      </c>
      <c r="Q8" s="32">
        <f>R8/10</f>
        <v>96.333236999999997</v>
      </c>
      <c r="R8" s="36">
        <v>963.33236999999997</v>
      </c>
      <c r="S8" s="32">
        <f t="shared" si="2"/>
        <v>229.5219927</v>
      </c>
      <c r="T8" s="36">
        <v>2295.2199270000001</v>
      </c>
      <c r="U8" s="34"/>
      <c r="V8" s="34"/>
      <c r="W8" s="38">
        <v>39.555516000000004</v>
      </c>
      <c r="X8" s="38"/>
      <c r="Y8" s="32"/>
      <c r="Z8" s="32"/>
      <c r="AA8" s="32"/>
      <c r="AB8" s="32"/>
      <c r="AC8" s="32"/>
      <c r="AD8" s="32"/>
      <c r="AE8" s="33">
        <v>38</v>
      </c>
      <c r="AF8" s="33">
        <v>73</v>
      </c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34"/>
      <c r="AR8" s="34"/>
      <c r="AS8" s="34"/>
      <c r="AT8" s="33"/>
    </row>
    <row r="9" spans="1:46">
      <c r="A9" t="s">
        <v>312</v>
      </c>
      <c r="B9" t="s">
        <v>299</v>
      </c>
      <c r="C9" s="26">
        <v>20</v>
      </c>
      <c r="D9" s="25" t="s">
        <v>154</v>
      </c>
      <c r="E9" s="25" t="s">
        <v>163</v>
      </c>
      <c r="F9" s="25" t="s">
        <v>164</v>
      </c>
      <c r="G9" s="25">
        <f t="shared" si="0"/>
        <v>2</v>
      </c>
      <c r="H9" s="25">
        <v>1</v>
      </c>
      <c r="I9" s="26">
        <v>308</v>
      </c>
      <c r="J9" s="27">
        <v>1</v>
      </c>
      <c r="K9" s="27"/>
      <c r="L9" s="28" t="s">
        <v>157</v>
      </c>
      <c r="M9" s="27"/>
      <c r="N9" s="26">
        <v>20</v>
      </c>
      <c r="O9" s="25">
        <v>1994</v>
      </c>
      <c r="P9" s="25">
        <f t="shared" si="1"/>
        <v>77</v>
      </c>
      <c r="Q9" s="25">
        <f t="shared" ref="Q9:Q23" si="3">R9/10</f>
        <v>69.75</v>
      </c>
      <c r="R9" s="29">
        <v>697.5</v>
      </c>
      <c r="S9" s="25">
        <f t="shared" si="2"/>
        <v>185.46666666666667</v>
      </c>
      <c r="T9" s="29">
        <v>1854.6666666666667</v>
      </c>
      <c r="U9" s="27"/>
      <c r="V9" s="27"/>
      <c r="W9" s="31">
        <v>26</v>
      </c>
      <c r="X9" s="31"/>
      <c r="Y9" s="25"/>
      <c r="Z9" s="25"/>
      <c r="AA9" s="25"/>
      <c r="AB9" s="25"/>
      <c r="AC9" s="25"/>
      <c r="AD9" s="25"/>
      <c r="AE9" s="26">
        <v>46</v>
      </c>
      <c r="AF9" s="26">
        <v>70</v>
      </c>
      <c r="AG9" s="25"/>
      <c r="AH9" s="25"/>
      <c r="AI9" s="25"/>
      <c r="AJ9" s="25"/>
      <c r="AK9" s="25"/>
      <c r="AL9" s="25"/>
      <c r="AM9" s="25"/>
      <c r="AN9" s="25"/>
      <c r="AO9" s="25"/>
      <c r="AP9" s="26"/>
      <c r="AQ9" s="27"/>
      <c r="AR9" s="27"/>
      <c r="AS9" s="27"/>
      <c r="AT9" s="26"/>
    </row>
    <row r="10" spans="1:46">
      <c r="A10" t="s">
        <v>313</v>
      </c>
      <c r="B10" t="s">
        <v>303</v>
      </c>
      <c r="C10" s="33">
        <v>39</v>
      </c>
      <c r="D10" s="32" t="s">
        <v>154</v>
      </c>
      <c r="E10" s="32" t="s">
        <v>165</v>
      </c>
      <c r="F10" s="32" t="s">
        <v>164</v>
      </c>
      <c r="G10" s="32">
        <f t="shared" si="0"/>
        <v>2</v>
      </c>
      <c r="H10" s="32">
        <v>2</v>
      </c>
      <c r="I10" s="33">
        <v>322</v>
      </c>
      <c r="J10" s="34">
        <v>1</v>
      </c>
      <c r="K10" s="34"/>
      <c r="L10" s="35" t="s">
        <v>157</v>
      </c>
      <c r="M10" s="34"/>
      <c r="N10" s="33">
        <v>39</v>
      </c>
      <c r="O10" s="32">
        <v>1994</v>
      </c>
      <c r="P10" s="32">
        <f t="shared" si="1"/>
        <v>82</v>
      </c>
      <c r="Q10" s="32">
        <f t="shared" si="3"/>
        <v>116.33321699999999</v>
      </c>
      <c r="R10" s="36">
        <v>1163.3321699999999</v>
      </c>
      <c r="S10" s="32">
        <f t="shared" si="2"/>
        <v>92.444351999999981</v>
      </c>
      <c r="T10" s="36">
        <v>924.44351999999981</v>
      </c>
      <c r="U10" s="34"/>
      <c r="V10" s="34"/>
      <c r="W10" s="38">
        <v>7.8888809999999996</v>
      </c>
      <c r="X10" s="38"/>
      <c r="Y10" s="32"/>
      <c r="Z10" s="32"/>
      <c r="AA10" s="32"/>
      <c r="AB10" s="32"/>
      <c r="AC10" s="32"/>
      <c r="AD10" s="32"/>
      <c r="AE10" s="33">
        <v>45</v>
      </c>
      <c r="AF10" s="33">
        <v>74</v>
      </c>
      <c r="AG10" s="32"/>
      <c r="AH10" s="32"/>
      <c r="AI10" s="32"/>
      <c r="AJ10" s="32"/>
      <c r="AK10" s="32"/>
      <c r="AL10" s="32"/>
      <c r="AM10" s="32"/>
      <c r="AN10" s="32"/>
      <c r="AO10" s="32"/>
      <c r="AP10" s="33"/>
      <c r="AQ10" s="34"/>
      <c r="AR10" s="34"/>
      <c r="AS10" s="34"/>
      <c r="AT10" s="33"/>
    </row>
    <row r="11" spans="1:46">
      <c r="A11" t="s">
        <v>314</v>
      </c>
      <c r="B11" t="s">
        <v>304</v>
      </c>
      <c r="C11" s="26">
        <v>56</v>
      </c>
      <c r="D11" s="25" t="s">
        <v>154</v>
      </c>
      <c r="E11" s="25" t="s">
        <v>166</v>
      </c>
      <c r="F11" s="25" t="s">
        <v>164</v>
      </c>
      <c r="G11" s="25">
        <f t="shared" si="0"/>
        <v>2</v>
      </c>
      <c r="H11" s="25">
        <v>3</v>
      </c>
      <c r="I11" s="26">
        <v>348</v>
      </c>
      <c r="J11" s="27">
        <v>1</v>
      </c>
      <c r="K11" s="27"/>
      <c r="L11" s="28" t="s">
        <v>157</v>
      </c>
      <c r="M11" s="27"/>
      <c r="N11" s="26">
        <v>56</v>
      </c>
      <c r="O11" s="25">
        <v>1994</v>
      </c>
      <c r="P11" s="25">
        <f t="shared" si="1"/>
        <v>73</v>
      </c>
      <c r="Q11" s="25">
        <f t="shared" si="3"/>
        <v>132.333201</v>
      </c>
      <c r="R11" s="29">
        <v>1323.3320100000001</v>
      </c>
      <c r="S11" s="25">
        <f t="shared" si="2"/>
        <v>219.4331139</v>
      </c>
      <c r="T11" s="29">
        <v>2194.3311389999999</v>
      </c>
      <c r="U11" s="27"/>
      <c r="V11" s="27"/>
      <c r="W11" s="31">
        <v>38.666627999999996</v>
      </c>
      <c r="X11" s="31"/>
      <c r="Y11" s="25"/>
      <c r="Z11" s="25"/>
      <c r="AA11" s="25"/>
      <c r="AB11" s="25"/>
      <c r="AC11" s="25"/>
      <c r="AD11" s="25"/>
      <c r="AE11" s="26">
        <v>39</v>
      </c>
      <c r="AF11" s="26">
        <v>69</v>
      </c>
      <c r="AG11" s="25"/>
      <c r="AH11" s="25"/>
      <c r="AI11" s="25"/>
      <c r="AJ11" s="25"/>
      <c r="AK11" s="25"/>
      <c r="AL11" s="25"/>
      <c r="AM11" s="25"/>
      <c r="AN11" s="25"/>
      <c r="AO11" s="25"/>
      <c r="AP11" s="26"/>
      <c r="AQ11" s="27"/>
      <c r="AR11" s="27"/>
      <c r="AS11" s="27"/>
      <c r="AT11" s="26"/>
    </row>
    <row r="12" spans="1:46">
      <c r="A12" t="s">
        <v>315</v>
      </c>
      <c r="B12" t="s">
        <v>305</v>
      </c>
      <c r="C12" s="33">
        <v>80</v>
      </c>
      <c r="D12" s="32" t="s">
        <v>154</v>
      </c>
      <c r="E12" s="32" t="s">
        <v>167</v>
      </c>
      <c r="F12" s="32" t="s">
        <v>164</v>
      </c>
      <c r="G12" s="32">
        <f t="shared" si="0"/>
        <v>2</v>
      </c>
      <c r="H12" s="32">
        <v>4</v>
      </c>
      <c r="I12" s="33">
        <v>4</v>
      </c>
      <c r="J12" s="34">
        <v>1</v>
      </c>
      <c r="K12" s="34"/>
      <c r="L12" s="35" t="s">
        <v>157</v>
      </c>
      <c r="M12" s="34"/>
      <c r="N12" s="33">
        <v>80</v>
      </c>
      <c r="O12" s="32">
        <v>1994</v>
      </c>
      <c r="P12" s="32">
        <f t="shared" si="1"/>
        <v>76</v>
      </c>
      <c r="Q12" s="32">
        <f t="shared" si="3"/>
        <v>131.333202</v>
      </c>
      <c r="R12" s="36">
        <v>1313.3320200000001</v>
      </c>
      <c r="S12" s="32">
        <f t="shared" si="2"/>
        <v>247.19975279999994</v>
      </c>
      <c r="T12" s="36">
        <v>2471.9975279999994</v>
      </c>
      <c r="U12" s="34"/>
      <c r="V12" s="34"/>
      <c r="W12" s="38">
        <v>28.555527000000001</v>
      </c>
      <c r="X12" s="38"/>
      <c r="Y12" s="32"/>
      <c r="Z12" s="32"/>
      <c r="AA12" s="32"/>
      <c r="AB12" s="32"/>
      <c r="AC12" s="32"/>
      <c r="AD12" s="32"/>
      <c r="AE12" s="33">
        <v>38</v>
      </c>
      <c r="AF12" s="33">
        <v>73</v>
      </c>
      <c r="AG12" s="32"/>
      <c r="AH12" s="32"/>
      <c r="AI12" s="32"/>
      <c r="AJ12" s="32"/>
      <c r="AK12" s="32"/>
      <c r="AL12" s="32"/>
      <c r="AM12" s="32"/>
      <c r="AN12" s="32"/>
      <c r="AO12" s="32"/>
      <c r="AP12" s="33"/>
      <c r="AQ12" s="34"/>
      <c r="AR12" s="34"/>
      <c r="AS12" s="34"/>
      <c r="AT12" s="33"/>
    </row>
    <row r="13" spans="1:46">
      <c r="A13" t="s">
        <v>316</v>
      </c>
      <c r="B13" t="s">
        <v>306</v>
      </c>
      <c r="C13" s="26">
        <v>90</v>
      </c>
      <c r="D13" s="25" t="s">
        <v>154</v>
      </c>
      <c r="E13" s="25" t="s">
        <v>168</v>
      </c>
      <c r="F13" s="25" t="s">
        <v>164</v>
      </c>
      <c r="G13" s="25">
        <f t="shared" si="0"/>
        <v>2</v>
      </c>
      <c r="H13" s="25">
        <v>5</v>
      </c>
      <c r="I13" s="26">
        <v>17</v>
      </c>
      <c r="J13" s="27">
        <v>1</v>
      </c>
      <c r="K13" s="27"/>
      <c r="L13" s="28" t="s">
        <v>157</v>
      </c>
      <c r="M13" s="27"/>
      <c r="N13" s="26">
        <v>90</v>
      </c>
      <c r="O13" s="25">
        <v>1994</v>
      </c>
      <c r="P13" s="25">
        <f t="shared" si="1"/>
        <v>73</v>
      </c>
      <c r="Q13" s="25">
        <f t="shared" si="3"/>
        <v>93.999905999999996</v>
      </c>
      <c r="R13" s="29">
        <v>939.99905999999999</v>
      </c>
      <c r="S13" s="25">
        <f t="shared" si="2"/>
        <v>152.26651439999998</v>
      </c>
      <c r="T13" s="29">
        <v>1522.6651439999998</v>
      </c>
      <c r="U13" s="27"/>
      <c r="V13" s="27"/>
      <c r="W13" s="31">
        <v>27.555528000000002</v>
      </c>
      <c r="X13" s="31"/>
      <c r="Y13" s="25"/>
      <c r="Z13" s="25"/>
      <c r="AA13" s="25"/>
      <c r="AB13" s="25"/>
      <c r="AC13" s="25"/>
      <c r="AD13" s="25"/>
      <c r="AE13" s="26">
        <v>39</v>
      </c>
      <c r="AF13" s="26">
        <v>70</v>
      </c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39"/>
    </row>
    <row r="14" spans="1:46">
      <c r="A14" t="s">
        <v>317</v>
      </c>
      <c r="B14" t="s">
        <v>307</v>
      </c>
      <c r="C14" s="33">
        <v>116</v>
      </c>
      <c r="D14" s="32" t="s">
        <v>154</v>
      </c>
      <c r="E14" s="32" t="s">
        <v>169</v>
      </c>
      <c r="F14" s="32" t="s">
        <v>164</v>
      </c>
      <c r="G14" s="32">
        <f t="shared" si="0"/>
        <v>2</v>
      </c>
      <c r="H14" s="32">
        <v>6</v>
      </c>
      <c r="I14" s="33">
        <v>32</v>
      </c>
      <c r="J14" s="34">
        <v>1</v>
      </c>
      <c r="K14" s="34"/>
      <c r="L14" s="35" t="s">
        <v>157</v>
      </c>
      <c r="M14" s="34"/>
      <c r="N14" s="33">
        <v>116</v>
      </c>
      <c r="O14" s="32">
        <v>1994</v>
      </c>
      <c r="P14" s="32">
        <f t="shared" si="1"/>
        <v>84</v>
      </c>
      <c r="Q14" s="32">
        <f t="shared" si="3"/>
        <v>115.33321799999999</v>
      </c>
      <c r="R14" s="36">
        <v>1153.3321799999999</v>
      </c>
      <c r="S14" s="32">
        <f t="shared" si="2"/>
        <v>233.66643299999996</v>
      </c>
      <c r="T14" s="36">
        <v>2336.6643299999996</v>
      </c>
      <c r="U14" s="34"/>
      <c r="V14" s="34"/>
      <c r="W14" s="38">
        <v>32.666633999999995</v>
      </c>
      <c r="X14" s="38"/>
      <c r="Y14" s="32"/>
      <c r="Z14" s="32"/>
      <c r="AA14" s="32"/>
      <c r="AB14" s="32"/>
      <c r="AC14" s="32"/>
      <c r="AD14" s="32"/>
      <c r="AE14" s="33">
        <v>62</v>
      </c>
      <c r="AF14" s="33">
        <v>78</v>
      </c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40"/>
    </row>
    <row r="15" spans="1:46">
      <c r="A15" t="s">
        <v>278</v>
      </c>
      <c r="B15" t="s">
        <v>287</v>
      </c>
      <c r="C15" s="41">
        <v>118</v>
      </c>
      <c r="D15" s="41" t="s">
        <v>170</v>
      </c>
      <c r="E15" s="41" t="s">
        <v>171</v>
      </c>
      <c r="F15" s="41" t="s">
        <v>172</v>
      </c>
      <c r="G15" s="41">
        <v>6</v>
      </c>
      <c r="H15" s="41">
        <v>1</v>
      </c>
      <c r="I15" s="41">
        <v>351</v>
      </c>
      <c r="J15" s="41">
        <v>30.8</v>
      </c>
      <c r="K15" s="41">
        <v>0.23</v>
      </c>
      <c r="L15" s="41"/>
      <c r="M15" s="41" t="s">
        <v>173</v>
      </c>
      <c r="N15" s="41">
        <v>118</v>
      </c>
      <c r="O15" s="41">
        <v>1993</v>
      </c>
      <c r="P15" s="41">
        <v>133</v>
      </c>
      <c r="Q15" s="41">
        <f t="shared" si="3"/>
        <v>84.47999999999999</v>
      </c>
      <c r="R15" s="42">
        <v>844.8</v>
      </c>
      <c r="S15" s="41">
        <f t="shared" si="2"/>
        <v>317.125</v>
      </c>
      <c r="T15" s="42">
        <v>3171.25</v>
      </c>
      <c r="U15" s="41"/>
      <c r="V15" s="41"/>
      <c r="W15" s="43">
        <v>30.8</v>
      </c>
      <c r="X15" s="43"/>
      <c r="Y15" s="41"/>
      <c r="Z15" s="41"/>
      <c r="AA15" s="41"/>
      <c r="AB15" s="41"/>
      <c r="AC15" s="41"/>
      <c r="AD15" s="41"/>
      <c r="AE15" s="41"/>
      <c r="AF15" s="41"/>
      <c r="AG15" s="44">
        <f t="shared" ref="AG15:AG22" si="4">R15/T15</f>
        <v>0.26639337800551832</v>
      </c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</row>
    <row r="16" spans="1:46">
      <c r="A16" t="s">
        <v>281</v>
      </c>
      <c r="B16" t="s">
        <v>288</v>
      </c>
      <c r="C16" s="41">
        <v>126</v>
      </c>
      <c r="D16" s="41" t="s">
        <v>174</v>
      </c>
      <c r="E16" s="41" t="s">
        <v>175</v>
      </c>
      <c r="F16" s="41" t="s">
        <v>176</v>
      </c>
      <c r="G16" s="41">
        <v>4</v>
      </c>
      <c r="H16" s="41">
        <v>1</v>
      </c>
      <c r="I16" s="41">
        <v>361</v>
      </c>
      <c r="J16" s="41">
        <v>16.3</v>
      </c>
      <c r="K16" s="41">
        <v>0.45</v>
      </c>
      <c r="L16" s="41"/>
      <c r="M16" s="41" t="s">
        <v>173</v>
      </c>
      <c r="N16" s="41">
        <v>126</v>
      </c>
      <c r="O16" s="41">
        <v>1993</v>
      </c>
      <c r="P16" s="41">
        <v>130</v>
      </c>
      <c r="Q16" s="41">
        <f t="shared" si="3"/>
        <v>33.4</v>
      </c>
      <c r="R16" s="41">
        <v>334</v>
      </c>
      <c r="S16" s="41">
        <f t="shared" si="2"/>
        <v>107.2</v>
      </c>
      <c r="T16" s="41">
        <v>1072</v>
      </c>
      <c r="U16" s="41"/>
      <c r="V16" s="41"/>
      <c r="W16" s="41">
        <v>16.3</v>
      </c>
      <c r="X16" s="41"/>
      <c r="Y16" s="41"/>
      <c r="Z16" s="41"/>
      <c r="AA16" s="41"/>
      <c r="AB16" s="41"/>
      <c r="AC16" s="41"/>
      <c r="AD16" s="41"/>
      <c r="AE16" s="41"/>
      <c r="AF16" s="41"/>
      <c r="AG16" s="44">
        <f t="shared" si="4"/>
        <v>0.31156716417910446</v>
      </c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</row>
    <row r="17" spans="1:46">
      <c r="A17" t="s">
        <v>282</v>
      </c>
      <c r="B17" t="s">
        <v>289</v>
      </c>
      <c r="C17" s="41">
        <v>99</v>
      </c>
      <c r="D17" s="41" t="s">
        <v>177</v>
      </c>
      <c r="E17" s="41" t="s">
        <v>178</v>
      </c>
      <c r="F17" s="41" t="s">
        <v>179</v>
      </c>
      <c r="G17" s="41">
        <v>7</v>
      </c>
      <c r="H17" s="41">
        <v>1</v>
      </c>
      <c r="I17" s="41">
        <v>351</v>
      </c>
      <c r="J17" s="41">
        <v>29</v>
      </c>
      <c r="K17" s="41">
        <v>0.35</v>
      </c>
      <c r="L17" s="41"/>
      <c r="M17" s="41" t="s">
        <v>180</v>
      </c>
      <c r="N17" s="41">
        <v>99</v>
      </c>
      <c r="O17" s="41">
        <v>1993</v>
      </c>
      <c r="P17" s="41">
        <v>114</v>
      </c>
      <c r="Q17" s="41">
        <f t="shared" si="3"/>
        <v>78.3</v>
      </c>
      <c r="R17" s="41">
        <v>783</v>
      </c>
      <c r="S17" s="41">
        <f t="shared" si="2"/>
        <v>243</v>
      </c>
      <c r="T17" s="41">
        <v>2430</v>
      </c>
      <c r="U17" s="41"/>
      <c r="V17" s="41"/>
      <c r="W17" s="41">
        <v>29</v>
      </c>
      <c r="X17" s="41"/>
      <c r="Y17" s="41"/>
      <c r="Z17" s="41"/>
      <c r="AA17" s="41"/>
      <c r="AB17" s="41"/>
      <c r="AC17" s="41"/>
      <c r="AD17" s="41"/>
      <c r="AE17" s="41"/>
      <c r="AF17" s="41"/>
      <c r="AG17" s="44">
        <f t="shared" si="4"/>
        <v>0.32222222222222224</v>
      </c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</row>
    <row r="18" spans="1:46">
      <c r="A18" t="s">
        <v>283</v>
      </c>
      <c r="B18" t="s">
        <v>290</v>
      </c>
      <c r="C18" s="41">
        <v>95</v>
      </c>
      <c r="D18" s="41" t="s">
        <v>181</v>
      </c>
      <c r="E18" s="41" t="s">
        <v>182</v>
      </c>
      <c r="F18" s="41" t="s">
        <v>176</v>
      </c>
      <c r="G18" s="41">
        <v>4</v>
      </c>
      <c r="H18" s="41">
        <v>1</v>
      </c>
      <c r="I18" s="41">
        <v>352</v>
      </c>
      <c r="J18" s="41">
        <v>23.5</v>
      </c>
      <c r="K18" s="41">
        <v>0.2</v>
      </c>
      <c r="L18" s="41"/>
      <c r="M18" s="41" t="s">
        <v>180</v>
      </c>
      <c r="N18" s="41">
        <v>95</v>
      </c>
      <c r="O18" s="41">
        <v>1993</v>
      </c>
      <c r="P18" s="41">
        <v>108</v>
      </c>
      <c r="Q18" s="41">
        <f t="shared" si="3"/>
        <v>161.9</v>
      </c>
      <c r="R18" s="41">
        <v>1619</v>
      </c>
      <c r="S18" s="41">
        <f t="shared" si="2"/>
        <v>412.6</v>
      </c>
      <c r="T18" s="41">
        <v>4126</v>
      </c>
      <c r="U18" s="41"/>
      <c r="V18" s="41"/>
      <c r="W18" s="41">
        <v>23.5</v>
      </c>
      <c r="X18" s="41"/>
      <c r="Y18" s="41"/>
      <c r="Z18" s="41"/>
      <c r="AA18" s="41"/>
      <c r="AB18" s="41"/>
      <c r="AC18" s="41"/>
      <c r="AD18" s="41"/>
      <c r="AE18" s="41"/>
      <c r="AF18" s="41"/>
      <c r="AG18" s="44">
        <f t="shared" si="4"/>
        <v>0.39238972370334463</v>
      </c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</row>
    <row r="19" spans="1:46">
      <c r="A19" t="s">
        <v>284</v>
      </c>
      <c r="B19" t="s">
        <v>291</v>
      </c>
      <c r="C19" s="41">
        <v>80</v>
      </c>
      <c r="D19" s="41" t="s">
        <v>183</v>
      </c>
      <c r="E19" s="41" t="s">
        <v>184</v>
      </c>
      <c r="F19" s="41" t="s">
        <v>185</v>
      </c>
      <c r="G19" s="41">
        <v>3</v>
      </c>
      <c r="H19" s="41">
        <v>1</v>
      </c>
      <c r="I19" s="41">
        <v>354</v>
      </c>
      <c r="J19" s="41">
        <v>18.5</v>
      </c>
      <c r="K19" s="41">
        <v>0.76</v>
      </c>
      <c r="L19" s="41"/>
      <c r="M19" s="41" t="s">
        <v>180</v>
      </c>
      <c r="N19" s="41">
        <v>80</v>
      </c>
      <c r="O19" s="41">
        <v>1993</v>
      </c>
      <c r="P19" s="41">
        <v>99</v>
      </c>
      <c r="Q19" s="41">
        <f t="shared" si="3"/>
        <v>96.8</v>
      </c>
      <c r="R19" s="41">
        <v>968</v>
      </c>
      <c r="S19" s="41">
        <f t="shared" si="2"/>
        <v>329</v>
      </c>
      <c r="T19" s="41">
        <v>3290</v>
      </c>
      <c r="U19" s="41"/>
      <c r="V19" s="41"/>
      <c r="W19" s="41">
        <v>18.5</v>
      </c>
      <c r="X19" s="41"/>
      <c r="Y19" s="41"/>
      <c r="Z19" s="41"/>
      <c r="AA19" s="41"/>
      <c r="AB19" s="41"/>
      <c r="AC19" s="41"/>
      <c r="AD19" s="41"/>
      <c r="AE19" s="41"/>
      <c r="AF19" s="41"/>
      <c r="AG19" s="44">
        <f t="shared" si="4"/>
        <v>0.29422492401215805</v>
      </c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</row>
    <row r="20" spans="1:46">
      <c r="A20" t="s">
        <v>285</v>
      </c>
      <c r="B20" t="s">
        <v>292</v>
      </c>
      <c r="C20" s="41">
        <v>92</v>
      </c>
      <c r="D20" s="41" t="s">
        <v>186</v>
      </c>
      <c r="E20" s="41" t="s">
        <v>187</v>
      </c>
      <c r="F20" s="41" t="s">
        <v>156</v>
      </c>
      <c r="G20" s="41">
        <v>1</v>
      </c>
      <c r="H20" s="41">
        <v>1</v>
      </c>
      <c r="I20" s="41">
        <v>355</v>
      </c>
      <c r="J20" s="41">
        <v>32</v>
      </c>
      <c r="K20" s="41">
        <v>0.45</v>
      </c>
      <c r="L20" s="41"/>
      <c r="M20" s="41" t="s">
        <v>180</v>
      </c>
      <c r="N20" s="41">
        <v>92</v>
      </c>
      <c r="O20" s="41">
        <v>1993</v>
      </c>
      <c r="P20" s="41">
        <v>103</v>
      </c>
      <c r="Q20" s="41">
        <f t="shared" si="3"/>
        <v>140.1</v>
      </c>
      <c r="R20" s="41">
        <v>1401</v>
      </c>
      <c r="S20" s="41">
        <f t="shared" si="2"/>
        <v>299.8</v>
      </c>
      <c r="T20" s="41">
        <v>2998</v>
      </c>
      <c r="U20" s="41"/>
      <c r="V20" s="41"/>
      <c r="W20" s="41">
        <v>32</v>
      </c>
      <c r="X20" s="41"/>
      <c r="Y20" s="41"/>
      <c r="Z20" s="41"/>
      <c r="AA20" s="41"/>
      <c r="AB20" s="41"/>
      <c r="AC20" s="41"/>
      <c r="AD20" s="41"/>
      <c r="AE20" s="41"/>
      <c r="AF20" s="41"/>
      <c r="AG20" s="44">
        <f t="shared" si="4"/>
        <v>0.46731154102735156</v>
      </c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</row>
    <row r="21" spans="1:46">
      <c r="A21" t="s">
        <v>279</v>
      </c>
      <c r="B21" t="s">
        <v>293</v>
      </c>
      <c r="C21" s="41">
        <v>114</v>
      </c>
      <c r="D21" s="41" t="s">
        <v>188</v>
      </c>
      <c r="E21" s="41" t="s">
        <v>189</v>
      </c>
      <c r="F21" s="41" t="s">
        <v>172</v>
      </c>
      <c r="G21" s="41">
        <v>6</v>
      </c>
      <c r="H21" s="41">
        <v>1</v>
      </c>
      <c r="I21" s="41">
        <v>362</v>
      </c>
      <c r="J21" s="41">
        <v>19.3</v>
      </c>
      <c r="K21" s="41">
        <v>0.46</v>
      </c>
      <c r="L21" s="41"/>
      <c r="M21" s="41" t="s">
        <v>190</v>
      </c>
      <c r="N21" s="41">
        <v>114</v>
      </c>
      <c r="O21" s="41">
        <v>1993</v>
      </c>
      <c r="P21" s="41">
        <v>117</v>
      </c>
      <c r="Q21" s="41">
        <f t="shared" si="3"/>
        <v>132</v>
      </c>
      <c r="R21" s="41">
        <v>1320</v>
      </c>
      <c r="S21" s="41">
        <f t="shared" si="2"/>
        <v>340.9</v>
      </c>
      <c r="T21" s="41">
        <v>3409</v>
      </c>
      <c r="U21" s="41"/>
      <c r="V21" s="41"/>
      <c r="W21" s="41">
        <v>19.600000000000001</v>
      </c>
      <c r="X21" s="41"/>
      <c r="Y21" s="41"/>
      <c r="Z21" s="41"/>
      <c r="AA21" s="41"/>
      <c r="AB21" s="41"/>
      <c r="AC21" s="41"/>
      <c r="AD21" s="41"/>
      <c r="AE21" s="41"/>
      <c r="AF21" s="41"/>
      <c r="AG21" s="44">
        <f t="shared" si="4"/>
        <v>0.3872103256086829</v>
      </c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</row>
    <row r="22" spans="1:46">
      <c r="A22" t="s">
        <v>280</v>
      </c>
      <c r="B22" t="s">
        <v>294</v>
      </c>
      <c r="C22" s="41">
        <v>119</v>
      </c>
      <c r="D22" s="41" t="s">
        <v>186</v>
      </c>
      <c r="E22" s="41" t="s">
        <v>191</v>
      </c>
      <c r="F22" s="41" t="s">
        <v>172</v>
      </c>
      <c r="G22" s="41">
        <v>6</v>
      </c>
      <c r="H22" s="41">
        <v>1</v>
      </c>
      <c r="I22" s="41">
        <v>352</v>
      </c>
      <c r="J22" s="41">
        <v>22.4</v>
      </c>
      <c r="K22" s="41">
        <v>0.97</v>
      </c>
      <c r="L22" s="41"/>
      <c r="M22" s="41" t="s">
        <v>180</v>
      </c>
      <c r="N22" s="41">
        <v>119</v>
      </c>
      <c r="O22" s="41">
        <v>1993</v>
      </c>
      <c r="P22" s="41">
        <v>132</v>
      </c>
      <c r="Q22" s="41">
        <f t="shared" si="3"/>
        <v>59</v>
      </c>
      <c r="R22" s="41">
        <v>590</v>
      </c>
      <c r="S22" s="41">
        <f t="shared" si="2"/>
        <v>138.69999999999999</v>
      </c>
      <c r="T22" s="41">
        <v>1387</v>
      </c>
      <c r="U22" s="41"/>
      <c r="V22" s="41"/>
      <c r="W22" s="41">
        <v>19.3</v>
      </c>
      <c r="X22" s="41"/>
      <c r="Y22" s="41"/>
      <c r="Z22" s="41"/>
      <c r="AA22" s="41"/>
      <c r="AB22" s="41"/>
      <c r="AC22" s="41"/>
      <c r="AD22" s="41"/>
      <c r="AE22" s="41"/>
      <c r="AF22" s="41"/>
      <c r="AG22" s="44">
        <f t="shared" si="4"/>
        <v>0.42537851478010091</v>
      </c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</row>
    <row r="23" spans="1:46">
      <c r="A23" t="s">
        <v>286</v>
      </c>
      <c r="B23" t="s">
        <v>295</v>
      </c>
      <c r="C23" s="41">
        <v>96</v>
      </c>
      <c r="D23" s="41" t="s">
        <v>192</v>
      </c>
      <c r="E23" s="41" t="s">
        <v>193</v>
      </c>
      <c r="F23" s="41" t="s">
        <v>185</v>
      </c>
      <c r="G23" s="41">
        <v>3</v>
      </c>
      <c r="H23" s="41">
        <v>1</v>
      </c>
      <c r="I23" s="41">
        <v>352</v>
      </c>
      <c r="J23" s="41">
        <v>19.600000000000001</v>
      </c>
      <c r="K23" s="41">
        <v>0.18</v>
      </c>
      <c r="L23" s="41"/>
      <c r="M23" s="41" t="s">
        <v>194</v>
      </c>
      <c r="N23" s="41">
        <v>96</v>
      </c>
      <c r="O23" s="41">
        <v>1993</v>
      </c>
      <c r="P23" s="41">
        <v>109</v>
      </c>
      <c r="Q23" s="41">
        <f t="shared" si="3"/>
        <v>85.6</v>
      </c>
      <c r="R23" s="41">
        <v>856</v>
      </c>
      <c r="S23" s="41">
        <f t="shared" si="2"/>
        <v>309.60000000000002</v>
      </c>
      <c r="T23" s="41">
        <v>3096</v>
      </c>
      <c r="U23" s="41"/>
      <c r="V23" s="41"/>
      <c r="W23" s="41">
        <v>22.4</v>
      </c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</row>
    <row r="24" spans="1:46">
      <c r="A24" t="s">
        <v>337</v>
      </c>
      <c r="B24" t="s">
        <v>336</v>
      </c>
      <c r="C24" s="46">
        <v>89</v>
      </c>
      <c r="D24" s="25" t="s">
        <v>195</v>
      </c>
      <c r="E24" s="45" t="s">
        <v>196</v>
      </c>
      <c r="F24" s="25" t="s">
        <v>164</v>
      </c>
      <c r="G24" s="25">
        <f>IF(F24="satin",3,IF(F24="berken",1,IF(F24="barwon",7,IF(F24="king",2,IF(F24="shangtung",4,IF(F24="putland",5,IF(F24=244.1,6,IF(F24=571.5,8,0))))))))</f>
        <v>2</v>
      </c>
      <c r="H24" s="25">
        <v>1</v>
      </c>
      <c r="I24" s="25">
        <v>4</v>
      </c>
      <c r="J24" s="25"/>
      <c r="K24" s="25"/>
      <c r="L24" s="25" t="s">
        <v>157</v>
      </c>
      <c r="M24" s="25"/>
      <c r="N24" s="46">
        <v>89</v>
      </c>
      <c r="O24" s="25">
        <v>1990</v>
      </c>
      <c r="P24" s="25">
        <f>IF(N24-I24&gt;0,N24-I24,365-I24+N24)</f>
        <v>85</v>
      </c>
      <c r="Q24" s="25">
        <f>R24/10</f>
        <v>223.4</v>
      </c>
      <c r="R24" s="25">
        <v>2234</v>
      </c>
      <c r="S24" s="25">
        <f>T24/10</f>
        <v>731.5</v>
      </c>
      <c r="T24" s="47">
        <v>7315</v>
      </c>
      <c r="U24" s="48"/>
      <c r="V24" s="48"/>
      <c r="W24" s="25">
        <v>40</v>
      </c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>
      <c r="A25" t="s">
        <v>252</v>
      </c>
      <c r="B25" t="s">
        <v>339</v>
      </c>
      <c r="C25" s="51">
        <v>102</v>
      </c>
      <c r="D25" s="49" t="s">
        <v>195</v>
      </c>
      <c r="E25" s="50" t="s">
        <v>197</v>
      </c>
      <c r="F25" s="50" t="s">
        <v>164</v>
      </c>
      <c r="G25" s="50">
        <v>2</v>
      </c>
      <c r="H25" s="50">
        <v>1</v>
      </c>
      <c r="I25" s="50">
        <v>15</v>
      </c>
      <c r="J25" s="50"/>
      <c r="K25" s="50"/>
      <c r="L25" s="50"/>
      <c r="M25" s="49"/>
      <c r="N25" s="51">
        <v>102</v>
      </c>
      <c r="O25" s="50">
        <v>1991</v>
      </c>
      <c r="P25" s="50">
        <v>87</v>
      </c>
      <c r="Q25" s="49">
        <f>R25/10</f>
        <v>126.11111111111111</v>
      </c>
      <c r="R25" s="52">
        <v>1261.1111111111111</v>
      </c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32"/>
      <c r="AF25" s="32"/>
      <c r="AG25" s="49"/>
      <c r="AH25" s="49"/>
      <c r="AI25" s="32"/>
      <c r="AJ25" s="32"/>
      <c r="AK25" s="32"/>
      <c r="AL25" s="32"/>
      <c r="AM25" s="32"/>
      <c r="AN25" s="49"/>
      <c r="AO25" s="49"/>
      <c r="AP25" s="49"/>
      <c r="AQ25" s="49"/>
      <c r="AR25" s="32"/>
      <c r="AS25" s="32"/>
      <c r="AT25" s="32"/>
    </row>
    <row r="26" spans="1:46">
      <c r="A26" t="s">
        <v>338</v>
      </c>
      <c r="B26" t="s">
        <v>340</v>
      </c>
      <c r="C26" s="51">
        <v>107</v>
      </c>
      <c r="D26" s="49" t="s">
        <v>195</v>
      </c>
      <c r="E26" s="50" t="s">
        <v>198</v>
      </c>
      <c r="F26" s="50" t="s">
        <v>199</v>
      </c>
      <c r="G26" s="50">
        <v>5</v>
      </c>
      <c r="H26" s="50">
        <v>1</v>
      </c>
      <c r="I26" s="50">
        <v>15</v>
      </c>
      <c r="J26" s="50"/>
      <c r="K26" s="50"/>
      <c r="L26" s="50"/>
      <c r="M26" s="49"/>
      <c r="N26" s="51">
        <v>107</v>
      </c>
      <c r="O26" s="50">
        <v>1991</v>
      </c>
      <c r="P26" s="50">
        <v>92</v>
      </c>
      <c r="Q26" s="49">
        <f>R26/10</f>
        <v>212.32638888888886</v>
      </c>
      <c r="R26" s="52">
        <v>2123.2638888888887</v>
      </c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32"/>
      <c r="AF26" s="32"/>
      <c r="AG26" s="49"/>
      <c r="AH26" s="49"/>
      <c r="AI26" s="32"/>
      <c r="AJ26" s="32"/>
      <c r="AK26" s="32"/>
      <c r="AL26" s="32"/>
      <c r="AM26" s="32"/>
      <c r="AN26" s="49"/>
      <c r="AO26" s="49"/>
      <c r="AP26" s="49"/>
      <c r="AQ26" s="49"/>
      <c r="AR26" s="32"/>
      <c r="AS26" s="32"/>
      <c r="AT26" s="32"/>
    </row>
    <row r="27" spans="1:46">
      <c r="A27" t="s">
        <v>349</v>
      </c>
      <c r="B27" t="s">
        <v>341</v>
      </c>
      <c r="D27" t="s">
        <v>195</v>
      </c>
      <c r="E27" s="53" t="s">
        <v>200</v>
      </c>
      <c r="F27" s="53" t="s">
        <v>164</v>
      </c>
      <c r="G27" s="53">
        <v>2</v>
      </c>
      <c r="H27" s="53">
        <v>1</v>
      </c>
      <c r="I27" s="53">
        <v>15</v>
      </c>
      <c r="J27" s="53"/>
      <c r="K27" s="53"/>
      <c r="L27" s="53"/>
      <c r="N27" s="53"/>
      <c r="O27" s="53">
        <v>1988</v>
      </c>
      <c r="P27" s="53"/>
      <c r="Q27">
        <f>R27/10</f>
        <v>137.9</v>
      </c>
      <c r="R27" s="53">
        <v>1379</v>
      </c>
      <c r="AE27" s="25"/>
      <c r="AF27" s="25"/>
      <c r="AI27" s="25"/>
      <c r="AJ27" s="25"/>
      <c r="AK27" s="25"/>
      <c r="AL27" s="25"/>
      <c r="AM27" s="25"/>
      <c r="AR27" s="25"/>
      <c r="AS27" s="25"/>
      <c r="AT27" s="25"/>
    </row>
    <row r="28" spans="1:46">
      <c r="A28" t="s">
        <v>350</v>
      </c>
      <c r="B28" t="s">
        <v>343</v>
      </c>
      <c r="D28" t="s">
        <v>195</v>
      </c>
      <c r="E28" s="53" t="s">
        <v>201</v>
      </c>
      <c r="F28" s="53" t="s">
        <v>164</v>
      </c>
      <c r="G28" s="53">
        <v>2</v>
      </c>
      <c r="H28" s="53">
        <v>2</v>
      </c>
      <c r="I28" s="53">
        <v>33</v>
      </c>
      <c r="J28" s="53"/>
      <c r="K28" s="53"/>
      <c r="L28" s="53"/>
      <c r="N28" s="53"/>
      <c r="O28" s="53">
        <v>1988</v>
      </c>
      <c r="P28" s="53"/>
      <c r="Q28">
        <f t="shared" ref="Q28:Q69" si="5">R28/10</f>
        <v>97.6</v>
      </c>
      <c r="R28" s="53">
        <v>976</v>
      </c>
      <c r="AE28" s="25"/>
      <c r="AF28" s="25"/>
      <c r="AI28" s="25"/>
      <c r="AJ28" s="25"/>
      <c r="AK28" s="25"/>
      <c r="AL28" s="25"/>
      <c r="AM28" s="25"/>
      <c r="AR28" s="25"/>
      <c r="AS28" s="25"/>
      <c r="AT28" s="25"/>
    </row>
    <row r="29" spans="1:46">
      <c r="A29" t="s">
        <v>351</v>
      </c>
      <c r="B29" t="s">
        <v>344</v>
      </c>
      <c r="D29" t="s">
        <v>195</v>
      </c>
      <c r="E29" s="53" t="s">
        <v>202</v>
      </c>
      <c r="F29" s="53" t="s">
        <v>164</v>
      </c>
      <c r="G29" s="53">
        <v>2</v>
      </c>
      <c r="H29" s="53">
        <v>3</v>
      </c>
      <c r="I29" s="53">
        <v>47</v>
      </c>
      <c r="J29" s="53"/>
      <c r="K29" s="53"/>
      <c r="L29" s="53"/>
      <c r="N29" s="53"/>
      <c r="O29" s="53">
        <v>1988</v>
      </c>
      <c r="P29" s="53"/>
      <c r="Q29">
        <f t="shared" si="5"/>
        <v>117.6</v>
      </c>
      <c r="R29" s="53">
        <v>1176</v>
      </c>
      <c r="AE29" s="25"/>
      <c r="AF29" s="25"/>
      <c r="AI29" s="25"/>
      <c r="AJ29" s="25"/>
      <c r="AK29" s="25"/>
      <c r="AL29" s="25"/>
      <c r="AM29" s="25"/>
      <c r="AR29" s="25"/>
      <c r="AS29" s="25"/>
      <c r="AT29" s="25"/>
    </row>
    <row r="30" spans="1:46">
      <c r="A30" t="s">
        <v>352</v>
      </c>
      <c r="B30" t="s">
        <v>345</v>
      </c>
      <c r="D30" t="s">
        <v>195</v>
      </c>
      <c r="E30" s="53" t="s">
        <v>203</v>
      </c>
      <c r="F30" s="53" t="s">
        <v>204</v>
      </c>
      <c r="G30" s="53">
        <v>3</v>
      </c>
      <c r="H30" s="53">
        <v>2</v>
      </c>
      <c r="I30" s="53">
        <v>33</v>
      </c>
      <c r="J30" s="53"/>
      <c r="K30" s="53"/>
      <c r="L30" s="53"/>
      <c r="N30" s="53"/>
      <c r="O30" s="53">
        <v>1988</v>
      </c>
      <c r="P30" s="53"/>
      <c r="Q30">
        <f t="shared" si="5"/>
        <v>133.4</v>
      </c>
      <c r="R30" s="53">
        <v>1334</v>
      </c>
      <c r="AE30" s="25"/>
      <c r="AF30" s="25"/>
      <c r="AI30" s="25"/>
      <c r="AJ30" s="25"/>
      <c r="AK30" s="25"/>
      <c r="AL30" s="25"/>
      <c r="AM30" s="25"/>
      <c r="AR30" s="25"/>
      <c r="AS30" s="25"/>
      <c r="AT30" s="25"/>
    </row>
    <row r="31" spans="1:46">
      <c r="A31" t="s">
        <v>353</v>
      </c>
      <c r="B31" t="s">
        <v>346</v>
      </c>
      <c r="D31" t="s">
        <v>195</v>
      </c>
      <c r="E31" s="53" t="s">
        <v>205</v>
      </c>
      <c r="F31" s="53" t="s">
        <v>204</v>
      </c>
      <c r="G31" s="53">
        <v>3</v>
      </c>
      <c r="H31" s="53">
        <v>3</v>
      </c>
      <c r="I31" s="53">
        <v>47</v>
      </c>
      <c r="J31" s="53"/>
      <c r="K31" s="53"/>
      <c r="L31" s="53"/>
      <c r="N31" s="53"/>
      <c r="O31" s="53">
        <v>1988</v>
      </c>
      <c r="P31" s="53"/>
      <c r="Q31">
        <f t="shared" si="5"/>
        <v>132.69999999999999</v>
      </c>
      <c r="R31" s="53">
        <v>1327</v>
      </c>
      <c r="AE31" s="25"/>
      <c r="AF31" s="25"/>
      <c r="AI31" s="25"/>
      <c r="AJ31" s="25"/>
      <c r="AK31" s="25"/>
      <c r="AL31" s="25"/>
      <c r="AM31" s="25"/>
      <c r="AR31" s="25"/>
      <c r="AS31" s="25"/>
      <c r="AT31" s="25"/>
    </row>
    <row r="32" spans="1:46">
      <c r="A32" t="s">
        <v>354</v>
      </c>
      <c r="B32" t="s">
        <v>342</v>
      </c>
      <c r="D32" t="s">
        <v>195</v>
      </c>
      <c r="E32" s="53" t="s">
        <v>206</v>
      </c>
      <c r="F32" s="53" t="s">
        <v>199</v>
      </c>
      <c r="G32" s="53">
        <v>5</v>
      </c>
      <c r="H32" s="53">
        <v>1</v>
      </c>
      <c r="I32" s="53">
        <v>15</v>
      </c>
      <c r="J32" s="53"/>
      <c r="K32" s="53"/>
      <c r="L32" s="53"/>
      <c r="N32" s="53"/>
      <c r="O32" s="53">
        <v>1988</v>
      </c>
      <c r="P32" s="53"/>
      <c r="Q32">
        <f t="shared" si="5"/>
        <v>179</v>
      </c>
      <c r="R32" s="53">
        <v>1790</v>
      </c>
      <c r="AE32" s="25"/>
      <c r="AF32" s="25"/>
      <c r="AI32" s="25"/>
      <c r="AJ32" s="25"/>
      <c r="AK32" s="25"/>
      <c r="AL32" s="25"/>
      <c r="AM32" s="25"/>
      <c r="AR32" s="25"/>
      <c r="AS32" s="25"/>
      <c r="AT32" s="25"/>
    </row>
    <row r="33" spans="1:46">
      <c r="A33" t="s">
        <v>355</v>
      </c>
      <c r="B33" t="s">
        <v>347</v>
      </c>
      <c r="D33" t="s">
        <v>195</v>
      </c>
      <c r="E33" s="53" t="s">
        <v>207</v>
      </c>
      <c r="F33" s="53" t="s">
        <v>199</v>
      </c>
      <c r="G33" s="53">
        <v>5</v>
      </c>
      <c r="H33" s="53">
        <v>2</v>
      </c>
      <c r="I33" s="53">
        <v>33</v>
      </c>
      <c r="J33" s="53"/>
      <c r="K33" s="53"/>
      <c r="L33" s="53"/>
      <c r="N33" s="53"/>
      <c r="O33" s="53">
        <v>1988</v>
      </c>
      <c r="P33" s="53"/>
      <c r="Q33">
        <f t="shared" si="5"/>
        <v>152.4</v>
      </c>
      <c r="R33" s="53">
        <v>1524</v>
      </c>
      <c r="AE33" s="25"/>
      <c r="AF33" s="25"/>
      <c r="AI33" s="25"/>
      <c r="AJ33" s="25"/>
      <c r="AK33" s="25"/>
      <c r="AL33" s="25"/>
      <c r="AM33" s="25"/>
      <c r="AR33" s="25"/>
      <c r="AS33" s="25"/>
      <c r="AT33" s="25"/>
    </row>
    <row r="34" spans="1:46">
      <c r="A34" t="s">
        <v>356</v>
      </c>
      <c r="B34" t="s">
        <v>348</v>
      </c>
      <c r="D34" t="s">
        <v>195</v>
      </c>
      <c r="E34" s="53" t="s">
        <v>208</v>
      </c>
      <c r="F34" s="53" t="s">
        <v>199</v>
      </c>
      <c r="G34" s="53">
        <v>5</v>
      </c>
      <c r="H34" s="53">
        <v>3</v>
      </c>
      <c r="I34" s="53">
        <v>47</v>
      </c>
      <c r="J34" s="53"/>
      <c r="K34" s="53"/>
      <c r="L34" s="53"/>
      <c r="N34" s="53"/>
      <c r="O34" s="53">
        <v>1988</v>
      </c>
      <c r="P34" s="53"/>
      <c r="Q34">
        <f t="shared" si="5"/>
        <v>132.69999999999999</v>
      </c>
      <c r="R34" s="53">
        <v>1327</v>
      </c>
      <c r="AE34" s="25"/>
      <c r="AF34" s="25"/>
      <c r="AI34" s="25"/>
      <c r="AJ34" s="25"/>
      <c r="AK34" s="25"/>
      <c r="AL34" s="25"/>
      <c r="AM34" s="25"/>
      <c r="AR34" s="25"/>
      <c r="AS34" s="25"/>
      <c r="AT34" s="25"/>
    </row>
    <row r="35" spans="1:46">
      <c r="A35" t="s">
        <v>327</v>
      </c>
      <c r="B35" t="s">
        <v>318</v>
      </c>
      <c r="D35" s="49" t="s">
        <v>195</v>
      </c>
      <c r="E35" s="50" t="s">
        <v>209</v>
      </c>
      <c r="F35" s="50" t="s">
        <v>164</v>
      </c>
      <c r="G35" s="50">
        <v>2</v>
      </c>
      <c r="H35" s="50">
        <v>1</v>
      </c>
      <c r="I35" s="50">
        <v>1</v>
      </c>
      <c r="J35" s="50">
        <v>10</v>
      </c>
      <c r="K35" s="50"/>
      <c r="L35" s="50"/>
      <c r="M35" s="49"/>
      <c r="N35" s="50"/>
      <c r="O35" s="50">
        <v>1988</v>
      </c>
      <c r="P35" s="50"/>
      <c r="Q35" s="49">
        <f t="shared" si="5"/>
        <v>115.9</v>
      </c>
      <c r="R35" s="53">
        <v>1159</v>
      </c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32"/>
      <c r="AF35" s="32"/>
      <c r="AG35" s="49"/>
      <c r="AH35" s="49"/>
      <c r="AI35" s="32"/>
      <c r="AJ35" s="32"/>
      <c r="AK35" s="32"/>
      <c r="AL35" s="32"/>
      <c r="AM35" s="32"/>
      <c r="AN35" s="49"/>
      <c r="AO35" s="49"/>
      <c r="AP35" s="49"/>
      <c r="AQ35" s="49"/>
      <c r="AR35" s="32"/>
      <c r="AS35" s="32"/>
      <c r="AT35" s="32"/>
    </row>
    <row r="36" spans="1:46">
      <c r="A36" t="s">
        <v>328</v>
      </c>
      <c r="B36" t="s">
        <v>319</v>
      </c>
      <c r="D36" s="49" t="s">
        <v>195</v>
      </c>
      <c r="E36" s="50" t="s">
        <v>210</v>
      </c>
      <c r="F36" s="50" t="s">
        <v>164</v>
      </c>
      <c r="G36" s="50">
        <v>2</v>
      </c>
      <c r="H36" s="50">
        <v>1</v>
      </c>
      <c r="I36" s="50">
        <v>1</v>
      </c>
      <c r="J36" s="50">
        <v>20</v>
      </c>
      <c r="K36" s="50"/>
      <c r="L36" s="50"/>
      <c r="M36" s="49"/>
      <c r="N36" s="50"/>
      <c r="O36" s="50">
        <v>1988</v>
      </c>
      <c r="P36" s="50"/>
      <c r="Q36" s="49">
        <f t="shared" si="5"/>
        <v>151.1</v>
      </c>
      <c r="R36" s="53">
        <v>1511</v>
      </c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32"/>
      <c r="AF36" s="32"/>
      <c r="AG36" s="49"/>
      <c r="AH36" s="49"/>
      <c r="AI36" s="32"/>
      <c r="AJ36" s="32"/>
      <c r="AK36" s="32"/>
      <c r="AL36" s="32"/>
      <c r="AM36" s="32"/>
      <c r="AN36" s="49"/>
      <c r="AO36" s="49"/>
      <c r="AP36" s="49"/>
      <c r="AQ36" s="49"/>
      <c r="AR36" s="32"/>
      <c r="AS36" s="32"/>
      <c r="AT36" s="32"/>
    </row>
    <row r="37" spans="1:46">
      <c r="A37" t="s">
        <v>329</v>
      </c>
      <c r="B37" t="s">
        <v>320</v>
      </c>
      <c r="D37" s="49" t="s">
        <v>195</v>
      </c>
      <c r="E37" s="50" t="s">
        <v>211</v>
      </c>
      <c r="F37" s="50" t="s">
        <v>164</v>
      </c>
      <c r="G37" s="49">
        <v>2</v>
      </c>
      <c r="H37" s="49">
        <v>1</v>
      </c>
      <c r="I37" s="49">
        <v>1</v>
      </c>
      <c r="J37" s="49">
        <v>40</v>
      </c>
      <c r="K37" s="49"/>
      <c r="L37" s="49"/>
      <c r="M37" s="49"/>
      <c r="N37" s="49"/>
      <c r="O37" s="50">
        <v>1988</v>
      </c>
      <c r="P37" s="49"/>
      <c r="Q37" s="49">
        <f t="shared" si="5"/>
        <v>168.6</v>
      </c>
      <c r="R37" s="53">
        <v>1686</v>
      </c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32"/>
      <c r="AF37" s="32"/>
      <c r="AG37" s="49"/>
      <c r="AH37" s="49"/>
      <c r="AI37" s="32"/>
      <c r="AJ37" s="32"/>
      <c r="AK37" s="32"/>
      <c r="AL37" s="32"/>
      <c r="AM37" s="32"/>
      <c r="AN37" s="49"/>
      <c r="AO37" s="49"/>
      <c r="AP37" s="49"/>
      <c r="AQ37" s="49"/>
      <c r="AR37" s="32"/>
      <c r="AS37" s="32"/>
      <c r="AT37" s="32"/>
    </row>
    <row r="38" spans="1:46">
      <c r="A38" t="s">
        <v>330</v>
      </c>
      <c r="B38" t="s">
        <v>321</v>
      </c>
      <c r="D38" s="49" t="s">
        <v>195</v>
      </c>
      <c r="E38" s="50" t="s">
        <v>212</v>
      </c>
      <c r="F38" s="50" t="s">
        <v>164</v>
      </c>
      <c r="G38" s="50">
        <v>2</v>
      </c>
      <c r="H38" s="50">
        <v>2</v>
      </c>
      <c r="I38" s="50">
        <v>17</v>
      </c>
      <c r="J38" s="50">
        <v>10</v>
      </c>
      <c r="K38" s="50"/>
      <c r="L38" s="50"/>
      <c r="M38" s="49"/>
      <c r="N38" s="50"/>
      <c r="O38" s="50">
        <v>1988</v>
      </c>
      <c r="P38" s="50"/>
      <c r="Q38" s="49">
        <f t="shared" si="5"/>
        <v>84</v>
      </c>
      <c r="R38" s="53">
        <v>840</v>
      </c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32"/>
      <c r="AF38" s="32"/>
      <c r="AG38" s="49"/>
      <c r="AH38" s="49"/>
      <c r="AI38" s="32"/>
      <c r="AJ38" s="32"/>
      <c r="AK38" s="32"/>
      <c r="AL38" s="32"/>
      <c r="AM38" s="32"/>
      <c r="AN38" s="49"/>
      <c r="AO38" s="49"/>
      <c r="AP38" s="49"/>
      <c r="AQ38" s="49"/>
      <c r="AR38" s="32"/>
      <c r="AS38" s="32"/>
      <c r="AT38" s="32"/>
    </row>
    <row r="39" spans="1:46">
      <c r="A39" t="s">
        <v>331</v>
      </c>
      <c r="B39" t="s">
        <v>322</v>
      </c>
      <c r="D39" s="49" t="s">
        <v>195</v>
      </c>
      <c r="E39" s="50" t="s">
        <v>213</v>
      </c>
      <c r="F39" s="50" t="s">
        <v>164</v>
      </c>
      <c r="G39" s="50">
        <v>2</v>
      </c>
      <c r="H39" s="50">
        <v>2</v>
      </c>
      <c r="I39" s="50">
        <v>17</v>
      </c>
      <c r="J39" s="50">
        <v>20</v>
      </c>
      <c r="K39" s="50"/>
      <c r="L39" s="50"/>
      <c r="M39" s="49"/>
      <c r="N39" s="50"/>
      <c r="O39" s="50">
        <v>1988</v>
      </c>
      <c r="P39" s="50"/>
      <c r="Q39" s="49">
        <f t="shared" si="5"/>
        <v>100.6</v>
      </c>
      <c r="R39" s="53">
        <v>1006</v>
      </c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32"/>
      <c r="AF39" s="32"/>
      <c r="AG39" s="49"/>
      <c r="AH39" s="49"/>
      <c r="AI39" s="32"/>
      <c r="AJ39" s="32"/>
      <c r="AK39" s="32"/>
      <c r="AL39" s="32"/>
      <c r="AM39" s="32"/>
      <c r="AN39" s="49"/>
      <c r="AO39" s="49"/>
      <c r="AP39" s="49"/>
      <c r="AQ39" s="49"/>
      <c r="AR39" s="32"/>
      <c r="AS39" s="32"/>
      <c r="AT39" s="32"/>
    </row>
    <row r="40" spans="1:46">
      <c r="A40" t="s">
        <v>332</v>
      </c>
      <c r="B40" t="s">
        <v>323</v>
      </c>
      <c r="D40" s="49" t="s">
        <v>195</v>
      </c>
      <c r="E40" s="50" t="s">
        <v>214</v>
      </c>
      <c r="F40" s="50" t="s">
        <v>164</v>
      </c>
      <c r="G40" s="50">
        <v>2</v>
      </c>
      <c r="H40" s="50">
        <v>2</v>
      </c>
      <c r="I40" s="50">
        <v>17</v>
      </c>
      <c r="J40" s="49">
        <v>40</v>
      </c>
      <c r="K40" s="50"/>
      <c r="L40" s="50"/>
      <c r="M40" s="49"/>
      <c r="N40" s="50"/>
      <c r="O40" s="50">
        <v>1988</v>
      </c>
      <c r="P40" s="50"/>
      <c r="Q40" s="49">
        <f t="shared" si="5"/>
        <v>87.3</v>
      </c>
      <c r="R40" s="53">
        <v>873</v>
      </c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32"/>
      <c r="AF40" s="32"/>
      <c r="AG40" s="49"/>
      <c r="AH40" s="49"/>
      <c r="AI40" s="32"/>
      <c r="AJ40" s="32"/>
      <c r="AK40" s="32"/>
      <c r="AL40" s="32"/>
      <c r="AM40" s="32"/>
      <c r="AN40" s="49"/>
      <c r="AO40" s="49"/>
      <c r="AP40" s="49"/>
      <c r="AQ40" s="49"/>
      <c r="AR40" s="32"/>
      <c r="AS40" s="32"/>
      <c r="AT40" s="32"/>
    </row>
    <row r="41" spans="1:46">
      <c r="A41" t="s">
        <v>333</v>
      </c>
      <c r="B41" t="s">
        <v>324</v>
      </c>
      <c r="D41" s="49" t="s">
        <v>195</v>
      </c>
      <c r="E41" s="50" t="s">
        <v>215</v>
      </c>
      <c r="F41" s="49" t="s">
        <v>199</v>
      </c>
      <c r="G41" s="50">
        <v>5</v>
      </c>
      <c r="H41" s="50">
        <v>2</v>
      </c>
      <c r="I41" s="50">
        <v>17</v>
      </c>
      <c r="J41" s="50">
        <v>10</v>
      </c>
      <c r="K41" s="50"/>
      <c r="L41" s="50"/>
      <c r="M41" s="49"/>
      <c r="N41" s="50"/>
      <c r="O41" s="50">
        <v>1988</v>
      </c>
      <c r="P41" s="50"/>
      <c r="Q41" s="49">
        <f t="shared" si="5"/>
        <v>102.7</v>
      </c>
      <c r="R41" s="53">
        <v>1027</v>
      </c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32"/>
      <c r="AF41" s="32"/>
      <c r="AG41" s="49"/>
      <c r="AH41" s="49"/>
      <c r="AI41" s="32"/>
      <c r="AJ41" s="32"/>
      <c r="AK41" s="32"/>
      <c r="AL41" s="32"/>
      <c r="AM41" s="32"/>
      <c r="AN41" s="49"/>
      <c r="AO41" s="49"/>
      <c r="AP41" s="49"/>
      <c r="AQ41" s="49"/>
      <c r="AR41" s="32"/>
      <c r="AS41" s="32"/>
      <c r="AT41" s="32"/>
    </row>
    <row r="42" spans="1:46">
      <c r="A42" t="s">
        <v>334</v>
      </c>
      <c r="B42" t="s">
        <v>325</v>
      </c>
      <c r="D42" s="49" t="s">
        <v>195</v>
      </c>
      <c r="E42" s="50" t="s">
        <v>216</v>
      </c>
      <c r="F42" s="49" t="s">
        <v>199</v>
      </c>
      <c r="G42" s="50">
        <v>5</v>
      </c>
      <c r="H42" s="50">
        <v>2</v>
      </c>
      <c r="I42" s="50">
        <v>17</v>
      </c>
      <c r="J42" s="50">
        <v>20</v>
      </c>
      <c r="K42" s="50"/>
      <c r="L42" s="50"/>
      <c r="M42" s="49"/>
      <c r="N42" s="50"/>
      <c r="O42" s="50">
        <v>1988</v>
      </c>
      <c r="P42" s="50"/>
      <c r="Q42" s="49">
        <f t="shared" si="5"/>
        <v>100.6</v>
      </c>
      <c r="R42" s="53">
        <v>1006</v>
      </c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32"/>
      <c r="AF42" s="32"/>
      <c r="AG42" s="49"/>
      <c r="AH42" s="49"/>
      <c r="AI42" s="32"/>
      <c r="AJ42" s="32"/>
      <c r="AK42" s="32"/>
      <c r="AL42" s="32"/>
      <c r="AM42" s="32"/>
      <c r="AN42" s="49"/>
      <c r="AO42" s="49"/>
      <c r="AP42" s="49"/>
      <c r="AQ42" s="49"/>
      <c r="AR42" s="32"/>
      <c r="AS42" s="32"/>
      <c r="AT42" s="32"/>
    </row>
    <row r="43" spans="1:46">
      <c r="A43" t="s">
        <v>335</v>
      </c>
      <c r="B43" t="s">
        <v>326</v>
      </c>
      <c r="D43" s="49" t="s">
        <v>195</v>
      </c>
      <c r="E43" s="50" t="s">
        <v>217</v>
      </c>
      <c r="F43" s="49" t="s">
        <v>199</v>
      </c>
      <c r="G43" s="50">
        <v>5</v>
      </c>
      <c r="H43" s="50">
        <v>2</v>
      </c>
      <c r="I43" s="50">
        <v>17</v>
      </c>
      <c r="J43" s="49">
        <v>40</v>
      </c>
      <c r="K43" s="50"/>
      <c r="L43" s="50"/>
      <c r="M43" s="49"/>
      <c r="N43" s="50"/>
      <c r="O43" s="50">
        <v>1988</v>
      </c>
      <c r="P43" s="50"/>
      <c r="Q43" s="49">
        <f t="shared" si="5"/>
        <v>93.4</v>
      </c>
      <c r="R43" s="53">
        <v>934</v>
      </c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32"/>
      <c r="AF43" s="32"/>
      <c r="AG43" s="49"/>
      <c r="AH43" s="49"/>
      <c r="AI43" s="32"/>
      <c r="AJ43" s="32"/>
      <c r="AK43" s="32"/>
      <c r="AL43" s="32"/>
      <c r="AM43" s="32"/>
      <c r="AN43" s="49"/>
      <c r="AO43" s="49"/>
      <c r="AP43" s="49"/>
      <c r="AQ43" s="49"/>
      <c r="AR43" s="32"/>
      <c r="AS43" s="32"/>
      <c r="AT43" s="32"/>
    </row>
    <row r="44" spans="1:46">
      <c r="A44" t="s">
        <v>374</v>
      </c>
      <c r="B44" t="s">
        <v>368</v>
      </c>
      <c r="D44" s="49" t="s">
        <v>218</v>
      </c>
      <c r="E44" s="50" t="s">
        <v>219</v>
      </c>
      <c r="F44" s="49" t="s">
        <v>156</v>
      </c>
      <c r="G44" s="50">
        <v>1</v>
      </c>
      <c r="H44" s="50">
        <v>1</v>
      </c>
      <c r="I44" s="50">
        <v>344</v>
      </c>
      <c r="J44" s="50">
        <v>18.5</v>
      </c>
      <c r="K44" s="50"/>
      <c r="L44" s="50" t="s">
        <v>220</v>
      </c>
      <c r="M44" s="49"/>
      <c r="N44" s="50"/>
      <c r="O44" s="50">
        <v>1976</v>
      </c>
      <c r="P44" s="50"/>
      <c r="Q44" s="49">
        <f t="shared" si="5"/>
        <v>102</v>
      </c>
      <c r="R44" s="49">
        <v>1020</v>
      </c>
      <c r="S44" s="49">
        <f t="shared" ref="S44:S49" si="6">T44/10</f>
        <v>190</v>
      </c>
      <c r="T44" s="50">
        <v>1900</v>
      </c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32"/>
      <c r="AF44" s="32"/>
      <c r="AG44" s="49"/>
      <c r="AH44" s="49"/>
      <c r="AI44" s="32"/>
      <c r="AJ44" s="32"/>
      <c r="AK44" s="32"/>
      <c r="AL44" s="32"/>
      <c r="AM44" s="32"/>
      <c r="AN44" s="49"/>
      <c r="AO44" s="49"/>
      <c r="AP44" s="49"/>
      <c r="AQ44" s="49"/>
      <c r="AR44" s="32"/>
      <c r="AS44" s="32"/>
      <c r="AT44" s="32"/>
    </row>
    <row r="45" spans="1:46">
      <c r="A45" t="s">
        <v>375</v>
      </c>
      <c r="B45" t="s">
        <v>369</v>
      </c>
      <c r="D45" s="49" t="s">
        <v>218</v>
      </c>
      <c r="E45" s="50" t="s">
        <v>221</v>
      </c>
      <c r="F45" s="49" t="s">
        <v>156</v>
      </c>
      <c r="G45" s="50">
        <v>1</v>
      </c>
      <c r="H45" s="50">
        <v>1</v>
      </c>
      <c r="I45" s="50">
        <v>344</v>
      </c>
      <c r="J45" s="50">
        <v>18.5</v>
      </c>
      <c r="K45" s="50"/>
      <c r="L45" s="50" t="s">
        <v>222</v>
      </c>
      <c r="O45" s="50">
        <v>1976</v>
      </c>
      <c r="P45" s="50"/>
      <c r="Q45" s="49">
        <f t="shared" si="5"/>
        <v>48</v>
      </c>
      <c r="R45" s="49">
        <v>480</v>
      </c>
      <c r="S45" s="49">
        <f t="shared" si="6"/>
        <v>83</v>
      </c>
      <c r="T45" s="50">
        <v>830</v>
      </c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32"/>
      <c r="AF45" s="32"/>
      <c r="AG45" s="49"/>
      <c r="AH45" s="49"/>
      <c r="AI45" s="32"/>
      <c r="AJ45" s="32"/>
      <c r="AK45" s="32"/>
      <c r="AL45" s="32"/>
      <c r="AM45" s="32"/>
      <c r="AN45" s="49"/>
      <c r="AO45" s="49"/>
      <c r="AP45" s="49"/>
      <c r="AQ45" s="49"/>
      <c r="AR45" s="32"/>
      <c r="AS45" s="32"/>
      <c r="AT45" s="32"/>
    </row>
    <row r="46" spans="1:46">
      <c r="A46" t="s">
        <v>375</v>
      </c>
      <c r="B46" t="s">
        <v>371</v>
      </c>
      <c r="D46" s="49" t="s">
        <v>218</v>
      </c>
      <c r="E46" s="50" t="s">
        <v>223</v>
      </c>
      <c r="F46" s="49" t="s">
        <v>156</v>
      </c>
      <c r="G46" s="50">
        <v>1</v>
      </c>
      <c r="H46" s="50">
        <v>1</v>
      </c>
      <c r="I46" s="50">
        <v>344</v>
      </c>
      <c r="J46" s="50">
        <v>18.5</v>
      </c>
      <c r="K46" s="50"/>
      <c r="L46" s="50" t="s">
        <v>224</v>
      </c>
      <c r="M46" s="49"/>
      <c r="N46" s="50"/>
      <c r="O46" s="50">
        <v>1976</v>
      </c>
      <c r="P46" s="50"/>
      <c r="Q46" s="49">
        <f t="shared" si="5"/>
        <v>64</v>
      </c>
      <c r="R46" s="49">
        <v>640</v>
      </c>
      <c r="S46" s="49">
        <f t="shared" si="6"/>
        <v>101</v>
      </c>
      <c r="T46" s="50">
        <v>1010</v>
      </c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32"/>
      <c r="AF46" s="32"/>
      <c r="AG46" s="49"/>
      <c r="AH46" s="49"/>
      <c r="AI46" s="32"/>
      <c r="AJ46" s="32"/>
      <c r="AK46" s="32"/>
      <c r="AL46" s="32"/>
      <c r="AM46" s="32"/>
      <c r="AN46" s="49"/>
      <c r="AO46" s="49"/>
      <c r="AP46" s="49"/>
      <c r="AQ46" s="49"/>
      <c r="AR46" s="32"/>
      <c r="AS46" s="32"/>
      <c r="AT46" s="32"/>
    </row>
    <row r="47" spans="1:46">
      <c r="A47" t="s">
        <v>374</v>
      </c>
      <c r="B47" t="s">
        <v>373</v>
      </c>
      <c r="D47" s="49" t="s">
        <v>218</v>
      </c>
      <c r="E47" s="50" t="s">
        <v>225</v>
      </c>
      <c r="F47" s="49" t="s">
        <v>156</v>
      </c>
      <c r="G47" s="50">
        <v>1</v>
      </c>
      <c r="H47" s="50">
        <v>2</v>
      </c>
      <c r="I47" s="50">
        <v>10</v>
      </c>
      <c r="J47" s="50">
        <v>10</v>
      </c>
      <c r="K47" s="50"/>
      <c r="L47" s="50" t="s">
        <v>220</v>
      </c>
      <c r="M47" s="49"/>
      <c r="N47" s="50"/>
      <c r="O47" s="50">
        <v>1978</v>
      </c>
      <c r="P47" s="50"/>
      <c r="Q47" s="49">
        <f t="shared" si="5"/>
        <v>116</v>
      </c>
      <c r="R47" s="50">
        <v>1160</v>
      </c>
      <c r="S47" s="49">
        <f t="shared" si="6"/>
        <v>283</v>
      </c>
      <c r="T47" s="49">
        <v>2830</v>
      </c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32"/>
      <c r="AF47" s="32"/>
      <c r="AG47" s="49"/>
      <c r="AH47" s="49"/>
      <c r="AI47" s="32"/>
      <c r="AJ47" s="32"/>
      <c r="AK47" s="32"/>
      <c r="AL47" s="32"/>
      <c r="AM47" s="32"/>
      <c r="AN47" s="49"/>
      <c r="AO47" s="49"/>
      <c r="AP47" s="49"/>
      <c r="AQ47" s="49"/>
      <c r="AR47" s="32"/>
      <c r="AS47" s="32"/>
      <c r="AT47" s="32"/>
    </row>
    <row r="48" spans="1:46">
      <c r="A48" t="s">
        <v>375</v>
      </c>
      <c r="B48" t="s">
        <v>370</v>
      </c>
      <c r="D48" s="49" t="s">
        <v>218</v>
      </c>
      <c r="E48" s="50" t="s">
        <v>226</v>
      </c>
      <c r="F48" s="49" t="s">
        <v>156</v>
      </c>
      <c r="G48" s="50">
        <v>1</v>
      </c>
      <c r="H48" s="50">
        <v>2</v>
      </c>
      <c r="I48" s="50">
        <v>10</v>
      </c>
      <c r="J48" s="50">
        <v>10</v>
      </c>
      <c r="K48" s="50"/>
      <c r="L48" s="50" t="s">
        <v>222</v>
      </c>
      <c r="M48" s="50"/>
      <c r="O48" s="50">
        <v>1978</v>
      </c>
      <c r="P48" s="49"/>
      <c r="Q48" s="49">
        <f t="shared" si="5"/>
        <v>37</v>
      </c>
      <c r="R48" s="49">
        <v>370</v>
      </c>
      <c r="S48" s="49">
        <f t="shared" si="6"/>
        <v>101</v>
      </c>
      <c r="T48" s="49">
        <v>1010</v>
      </c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32"/>
      <c r="AF48" s="32"/>
      <c r="AG48" s="49"/>
      <c r="AH48" s="49"/>
      <c r="AI48" s="32"/>
      <c r="AJ48" s="32"/>
      <c r="AK48" s="32"/>
      <c r="AL48" s="32"/>
      <c r="AM48" s="32"/>
      <c r="AN48" s="49"/>
      <c r="AO48" s="49"/>
      <c r="AP48" s="49"/>
      <c r="AQ48" s="49"/>
      <c r="AR48" s="32"/>
      <c r="AS48" s="32"/>
      <c r="AT48" s="32"/>
    </row>
    <row r="49" spans="1:46">
      <c r="A49" t="s">
        <v>375</v>
      </c>
      <c r="B49" t="s">
        <v>372</v>
      </c>
      <c r="D49" s="49" t="s">
        <v>218</v>
      </c>
      <c r="E49" s="50" t="s">
        <v>227</v>
      </c>
      <c r="F49" s="49" t="s">
        <v>156</v>
      </c>
      <c r="G49" s="50">
        <v>1</v>
      </c>
      <c r="H49" s="50">
        <v>2</v>
      </c>
      <c r="I49" s="50">
        <v>10</v>
      </c>
      <c r="J49" s="50">
        <v>10</v>
      </c>
      <c r="K49" s="50"/>
      <c r="L49" s="50" t="s">
        <v>224</v>
      </c>
      <c r="M49" s="50"/>
      <c r="N49" s="50"/>
      <c r="O49" s="50">
        <v>1978</v>
      </c>
      <c r="P49" s="49"/>
      <c r="Q49" s="49">
        <f t="shared" si="5"/>
        <v>87</v>
      </c>
      <c r="R49" s="49">
        <v>870</v>
      </c>
      <c r="S49" s="49">
        <f t="shared" si="6"/>
        <v>190</v>
      </c>
      <c r="T49" s="49">
        <v>1900</v>
      </c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32"/>
      <c r="AF49" s="32"/>
      <c r="AG49" s="49"/>
      <c r="AH49" s="49"/>
      <c r="AI49" s="32"/>
      <c r="AJ49" s="32"/>
      <c r="AK49" s="32"/>
      <c r="AL49" s="32"/>
      <c r="AM49" s="32"/>
      <c r="AN49" s="49"/>
      <c r="AO49" s="49"/>
      <c r="AP49" s="49"/>
      <c r="AQ49" s="49"/>
      <c r="AR49" s="32"/>
      <c r="AS49" s="32"/>
      <c r="AT49" s="32"/>
    </row>
    <row r="50" spans="1:46">
      <c r="A50" t="s">
        <v>360</v>
      </c>
      <c r="B50" t="s">
        <v>357</v>
      </c>
      <c r="D50" s="49" t="s">
        <v>228</v>
      </c>
      <c r="E50" s="50" t="s">
        <v>229</v>
      </c>
      <c r="F50" s="49" t="s">
        <v>230</v>
      </c>
      <c r="G50" s="53">
        <v>1</v>
      </c>
      <c r="H50" s="53">
        <v>1</v>
      </c>
      <c r="I50" s="53">
        <v>91</v>
      </c>
      <c r="J50" s="53"/>
      <c r="K50" s="53"/>
      <c r="L50" s="53" t="s">
        <v>157</v>
      </c>
      <c r="M50" s="53"/>
      <c r="N50" s="53"/>
      <c r="O50" s="53">
        <v>1980</v>
      </c>
      <c r="Q50">
        <f t="shared" si="5"/>
        <v>250</v>
      </c>
      <c r="R50">
        <v>2500</v>
      </c>
      <c r="AE50" s="25">
        <v>36</v>
      </c>
      <c r="AF50" s="25">
        <v>72</v>
      </c>
      <c r="AI50" s="25"/>
      <c r="AJ50" s="25"/>
      <c r="AK50" s="25"/>
      <c r="AL50" s="25"/>
      <c r="AM50" s="25"/>
      <c r="AR50" s="25"/>
      <c r="AS50" s="25"/>
      <c r="AT50" s="25"/>
    </row>
    <row r="51" spans="1:46">
      <c r="A51" t="s">
        <v>361</v>
      </c>
      <c r="B51" t="s">
        <v>358</v>
      </c>
      <c r="D51" s="49" t="s">
        <v>228</v>
      </c>
      <c r="E51" s="50" t="s">
        <v>231</v>
      </c>
      <c r="F51" s="49" t="s">
        <v>230</v>
      </c>
      <c r="G51" s="53">
        <v>1</v>
      </c>
      <c r="H51" s="53">
        <v>1</v>
      </c>
      <c r="I51" s="53">
        <v>91</v>
      </c>
      <c r="J51" s="53"/>
      <c r="K51" s="53"/>
      <c r="L51" s="53" t="s">
        <v>232</v>
      </c>
      <c r="M51" s="53"/>
      <c r="N51" s="53"/>
      <c r="O51" s="53">
        <v>1980</v>
      </c>
      <c r="Q51">
        <f t="shared" si="5"/>
        <v>97</v>
      </c>
      <c r="R51">
        <v>970</v>
      </c>
      <c r="AE51" s="25">
        <v>38</v>
      </c>
      <c r="AF51" s="25">
        <v>65</v>
      </c>
      <c r="AI51" s="25"/>
      <c r="AJ51" s="25"/>
      <c r="AK51" s="25"/>
      <c r="AL51" s="25"/>
      <c r="AM51" s="25"/>
      <c r="AR51" s="25"/>
      <c r="AS51" s="25"/>
      <c r="AT51" s="25"/>
    </row>
    <row r="52" spans="1:46">
      <c r="A52" t="s">
        <v>362</v>
      </c>
      <c r="B52" t="s">
        <v>359</v>
      </c>
      <c r="D52" s="49" t="s">
        <v>228</v>
      </c>
      <c r="E52" s="50" t="s">
        <v>233</v>
      </c>
      <c r="F52" s="49" t="s">
        <v>230</v>
      </c>
      <c r="G52" s="53">
        <v>1</v>
      </c>
      <c r="H52" s="53">
        <v>1</v>
      </c>
      <c r="I52" s="53">
        <v>91</v>
      </c>
      <c r="J52" s="53"/>
      <c r="K52" s="53"/>
      <c r="L52" s="53" t="s">
        <v>234</v>
      </c>
      <c r="M52" s="53"/>
      <c r="N52" s="53"/>
      <c r="O52" s="53">
        <v>1980</v>
      </c>
      <c r="Q52">
        <f t="shared" si="5"/>
        <v>163</v>
      </c>
      <c r="R52">
        <v>1630</v>
      </c>
      <c r="AE52" s="25">
        <v>35</v>
      </c>
      <c r="AF52" s="25">
        <v>64</v>
      </c>
      <c r="AI52" s="25"/>
      <c r="AJ52" s="25"/>
      <c r="AK52" s="25"/>
      <c r="AL52" s="25"/>
      <c r="AM52" s="25"/>
      <c r="AR52" s="25"/>
      <c r="AS52" s="25"/>
      <c r="AT52" s="25"/>
    </row>
    <row r="53" spans="1:46">
      <c r="A53">
        <v>10</v>
      </c>
      <c r="B53" t="s">
        <v>363</v>
      </c>
      <c r="D53" s="49" t="s">
        <v>228</v>
      </c>
      <c r="E53" s="50" t="s">
        <v>235</v>
      </c>
      <c r="F53" s="49" t="s">
        <v>230</v>
      </c>
      <c r="G53" s="53">
        <v>1</v>
      </c>
      <c r="H53" s="53">
        <v>1</v>
      </c>
      <c r="I53" s="53">
        <v>11</v>
      </c>
      <c r="J53" s="53"/>
      <c r="K53" s="53"/>
      <c r="L53" s="53" t="s">
        <v>157</v>
      </c>
      <c r="M53" s="53"/>
      <c r="N53" s="53"/>
      <c r="O53" s="53">
        <v>1980</v>
      </c>
      <c r="Q53">
        <f t="shared" si="5"/>
        <v>147</v>
      </c>
      <c r="R53">
        <v>1470</v>
      </c>
      <c r="S53">
        <f>T53/10</f>
        <v>541</v>
      </c>
      <c r="T53">
        <v>5410</v>
      </c>
      <c r="AE53" s="25"/>
      <c r="AF53" s="25"/>
      <c r="AI53" s="25"/>
      <c r="AJ53" s="25"/>
      <c r="AK53" s="25"/>
      <c r="AL53" s="25"/>
      <c r="AM53" s="25"/>
      <c r="AR53" s="25"/>
      <c r="AS53" s="25"/>
      <c r="AT53" s="25"/>
    </row>
    <row r="54" spans="1:46">
      <c r="A54">
        <v>19</v>
      </c>
      <c r="B54" t="s">
        <v>364</v>
      </c>
      <c r="D54" s="49" t="s">
        <v>228</v>
      </c>
      <c r="E54" s="50" t="s">
        <v>236</v>
      </c>
      <c r="F54" s="49" t="s">
        <v>230</v>
      </c>
      <c r="G54" s="53">
        <v>1</v>
      </c>
      <c r="H54" s="53">
        <v>1</v>
      </c>
      <c r="I54" s="53">
        <v>11</v>
      </c>
      <c r="J54" s="53"/>
      <c r="K54" s="53"/>
      <c r="L54" s="53" t="s">
        <v>157</v>
      </c>
      <c r="M54" s="53"/>
      <c r="N54" s="53"/>
      <c r="O54" s="53">
        <v>1980</v>
      </c>
      <c r="Q54">
        <f t="shared" si="5"/>
        <v>135</v>
      </c>
      <c r="R54">
        <v>1350</v>
      </c>
      <c r="S54">
        <f>T54/10</f>
        <v>502</v>
      </c>
      <c r="T54">
        <v>5020</v>
      </c>
      <c r="AE54" s="25"/>
      <c r="AF54" s="25"/>
      <c r="AI54" s="25"/>
      <c r="AJ54" s="25"/>
      <c r="AK54" s="25"/>
      <c r="AL54" s="25"/>
      <c r="AM54" s="25"/>
      <c r="AR54" s="25"/>
      <c r="AS54" s="25"/>
      <c r="AT54" s="25"/>
    </row>
    <row r="55" spans="1:46">
      <c r="A55">
        <v>27</v>
      </c>
      <c r="B55" t="s">
        <v>365</v>
      </c>
      <c r="D55" s="49" t="s">
        <v>228</v>
      </c>
      <c r="E55" s="50" t="s">
        <v>237</v>
      </c>
      <c r="F55" s="49" t="s">
        <v>230</v>
      </c>
      <c r="G55" s="53">
        <v>1</v>
      </c>
      <c r="H55" s="53">
        <v>1</v>
      </c>
      <c r="I55" s="53">
        <v>11</v>
      </c>
      <c r="J55" s="53"/>
      <c r="K55" s="53"/>
      <c r="L55" s="53" t="s">
        <v>157</v>
      </c>
      <c r="M55" s="53"/>
      <c r="N55" s="53"/>
      <c r="O55" s="53">
        <v>1980</v>
      </c>
      <c r="Q55">
        <f t="shared" si="5"/>
        <v>151</v>
      </c>
      <c r="R55">
        <v>1510</v>
      </c>
      <c r="S55">
        <f>T55/10</f>
        <v>601</v>
      </c>
      <c r="T55">
        <v>6010</v>
      </c>
      <c r="AE55" s="25"/>
      <c r="AF55" s="25"/>
      <c r="AI55" s="25"/>
      <c r="AJ55" s="25"/>
      <c r="AK55" s="25"/>
      <c r="AL55" s="25"/>
      <c r="AM55" s="25"/>
      <c r="AR55" s="25"/>
      <c r="AS55" s="25"/>
      <c r="AT55" s="25"/>
    </row>
    <row r="56" spans="1:46">
      <c r="A56">
        <v>39</v>
      </c>
      <c r="B56" t="s">
        <v>366</v>
      </c>
      <c r="D56" s="49" t="s">
        <v>228</v>
      </c>
      <c r="E56" s="50" t="s">
        <v>238</v>
      </c>
      <c r="F56" s="49" t="s">
        <v>230</v>
      </c>
      <c r="G56" s="53">
        <v>1</v>
      </c>
      <c r="H56" s="53">
        <v>1</v>
      </c>
      <c r="I56" s="53">
        <v>11</v>
      </c>
      <c r="J56" s="53"/>
      <c r="K56" s="53"/>
      <c r="L56" s="53" t="s">
        <v>157</v>
      </c>
      <c r="M56" s="53"/>
      <c r="N56" s="53"/>
      <c r="O56" s="53">
        <v>1980</v>
      </c>
      <c r="Q56">
        <f t="shared" si="5"/>
        <v>140</v>
      </c>
      <c r="R56">
        <v>1400</v>
      </c>
      <c r="S56">
        <f>T56/10</f>
        <v>555</v>
      </c>
      <c r="T56">
        <v>5550</v>
      </c>
      <c r="AE56" s="25"/>
      <c r="AF56" s="25"/>
      <c r="AI56" s="25"/>
      <c r="AJ56" s="25"/>
      <c r="AK56" s="25"/>
      <c r="AL56" s="25"/>
      <c r="AM56" s="25"/>
      <c r="AR56" s="25"/>
      <c r="AS56" s="25"/>
      <c r="AT56" s="25"/>
    </row>
    <row r="57" spans="1:46">
      <c r="A57">
        <v>50</v>
      </c>
      <c r="B57" t="s">
        <v>367</v>
      </c>
      <c r="D57" s="49" t="s">
        <v>228</v>
      </c>
      <c r="E57" s="50" t="s">
        <v>239</v>
      </c>
      <c r="F57" s="49" t="s">
        <v>230</v>
      </c>
      <c r="G57" s="53">
        <v>1</v>
      </c>
      <c r="H57" s="53">
        <v>1</v>
      </c>
      <c r="I57" s="53">
        <v>11</v>
      </c>
      <c r="J57" s="53"/>
      <c r="K57" s="53"/>
      <c r="L57" s="53" t="s">
        <v>157</v>
      </c>
      <c r="M57" s="53"/>
      <c r="N57" s="53"/>
      <c r="O57" s="53">
        <v>1980</v>
      </c>
      <c r="Q57">
        <f t="shared" si="5"/>
        <v>161</v>
      </c>
      <c r="R57">
        <v>1610</v>
      </c>
      <c r="S57">
        <f>T57/10</f>
        <v>617</v>
      </c>
      <c r="T57">
        <v>6170</v>
      </c>
      <c r="AE57" s="25"/>
      <c r="AF57" s="25"/>
      <c r="AI57" s="25"/>
      <c r="AJ57" s="25"/>
      <c r="AK57" s="25"/>
      <c r="AL57" s="25"/>
      <c r="AM57" s="25"/>
      <c r="AR57" s="25"/>
      <c r="AS57" s="25"/>
      <c r="AT57" s="25"/>
    </row>
    <row r="58" spans="1:46">
      <c r="A58" t="s">
        <v>390</v>
      </c>
      <c r="B58" t="s">
        <v>376</v>
      </c>
      <c r="D58" s="54" t="s">
        <v>154</v>
      </c>
      <c r="E58" s="54" t="s">
        <v>240</v>
      </c>
      <c r="F58" s="55" t="s">
        <v>156</v>
      </c>
      <c r="G58" s="56">
        <v>1</v>
      </c>
      <c r="H58" s="55">
        <v>1</v>
      </c>
      <c r="I58" s="54">
        <v>323</v>
      </c>
      <c r="J58" s="56">
        <v>20</v>
      </c>
      <c r="K58" s="56"/>
      <c r="L58" s="56" t="s">
        <v>220</v>
      </c>
      <c r="M58" s="54"/>
      <c r="N58" s="56"/>
      <c r="O58" s="56">
        <v>1976</v>
      </c>
      <c r="P58" s="56"/>
      <c r="Q58" s="54">
        <f t="shared" si="5"/>
        <v>103</v>
      </c>
      <c r="R58" s="56">
        <v>1030</v>
      </c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7"/>
      <c r="AF58" s="57"/>
      <c r="AG58" s="54"/>
      <c r="AH58" s="54"/>
      <c r="AI58" s="57"/>
      <c r="AJ58" s="57"/>
      <c r="AK58" s="57"/>
      <c r="AL58" s="57"/>
      <c r="AM58" s="57"/>
      <c r="AN58" s="54"/>
      <c r="AO58" s="54"/>
      <c r="AP58" s="54"/>
      <c r="AQ58" s="54"/>
      <c r="AR58" s="57"/>
      <c r="AS58" s="57"/>
      <c r="AT58" s="57"/>
    </row>
    <row r="59" spans="1:46">
      <c r="A59" t="s">
        <v>391</v>
      </c>
      <c r="B59" t="s">
        <v>377</v>
      </c>
      <c r="D59" s="54" t="s">
        <v>154</v>
      </c>
      <c r="E59" s="54" t="s">
        <v>241</v>
      </c>
      <c r="F59" s="55" t="s">
        <v>156</v>
      </c>
      <c r="G59" s="56">
        <v>1</v>
      </c>
      <c r="H59" s="55">
        <v>1</v>
      </c>
      <c r="I59" s="54">
        <v>323</v>
      </c>
      <c r="J59" s="56">
        <v>27</v>
      </c>
      <c r="K59" s="56"/>
      <c r="L59" s="56" t="s">
        <v>220</v>
      </c>
      <c r="M59" s="54"/>
      <c r="N59" s="56"/>
      <c r="O59" s="56">
        <v>1976</v>
      </c>
      <c r="P59" s="56"/>
      <c r="Q59" s="54">
        <f t="shared" si="5"/>
        <v>167</v>
      </c>
      <c r="R59" s="56">
        <v>1670</v>
      </c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7"/>
      <c r="AF59" s="57"/>
      <c r="AG59" s="54"/>
      <c r="AH59" s="54"/>
      <c r="AI59" s="57"/>
      <c r="AJ59" s="57"/>
      <c r="AK59" s="57"/>
      <c r="AL59" s="57"/>
      <c r="AM59" s="57"/>
      <c r="AN59" s="54"/>
      <c r="AO59" s="54"/>
      <c r="AP59" s="54"/>
      <c r="AQ59" s="54"/>
      <c r="AR59" s="57"/>
      <c r="AS59" s="57"/>
      <c r="AT59" s="57"/>
    </row>
    <row r="60" spans="1:46">
      <c r="A60" t="s">
        <v>392</v>
      </c>
      <c r="B60" t="s">
        <v>378</v>
      </c>
      <c r="D60" s="54" t="s">
        <v>154</v>
      </c>
      <c r="E60" s="54" t="s">
        <v>242</v>
      </c>
      <c r="F60" s="55" t="s">
        <v>156</v>
      </c>
      <c r="G60" s="56">
        <v>1</v>
      </c>
      <c r="H60" s="55">
        <v>1</v>
      </c>
      <c r="I60" s="54">
        <v>323</v>
      </c>
      <c r="J60" s="56">
        <v>40</v>
      </c>
      <c r="K60" s="56"/>
      <c r="L60" s="56" t="s">
        <v>220</v>
      </c>
      <c r="M60" s="54"/>
      <c r="N60" s="56"/>
      <c r="O60" s="56">
        <v>1976</v>
      </c>
      <c r="P60" s="56"/>
      <c r="Q60" s="54">
        <f t="shared" si="5"/>
        <v>129</v>
      </c>
      <c r="R60" s="56">
        <v>1290</v>
      </c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7"/>
      <c r="AF60" s="57"/>
      <c r="AG60" s="54"/>
      <c r="AH60" s="54"/>
      <c r="AI60" s="57"/>
      <c r="AJ60" s="57"/>
      <c r="AK60" s="57"/>
      <c r="AL60" s="57"/>
      <c r="AM60" s="57"/>
      <c r="AN60" s="54"/>
      <c r="AO60" s="54"/>
      <c r="AP60" s="54"/>
      <c r="AQ60" s="54"/>
      <c r="AR60" s="57"/>
      <c r="AS60" s="57"/>
      <c r="AT60" s="57"/>
    </row>
    <row r="61" spans="1:46">
      <c r="A61" t="s">
        <v>393</v>
      </c>
      <c r="B61" t="s">
        <v>379</v>
      </c>
      <c r="D61" s="54" t="s">
        <v>154</v>
      </c>
      <c r="E61" s="54" t="s">
        <v>243</v>
      </c>
      <c r="F61" s="55" t="s">
        <v>156</v>
      </c>
      <c r="G61" s="56">
        <v>1</v>
      </c>
      <c r="H61" s="55">
        <v>1</v>
      </c>
      <c r="I61" s="54">
        <v>323</v>
      </c>
      <c r="J61" s="56">
        <v>80</v>
      </c>
      <c r="K61" s="56"/>
      <c r="L61" s="56" t="s">
        <v>220</v>
      </c>
      <c r="M61" s="54"/>
      <c r="N61" s="56"/>
      <c r="O61" s="56">
        <v>1976</v>
      </c>
      <c r="P61" s="56"/>
      <c r="Q61" s="54">
        <f t="shared" si="5"/>
        <v>146</v>
      </c>
      <c r="R61" s="56">
        <v>1460</v>
      </c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7"/>
      <c r="AF61" s="57"/>
      <c r="AG61" s="54"/>
      <c r="AH61" s="54"/>
      <c r="AI61" s="57"/>
      <c r="AJ61" s="57"/>
      <c r="AK61" s="57"/>
      <c r="AL61" s="57"/>
      <c r="AM61" s="57"/>
      <c r="AN61" s="54"/>
      <c r="AO61" s="54"/>
      <c r="AP61" s="54"/>
      <c r="AQ61" s="54"/>
      <c r="AR61" s="57"/>
      <c r="AS61" s="57"/>
      <c r="AT61" s="57"/>
    </row>
    <row r="62" spans="1:46">
      <c r="A62" t="s">
        <v>394</v>
      </c>
      <c r="B62" t="s">
        <v>380</v>
      </c>
      <c r="D62" s="54" t="s">
        <v>154</v>
      </c>
      <c r="E62" s="54" t="s">
        <v>244</v>
      </c>
      <c r="F62" s="55" t="s">
        <v>156</v>
      </c>
      <c r="G62" s="56">
        <v>1</v>
      </c>
      <c r="H62" s="55">
        <v>2</v>
      </c>
      <c r="I62" s="54">
        <v>355</v>
      </c>
      <c r="J62" s="56">
        <v>20</v>
      </c>
      <c r="K62" s="56"/>
      <c r="L62" s="56" t="s">
        <v>220</v>
      </c>
      <c r="M62" s="54"/>
      <c r="N62" s="56"/>
      <c r="O62" s="56">
        <v>1976</v>
      </c>
      <c r="P62" s="56"/>
      <c r="Q62" s="54">
        <f t="shared" si="5"/>
        <v>108</v>
      </c>
      <c r="R62" s="56">
        <v>1080</v>
      </c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7"/>
      <c r="AF62" s="57"/>
      <c r="AG62" s="54"/>
      <c r="AH62" s="54"/>
      <c r="AI62" s="57"/>
      <c r="AJ62" s="57"/>
      <c r="AK62" s="57"/>
      <c r="AL62" s="57"/>
      <c r="AM62" s="57"/>
      <c r="AN62" s="54"/>
      <c r="AO62" s="54"/>
      <c r="AP62" s="54"/>
      <c r="AQ62" s="54"/>
      <c r="AR62" s="57"/>
      <c r="AS62" s="57"/>
      <c r="AT62" s="57"/>
    </row>
    <row r="63" spans="1:46">
      <c r="A63" t="s">
        <v>395</v>
      </c>
      <c r="B63" t="s">
        <v>381</v>
      </c>
      <c r="D63" s="54" t="s">
        <v>154</v>
      </c>
      <c r="E63" s="54" t="s">
        <v>245</v>
      </c>
      <c r="F63" s="55" t="s">
        <v>156</v>
      </c>
      <c r="G63" s="56">
        <v>1</v>
      </c>
      <c r="H63" s="55">
        <v>2</v>
      </c>
      <c r="I63" s="54">
        <v>355</v>
      </c>
      <c r="J63" s="56">
        <v>27</v>
      </c>
      <c r="K63" s="56"/>
      <c r="L63" s="56" t="s">
        <v>220</v>
      </c>
      <c r="M63" s="54"/>
      <c r="N63" s="56"/>
      <c r="O63" s="56">
        <v>1976</v>
      </c>
      <c r="P63" s="56"/>
      <c r="Q63" s="54">
        <f t="shared" si="5"/>
        <v>116</v>
      </c>
      <c r="R63" s="56">
        <v>1160</v>
      </c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7"/>
      <c r="AF63" s="57"/>
      <c r="AG63" s="54"/>
      <c r="AH63" s="54"/>
      <c r="AI63" s="57"/>
      <c r="AJ63" s="57"/>
      <c r="AK63" s="57"/>
      <c r="AL63" s="57"/>
      <c r="AM63" s="57"/>
      <c r="AN63" s="54"/>
      <c r="AO63" s="54"/>
      <c r="AP63" s="54"/>
      <c r="AQ63" s="54"/>
      <c r="AR63" s="57"/>
      <c r="AS63" s="57"/>
      <c r="AT63" s="57"/>
    </row>
    <row r="64" spans="1:46">
      <c r="A64" t="s">
        <v>396</v>
      </c>
      <c r="B64" t="s">
        <v>382</v>
      </c>
      <c r="D64" s="54" t="s">
        <v>154</v>
      </c>
      <c r="E64" s="54" t="s">
        <v>246</v>
      </c>
      <c r="F64" s="55" t="s">
        <v>156</v>
      </c>
      <c r="G64" s="56">
        <v>1</v>
      </c>
      <c r="H64" s="55">
        <v>2</v>
      </c>
      <c r="I64" s="54">
        <v>355</v>
      </c>
      <c r="J64" s="56">
        <v>40</v>
      </c>
      <c r="K64" s="56"/>
      <c r="L64" s="56" t="s">
        <v>220</v>
      </c>
      <c r="M64" s="54"/>
      <c r="N64" s="56"/>
      <c r="O64" s="56">
        <v>1976</v>
      </c>
      <c r="P64" s="56"/>
      <c r="Q64" s="54">
        <f t="shared" si="5"/>
        <v>108</v>
      </c>
      <c r="R64" s="56">
        <v>1080</v>
      </c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7"/>
      <c r="AF64" s="57"/>
      <c r="AG64" s="54"/>
      <c r="AH64" s="54"/>
      <c r="AI64" s="57"/>
      <c r="AJ64" s="57"/>
      <c r="AK64" s="57"/>
      <c r="AL64" s="57"/>
      <c r="AM64" s="57"/>
      <c r="AN64" s="54"/>
      <c r="AO64" s="54"/>
      <c r="AP64" s="54"/>
      <c r="AQ64" s="54"/>
      <c r="AR64" s="57"/>
      <c r="AS64" s="57"/>
      <c r="AT64" s="57"/>
    </row>
    <row r="65" spans="1:46">
      <c r="A65" t="s">
        <v>397</v>
      </c>
      <c r="B65" t="s">
        <v>383</v>
      </c>
      <c r="D65" s="54" t="s">
        <v>154</v>
      </c>
      <c r="E65" s="54" t="s">
        <v>247</v>
      </c>
      <c r="F65" s="55" t="s">
        <v>156</v>
      </c>
      <c r="G65" s="56">
        <v>1</v>
      </c>
      <c r="H65" s="55">
        <v>2</v>
      </c>
      <c r="I65" s="54">
        <v>355</v>
      </c>
      <c r="J65" s="56">
        <v>80</v>
      </c>
      <c r="K65" s="56"/>
      <c r="L65" s="56" t="s">
        <v>220</v>
      </c>
      <c r="M65" s="54"/>
      <c r="N65" s="56"/>
      <c r="O65" s="56">
        <v>1976</v>
      </c>
      <c r="P65" s="56"/>
      <c r="Q65" s="54">
        <f t="shared" si="5"/>
        <v>122</v>
      </c>
      <c r="R65" s="56">
        <v>1220</v>
      </c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7"/>
      <c r="AF65" s="57"/>
      <c r="AG65" s="54"/>
      <c r="AH65" s="54"/>
      <c r="AI65" s="57"/>
      <c r="AJ65" s="57"/>
      <c r="AK65" s="57"/>
      <c r="AL65" s="57"/>
      <c r="AM65" s="57"/>
      <c r="AN65" s="54"/>
      <c r="AO65" s="54"/>
      <c r="AP65" s="54"/>
      <c r="AQ65" s="54"/>
      <c r="AR65" s="57"/>
      <c r="AS65" s="57"/>
      <c r="AT65" s="57"/>
    </row>
    <row r="66" spans="1:46">
      <c r="A66" t="s">
        <v>398</v>
      </c>
      <c r="B66" t="s">
        <v>384</v>
      </c>
      <c r="D66" s="54" t="s">
        <v>154</v>
      </c>
      <c r="E66" s="54" t="s">
        <v>248</v>
      </c>
      <c r="F66" s="55" t="s">
        <v>156</v>
      </c>
      <c r="G66" s="56">
        <v>1</v>
      </c>
      <c r="H66" s="55">
        <v>3</v>
      </c>
      <c r="I66" s="54">
        <v>24</v>
      </c>
      <c r="J66" s="56">
        <v>20</v>
      </c>
      <c r="K66" s="56"/>
      <c r="L66" s="56" t="s">
        <v>220</v>
      </c>
      <c r="M66" s="54"/>
      <c r="N66" s="56"/>
      <c r="O66" s="56">
        <v>1977</v>
      </c>
      <c r="P66" s="56"/>
      <c r="Q66" s="54">
        <f t="shared" si="5"/>
        <v>91</v>
      </c>
      <c r="R66" s="56">
        <v>910</v>
      </c>
      <c r="W66" s="54"/>
      <c r="X66" s="54"/>
      <c r="Y66" s="54"/>
      <c r="Z66" s="54"/>
      <c r="AA66" s="54"/>
      <c r="AB66" s="54"/>
      <c r="AC66" s="54"/>
      <c r="AD66" s="54"/>
      <c r="AE66" s="57"/>
      <c r="AF66" s="57"/>
      <c r="AG66" s="54"/>
      <c r="AH66" s="54"/>
      <c r="AI66" s="57"/>
      <c r="AJ66" s="57"/>
      <c r="AK66" s="57"/>
      <c r="AL66" s="57"/>
      <c r="AM66" s="57"/>
      <c r="AN66" s="54"/>
      <c r="AO66" s="54"/>
      <c r="AP66" s="54"/>
      <c r="AQ66" s="54"/>
      <c r="AR66" s="57"/>
      <c r="AS66" s="57"/>
      <c r="AT66" s="57"/>
    </row>
    <row r="67" spans="1:46">
      <c r="A67" t="s">
        <v>399</v>
      </c>
      <c r="B67" t="s">
        <v>385</v>
      </c>
      <c r="D67" s="54" t="s">
        <v>154</v>
      </c>
      <c r="E67" s="54" t="s">
        <v>249</v>
      </c>
      <c r="F67" s="55" t="s">
        <v>156</v>
      </c>
      <c r="G67" s="56">
        <v>1</v>
      </c>
      <c r="H67" s="55">
        <v>3</v>
      </c>
      <c r="I67" s="54">
        <v>24</v>
      </c>
      <c r="J67" s="56">
        <v>27</v>
      </c>
      <c r="K67" s="56"/>
      <c r="L67" s="56" t="s">
        <v>220</v>
      </c>
      <c r="M67" s="54"/>
      <c r="N67" s="56"/>
      <c r="O67" s="56">
        <v>1977</v>
      </c>
      <c r="P67" s="56"/>
      <c r="Q67" s="54">
        <f t="shared" si="5"/>
        <v>102</v>
      </c>
      <c r="R67" s="56">
        <v>1020</v>
      </c>
      <c r="W67" s="54"/>
      <c r="X67" s="54"/>
      <c r="Y67" s="54"/>
      <c r="Z67" s="54"/>
      <c r="AA67" s="54"/>
      <c r="AB67" s="54"/>
      <c r="AC67" s="54"/>
      <c r="AD67" s="54"/>
      <c r="AE67" s="57"/>
      <c r="AF67" s="57"/>
      <c r="AG67" s="54"/>
      <c r="AH67" s="54"/>
      <c r="AI67" s="57"/>
      <c r="AJ67" s="57"/>
      <c r="AK67" s="57"/>
      <c r="AL67" s="57"/>
      <c r="AM67" s="57"/>
      <c r="AN67" s="54"/>
      <c r="AO67" s="54"/>
      <c r="AP67" s="54"/>
      <c r="AQ67" s="54"/>
      <c r="AR67" s="57"/>
      <c r="AS67" s="57"/>
      <c r="AT67" s="57"/>
    </row>
    <row r="68" spans="1:46">
      <c r="A68" t="s">
        <v>400</v>
      </c>
      <c r="B68" t="s">
        <v>386</v>
      </c>
      <c r="D68" s="54" t="s">
        <v>154</v>
      </c>
      <c r="E68" s="54" t="s">
        <v>250</v>
      </c>
      <c r="F68" s="55" t="s">
        <v>156</v>
      </c>
      <c r="G68" s="56">
        <v>1</v>
      </c>
      <c r="H68" s="55">
        <v>3</v>
      </c>
      <c r="I68" s="54">
        <v>24</v>
      </c>
      <c r="J68" s="56">
        <v>40</v>
      </c>
      <c r="K68" s="56"/>
      <c r="L68" s="56" t="s">
        <v>220</v>
      </c>
      <c r="M68" s="54"/>
      <c r="N68" s="56"/>
      <c r="O68" s="56">
        <v>1977</v>
      </c>
      <c r="P68" s="56"/>
      <c r="Q68" s="54">
        <f t="shared" si="5"/>
        <v>110</v>
      </c>
      <c r="R68" s="56">
        <v>1100</v>
      </c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7"/>
      <c r="AF68" s="57"/>
      <c r="AG68" s="54"/>
      <c r="AH68" s="54"/>
      <c r="AI68" s="57"/>
      <c r="AJ68" s="57"/>
      <c r="AK68" s="57"/>
      <c r="AL68" s="57"/>
      <c r="AM68" s="57"/>
      <c r="AN68" s="54"/>
      <c r="AO68" s="54"/>
      <c r="AP68" s="54"/>
      <c r="AQ68" s="54"/>
      <c r="AR68" s="57"/>
      <c r="AS68" s="57"/>
      <c r="AT68" s="57"/>
    </row>
    <row r="69" spans="1:46">
      <c r="A69" t="s">
        <v>401</v>
      </c>
      <c r="B69" t="s">
        <v>387</v>
      </c>
      <c r="D69" s="54" t="s">
        <v>154</v>
      </c>
      <c r="E69" s="54" t="s">
        <v>251</v>
      </c>
      <c r="F69" s="55" t="s">
        <v>156</v>
      </c>
      <c r="G69" s="56">
        <v>1</v>
      </c>
      <c r="H69" s="55">
        <v>3</v>
      </c>
      <c r="I69" s="54">
        <v>24</v>
      </c>
      <c r="J69" s="56">
        <v>80</v>
      </c>
      <c r="K69" s="56"/>
      <c r="L69" s="56" t="s">
        <v>220</v>
      </c>
      <c r="M69" s="54"/>
      <c r="N69" s="56"/>
      <c r="O69" s="56">
        <v>1977</v>
      </c>
      <c r="P69" s="56"/>
      <c r="Q69" s="54">
        <f t="shared" si="5"/>
        <v>122</v>
      </c>
      <c r="R69" s="56">
        <v>1220</v>
      </c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7"/>
      <c r="AF69" s="57"/>
      <c r="AG69" s="54"/>
      <c r="AH69" s="54"/>
      <c r="AI69" s="57"/>
      <c r="AJ69" s="57"/>
      <c r="AK69" s="57"/>
      <c r="AL69" s="57"/>
      <c r="AM69" s="57"/>
      <c r="AN69" s="54"/>
      <c r="AO69" s="54"/>
      <c r="AP69" s="54"/>
      <c r="AQ69" s="54"/>
      <c r="AR69" s="57"/>
      <c r="AS69" s="57"/>
      <c r="AT69" s="57"/>
    </row>
    <row r="70" spans="1:46">
      <c r="A70" t="s">
        <v>389</v>
      </c>
      <c r="B70" t="s">
        <v>388</v>
      </c>
      <c r="D70" s="25" t="s">
        <v>154</v>
      </c>
      <c r="E70" s="45" t="s">
        <v>253</v>
      </c>
      <c r="F70" s="25" t="s">
        <v>252</v>
      </c>
      <c r="G70" s="25">
        <v>2</v>
      </c>
      <c r="H70" s="25"/>
      <c r="I70" s="25"/>
      <c r="J70" s="25"/>
      <c r="K70" s="25"/>
      <c r="L70" s="25" t="s">
        <v>157</v>
      </c>
      <c r="P70">
        <v>80</v>
      </c>
      <c r="Q70">
        <v>255.86232461632574</v>
      </c>
      <c r="R70" s="32">
        <f t="shared" ref="R70" si="7">Q70*10</f>
        <v>2558.6232461632571</v>
      </c>
      <c r="S70">
        <v>827.42843296930982</v>
      </c>
      <c r="T70" s="25">
        <f t="shared" ref="T70" si="8">S70*10</f>
        <v>8274.2843296930987</v>
      </c>
      <c r="V70">
        <v>3.7146270068734548</v>
      </c>
      <c r="W70">
        <v>35.5</v>
      </c>
      <c r="X70">
        <v>162.15302218430827</v>
      </c>
      <c r="Y70" s="25">
        <f>X70*10</f>
        <v>1621.5302218430827</v>
      </c>
      <c r="Z70">
        <v>294.7108780893733</v>
      </c>
      <c r="AA70" s="25">
        <f>Z70*10</f>
        <v>2947.1087808937327</v>
      </c>
      <c r="AB70">
        <v>370.56453269562809</v>
      </c>
      <c r="AC70" s="25">
        <f t="shared" ref="AC70" si="9">AB70*10</f>
        <v>3705.6453269562808</v>
      </c>
      <c r="AE70" s="25"/>
      <c r="AF70" s="25"/>
      <c r="AG70">
        <v>0.30995055479127942</v>
      </c>
      <c r="AH70">
        <v>43.793369997180861</v>
      </c>
      <c r="AI70">
        <v>2.2275</v>
      </c>
      <c r="AJ70">
        <v>0.77</v>
      </c>
      <c r="AK70">
        <v>4.5225</v>
      </c>
      <c r="AL70">
        <v>0.60250000000000004</v>
      </c>
      <c r="AM70">
        <v>3.6016558180705838</v>
      </c>
      <c r="AN70">
        <v>11.573361460739584</v>
      </c>
      <c r="AO70">
        <v>2.286525150986261</v>
      </c>
      <c r="AP70">
        <v>0.69238658835282352</v>
      </c>
      <c r="AQ70">
        <v>18.153929018149253</v>
      </c>
      <c r="AR70">
        <v>0.63771825075342137</v>
      </c>
      <c r="AS70">
        <v>2.1965326525896405</v>
      </c>
      <c r="AT70">
        <v>0.97816440232504842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FC0C-9ADA-4F34-AF6E-16A8777333E1}">
  <dimension ref="A1"/>
  <sheetViews>
    <sheetView workbookViewId="0">
      <selection activeCell="D13" sqref="D13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BC839F4BE8447922040F5D2C02304" ma:contentTypeVersion="8" ma:contentTypeDescription="Create a new document." ma:contentTypeScope="" ma:versionID="1243886f4b07e40b57a977e252b01cc2">
  <xsd:schema xmlns:xsd="http://www.w3.org/2001/XMLSchema" xmlns:xs="http://www.w3.org/2001/XMLSchema" xmlns:p="http://schemas.microsoft.com/office/2006/metadata/properties" xmlns:ns3="b5a34fac-6ddc-409e-8f59-46c346bf84a9" targetNamespace="http://schemas.microsoft.com/office/2006/metadata/properties" ma:root="true" ma:fieldsID="70115bd4df903e7bd44618623e0fa24b" ns3:_="">
    <xsd:import namespace="b5a34fac-6ddc-409e-8f59-46c346bf84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34fac-6ddc-409e-8f59-46c346bf84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440B84-038E-46D7-9B2F-7CCCE15CDF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096A5B-E165-4D48-AA67-5AA047CEF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a34fac-6ddc-409e-8f59-46c346bf84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A7A3C0-B1E9-42DC-84CA-ABF0A763865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</vt:lpstr>
      <vt:lpstr>Sheet2</vt:lpstr>
      <vt:lpstr>Validation</vt:lpstr>
      <vt:lpstr>Old Validation Dataset Various</vt:lpstr>
      <vt:lpstr>Robertson 2002 Exp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2020-12-08T23:08:58Z</dcterms:created>
  <dcterms:modified xsi:type="dcterms:W3CDTF">2020-12-21T04:27:03Z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0x010100A45BC839F4BE8447922040F5D2C02304</vt:lpwstr>
  </property>
</Properties>
</file>