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s075\Documents\ApsimX\Prototypes\Mungbean\"/>
    </mc:Choice>
  </mc:AlternateContent>
  <xr:revisionPtr revIDLastSave="0" documentId="13_ncr:1_{70466632-B26E-47B2-8937-BC43C3E10725}" xr6:coauthVersionLast="46" xr6:coauthVersionMax="46" xr10:uidLastSave="{00000000-0000-0000-0000-000000000000}"/>
  <bookViews>
    <workbookView xWindow="-28920" yWindow="-120" windowWidth="29040" windowHeight="15840" xr2:uid="{01D3E681-48EE-4304-AF98-4E94EBE61D53}"/>
  </bookViews>
  <sheets>
    <sheet name="Observed" sheetId="1" r:id="rId1"/>
  </sheets>
  <definedNames>
    <definedName name="_xlnm._FilterDatabase" localSheetId="0" hidden="1">Observed!$A$1:$AL$338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290" i="1" l="1"/>
  <c r="W286" i="1"/>
  <c r="W282" i="1"/>
  <c r="W278" i="1"/>
  <c r="W274" i="1"/>
  <c r="W270" i="1"/>
  <c r="W266" i="1"/>
  <c r="W262" i="1"/>
  <c r="W258" i="1"/>
  <c r="W254" i="1"/>
  <c r="W250" i="1"/>
  <c r="W246" i="1"/>
  <c r="W242" i="1"/>
  <c r="W238" i="1"/>
  <c r="W234" i="1"/>
  <c r="W230" i="1"/>
  <c r="W226" i="1"/>
  <c r="W222" i="1"/>
  <c r="W338" i="1"/>
  <c r="W334" i="1"/>
  <c r="W330" i="1"/>
  <c r="W326" i="1"/>
  <c r="W322" i="1"/>
  <c r="W318" i="1"/>
  <c r="W314" i="1"/>
  <c r="W310" i="1"/>
  <c r="W306" i="1"/>
  <c r="W302" i="1"/>
  <c r="W298" i="1"/>
  <c r="W294" i="1"/>
  <c r="G288" i="1"/>
  <c r="H288" i="1" s="1"/>
  <c r="G284" i="1"/>
  <c r="H284" i="1" s="1"/>
  <c r="G280" i="1"/>
  <c r="H280" i="1" s="1"/>
  <c r="G276" i="1"/>
  <c r="H276" i="1" s="1"/>
  <c r="G272" i="1"/>
  <c r="H272" i="1" s="1"/>
  <c r="G268" i="1"/>
  <c r="H268" i="1" s="1"/>
  <c r="G264" i="1"/>
  <c r="H264" i="1" s="1"/>
  <c r="G260" i="1"/>
  <c r="H260" i="1" s="1"/>
  <c r="G256" i="1"/>
  <c r="H256" i="1" s="1"/>
  <c r="G252" i="1"/>
  <c r="H252" i="1" s="1"/>
  <c r="G248" i="1"/>
  <c r="H248" i="1" s="1"/>
  <c r="G244" i="1"/>
  <c r="H244" i="1" s="1"/>
  <c r="G213" i="1"/>
  <c r="H213" i="1" s="1"/>
  <c r="G202" i="1"/>
  <c r="H202" i="1" s="1"/>
  <c r="G190" i="1"/>
  <c r="H190" i="1" s="1"/>
  <c r="H178" i="1"/>
  <c r="G178" i="1"/>
  <c r="H167" i="1"/>
  <c r="G167" i="1"/>
  <c r="G152" i="1"/>
  <c r="H152" i="1" s="1"/>
  <c r="G141" i="1"/>
  <c r="H141" i="1" s="1"/>
  <c r="G132" i="1"/>
  <c r="H132" i="1" s="1"/>
  <c r="G123" i="1"/>
  <c r="H123" i="1" s="1"/>
  <c r="G114" i="1"/>
  <c r="H114" i="1" s="1"/>
  <c r="G105" i="1"/>
  <c r="H105" i="1" s="1"/>
  <c r="G93" i="1"/>
  <c r="H93" i="1" s="1"/>
  <c r="G84" i="1"/>
  <c r="H84" i="1" s="1"/>
  <c r="G67" i="1"/>
  <c r="H67" i="1" s="1"/>
  <c r="G58" i="1"/>
  <c r="H58" i="1" s="1"/>
  <c r="G47" i="1"/>
  <c r="H47" i="1" s="1"/>
  <c r="G41" i="1"/>
  <c r="H41" i="1" s="1"/>
  <c r="G34" i="1"/>
  <c r="H34" i="1" s="1"/>
  <c r="G20" i="1"/>
  <c r="H20" i="1" s="1"/>
  <c r="G15" i="1"/>
  <c r="H15" i="1" s="1"/>
  <c r="G9" i="1"/>
  <c r="H9" i="1" s="1"/>
  <c r="H5" i="1"/>
  <c r="G5" i="1"/>
  <c r="H2" i="1"/>
  <c r="G2" i="1"/>
  <c r="G25" i="1" l="1"/>
  <c r="H25" i="1" s="1"/>
  <c r="Z6" i="1"/>
  <c r="Z3" i="1"/>
  <c r="AL49" i="1" l="1"/>
  <c r="AL52" i="1"/>
  <c r="AL56" i="1"/>
  <c r="AL58" i="1"/>
  <c r="AL60" i="1"/>
  <c r="AL63" i="1"/>
  <c r="AL66" i="1"/>
  <c r="AL67" i="1"/>
  <c r="AL69" i="1"/>
  <c r="AL72" i="1"/>
  <c r="AL82" i="1"/>
  <c r="AL84" i="1"/>
  <c r="AL86" i="1"/>
  <c r="AL89" i="1"/>
  <c r="AL96" i="1"/>
  <c r="AL47" i="1"/>
  <c r="AL46" i="1"/>
  <c r="AL43" i="1"/>
  <c r="AL42" i="1"/>
  <c r="AL41" i="1"/>
  <c r="AL40" i="1"/>
  <c r="AL39" i="1"/>
  <c r="AL36" i="1"/>
  <c r="AL34" i="1"/>
  <c r="AL32" i="1"/>
  <c r="AL110" i="1"/>
  <c r="AL112" i="1"/>
  <c r="AL114" i="1"/>
  <c r="AL117" i="1"/>
  <c r="AL119" i="1"/>
  <c r="AL120" i="1"/>
  <c r="AL125" i="1"/>
  <c r="AL108" i="1"/>
  <c r="AL105" i="1"/>
  <c r="AL102" i="1"/>
  <c r="AL137" i="1"/>
  <c r="AL134" i="1"/>
  <c r="AL132" i="1"/>
  <c r="AL143" i="1"/>
  <c r="AL146" i="1"/>
  <c r="AL152" i="1"/>
  <c r="AL154" i="1"/>
  <c r="AL141" i="1"/>
  <c r="AL139" i="1"/>
  <c r="AL172" i="1"/>
  <c r="AL167" i="1"/>
  <c r="AL184" i="1"/>
  <c r="AL180" i="1"/>
  <c r="AL178" i="1"/>
  <c r="AL191" i="1"/>
  <c r="AL190" i="1"/>
  <c r="AL245" i="1"/>
  <c r="AL246" i="1"/>
  <c r="AL247" i="1"/>
  <c r="AL248" i="1"/>
  <c r="AL249" i="1"/>
  <c r="AL250" i="1"/>
  <c r="AL252" i="1"/>
  <c r="AL251" i="1"/>
  <c r="AL253" i="1"/>
  <c r="AL254" i="1"/>
  <c r="AL255" i="1"/>
  <c r="AL256" i="1"/>
  <c r="AL257" i="1"/>
  <c r="AL258" i="1"/>
  <c r="AL259" i="1"/>
  <c r="AL260" i="1"/>
  <c r="AL261" i="1"/>
  <c r="AL262" i="1"/>
  <c r="AL263" i="1"/>
  <c r="AL264" i="1"/>
  <c r="AL265" i="1"/>
  <c r="AL266" i="1"/>
  <c r="AL267" i="1"/>
  <c r="AL268" i="1"/>
  <c r="AL269" i="1"/>
  <c r="AL270" i="1"/>
  <c r="AL271" i="1"/>
  <c r="AL272" i="1"/>
  <c r="AL273" i="1"/>
  <c r="AL274" i="1"/>
  <c r="AL275" i="1"/>
  <c r="AL276" i="1"/>
  <c r="AL277" i="1"/>
  <c r="AL278" i="1"/>
  <c r="AL279" i="1"/>
  <c r="AL280" i="1"/>
  <c r="AL281" i="1"/>
  <c r="AL282" i="1"/>
  <c r="AL283" i="1"/>
  <c r="AL284" i="1"/>
  <c r="AL285" i="1"/>
  <c r="AL286" i="1"/>
  <c r="AL287" i="1"/>
  <c r="AL288" i="1"/>
  <c r="AL289" i="1"/>
  <c r="AL290" i="1"/>
  <c r="AL244" i="1"/>
  <c r="AL243" i="1"/>
  <c r="AL240" i="1"/>
  <c r="AL239" i="1"/>
  <c r="AL236" i="1"/>
  <c r="AL235" i="1"/>
  <c r="AL232" i="1"/>
  <c r="AL231" i="1"/>
  <c r="AL228" i="1"/>
  <c r="AL227" i="1"/>
  <c r="AL224" i="1"/>
  <c r="AL223" i="1"/>
  <c r="AL220" i="1"/>
  <c r="AL219" i="1"/>
  <c r="AL218" i="1"/>
  <c r="AL214" i="1"/>
  <c r="AL213" i="1"/>
  <c r="AL207" i="1"/>
  <c r="AL202" i="1"/>
  <c r="X157" i="1" l="1"/>
  <c r="Z157" i="1" s="1"/>
  <c r="X194" i="1"/>
  <c r="X207" i="1"/>
  <c r="Z207" i="1" s="1"/>
  <c r="X172" i="1"/>
  <c r="Z172" i="1" s="1"/>
  <c r="X218" i="1"/>
  <c r="Z218" i="1" s="1"/>
  <c r="X184" i="1"/>
  <c r="Z184" i="1" s="1"/>
  <c r="X110" i="1" l="1"/>
  <c r="X137" i="1"/>
  <c r="Z137" i="1" s="1"/>
  <c r="X119" i="1"/>
  <c r="Z119" i="1" s="1"/>
  <c r="X146" i="1"/>
  <c r="Z146" i="1" s="1"/>
  <c r="X97" i="1"/>
  <c r="Z97" i="1" s="1"/>
  <c r="X127" i="1"/>
  <c r="Z127" i="1" s="1"/>
  <c r="X63" i="1"/>
  <c r="Z63" i="1" s="1"/>
  <c r="X39" i="1"/>
  <c r="Z39" i="1" s="1"/>
  <c r="X52" i="1"/>
  <c r="Z52" i="1" s="1"/>
  <c r="X72" i="1"/>
  <c r="Z72" i="1" s="1"/>
  <c r="X43" i="1"/>
  <c r="Z43" i="1" s="1"/>
  <c r="X89" i="1"/>
  <c r="Z89" i="1" s="1"/>
  <c r="X19" i="1"/>
  <c r="Z19" i="1" s="1"/>
  <c r="X13" i="1"/>
  <c r="Z13" i="1" s="1"/>
  <c r="X28" i="1"/>
  <c r="Z28" i="1" s="1"/>
  <c r="X23" i="1"/>
  <c r="Z23" i="1" s="1"/>
</calcChain>
</file>

<file path=xl/sharedStrings.xml><?xml version="1.0" encoding="utf-8"?>
<sst xmlns="http://schemas.openxmlformats.org/spreadsheetml/2006/main" count="916" uniqueCount="98">
  <si>
    <t>Location</t>
  </si>
  <si>
    <t>SimulationName</t>
  </si>
  <si>
    <t>Clock.Today</t>
  </si>
  <si>
    <t>Soybean.Grain.Wt</t>
  </si>
  <si>
    <t>Yield</t>
  </si>
  <si>
    <t>Soybean.Phenology.CurrentStageName</t>
  </si>
  <si>
    <t>Soybean.Leaf.LAI</t>
  </si>
  <si>
    <t>RadiationIntercepted</t>
  </si>
  <si>
    <t>Soybean.Grain.HarvestIndex</t>
  </si>
  <si>
    <t>Soybean.Grain.Nconc</t>
  </si>
  <si>
    <t>Soybean.Phenology.MaturityDAS</t>
  </si>
  <si>
    <t>Soybean.Phenology.FlowerinitDAS</t>
  </si>
  <si>
    <t>HarvestRipe</t>
  </si>
  <si>
    <t>Soybean.Phenology.EndGrainFillDAS</t>
  </si>
  <si>
    <t>Gatton</t>
  </si>
  <si>
    <t>Soybean.Pod.Wt</t>
  </si>
  <si>
    <t>Soybean.Pod.WtError</t>
  </si>
  <si>
    <t>YieldError</t>
  </si>
  <si>
    <t>Soybean.Leaf.LAIError</t>
  </si>
  <si>
    <t>Soybean.Grain.HarvestIndexError</t>
  </si>
  <si>
    <t>Soybean.Grain.NconcError</t>
  </si>
  <si>
    <t>Soybean.Phenology.FirstPodDevDAS</t>
  </si>
  <si>
    <t>Soybean.Node.NumberError</t>
  </si>
  <si>
    <t>Soybean.Leaf.NodeNumber</t>
  </si>
  <si>
    <t>TOSyear2SowNov19CvCeleraII</t>
  </si>
  <si>
    <t>TOSyear2SowNov19CvCrystal</t>
  </si>
  <si>
    <t>TOSyear2SowNov19CvJade</t>
  </si>
  <si>
    <t>TOSyear2SowOct19CvCeleraII</t>
  </si>
  <si>
    <t>TOSyear2SowOct19CvCrystal</t>
  </si>
  <si>
    <t>TOSyear2SowOct19CvJade</t>
  </si>
  <si>
    <t>TOSyear1SowDec18RFCvJade</t>
  </si>
  <si>
    <t>TOSyear1SowDec18CvJade</t>
  </si>
  <si>
    <t>TOSyear1SowFeb19CvJade</t>
  </si>
  <si>
    <t>TOSyear1SowFeb19RFCvJade</t>
  </si>
  <si>
    <t>TOSyear1SowJan19CvJade</t>
  </si>
  <si>
    <t>TOSyear1SowJan19RFCvJade</t>
  </si>
  <si>
    <t>TOSyear2OpalSowIrrCvOpal</t>
  </si>
  <si>
    <t>TOSyear2OpalSowRFCvOpal</t>
  </si>
  <si>
    <t>TOSyear2SowJan20CvCeleraII</t>
  </si>
  <si>
    <t>TOSyear2SowJan20CvJade</t>
  </si>
  <si>
    <t>TOSyear2SowJan20RFCvCeleraII</t>
  </si>
  <si>
    <t>TOSyear2SowJan20RFCvJade</t>
  </si>
  <si>
    <t>TOSyear2SowNov19RFCvCeleraII</t>
  </si>
  <si>
    <t>TOSyear2SowNov19RFCvCrystal</t>
  </si>
  <si>
    <t>TOSyear2SowNov19RFCvJade</t>
  </si>
  <si>
    <t>TOSyear2SowOct19RFCvCeleraII</t>
  </si>
  <si>
    <t>TOSyear2SowOct19RFCvCrystal</t>
  </si>
  <si>
    <t>TOSyear2SowOct19RFCvJade</t>
  </si>
  <si>
    <t>TOSyear3SowNov20CvBerken</t>
  </si>
  <si>
    <t>TOSyear3SowNov20CvCeleraII</t>
  </si>
  <si>
    <t>TOSyear3SowNov20CvCrystal</t>
  </si>
  <si>
    <t>TOSyear3SowNov20CvJade</t>
  </si>
  <si>
    <t>TOSyear3SowNov20CvOnyx</t>
  </si>
  <si>
    <t>TOSyear3SowNov20CvOpal</t>
  </si>
  <si>
    <t>TOSyear3SowOct20CvBerken</t>
  </si>
  <si>
    <t>TOSyear3SowOct20CvCeleraII</t>
  </si>
  <si>
    <t>TOSyear3SowOct20CvCrystal</t>
  </si>
  <si>
    <t>TOSyear3SowOct20CvJade</t>
  </si>
  <si>
    <t>TOSyear3SowOct20CvOnyx</t>
  </si>
  <si>
    <t>TOSyear3SowOct20CvOpal</t>
  </si>
  <si>
    <t>TOSyear3SowSept20CvBerken</t>
  </si>
  <si>
    <t>TOSyear3SowSept20CvCeleraII</t>
  </si>
  <si>
    <t>TOSyear3SowSept20CvCrystal</t>
  </si>
  <si>
    <t>TOSyear3SowSept20CvJade</t>
  </si>
  <si>
    <t>TOSyear3SowSept20CvOnyx</t>
  </si>
  <si>
    <t>TOSyear3SowSept20CvOpal</t>
  </si>
  <si>
    <t>StartFlowering</t>
  </si>
  <si>
    <t>EndCanopyDevelopment</t>
  </si>
  <si>
    <t>Vegetative</t>
  </si>
  <si>
    <t>Soybean.Leaf.BranchNumber</t>
  </si>
  <si>
    <t>Soybean.AboveGround.Wt</t>
  </si>
  <si>
    <t>Soybean.AboveGround.WtError</t>
  </si>
  <si>
    <t>RadiationInterceptedError</t>
  </si>
  <si>
    <t>TOSyear2SowJan20RFCvCrystal</t>
  </si>
  <si>
    <t>Soybean.Shell.Wt</t>
  </si>
  <si>
    <t>Soybean.Leaf.Wt</t>
  </si>
  <si>
    <t>Soybean.Leaf.WtError</t>
  </si>
  <si>
    <t>Soybean.Stem.WtError</t>
  </si>
  <si>
    <t>Soybean.Stem.Wt</t>
  </si>
  <si>
    <t>Soybean.Phenology.StartGrainFillingDAS</t>
  </si>
  <si>
    <t>Soybean.Phenology.StartFloweringDAS</t>
  </si>
  <si>
    <t>Soybean.Phenology.AccumulatedTT</t>
  </si>
  <si>
    <t>Soybean.Phenology.Photoperiod.DayLength</t>
  </si>
  <si>
    <t>TTReproductive</t>
  </si>
  <si>
    <t>TTVegetative</t>
  </si>
  <si>
    <t>Soybean.Leaf.Area</t>
  </si>
  <si>
    <t>TOSyear3SowFeb21CvBerken</t>
  </si>
  <si>
    <t>TOSyear3SowFeb21CvCeleraII</t>
  </si>
  <si>
    <t>TOSyear3SowFeb21CvCrystal</t>
  </si>
  <si>
    <t>TOSyear3SowFeb21CvJade</t>
  </si>
  <si>
    <t>TOSyear3SowFeb21CvOnyx</t>
  </si>
  <si>
    <t>TOSyear3SowFeb21CvOpal</t>
  </si>
  <si>
    <t>TOSyear3SowJan21CvBerken</t>
  </si>
  <si>
    <t>TOSyear3SowJan21CvCeleraII</t>
  </si>
  <si>
    <t>TOSyear3SowJan21CvCrystal</t>
  </si>
  <si>
    <t>TOSyear3SowJan21CvJade</t>
  </si>
  <si>
    <t>TOSyear3SowJan21CvOnyx</t>
  </si>
  <si>
    <t>TOSyear3SowJan21CvOpal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</si>
</sst>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name val="Arial"/>
      <family val="2"/>
    </font>
    <font>
      <sz val="8"/>
      <color rgb="FF000000"/>
      <name val="Monospace"/>
    </font>
    <font>
      <sz val="8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0" fontId="1" fillId="0" borderId="0" applyNumberFormat="0" applyFill="0" applyBorder="0" applyAlignment="0" applyProtection="0"/>
  </cellStyleXfs>
  <cellXfs count="39">
    <xf numFmtId="0" fontId="0" fillId="0" borderId="0" xfId="0"/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0" borderId="0" xfId="1" applyFont="1" applyAlignment="1">
      <alignment wrapText="1"/>
    </xf>
    <xf numFmtId="2" fontId="3" fillId="0" borderId="0" xfId="0" applyNumberFormat="1" applyFont="1" applyAlignment="1">
      <alignment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14" fontId="0" fillId="0" borderId="0" xfId="0" applyNumberFormat="1"/>
    <xf numFmtId="14" fontId="0" fillId="2" borderId="0" xfId="0" applyNumberFormat="1" applyFill="1"/>
    <xf numFmtId="0" fontId="0" fillId="3" borderId="0" xfId="0" applyFill="1"/>
    <xf numFmtId="14" fontId="0" fillId="3" borderId="0" xfId="0" applyNumberFormat="1" applyFill="1"/>
    <xf numFmtId="14" fontId="0" fillId="0" borderId="1" xfId="0" applyNumberFormat="1" applyFont="1" applyBorder="1" applyAlignment="1">
      <alignment horizontal="left"/>
    </xf>
    <xf numFmtId="0" fontId="0" fillId="0" borderId="2" xfId="0" applyBorder="1"/>
    <xf numFmtId="0" fontId="0" fillId="0" borderId="3" xfId="0" applyBorder="1"/>
    <xf numFmtId="0" fontId="7" fillId="0" borderId="0" xfId="0" applyFont="1" applyBorder="1"/>
    <xf numFmtId="0" fontId="0" fillId="0" borderId="0" xfId="0" applyBorder="1"/>
    <xf numFmtId="14" fontId="0" fillId="0" borderId="0" xfId="0" applyNumberFormat="1" applyFont="1" applyBorder="1" applyAlignment="1">
      <alignment horizontal="left"/>
    </xf>
    <xf numFmtId="14" fontId="0" fillId="0" borderId="1" xfId="0" applyNumberFormat="1" applyBorder="1"/>
    <xf numFmtId="14" fontId="1" fillId="0" borderId="0" xfId="2" applyNumberFormat="1" applyFill="1" applyBorder="1" applyAlignment="1" applyProtection="1">
      <alignment horizontal="center" vertical="center" wrapText="1"/>
    </xf>
    <xf numFmtId="14" fontId="0" fillId="0" borderId="4" xfId="0" applyNumberFormat="1" applyBorder="1"/>
    <xf numFmtId="14" fontId="1" fillId="0" borderId="1" xfId="0" applyNumberFormat="1" applyFont="1" applyBorder="1" applyAlignment="1">
      <alignment horizontal="center" vertical="center" wrapText="1"/>
    </xf>
    <xf numFmtId="14" fontId="1" fillId="0" borderId="0" xfId="0" applyNumberFormat="1" applyFont="1" applyBorder="1" applyAlignment="1">
      <alignment horizontal="center" vertical="center" wrapText="1"/>
    </xf>
    <xf numFmtId="0" fontId="0" fillId="0" borderId="1" xfId="0" applyBorder="1"/>
    <xf numFmtId="1" fontId="3" fillId="0" borderId="0" xfId="0" applyNumberFormat="1" applyFont="1" applyAlignment="1">
      <alignment wrapText="1"/>
    </xf>
    <xf numFmtId="1" fontId="0" fillId="0" borderId="0" xfId="0" applyNumberFormat="1"/>
    <xf numFmtId="1" fontId="0" fillId="2" borderId="0" xfId="0" applyNumberFormat="1" applyFill="1"/>
    <xf numFmtId="1" fontId="0" fillId="0" borderId="0" xfId="0" applyNumberFormat="1" applyFont="1" applyBorder="1" applyAlignment="1">
      <alignment horizontal="left"/>
    </xf>
    <xf numFmtId="1" fontId="0" fillId="3" borderId="0" xfId="0" applyNumberFormat="1" applyFill="1"/>
    <xf numFmtId="1" fontId="1" fillId="0" borderId="0" xfId="0" applyNumberFormat="1" applyFont="1" applyBorder="1" applyAlignment="1">
      <alignment horizontal="center" vertical="center" wrapText="1"/>
    </xf>
    <xf numFmtId="1" fontId="1" fillId="0" borderId="0" xfId="2" applyNumberFormat="1" applyFill="1" applyBorder="1" applyAlignment="1" applyProtection="1">
      <alignment horizontal="center" vertical="center" wrapText="1"/>
    </xf>
    <xf numFmtId="1" fontId="0" fillId="0" borderId="0" xfId="0" applyNumberFormat="1" applyBorder="1"/>
    <xf numFmtId="2" fontId="0" fillId="0" borderId="0" xfId="0" applyNumberFormat="1"/>
    <xf numFmtId="2" fontId="0" fillId="2" borderId="0" xfId="0" applyNumberFormat="1" applyFill="1"/>
    <xf numFmtId="2" fontId="0" fillId="0" borderId="0" xfId="0" applyNumberFormat="1" applyFont="1" applyBorder="1" applyAlignment="1">
      <alignment horizontal="left"/>
    </xf>
    <xf numFmtId="2" fontId="0" fillId="3" borderId="0" xfId="0" applyNumberFormat="1" applyFill="1"/>
    <xf numFmtId="2" fontId="1" fillId="0" borderId="0" xfId="0" applyNumberFormat="1" applyFont="1" applyBorder="1" applyAlignment="1">
      <alignment horizontal="center" vertical="center" wrapText="1"/>
    </xf>
    <xf numFmtId="2" fontId="1" fillId="0" borderId="0" xfId="2" applyNumberFormat="1" applyFill="1" applyBorder="1" applyAlignment="1" applyProtection="1">
      <alignment horizontal="center" vertical="center" wrapText="1"/>
    </xf>
    <xf numFmtId="2" fontId="0" fillId="0" borderId="0" xfId="0" applyNumberFormat="1" applyBorder="1"/>
    <xf numFmtId="14" fontId="3" fillId="0" borderId="0" xfId="0" applyNumberFormat="1" applyFont="1" applyAlignment="1">
      <alignment wrapText="1"/>
    </xf>
  </cellXfs>
  <cellStyles count="3">
    <cellStyle name="Normal" xfId="0" builtinId="0"/>
    <cellStyle name="Normal 2" xfId="2" xr:uid="{94A50D8A-FA47-4EE9-A808-FFF7C116D52D}"/>
    <cellStyle name="Normal_obs" xfId="1" xr:uid="{FF833C4C-3BE6-4C34-997C-72A4B695DEF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9DD51-BED6-4262-8A50-4DB48CCAF26B}">
  <dimension ref="A1:AL338"/>
  <sheetViews>
    <sheetView tabSelected="1" workbookViewId="0">
      <pane ySplit="1" topLeftCell="A2" activePane="bottomLeft" state="frozen"/>
      <selection pane="bottomLeft" activeCell="O1" sqref="O1"/>
    </sheetView>
  </sheetViews>
  <sheetFormatPr defaultColWidth="8.85546875" defaultRowHeight="15"/>
  <cols>
    <col min="2" max="2" width="32.5703125" customWidth="1"/>
    <col min="3" max="3" width="15.42578125" style="7" customWidth="1"/>
    <col min="4" max="5" width="15.42578125" style="24" customWidth="1"/>
    <col min="6" max="9" width="11.28515625" customWidth="1"/>
    <col min="10" max="36" width="9.140625" customWidth="1"/>
  </cols>
  <sheetData>
    <row r="1" spans="1:38" s="1" customFormat="1" ht="45">
      <c r="A1" s="1" t="s">
        <v>0</v>
      </c>
      <c r="B1" s="2" t="s">
        <v>1</v>
      </c>
      <c r="C1" s="38" t="s">
        <v>2</v>
      </c>
      <c r="D1" s="23" t="s">
        <v>81</v>
      </c>
      <c r="E1" s="23" t="s">
        <v>82</v>
      </c>
      <c r="F1" s="2" t="s">
        <v>5</v>
      </c>
      <c r="G1" s="2" t="s">
        <v>84</v>
      </c>
      <c r="H1" s="2" t="s">
        <v>83</v>
      </c>
      <c r="I1" s="2" t="s">
        <v>85</v>
      </c>
      <c r="J1" s="6" t="s">
        <v>78</v>
      </c>
      <c r="K1" s="6" t="s">
        <v>77</v>
      </c>
      <c r="L1" s="6" t="s">
        <v>75</v>
      </c>
      <c r="M1" s="6" t="s">
        <v>76</v>
      </c>
      <c r="N1" s="2" t="s">
        <v>70</v>
      </c>
      <c r="O1" s="2" t="s">
        <v>71</v>
      </c>
      <c r="P1" s="4" t="s">
        <v>6</v>
      </c>
      <c r="Q1" s="4" t="s">
        <v>18</v>
      </c>
      <c r="R1" s="2" t="s">
        <v>8</v>
      </c>
      <c r="S1" s="2" t="s">
        <v>19</v>
      </c>
      <c r="T1" s="1" t="s">
        <v>9</v>
      </c>
      <c r="U1" s="1" t="s">
        <v>20</v>
      </c>
      <c r="V1" s="3" t="s">
        <v>4</v>
      </c>
      <c r="W1" s="3" t="s">
        <v>17</v>
      </c>
      <c r="X1" s="3" t="s">
        <v>3</v>
      </c>
      <c r="Y1" s="3" t="s">
        <v>15</v>
      </c>
      <c r="Z1" s="3" t="s">
        <v>74</v>
      </c>
      <c r="AA1" s="3" t="s">
        <v>16</v>
      </c>
      <c r="AB1" s="5" t="s">
        <v>7</v>
      </c>
      <c r="AC1" s="5" t="s">
        <v>72</v>
      </c>
      <c r="AD1" s="3" t="s">
        <v>11</v>
      </c>
      <c r="AE1" s="3" t="s">
        <v>80</v>
      </c>
      <c r="AF1" s="3" t="s">
        <v>21</v>
      </c>
      <c r="AG1" s="3" t="s">
        <v>79</v>
      </c>
      <c r="AH1" s="3" t="s">
        <v>13</v>
      </c>
      <c r="AI1" s="3" t="s">
        <v>10</v>
      </c>
      <c r="AJ1" s="3" t="s">
        <v>69</v>
      </c>
      <c r="AK1" s="3" t="s">
        <v>22</v>
      </c>
      <c r="AL1" s="3" t="s">
        <v>23</v>
      </c>
    </row>
    <row r="2" spans="1:38">
      <c r="A2" t="s">
        <v>14</v>
      </c>
      <c r="B2" t="s">
        <v>31</v>
      </c>
      <c r="C2" s="7">
        <v>43494</v>
      </c>
      <c r="D2" s="24">
        <v>809.84821224212646</v>
      </c>
      <c r="E2" s="31">
        <v>13.2883460463198</v>
      </c>
      <c r="F2" t="s">
        <v>66</v>
      </c>
      <c r="G2" s="24">
        <f>D2</f>
        <v>809.84821224212646</v>
      </c>
      <c r="H2" s="24">
        <f>D3-D2</f>
        <v>728.11210632324219</v>
      </c>
      <c r="I2">
        <v>7.1982042682926822E-2</v>
      </c>
      <c r="J2">
        <v>209.51490000000001</v>
      </c>
      <c r="K2">
        <v>41.283556225854952</v>
      </c>
      <c r="L2">
        <v>213.52590000000001</v>
      </c>
      <c r="M2">
        <v>48.686615317559259</v>
      </c>
      <c r="N2">
        <v>439.51459999999997</v>
      </c>
      <c r="O2">
        <v>93.875548248660664</v>
      </c>
      <c r="P2">
        <v>2.9512637499999999</v>
      </c>
      <c r="Q2">
        <v>1.2147483839888755</v>
      </c>
      <c r="X2">
        <v>9.2119999999999997</v>
      </c>
      <c r="Y2">
        <v>9.2119999999999997</v>
      </c>
      <c r="AD2">
        <v>42</v>
      </c>
      <c r="AE2">
        <v>44</v>
      </c>
      <c r="AF2">
        <v>43.25</v>
      </c>
      <c r="AG2">
        <v>48</v>
      </c>
      <c r="AH2">
        <v>57.25</v>
      </c>
    </row>
    <row r="3" spans="1:38">
      <c r="A3" t="s">
        <v>14</v>
      </c>
      <c r="B3" t="s">
        <v>31</v>
      </c>
      <c r="C3" s="8">
        <v>43537</v>
      </c>
      <c r="D3" s="25">
        <v>1537.9603185653687</v>
      </c>
      <c r="E3" s="32">
        <v>12.2030551633529</v>
      </c>
      <c r="F3" t="s">
        <v>12</v>
      </c>
      <c r="I3">
        <v>6.0692437500000009E-2</v>
      </c>
      <c r="J3">
        <v>253.63399999999999</v>
      </c>
      <c r="K3">
        <v>21.58</v>
      </c>
      <c r="L3">
        <v>218.11</v>
      </c>
      <c r="M3">
        <v>40.67194653976307</v>
      </c>
      <c r="N3">
        <v>992.99699999999996</v>
      </c>
      <c r="O3">
        <v>54.451948199001215</v>
      </c>
      <c r="P3">
        <v>2.4276974999999998</v>
      </c>
      <c r="Q3">
        <v>0.57975727428956592</v>
      </c>
      <c r="R3">
        <v>0.55419132299999996</v>
      </c>
      <c r="S3">
        <v>0.19448894404861225</v>
      </c>
      <c r="T3">
        <v>3.8589000000000005E-2</v>
      </c>
      <c r="U3">
        <v>9.0990499441502082E-4</v>
      </c>
      <c r="V3">
        <v>1941.7774999999999</v>
      </c>
      <c r="W3">
        <v>616.58874573224716</v>
      </c>
      <c r="X3">
        <v>194.17775</v>
      </c>
      <c r="Y3">
        <v>519.85424999999998</v>
      </c>
      <c r="Z3">
        <f>Y3-X3</f>
        <v>325.67649999999998</v>
      </c>
      <c r="AA3">
        <v>35.19883964351741</v>
      </c>
      <c r="AD3">
        <v>42</v>
      </c>
      <c r="AE3">
        <v>44</v>
      </c>
      <c r="AF3">
        <v>43.25</v>
      </c>
      <c r="AG3">
        <v>48</v>
      </c>
      <c r="AH3">
        <v>57.25</v>
      </c>
    </row>
    <row r="4" spans="1:38">
      <c r="A4" t="s">
        <v>14</v>
      </c>
      <c r="B4" t="s">
        <v>31</v>
      </c>
      <c r="C4" s="7">
        <v>43567</v>
      </c>
      <c r="D4" s="24">
        <v>1990.273681640625</v>
      </c>
      <c r="E4" s="31">
        <v>11.3721557891113</v>
      </c>
      <c r="AB4" s="15">
        <v>77.29079180422778</v>
      </c>
      <c r="AC4" s="15"/>
    </row>
    <row r="5" spans="1:38">
      <c r="A5" t="s">
        <v>14</v>
      </c>
      <c r="B5" t="s">
        <v>30</v>
      </c>
      <c r="C5" s="7">
        <v>43494</v>
      </c>
      <c r="D5" s="24">
        <v>809.84821224212646</v>
      </c>
      <c r="E5" s="31">
        <v>13.2883460463198</v>
      </c>
      <c r="F5" t="s">
        <v>66</v>
      </c>
      <c r="G5" s="24">
        <f>D5</f>
        <v>809.84821224212646</v>
      </c>
      <c r="H5" s="24">
        <f>D6-D5</f>
        <v>728.11210632324219</v>
      </c>
      <c r="I5">
        <v>7.716068354430379E-2</v>
      </c>
      <c r="J5">
        <v>269.0772</v>
      </c>
      <c r="K5">
        <v>113.84</v>
      </c>
      <c r="L5">
        <v>239.81229999999999</v>
      </c>
      <c r="M5">
        <v>94.126264634904203</v>
      </c>
      <c r="N5">
        <v>528.9298</v>
      </c>
      <c r="O5">
        <v>215.21414063491926</v>
      </c>
      <c r="P5">
        <v>3.047847</v>
      </c>
      <c r="Q5">
        <v>1.2062048512280166</v>
      </c>
      <c r="X5">
        <v>11.550700000000001</v>
      </c>
      <c r="Y5">
        <v>11.55</v>
      </c>
      <c r="AD5">
        <v>42</v>
      </c>
      <c r="AE5">
        <v>44</v>
      </c>
      <c r="AF5">
        <v>43</v>
      </c>
      <c r="AG5">
        <v>48</v>
      </c>
      <c r="AH5">
        <v>57</v>
      </c>
    </row>
    <row r="6" spans="1:38">
      <c r="A6" t="s">
        <v>14</v>
      </c>
      <c r="B6" t="s">
        <v>30</v>
      </c>
      <c r="C6" s="8">
        <v>43537</v>
      </c>
      <c r="D6" s="25">
        <v>1537.9603185653687</v>
      </c>
      <c r="E6" s="32">
        <v>12.2030551633529</v>
      </c>
      <c r="F6" t="s">
        <v>12</v>
      </c>
      <c r="I6">
        <v>3.4567021518987343E-2</v>
      </c>
      <c r="J6">
        <v>156.90600000000001</v>
      </c>
      <c r="K6">
        <v>73.459999999999994</v>
      </c>
      <c r="L6">
        <v>43.959499999999998</v>
      </c>
      <c r="M6">
        <v>13.535354311333442</v>
      </c>
      <c r="N6">
        <v>419.75400000000002</v>
      </c>
      <c r="O6">
        <v>152.79999813917968</v>
      </c>
      <c r="P6">
        <v>1.3653973500000001</v>
      </c>
      <c r="Q6">
        <v>1.4982453673652023</v>
      </c>
      <c r="R6">
        <v>0.38210217800000001</v>
      </c>
      <c r="S6">
        <v>9.8649311326547584E-2</v>
      </c>
      <c r="T6">
        <v>3.9212999999999998E-2</v>
      </c>
      <c r="U6">
        <v>2.4572248689721798E-3</v>
      </c>
      <c r="V6">
        <v>1081.3335</v>
      </c>
      <c r="W6">
        <v>119.76955125990932</v>
      </c>
      <c r="X6">
        <v>108.13334999999999</v>
      </c>
      <c r="Y6">
        <v>218.83725000000001</v>
      </c>
      <c r="Z6">
        <f>Y6-X6</f>
        <v>110.70390000000002</v>
      </c>
      <c r="AD6">
        <v>42</v>
      </c>
      <c r="AE6">
        <v>44</v>
      </c>
      <c r="AF6">
        <v>43</v>
      </c>
      <c r="AG6">
        <v>48</v>
      </c>
      <c r="AH6">
        <v>57</v>
      </c>
    </row>
    <row r="7" spans="1:38">
      <c r="A7" t="s">
        <v>14</v>
      </c>
      <c r="B7" t="s">
        <v>30</v>
      </c>
      <c r="C7" s="7">
        <v>43567</v>
      </c>
      <c r="D7" s="24">
        <v>1990.273681640625</v>
      </c>
      <c r="E7" s="31">
        <v>11.3721557891113</v>
      </c>
      <c r="AB7" s="15">
        <v>78.427385437075316</v>
      </c>
      <c r="AC7" s="15"/>
    </row>
    <row r="8" spans="1:38">
      <c r="A8" t="s">
        <v>14</v>
      </c>
      <c r="B8" t="s">
        <v>32</v>
      </c>
      <c r="C8" s="7">
        <v>43573</v>
      </c>
      <c r="D8" s="24">
        <v>739.2998161315918</v>
      </c>
      <c r="E8" s="31">
        <v>11.214692020447099</v>
      </c>
      <c r="AB8" s="15">
        <v>78.872948565026945</v>
      </c>
      <c r="AC8" s="15"/>
    </row>
    <row r="9" spans="1:38">
      <c r="A9" t="s">
        <v>14</v>
      </c>
      <c r="B9" t="s">
        <v>32</v>
      </c>
      <c r="C9" s="7">
        <v>43585</v>
      </c>
      <c r="D9" s="24">
        <v>889.9498176574707</v>
      </c>
      <c r="E9" s="31">
        <v>10.9194658383445</v>
      </c>
      <c r="F9" t="s">
        <v>66</v>
      </c>
      <c r="G9" s="24">
        <f>D9</f>
        <v>889.9498176574707</v>
      </c>
      <c r="H9" s="24">
        <f>D13-G9</f>
        <v>313.71892738342285</v>
      </c>
      <c r="I9">
        <v>8.3041249999999997E-2</v>
      </c>
      <c r="J9">
        <v>162.29499999999999</v>
      </c>
      <c r="K9">
        <v>13.57</v>
      </c>
      <c r="L9">
        <v>214.08249999999998</v>
      </c>
      <c r="M9">
        <v>17.974706998075725</v>
      </c>
      <c r="N9">
        <v>397.04250000000002</v>
      </c>
      <c r="O9">
        <v>34.08903086038076</v>
      </c>
      <c r="P9">
        <v>3.3336769999999998</v>
      </c>
      <c r="Q9">
        <v>0.46927787233436802</v>
      </c>
      <c r="Y9">
        <v>14.675000000000001</v>
      </c>
      <c r="AD9">
        <v>48</v>
      </c>
      <c r="AE9">
        <v>51</v>
      </c>
      <c r="AF9">
        <v>48</v>
      </c>
      <c r="AG9">
        <v>55</v>
      </c>
      <c r="AH9">
        <v>77</v>
      </c>
    </row>
    <row r="10" spans="1:38">
      <c r="A10" t="s">
        <v>14</v>
      </c>
      <c r="B10" t="s">
        <v>32</v>
      </c>
      <c r="C10" s="7">
        <v>43592</v>
      </c>
      <c r="D10" s="24">
        <v>969.54962348937988</v>
      </c>
      <c r="E10" s="31">
        <v>10.763657895449899</v>
      </c>
      <c r="AB10" s="15">
        <v>85.634292553248528</v>
      </c>
      <c r="AC10" s="15"/>
    </row>
    <row r="11" spans="1:38">
      <c r="A11" t="s">
        <v>14</v>
      </c>
      <c r="B11" t="s">
        <v>32</v>
      </c>
      <c r="C11" s="7">
        <v>43601</v>
      </c>
      <c r="D11" s="24">
        <v>1054.5454440116882</v>
      </c>
      <c r="E11" s="31">
        <v>10.586786041350599</v>
      </c>
      <c r="AB11" s="15">
        <v>79.566907810272653</v>
      </c>
      <c r="AC11" s="15"/>
    </row>
    <row r="12" spans="1:38">
      <c r="A12" t="s">
        <v>14</v>
      </c>
      <c r="B12" t="s">
        <v>32</v>
      </c>
      <c r="C12" s="7">
        <v>43608</v>
      </c>
      <c r="D12" s="24">
        <v>1123.7454447746277</v>
      </c>
      <c r="E12" s="31">
        <v>10.471243626077699</v>
      </c>
      <c r="AB12" s="15">
        <v>75.827219120152748</v>
      </c>
      <c r="AC12" s="15"/>
    </row>
    <row r="13" spans="1:38">
      <c r="A13" t="s">
        <v>14</v>
      </c>
      <c r="B13" t="s">
        <v>32</v>
      </c>
      <c r="C13" s="7">
        <v>43619</v>
      </c>
      <c r="D13" s="24">
        <v>1203.6687450408936</v>
      </c>
      <c r="E13" s="31">
        <v>10.4565069617157</v>
      </c>
      <c r="F13" t="s">
        <v>12</v>
      </c>
      <c r="I13">
        <v>4.0206006451612902E-2</v>
      </c>
      <c r="J13">
        <v>171.13499999999999</v>
      </c>
      <c r="K13">
        <v>50.01</v>
      </c>
      <c r="L13">
        <v>127.3775</v>
      </c>
      <c r="M13">
        <v>32.866273873582536</v>
      </c>
      <c r="N13">
        <v>619.18499999999995</v>
      </c>
      <c r="O13">
        <v>142.90607393202919</v>
      </c>
      <c r="P13">
        <v>0.960283</v>
      </c>
      <c r="Q13">
        <v>0.32153641348687073</v>
      </c>
      <c r="R13">
        <v>0.35487638934523513</v>
      </c>
      <c r="S13">
        <v>4.9182074647439088E-2</v>
      </c>
      <c r="T13">
        <v>3.8483216101000001E-2</v>
      </c>
      <c r="U13">
        <v>1.2040420451865004E-3</v>
      </c>
      <c r="V13">
        <v>1739.42625</v>
      </c>
      <c r="W13">
        <v>293.49643883770847</v>
      </c>
      <c r="X13">
        <f>V13/10</f>
        <v>173.94262499999999</v>
      </c>
      <c r="Y13">
        <v>320.67250000000001</v>
      </c>
      <c r="Z13">
        <f>Y13-X13</f>
        <v>146.72987500000002</v>
      </c>
      <c r="AA13">
        <v>64.099733423782496</v>
      </c>
      <c r="AD13">
        <v>48</v>
      </c>
      <c r="AE13">
        <v>51</v>
      </c>
      <c r="AF13">
        <v>48</v>
      </c>
      <c r="AG13">
        <v>55</v>
      </c>
      <c r="AH13">
        <v>77</v>
      </c>
    </row>
    <row r="14" spans="1:38">
      <c r="A14" t="s">
        <v>14</v>
      </c>
      <c r="B14" t="s">
        <v>33</v>
      </c>
      <c r="C14" s="7">
        <v>43573</v>
      </c>
      <c r="D14" s="24">
        <v>739.2998161315918</v>
      </c>
      <c r="E14" s="31">
        <v>11.214692020447099</v>
      </c>
      <c r="AB14" s="15">
        <v>79.150639200596174</v>
      </c>
      <c r="AC14" s="15"/>
    </row>
    <row r="15" spans="1:38">
      <c r="A15" t="s">
        <v>14</v>
      </c>
      <c r="B15" t="s">
        <v>33</v>
      </c>
      <c r="C15" s="7">
        <v>43585</v>
      </c>
      <c r="D15" s="24">
        <v>889.9498176574707</v>
      </c>
      <c r="E15" s="31">
        <v>10.9194658383445</v>
      </c>
      <c r="F15" t="s">
        <v>66</v>
      </c>
      <c r="G15" s="24">
        <f>D15</f>
        <v>889.9498176574707</v>
      </c>
      <c r="H15" s="24">
        <f>D19-G15</f>
        <v>313.71892738342285</v>
      </c>
      <c r="I15" s="24"/>
      <c r="J15">
        <v>173.21999999999997</v>
      </c>
      <c r="K15">
        <v>29</v>
      </c>
      <c r="L15">
        <v>193.52250000000001</v>
      </c>
      <c r="M15">
        <v>39.920439522463539</v>
      </c>
      <c r="N15">
        <v>390.32</v>
      </c>
      <c r="O15">
        <v>9.2072435252510534</v>
      </c>
      <c r="P15">
        <v>3.32165</v>
      </c>
      <c r="Q15">
        <v>0.88597972087401644</v>
      </c>
      <c r="Y15">
        <v>14.67</v>
      </c>
      <c r="AD15">
        <v>48</v>
      </c>
      <c r="AE15">
        <v>51</v>
      </c>
      <c r="AF15">
        <v>51</v>
      </c>
      <c r="AG15">
        <v>55</v>
      </c>
      <c r="AH15">
        <v>76.25</v>
      </c>
    </row>
    <row r="16" spans="1:38">
      <c r="A16" t="s">
        <v>14</v>
      </c>
      <c r="B16" t="s">
        <v>33</v>
      </c>
      <c r="C16" s="7">
        <v>43592</v>
      </c>
      <c r="D16" s="24">
        <v>969.54962348937988</v>
      </c>
      <c r="E16" s="31">
        <v>10.763657895449899</v>
      </c>
      <c r="AB16" s="15">
        <v>89.159092796190976</v>
      </c>
      <c r="AC16" s="15"/>
    </row>
    <row r="17" spans="1:38">
      <c r="A17" t="s">
        <v>14</v>
      </c>
      <c r="B17" t="s">
        <v>33</v>
      </c>
      <c r="C17" s="7">
        <v>43601</v>
      </c>
      <c r="D17" s="24">
        <v>1054.5454440116882</v>
      </c>
      <c r="E17" s="31">
        <v>10.586786041350599</v>
      </c>
      <c r="AB17" s="15">
        <v>78.748824694517907</v>
      </c>
      <c r="AC17" s="15"/>
    </row>
    <row r="18" spans="1:38" s="9" customFormat="1">
      <c r="A18" t="s">
        <v>14</v>
      </c>
      <c r="B18" t="s">
        <v>33</v>
      </c>
      <c r="C18" s="7">
        <v>43608</v>
      </c>
      <c r="D18" s="24">
        <v>1123.7454447746277</v>
      </c>
      <c r="E18" s="31">
        <v>10.471243626077699</v>
      </c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 s="15">
        <v>77.391073784303003</v>
      </c>
      <c r="AC18" s="15"/>
      <c r="AD18"/>
      <c r="AE18"/>
      <c r="AF18"/>
      <c r="AG18"/>
      <c r="AH18"/>
      <c r="AI18"/>
      <c r="AJ18"/>
      <c r="AK18"/>
      <c r="AL18"/>
    </row>
    <row r="19" spans="1:38" s="9" customFormat="1">
      <c r="A19" t="s">
        <v>14</v>
      </c>
      <c r="B19" t="s">
        <v>33</v>
      </c>
      <c r="C19" s="7">
        <v>43619</v>
      </c>
      <c r="D19" s="24">
        <v>1203.6687450408936</v>
      </c>
      <c r="E19" s="31">
        <v>10.4565069617157</v>
      </c>
      <c r="F19" t="s">
        <v>12</v>
      </c>
      <c r="G19"/>
      <c r="H19"/>
      <c r="I19"/>
      <c r="J19">
        <v>179.47499999999999</v>
      </c>
      <c r="K19">
        <v>43.14</v>
      </c>
      <c r="L19">
        <v>135.72749999999999</v>
      </c>
      <c r="M19">
        <v>23.291555515536949</v>
      </c>
      <c r="N19">
        <v>638.84749999999997</v>
      </c>
      <c r="O19">
        <v>97.947955355551741</v>
      </c>
      <c r="P19">
        <v>1.5579827499999999</v>
      </c>
      <c r="Q19">
        <v>1.100986947243056</v>
      </c>
      <c r="R19">
        <v>0.40100819764442569</v>
      </c>
      <c r="S19">
        <v>6.0506616991656957E-2</v>
      </c>
      <c r="T19">
        <v>3.7274971453000003E-2</v>
      </c>
      <c r="U19">
        <v>1.8917379955081953E-3</v>
      </c>
      <c r="V19">
        <v>1595.0643750000002</v>
      </c>
      <c r="W19">
        <v>102.1958034929104</v>
      </c>
      <c r="X19">
        <f>V19/10</f>
        <v>159.5064375</v>
      </c>
      <c r="Y19">
        <v>323.64499999999998</v>
      </c>
      <c r="Z19">
        <f>Y19-X19</f>
        <v>164.13856249999998</v>
      </c>
      <c r="AA19">
        <v>39.228807017293157</v>
      </c>
      <c r="AB19"/>
      <c r="AC19"/>
      <c r="AD19">
        <v>48</v>
      </c>
      <c r="AE19">
        <v>51</v>
      </c>
      <c r="AF19">
        <v>51</v>
      </c>
      <c r="AG19">
        <v>55</v>
      </c>
      <c r="AH19">
        <v>76.25</v>
      </c>
      <c r="AI19"/>
      <c r="AJ19"/>
      <c r="AK19"/>
      <c r="AL19"/>
    </row>
    <row r="20" spans="1:38" s="9" customFormat="1">
      <c r="A20" t="s">
        <v>14</v>
      </c>
      <c r="B20" t="s">
        <v>34</v>
      </c>
      <c r="C20" s="7">
        <v>43531</v>
      </c>
      <c r="D20" s="24">
        <v>859.0764799118042</v>
      </c>
      <c r="E20" s="31">
        <v>12.3696876909069</v>
      </c>
      <c r="F20" t="s">
        <v>66</v>
      </c>
      <c r="G20" s="24">
        <f>D20</f>
        <v>859.0764799118042</v>
      </c>
      <c r="H20" s="24">
        <f>D23-G20</f>
        <v>773.3819694519043</v>
      </c>
      <c r="I20">
        <v>9.4556851327433633E-2</v>
      </c>
      <c r="J20">
        <v>153.1</v>
      </c>
      <c r="K20">
        <v>52</v>
      </c>
      <c r="L20">
        <v>190.51</v>
      </c>
      <c r="M20">
        <v>47.863262181621849</v>
      </c>
      <c r="N20">
        <v>395.17025000000001</v>
      </c>
      <c r="O20">
        <v>119.24727549752794</v>
      </c>
      <c r="P20">
        <v>2.6712310499999998</v>
      </c>
      <c r="Q20">
        <v>1.0726521014568258</v>
      </c>
      <c r="R20"/>
      <c r="S20"/>
      <c r="T20"/>
      <c r="U20"/>
      <c r="V20"/>
      <c r="W20"/>
      <c r="X20"/>
      <c r="Y20">
        <v>38.770249999999997</v>
      </c>
      <c r="Z20"/>
      <c r="AA20">
        <v>19.724914708307367</v>
      </c>
      <c r="AB20"/>
      <c r="AC20"/>
      <c r="AD20">
        <v>42</v>
      </c>
      <c r="AE20">
        <v>43.75</v>
      </c>
      <c r="AF20">
        <v>42.25</v>
      </c>
      <c r="AG20">
        <v>47</v>
      </c>
      <c r="AH20">
        <v>56.5</v>
      </c>
      <c r="AI20"/>
      <c r="AJ20"/>
      <c r="AK20"/>
      <c r="AL20"/>
    </row>
    <row r="21" spans="1:38" s="9" customFormat="1">
      <c r="A21" t="s">
        <v>14</v>
      </c>
      <c r="B21" t="s">
        <v>34</v>
      </c>
      <c r="C21" s="7">
        <v>43567</v>
      </c>
      <c r="D21" s="24">
        <v>1411.408447265625</v>
      </c>
      <c r="E21" s="31">
        <v>11.3721557891113</v>
      </c>
      <c r="F21"/>
      <c r="G21"/>
      <c r="H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 s="15">
        <v>79.544906206081606</v>
      </c>
      <c r="AC21" s="15"/>
      <c r="AD21"/>
      <c r="AE21"/>
      <c r="AF21"/>
      <c r="AG21"/>
      <c r="AH21"/>
      <c r="AI21"/>
      <c r="AJ21"/>
      <c r="AK21"/>
      <c r="AL21"/>
    </row>
    <row r="22" spans="1:38">
      <c r="A22" t="s">
        <v>14</v>
      </c>
      <c r="B22" t="s">
        <v>34</v>
      </c>
      <c r="C22" s="7">
        <v>43573</v>
      </c>
      <c r="D22" s="24">
        <v>1481.8084478378296</v>
      </c>
      <c r="E22" s="31">
        <v>11.214692020447099</v>
      </c>
      <c r="AB22" s="15">
        <v>84.006473366819336</v>
      </c>
      <c r="AC22" s="15"/>
    </row>
    <row r="23" spans="1:38">
      <c r="A23" t="s">
        <v>14</v>
      </c>
      <c r="B23" t="s">
        <v>34</v>
      </c>
      <c r="C23" s="7">
        <v>43585</v>
      </c>
      <c r="D23" s="24">
        <v>1632.4584493637085</v>
      </c>
      <c r="E23" s="31">
        <v>10.9194658383445</v>
      </c>
      <c r="F23" t="s">
        <v>12</v>
      </c>
      <c r="I23">
        <v>6.0162357142857149E-2</v>
      </c>
      <c r="J23">
        <v>218.70249999999999</v>
      </c>
      <c r="K23">
        <v>30.25</v>
      </c>
      <c r="L23">
        <v>190.61499999999998</v>
      </c>
      <c r="M23">
        <v>30.775619679653573</v>
      </c>
      <c r="N23">
        <v>811.17</v>
      </c>
      <c r="O23">
        <v>100.34088598372973</v>
      </c>
      <c r="P23">
        <v>1.8951142499999998</v>
      </c>
      <c r="Q23">
        <v>0.5601855303369746</v>
      </c>
      <c r="R23">
        <v>0.46365177587205114</v>
      </c>
      <c r="S23">
        <v>9.5027128953466725E-2</v>
      </c>
      <c r="T23">
        <v>3.9036994897999999E-2</v>
      </c>
      <c r="U23">
        <v>8.7776938661769373E-4</v>
      </c>
      <c r="V23">
        <v>1796.6791666666668</v>
      </c>
      <c r="W23">
        <v>342.90550000000002</v>
      </c>
      <c r="X23">
        <f>V23/10</f>
        <v>179.66791666666668</v>
      </c>
      <c r="Y23">
        <v>401.63749999999999</v>
      </c>
      <c r="Z23">
        <f>Y23-X23</f>
        <v>221.9695833333333</v>
      </c>
      <c r="AA23">
        <v>67.355064830592468</v>
      </c>
      <c r="AD23">
        <v>42</v>
      </c>
      <c r="AE23">
        <v>43.75</v>
      </c>
      <c r="AF23">
        <v>42.25</v>
      </c>
      <c r="AG23">
        <v>47</v>
      </c>
      <c r="AH23">
        <v>56.5</v>
      </c>
    </row>
    <row r="24" spans="1:38">
      <c r="A24" t="s">
        <v>14</v>
      </c>
      <c r="B24" t="s">
        <v>34</v>
      </c>
      <c r="C24" s="7">
        <v>43601</v>
      </c>
      <c r="D24" s="24">
        <v>1797.054075717926</v>
      </c>
      <c r="E24" s="31">
        <v>10.586786041350599</v>
      </c>
      <c r="AB24" s="15">
        <v>57.274510083800941</v>
      </c>
      <c r="AC24" s="15"/>
    </row>
    <row r="25" spans="1:38">
      <c r="A25" t="s">
        <v>14</v>
      </c>
      <c r="B25" t="s">
        <v>35</v>
      </c>
      <c r="C25" s="7">
        <v>43531</v>
      </c>
      <c r="D25" s="24">
        <v>859.0764799118042</v>
      </c>
      <c r="E25" s="31">
        <v>12.3696876909069</v>
      </c>
      <c r="F25" t="s">
        <v>66</v>
      </c>
      <c r="G25" s="24">
        <f>G20</f>
        <v>859.0764799118042</v>
      </c>
      <c r="H25" s="24">
        <f>D28-G25</f>
        <v>773.3819694519043</v>
      </c>
      <c r="I25">
        <v>5.4682072881355931E-2</v>
      </c>
      <c r="J25">
        <v>119.5175</v>
      </c>
      <c r="K25">
        <v>32.840000000000003</v>
      </c>
      <c r="L25">
        <v>154.32249999999999</v>
      </c>
      <c r="M25">
        <v>25.315155375123908</v>
      </c>
      <c r="N25">
        <v>307.48</v>
      </c>
      <c r="O25">
        <v>73.925555797707631</v>
      </c>
      <c r="P25">
        <v>1.61312115</v>
      </c>
      <c r="Q25">
        <v>0.59864382557964291</v>
      </c>
      <c r="Y25">
        <v>22.385000000000002</v>
      </c>
      <c r="AA25">
        <v>15.918328011027629</v>
      </c>
      <c r="AD25">
        <v>41.75</v>
      </c>
      <c r="AE25">
        <v>42.75</v>
      </c>
      <c r="AF25">
        <v>43</v>
      </c>
      <c r="AG25">
        <v>48</v>
      </c>
      <c r="AH25">
        <v>55.75</v>
      </c>
    </row>
    <row r="26" spans="1:38">
      <c r="A26" t="s">
        <v>14</v>
      </c>
      <c r="B26" t="s">
        <v>35</v>
      </c>
      <c r="C26" s="7">
        <v>43567</v>
      </c>
      <c r="D26" s="24">
        <v>1411.408447265625</v>
      </c>
      <c r="E26" s="31">
        <v>11.3721557891113</v>
      </c>
      <c r="AB26" s="15">
        <v>79.820079411933364</v>
      </c>
      <c r="AC26" s="15"/>
    </row>
    <row r="27" spans="1:38">
      <c r="A27" t="s">
        <v>14</v>
      </c>
      <c r="B27" t="s">
        <v>35</v>
      </c>
      <c r="C27" s="7">
        <v>43573</v>
      </c>
      <c r="D27" s="24">
        <v>1481.8084478378296</v>
      </c>
      <c r="E27" s="31">
        <v>11.214692020447099</v>
      </c>
      <c r="AB27" s="15">
        <v>70.928684484719867</v>
      </c>
      <c r="AC27" s="15"/>
    </row>
    <row r="28" spans="1:38">
      <c r="A28" t="s">
        <v>14</v>
      </c>
      <c r="B28" t="s">
        <v>35</v>
      </c>
      <c r="C28" s="7">
        <v>43585</v>
      </c>
      <c r="D28" s="24">
        <v>1632.4584493637085</v>
      </c>
      <c r="E28" s="31">
        <v>10.9194658383445</v>
      </c>
      <c r="F28" t="s">
        <v>12</v>
      </c>
      <c r="I28">
        <v>3.7830162464985995E-2</v>
      </c>
      <c r="J28">
        <v>109.34</v>
      </c>
      <c r="K28">
        <v>21.82</v>
      </c>
      <c r="L28">
        <v>124.5475</v>
      </c>
      <c r="M28">
        <v>6.1470934866272744</v>
      </c>
      <c r="N28">
        <v>525.39499999999998</v>
      </c>
      <c r="O28">
        <v>161.11281523619814</v>
      </c>
      <c r="P28">
        <v>1.1254473333333335</v>
      </c>
      <c r="Q28">
        <v>0.15439367487476024</v>
      </c>
      <c r="R28">
        <v>0.33138552305238422</v>
      </c>
      <c r="S28">
        <v>0.14901054237510217</v>
      </c>
      <c r="T28">
        <v>4.0421441890500003E-2</v>
      </c>
      <c r="U28">
        <v>1.2369217783484783E-3</v>
      </c>
      <c r="V28">
        <v>1666.5844999999999</v>
      </c>
      <c r="W28">
        <v>353.99799000000002</v>
      </c>
      <c r="X28">
        <f>V28/10</f>
        <v>166.65844999999999</v>
      </c>
      <c r="Y28">
        <v>291.30500000000001</v>
      </c>
      <c r="Z28">
        <f>Y28-X28</f>
        <v>124.64655000000002</v>
      </c>
      <c r="AA28">
        <v>136.59009395511325</v>
      </c>
      <c r="AD28">
        <v>41.75</v>
      </c>
      <c r="AE28">
        <v>42.75</v>
      </c>
      <c r="AF28">
        <v>43</v>
      </c>
      <c r="AG28">
        <v>48</v>
      </c>
      <c r="AH28">
        <v>55.75</v>
      </c>
    </row>
    <row r="29" spans="1:38">
      <c r="A29" t="s">
        <v>14</v>
      </c>
      <c r="B29" t="s">
        <v>35</v>
      </c>
      <c r="C29" s="7">
        <v>43601</v>
      </c>
      <c r="D29" s="24">
        <v>1797.054075717926</v>
      </c>
      <c r="E29" s="31">
        <v>10.586786041350599</v>
      </c>
      <c r="AB29" s="15">
        <v>50.42557078237455</v>
      </c>
      <c r="AC29" s="15"/>
    </row>
    <row r="30" spans="1:38">
      <c r="A30" t="s">
        <v>14</v>
      </c>
      <c r="B30" t="s">
        <v>36</v>
      </c>
      <c r="C30" s="16">
        <v>43859</v>
      </c>
      <c r="D30" s="26">
        <v>278.15335845947266</v>
      </c>
      <c r="E30" s="33">
        <v>13.2883460463198</v>
      </c>
      <c r="AB30">
        <v>78.929015965050638</v>
      </c>
      <c r="AC30">
        <v>7.6933309835944632</v>
      </c>
    </row>
    <row r="31" spans="1:38">
      <c r="A31" t="s">
        <v>14</v>
      </c>
      <c r="B31" t="s">
        <v>36</v>
      </c>
      <c r="C31" s="16">
        <v>43875</v>
      </c>
      <c r="D31" s="26">
        <v>548.10761737823486</v>
      </c>
      <c r="E31" s="33">
        <v>12.9243854607233</v>
      </c>
      <c r="AB31">
        <v>59.455616899861965</v>
      </c>
      <c r="AC31">
        <v>1.2063290642635434</v>
      </c>
    </row>
    <row r="32" spans="1:38">
      <c r="A32" t="s">
        <v>14</v>
      </c>
      <c r="B32" t="s">
        <v>36</v>
      </c>
      <c r="C32" s="7">
        <v>43886</v>
      </c>
      <c r="D32" s="24">
        <v>744.77620124816895</v>
      </c>
      <c r="E32" s="31">
        <v>12.641160346819699</v>
      </c>
      <c r="F32" s="9" t="s">
        <v>68</v>
      </c>
      <c r="G32" s="9"/>
      <c r="H32" s="9"/>
      <c r="I32">
        <v>6.7993893729014557E-2</v>
      </c>
      <c r="J32">
        <v>71.242500000000007</v>
      </c>
      <c r="K32">
        <v>10.748435835816631</v>
      </c>
      <c r="L32">
        <v>99.322500000000005</v>
      </c>
      <c r="M32">
        <v>19.579006401415402</v>
      </c>
      <c r="N32">
        <v>170.565</v>
      </c>
      <c r="O32">
        <v>20.511890250941441</v>
      </c>
      <c r="P32">
        <v>2.447780174244524</v>
      </c>
      <c r="Q32">
        <v>0.5775751949409198</v>
      </c>
      <c r="AD32">
        <v>42.75</v>
      </c>
      <c r="AE32">
        <v>46</v>
      </c>
      <c r="AF32">
        <v>45</v>
      </c>
      <c r="AG32">
        <v>50</v>
      </c>
      <c r="AH32">
        <v>60</v>
      </c>
      <c r="AI32">
        <v>73</v>
      </c>
      <c r="AJ32">
        <v>8.25</v>
      </c>
      <c r="AK32">
        <v>0.41457809879442498</v>
      </c>
      <c r="AL32">
        <f>AJ32-1</f>
        <v>7.25</v>
      </c>
    </row>
    <row r="33" spans="1:38">
      <c r="A33" t="s">
        <v>14</v>
      </c>
      <c r="B33" t="s">
        <v>36</v>
      </c>
      <c r="C33" s="16">
        <v>43889</v>
      </c>
      <c r="D33" s="26">
        <v>798.08479881286621</v>
      </c>
      <c r="E33" s="33">
        <v>12.5608032464926</v>
      </c>
      <c r="AB33">
        <v>69.779893986471066</v>
      </c>
      <c r="AC33">
        <v>4.7694179276883206</v>
      </c>
    </row>
    <row r="34" spans="1:38">
      <c r="A34" t="s">
        <v>14</v>
      </c>
      <c r="B34" t="s">
        <v>36</v>
      </c>
      <c r="C34" s="7">
        <v>43890</v>
      </c>
      <c r="D34" s="24">
        <v>815.83479881286621</v>
      </c>
      <c r="E34" s="31">
        <v>12.533786706005699</v>
      </c>
      <c r="F34" s="9" t="s">
        <v>66</v>
      </c>
      <c r="G34" s="27">
        <f>D34</f>
        <v>815.83479881286621</v>
      </c>
      <c r="H34" s="27">
        <f>D39-G34</f>
        <v>398.2868185043335</v>
      </c>
      <c r="I34">
        <v>7.0462081507312743E-2</v>
      </c>
      <c r="J34">
        <v>91.67</v>
      </c>
      <c r="K34">
        <v>16.600160139789828</v>
      </c>
      <c r="L34">
        <v>133.39750000000001</v>
      </c>
      <c r="M34">
        <v>28.971825825561456</v>
      </c>
      <c r="N34">
        <v>227.66249999999999</v>
      </c>
      <c r="O34">
        <v>31.263237562937494</v>
      </c>
      <c r="P34">
        <v>2.4661728527559461</v>
      </c>
      <c r="Q34">
        <v>0.62652431956608889</v>
      </c>
      <c r="AD34">
        <v>42.75</v>
      </c>
      <c r="AE34">
        <v>46</v>
      </c>
      <c r="AF34">
        <v>45</v>
      </c>
      <c r="AG34">
        <v>50</v>
      </c>
      <c r="AH34">
        <v>60</v>
      </c>
      <c r="AI34">
        <v>73</v>
      </c>
      <c r="AJ34">
        <v>8.4</v>
      </c>
      <c r="AK34">
        <v>0.52796780204857408</v>
      </c>
      <c r="AL34">
        <f>AJ34-1</f>
        <v>7.4</v>
      </c>
    </row>
    <row r="35" spans="1:38">
      <c r="A35" t="s">
        <v>14</v>
      </c>
      <c r="B35" t="s">
        <v>36</v>
      </c>
      <c r="C35" s="16">
        <v>43903</v>
      </c>
      <c r="D35" s="26">
        <v>1022.3716144561768</v>
      </c>
      <c r="E35" s="33">
        <v>12.175120205551</v>
      </c>
      <c r="AB35">
        <v>95.562706876684871</v>
      </c>
    </row>
    <row r="36" spans="1:38">
      <c r="A36" t="s">
        <v>14</v>
      </c>
      <c r="B36" t="s">
        <v>36</v>
      </c>
      <c r="C36" s="7">
        <v>43906</v>
      </c>
      <c r="D36" s="24">
        <v>1059.271614074707</v>
      </c>
      <c r="E36" s="31">
        <v>12.0911420882111</v>
      </c>
      <c r="F36" s="9" t="s">
        <v>67</v>
      </c>
      <c r="G36" s="9"/>
      <c r="H36" s="9"/>
      <c r="I36">
        <v>0.10476415876508174</v>
      </c>
      <c r="J36">
        <v>72.295000000000002</v>
      </c>
      <c r="K36">
        <v>5.7956571384672824</v>
      </c>
      <c r="L36">
        <v>191.7225</v>
      </c>
      <c r="M36">
        <v>14.096702628629169</v>
      </c>
      <c r="N36">
        <v>397.71749999999997</v>
      </c>
      <c r="O36">
        <v>16.088165098916939</v>
      </c>
      <c r="P36">
        <v>3.3262620407913457</v>
      </c>
      <c r="Q36">
        <v>0.57893100337083603</v>
      </c>
      <c r="Y36">
        <v>133.69999999999999</v>
      </c>
      <c r="AA36">
        <v>22.459674975386456</v>
      </c>
      <c r="AD36">
        <v>42.75</v>
      </c>
      <c r="AE36">
        <v>46</v>
      </c>
      <c r="AF36">
        <v>45</v>
      </c>
      <c r="AG36">
        <v>50</v>
      </c>
      <c r="AH36">
        <v>60</v>
      </c>
      <c r="AI36">
        <v>73</v>
      </c>
      <c r="AJ36">
        <v>11.7</v>
      </c>
      <c r="AK36">
        <v>0.71239034243875055</v>
      </c>
      <c r="AL36">
        <f>AJ36-1</f>
        <v>10.7</v>
      </c>
    </row>
    <row r="37" spans="1:38">
      <c r="A37" t="s">
        <v>14</v>
      </c>
      <c r="B37" t="s">
        <v>36</v>
      </c>
      <c r="C37" s="16">
        <v>43908</v>
      </c>
      <c r="D37" s="26">
        <v>1082.4716138839722</v>
      </c>
      <c r="E37" s="33">
        <v>12.035064296226199</v>
      </c>
      <c r="AB37">
        <v>85.365260888374024</v>
      </c>
    </row>
    <row r="38" spans="1:38">
      <c r="A38" t="s">
        <v>14</v>
      </c>
      <c r="B38" t="s">
        <v>36</v>
      </c>
      <c r="C38" s="16">
        <v>43916</v>
      </c>
      <c r="D38" s="26">
        <v>1200.121618270874</v>
      </c>
      <c r="E38" s="33">
        <v>11.810907942834101</v>
      </c>
      <c r="AB38">
        <v>78.19911730793919</v>
      </c>
    </row>
    <row r="39" spans="1:38">
      <c r="A39" t="s">
        <v>14</v>
      </c>
      <c r="B39" t="s">
        <v>36</v>
      </c>
      <c r="C39" s="7">
        <v>43917</v>
      </c>
      <c r="D39" s="24">
        <v>1214.1216173171997</v>
      </c>
      <c r="E39" s="31">
        <v>11.7829911349372</v>
      </c>
      <c r="F39" t="s">
        <v>12</v>
      </c>
      <c r="I39">
        <v>9.6778283970688633E-2</v>
      </c>
      <c r="J39">
        <v>181.32499999999999</v>
      </c>
      <c r="K39">
        <v>13.066410180305871</v>
      </c>
      <c r="L39">
        <v>212.35500000000002</v>
      </c>
      <c r="M39">
        <v>51.166571443993753</v>
      </c>
      <c r="N39">
        <v>704.08749999999986</v>
      </c>
      <c r="O39">
        <v>40.440228527214089</v>
      </c>
      <c r="P39">
        <v>3.0243213740840202</v>
      </c>
      <c r="Q39">
        <v>0.41519116850850607</v>
      </c>
      <c r="R39">
        <v>0.44702508558593301</v>
      </c>
      <c r="S39">
        <v>8.6029685094542299E-2</v>
      </c>
      <c r="V39">
        <v>2100.5249999999996</v>
      </c>
      <c r="W39">
        <v>358.95800000000003</v>
      </c>
      <c r="X39" s="9">
        <f>V39/10</f>
        <v>210.05249999999995</v>
      </c>
      <c r="Y39">
        <v>315.66000000000003</v>
      </c>
      <c r="Z39">
        <f>Y39-X39</f>
        <v>105.60750000000007</v>
      </c>
      <c r="AA39">
        <v>27.275245186799204</v>
      </c>
      <c r="AD39">
        <v>42.75</v>
      </c>
      <c r="AE39">
        <v>46</v>
      </c>
      <c r="AF39">
        <v>45</v>
      </c>
      <c r="AG39">
        <v>50</v>
      </c>
      <c r="AH39">
        <v>60</v>
      </c>
      <c r="AI39">
        <v>73</v>
      </c>
      <c r="AJ39">
        <v>12.049999999999999</v>
      </c>
      <c r="AK39">
        <v>0.44370598373247128</v>
      </c>
      <c r="AL39">
        <f>AJ39-1</f>
        <v>11.049999999999999</v>
      </c>
    </row>
    <row r="40" spans="1:38">
      <c r="A40" t="s">
        <v>14</v>
      </c>
      <c r="B40" t="s">
        <v>37</v>
      </c>
      <c r="C40" s="7">
        <v>43886</v>
      </c>
      <c r="D40" s="24">
        <v>744.77620124816895</v>
      </c>
      <c r="E40" s="31">
        <v>12.641160346819699</v>
      </c>
      <c r="F40" s="9" t="s">
        <v>68</v>
      </c>
      <c r="G40" s="9"/>
      <c r="H40" s="9"/>
      <c r="I40">
        <v>6.4093289706346132E-2</v>
      </c>
      <c r="J40">
        <v>64.694999999999993</v>
      </c>
      <c r="K40">
        <v>17.280601118016719</v>
      </c>
      <c r="L40">
        <v>86.152500000000003</v>
      </c>
      <c r="M40">
        <v>33.475363453341821</v>
      </c>
      <c r="N40">
        <v>150.8475</v>
      </c>
      <c r="O40">
        <v>33.948118842090025</v>
      </c>
      <c r="P40">
        <v>1.98689198089673</v>
      </c>
      <c r="Q40">
        <v>0.83699491528160364</v>
      </c>
      <c r="AD40">
        <v>42.25</v>
      </c>
      <c r="AE40">
        <v>46</v>
      </c>
      <c r="AF40">
        <v>45.75</v>
      </c>
      <c r="AG40">
        <v>48.5</v>
      </c>
      <c r="AH40">
        <v>58.75</v>
      </c>
      <c r="AI40">
        <v>73</v>
      </c>
      <c r="AJ40">
        <v>6.7499999999999991</v>
      </c>
      <c r="AK40">
        <v>0.58040933831219732</v>
      </c>
      <c r="AL40">
        <f>AJ40-1</f>
        <v>5.7499999999999991</v>
      </c>
    </row>
    <row r="41" spans="1:38">
      <c r="A41" t="s">
        <v>14</v>
      </c>
      <c r="B41" t="s">
        <v>37</v>
      </c>
      <c r="C41" s="7">
        <v>43890</v>
      </c>
      <c r="D41" s="24">
        <v>815.83479881286621</v>
      </c>
      <c r="E41" s="31">
        <v>12.533786706005699</v>
      </c>
      <c r="F41" s="9" t="s">
        <v>66</v>
      </c>
      <c r="G41" s="27">
        <f>D41</f>
        <v>815.83479881286621</v>
      </c>
      <c r="H41" s="27">
        <f>D43-G41</f>
        <v>398.2868185043335</v>
      </c>
      <c r="I41">
        <v>5.9034595373433842E-2</v>
      </c>
      <c r="J41">
        <v>98.584999999999994</v>
      </c>
      <c r="K41">
        <v>12.763078586297267</v>
      </c>
      <c r="L41">
        <v>107.965</v>
      </c>
      <c r="M41">
        <v>20.007732671811311</v>
      </c>
      <c r="N41">
        <v>212.86</v>
      </c>
      <c r="O41">
        <v>22.243875936236101</v>
      </c>
      <c r="P41">
        <v>2.0219348915401087</v>
      </c>
      <c r="Q41">
        <v>0.44087792432345901</v>
      </c>
      <c r="AD41">
        <v>42.25</v>
      </c>
      <c r="AE41">
        <v>46</v>
      </c>
      <c r="AF41">
        <v>45.75</v>
      </c>
      <c r="AG41">
        <v>48.5</v>
      </c>
      <c r="AH41">
        <v>58.75</v>
      </c>
      <c r="AI41">
        <v>73</v>
      </c>
      <c r="AJ41">
        <v>8.0500000000000007</v>
      </c>
      <c r="AK41">
        <v>0.34910600109422335</v>
      </c>
      <c r="AL41">
        <f>AJ41-1</f>
        <v>7.0500000000000007</v>
      </c>
    </row>
    <row r="42" spans="1:38">
      <c r="A42" t="s">
        <v>14</v>
      </c>
      <c r="B42" t="s">
        <v>37</v>
      </c>
      <c r="C42" s="7">
        <v>43906</v>
      </c>
      <c r="D42" s="24">
        <v>1059.271614074707</v>
      </c>
      <c r="E42" s="31">
        <v>12.0911420882111</v>
      </c>
      <c r="F42" s="9" t="s">
        <v>67</v>
      </c>
      <c r="G42" s="9"/>
      <c r="H42" s="9"/>
      <c r="I42">
        <v>8.2843425034091714E-2</v>
      </c>
      <c r="J42">
        <v>60.454999999999998</v>
      </c>
      <c r="K42">
        <v>5.9067270971325696</v>
      </c>
      <c r="L42">
        <v>155.7775</v>
      </c>
      <c r="M42">
        <v>10.251901856078733</v>
      </c>
      <c r="N42">
        <v>383.36750000000001</v>
      </c>
      <c r="O42">
        <v>27.813878243004165</v>
      </c>
      <c r="P42">
        <v>2.4438810385057055</v>
      </c>
      <c r="Q42">
        <v>0.32369558782899926</v>
      </c>
      <c r="Y42">
        <v>167.13499999999999</v>
      </c>
      <c r="AA42">
        <v>36.543517893054698</v>
      </c>
      <c r="AD42">
        <v>42.25</v>
      </c>
      <c r="AE42">
        <v>46</v>
      </c>
      <c r="AF42">
        <v>45.75</v>
      </c>
      <c r="AG42">
        <v>48.5</v>
      </c>
      <c r="AH42">
        <v>58.75</v>
      </c>
      <c r="AI42">
        <v>73</v>
      </c>
      <c r="AJ42">
        <v>10.35</v>
      </c>
      <c r="AK42">
        <v>0.24874685927665507</v>
      </c>
      <c r="AL42">
        <f>AJ42-1</f>
        <v>9.35</v>
      </c>
    </row>
    <row r="43" spans="1:38">
      <c r="A43" t="s">
        <v>14</v>
      </c>
      <c r="B43" t="s">
        <v>37</v>
      </c>
      <c r="C43" s="7">
        <v>43917</v>
      </c>
      <c r="D43" s="24">
        <v>1214.1216173171997</v>
      </c>
      <c r="E43" s="31">
        <v>11.7829911349372</v>
      </c>
      <c r="F43" t="s">
        <v>12</v>
      </c>
      <c r="I43">
        <v>6.6162723961270736E-2</v>
      </c>
      <c r="J43">
        <v>134.285</v>
      </c>
      <c r="K43">
        <v>16.385372287500797</v>
      </c>
      <c r="L43">
        <v>126.43</v>
      </c>
      <c r="M43">
        <v>26.413876403638049</v>
      </c>
      <c r="N43">
        <v>460.1875</v>
      </c>
      <c r="O43">
        <v>45.603571314828621</v>
      </c>
      <c r="P43">
        <v>1.8690969519058984</v>
      </c>
      <c r="Q43">
        <v>0.48277194505585685</v>
      </c>
      <c r="R43">
        <v>0.35469938108763055</v>
      </c>
      <c r="S43">
        <v>4.7943373733706093E-2</v>
      </c>
      <c r="V43">
        <v>1692.8000000000002</v>
      </c>
      <c r="W43">
        <v>301.23200000000003</v>
      </c>
      <c r="X43" s="9">
        <f>V43/10</f>
        <v>169.28000000000003</v>
      </c>
      <c r="Y43" s="9">
        <v>211.76499999999999</v>
      </c>
      <c r="Z43">
        <f>Y43-X43</f>
        <v>42.484999999999957</v>
      </c>
      <c r="AA43">
        <v>41.438129381846757</v>
      </c>
      <c r="AD43">
        <v>42.25</v>
      </c>
      <c r="AE43">
        <v>46</v>
      </c>
      <c r="AF43">
        <v>45.75</v>
      </c>
      <c r="AG43">
        <v>48.5</v>
      </c>
      <c r="AH43">
        <v>58.75</v>
      </c>
      <c r="AI43">
        <v>73</v>
      </c>
      <c r="AJ43">
        <v>11.100000000000001</v>
      </c>
      <c r="AK43">
        <v>0.50249378105604425</v>
      </c>
      <c r="AL43">
        <f>AJ43-1</f>
        <v>10.100000000000001</v>
      </c>
    </row>
    <row r="44" spans="1:38">
      <c r="A44" t="s">
        <v>14</v>
      </c>
      <c r="B44" t="s">
        <v>38</v>
      </c>
      <c r="C44" s="16">
        <v>43859</v>
      </c>
      <c r="D44" s="26">
        <v>278.15335845947266</v>
      </c>
      <c r="E44" s="33">
        <v>13.2883460463198</v>
      </c>
      <c r="AB44">
        <v>78.395165078782483</v>
      </c>
      <c r="AC44">
        <v>1.9550267916612909</v>
      </c>
    </row>
    <row r="45" spans="1:38">
      <c r="A45" t="s">
        <v>14</v>
      </c>
      <c r="B45" t="s">
        <v>38</v>
      </c>
      <c r="C45" s="16">
        <v>43875</v>
      </c>
      <c r="D45" s="26">
        <v>548.10761737823486</v>
      </c>
      <c r="E45" s="33">
        <v>12.9243854607233</v>
      </c>
      <c r="AB45">
        <v>30.58409827830296</v>
      </c>
      <c r="AC45">
        <v>7.0887136859119897</v>
      </c>
    </row>
    <row r="46" spans="1:38">
      <c r="A46" t="s">
        <v>14</v>
      </c>
      <c r="B46" t="s">
        <v>38</v>
      </c>
      <c r="C46" s="10">
        <v>43878</v>
      </c>
      <c r="D46" s="27">
        <v>606.80761623382568</v>
      </c>
      <c r="E46" s="34">
        <v>12.849224748536701</v>
      </c>
      <c r="F46" s="9" t="s">
        <v>68</v>
      </c>
      <c r="G46" s="9"/>
      <c r="H46" s="9"/>
      <c r="I46">
        <v>1.7391031526362507E-2</v>
      </c>
      <c r="J46">
        <v>10.2075</v>
      </c>
      <c r="K46">
        <v>2.607825962367889</v>
      </c>
      <c r="L46">
        <v>25.439999999999998</v>
      </c>
      <c r="M46">
        <v>7.6767571278503004</v>
      </c>
      <c r="N46">
        <v>35.647500000000001</v>
      </c>
      <c r="O46">
        <v>6.4360590620347784</v>
      </c>
      <c r="P46">
        <v>0.63912040859382213</v>
      </c>
      <c r="Q46">
        <v>0.20607125941914289</v>
      </c>
      <c r="AD46">
        <v>42.5</v>
      </c>
      <c r="AE46">
        <v>45</v>
      </c>
      <c r="AF46">
        <v>44.5</v>
      </c>
      <c r="AG46">
        <v>48.75</v>
      </c>
      <c r="AH46">
        <v>58.25</v>
      </c>
      <c r="AI46">
        <v>69</v>
      </c>
      <c r="AJ46">
        <v>4.4499999999999993</v>
      </c>
      <c r="AK46">
        <v>0.36996621467371954</v>
      </c>
      <c r="AL46">
        <f>AJ46-1</f>
        <v>3.4499999999999993</v>
      </c>
    </row>
    <row r="47" spans="1:38">
      <c r="A47" t="s">
        <v>14</v>
      </c>
      <c r="B47" t="s">
        <v>38</v>
      </c>
      <c r="C47" s="10">
        <v>43889</v>
      </c>
      <c r="D47" s="27">
        <v>798.08479881286621</v>
      </c>
      <c r="E47" s="34">
        <v>12.5608032464926</v>
      </c>
      <c r="F47" s="9" t="s">
        <v>66</v>
      </c>
      <c r="G47" s="27">
        <f>D47</f>
        <v>798.08479881286621</v>
      </c>
      <c r="H47" s="27">
        <f>D52-G47</f>
        <v>360.33681583404541</v>
      </c>
      <c r="I47">
        <v>4.6622259190681262E-2</v>
      </c>
      <c r="J47">
        <v>51.31</v>
      </c>
      <c r="K47">
        <v>12.280749841384555</v>
      </c>
      <c r="L47">
        <v>78.20750000000001</v>
      </c>
      <c r="M47">
        <v>26.338445126215483</v>
      </c>
      <c r="N47">
        <v>131.80250000000001</v>
      </c>
      <c r="O47">
        <v>25.379738432786624</v>
      </c>
      <c r="P47">
        <v>1.7949569788412285</v>
      </c>
      <c r="Q47">
        <v>0.70250392606328482</v>
      </c>
      <c r="AD47">
        <v>42.5</v>
      </c>
      <c r="AE47">
        <v>45</v>
      </c>
      <c r="AF47">
        <v>44.5</v>
      </c>
      <c r="AG47">
        <v>48.75</v>
      </c>
      <c r="AH47">
        <v>58.25</v>
      </c>
      <c r="AI47">
        <v>69</v>
      </c>
      <c r="AJ47">
        <v>10.35</v>
      </c>
      <c r="AK47">
        <v>0.43229041164476467</v>
      </c>
      <c r="AL47">
        <f>AJ47-1</f>
        <v>9.35</v>
      </c>
    </row>
    <row r="48" spans="1:38">
      <c r="A48" t="s">
        <v>14</v>
      </c>
      <c r="B48" t="s">
        <v>38</v>
      </c>
      <c r="C48" s="16">
        <v>43889</v>
      </c>
      <c r="D48" s="26">
        <v>798.08479881286621</v>
      </c>
      <c r="E48" s="33">
        <v>12.5608032464926</v>
      </c>
      <c r="AB48">
        <v>71.611235716973141</v>
      </c>
      <c r="AC48">
        <v>6.5364891596497223</v>
      </c>
    </row>
    <row r="49" spans="1:38">
      <c r="A49" t="s">
        <v>14</v>
      </c>
      <c r="B49" t="s">
        <v>38</v>
      </c>
      <c r="C49" s="10">
        <v>43902</v>
      </c>
      <c r="D49" s="27">
        <v>1009.3216152191162</v>
      </c>
      <c r="E49" s="34">
        <v>12.2030551633529</v>
      </c>
      <c r="F49" s="9" t="s">
        <v>67</v>
      </c>
      <c r="G49" s="9"/>
      <c r="H49" s="9"/>
      <c r="I49">
        <v>7.5766207109427414E-2</v>
      </c>
      <c r="J49">
        <v>52.79</v>
      </c>
      <c r="K49">
        <v>6.0688837523880848</v>
      </c>
      <c r="L49">
        <v>123.24250000000001</v>
      </c>
      <c r="M49">
        <v>30.442767477131021</v>
      </c>
      <c r="N49">
        <v>248.67</v>
      </c>
      <c r="O49">
        <v>32.08857506964128</v>
      </c>
      <c r="P49">
        <v>2.4434601792790343</v>
      </c>
      <c r="Q49">
        <v>0.84610797562477114</v>
      </c>
      <c r="Y49">
        <v>72.637500000000003</v>
      </c>
      <c r="AA49">
        <v>25.053388825998486</v>
      </c>
      <c r="AD49">
        <v>42.5</v>
      </c>
      <c r="AE49">
        <v>45</v>
      </c>
      <c r="AF49">
        <v>44.5</v>
      </c>
      <c r="AG49">
        <v>48.75</v>
      </c>
      <c r="AH49">
        <v>58.25</v>
      </c>
      <c r="AI49">
        <v>69</v>
      </c>
      <c r="AJ49">
        <v>11.95</v>
      </c>
      <c r="AK49">
        <v>0.63786754110865884</v>
      </c>
      <c r="AL49">
        <f>AJ49-1</f>
        <v>10.95</v>
      </c>
    </row>
    <row r="50" spans="1:38">
      <c r="A50" t="s">
        <v>14</v>
      </c>
      <c r="B50" t="s">
        <v>38</v>
      </c>
      <c r="C50" s="16">
        <v>43903</v>
      </c>
      <c r="D50" s="26">
        <v>1022.3716144561768</v>
      </c>
      <c r="E50" s="33">
        <v>12.175120205551</v>
      </c>
      <c r="AB50">
        <v>78.664427905902855</v>
      </c>
    </row>
    <row r="51" spans="1:38">
      <c r="A51" t="s">
        <v>14</v>
      </c>
      <c r="B51" t="s">
        <v>38</v>
      </c>
      <c r="C51" s="16">
        <v>43908</v>
      </c>
      <c r="D51" s="26">
        <v>1082.4716138839722</v>
      </c>
      <c r="E51" s="33">
        <v>12.035064296226199</v>
      </c>
      <c r="AB51">
        <v>69.378993307278549</v>
      </c>
    </row>
    <row r="52" spans="1:38">
      <c r="A52" t="s">
        <v>14</v>
      </c>
      <c r="B52" t="s">
        <v>38</v>
      </c>
      <c r="C52" s="10">
        <v>43913</v>
      </c>
      <c r="D52" s="27">
        <v>1158.4216146469116</v>
      </c>
      <c r="E52" s="34">
        <v>11.8948473141288</v>
      </c>
      <c r="F52" t="s">
        <v>12</v>
      </c>
      <c r="I52">
        <v>7.602947429931696E-2</v>
      </c>
      <c r="J52">
        <v>86.302500000000009</v>
      </c>
      <c r="K52">
        <v>19.054464645239097</v>
      </c>
      <c r="L52">
        <v>101.36</v>
      </c>
      <c r="M52">
        <v>35.217291207587245</v>
      </c>
      <c r="N52">
        <v>436.54000000000008</v>
      </c>
      <c r="O52">
        <v>71.889650970544125</v>
      </c>
      <c r="P52">
        <v>2.3569137032788259</v>
      </c>
      <c r="Q52">
        <v>0.72046904974121451</v>
      </c>
      <c r="R52">
        <v>0.31635648010534123</v>
      </c>
      <c r="S52">
        <v>9.4001564644759866E-2</v>
      </c>
      <c r="V52">
        <v>1692.375</v>
      </c>
      <c r="W52">
        <v>228.37299999999999</v>
      </c>
      <c r="X52" s="9">
        <f>V52/10</f>
        <v>169.23750000000001</v>
      </c>
      <c r="Y52">
        <v>248.8775</v>
      </c>
      <c r="Z52">
        <f>Y52-X52</f>
        <v>79.639999999999986</v>
      </c>
      <c r="AA52">
        <v>73.782890236603464</v>
      </c>
      <c r="AD52">
        <v>42.5</v>
      </c>
      <c r="AE52">
        <v>45</v>
      </c>
      <c r="AF52">
        <v>44.5</v>
      </c>
      <c r="AG52">
        <v>48.75</v>
      </c>
      <c r="AH52">
        <v>58.25</v>
      </c>
      <c r="AI52">
        <v>69</v>
      </c>
      <c r="AJ52">
        <v>12.25</v>
      </c>
      <c r="AK52">
        <v>0.50682837331783215</v>
      </c>
      <c r="AL52">
        <f>AJ52-1</f>
        <v>11.25</v>
      </c>
    </row>
    <row r="53" spans="1:38">
      <c r="A53" t="s">
        <v>14</v>
      </c>
      <c r="B53" t="s">
        <v>38</v>
      </c>
      <c r="C53" s="16">
        <v>43916</v>
      </c>
      <c r="D53" s="26">
        <v>1200.121618270874</v>
      </c>
      <c r="E53" s="33">
        <v>11.810907942834101</v>
      </c>
      <c r="AB53">
        <v>60.228081113641714</v>
      </c>
    </row>
    <row r="54" spans="1:38">
      <c r="A54" t="s">
        <v>14</v>
      </c>
      <c r="B54" t="s">
        <v>39</v>
      </c>
      <c r="C54" s="16">
        <v>43859</v>
      </c>
      <c r="D54" s="26">
        <v>278.15335845947266</v>
      </c>
      <c r="E54" s="33">
        <v>13.2883460463198</v>
      </c>
      <c r="AB54">
        <v>72.649098815351806</v>
      </c>
      <c r="AC54">
        <v>6.9378865308974476</v>
      </c>
    </row>
    <row r="55" spans="1:38">
      <c r="A55" t="s">
        <v>14</v>
      </c>
      <c r="B55" t="s">
        <v>39</v>
      </c>
      <c r="C55" s="16">
        <v>43875</v>
      </c>
      <c r="D55" s="26">
        <v>548.10761737823486</v>
      </c>
      <c r="E55" s="33">
        <v>12.9243854607233</v>
      </c>
      <c r="AB55">
        <v>49.022548183335388</v>
      </c>
      <c r="AC55">
        <v>5.7038091949066416</v>
      </c>
    </row>
    <row r="56" spans="1:38">
      <c r="A56" t="s">
        <v>14</v>
      </c>
      <c r="B56" t="s">
        <v>39</v>
      </c>
      <c r="C56" s="7">
        <v>43886</v>
      </c>
      <c r="D56" s="24">
        <v>744.77620124816895</v>
      </c>
      <c r="E56" s="31">
        <v>12.641160346819699</v>
      </c>
      <c r="F56" s="9" t="s">
        <v>68</v>
      </c>
      <c r="G56" s="9"/>
      <c r="H56" s="9"/>
      <c r="I56">
        <v>4.0710700062211065E-2</v>
      </c>
      <c r="J56">
        <v>41.779999999999994</v>
      </c>
      <c r="K56">
        <v>12.517497753145401</v>
      </c>
      <c r="L56">
        <v>78.122500000000002</v>
      </c>
      <c r="M56">
        <v>22.616145228575103</v>
      </c>
      <c r="N56">
        <v>119.9025</v>
      </c>
      <c r="O56">
        <v>22.957168951114145</v>
      </c>
      <c r="P56">
        <v>1.5062959023018094</v>
      </c>
      <c r="Q56">
        <v>0.55552015649193798</v>
      </c>
      <c r="AD56">
        <v>43</v>
      </c>
      <c r="AE56">
        <v>46</v>
      </c>
      <c r="AF56">
        <v>44.75</v>
      </c>
      <c r="AG56">
        <v>50.5</v>
      </c>
      <c r="AH56">
        <v>59</v>
      </c>
      <c r="AI56">
        <v>73</v>
      </c>
      <c r="AJ56">
        <v>6.7</v>
      </c>
      <c r="AK56">
        <v>0.5678908345800272</v>
      </c>
      <c r="AL56">
        <f>AJ56-1</f>
        <v>5.7</v>
      </c>
    </row>
    <row r="57" spans="1:38">
      <c r="A57" t="s">
        <v>14</v>
      </c>
      <c r="B57" t="s">
        <v>39</v>
      </c>
      <c r="C57" s="16">
        <v>43889</v>
      </c>
      <c r="D57" s="26">
        <v>798.08479881286621</v>
      </c>
      <c r="E57" s="33">
        <v>12.5608032464926</v>
      </c>
      <c r="AB57">
        <v>67.269759148394712</v>
      </c>
      <c r="AC57">
        <v>4.1501234511883522</v>
      </c>
    </row>
    <row r="58" spans="1:38">
      <c r="A58" t="s">
        <v>14</v>
      </c>
      <c r="B58" t="s">
        <v>39</v>
      </c>
      <c r="C58" s="7">
        <v>43890</v>
      </c>
      <c r="D58" s="24">
        <v>815.83479881286621</v>
      </c>
      <c r="E58" s="31">
        <v>12.533786706005699</v>
      </c>
      <c r="F58" s="9" t="s">
        <v>66</v>
      </c>
      <c r="G58" s="27">
        <f>D58</f>
        <v>815.83479881286621</v>
      </c>
      <c r="H58" s="27">
        <f>D63-G58</f>
        <v>398.2868185043335</v>
      </c>
      <c r="I58">
        <v>4.802838010926521E-2</v>
      </c>
      <c r="J58">
        <v>68.237499999999997</v>
      </c>
      <c r="K58">
        <v>20.236578010704608</v>
      </c>
      <c r="N58">
        <v>170.495</v>
      </c>
      <c r="O58">
        <v>40.643078233978947</v>
      </c>
      <c r="P58">
        <v>1.6930003988515985</v>
      </c>
      <c r="Q58">
        <v>0.59161294319879854</v>
      </c>
      <c r="AD58">
        <v>43</v>
      </c>
      <c r="AE58">
        <v>46</v>
      </c>
      <c r="AF58">
        <v>44.75</v>
      </c>
      <c r="AG58">
        <v>50.5</v>
      </c>
      <c r="AH58">
        <v>59</v>
      </c>
      <c r="AI58">
        <v>73</v>
      </c>
      <c r="AJ58">
        <v>8.15</v>
      </c>
      <c r="AK58">
        <v>0.56734028589551277</v>
      </c>
      <c r="AL58">
        <f>AJ58-1</f>
        <v>7.15</v>
      </c>
    </row>
    <row r="59" spans="1:38">
      <c r="A59" t="s">
        <v>14</v>
      </c>
      <c r="B59" t="s">
        <v>39</v>
      </c>
      <c r="C59" s="16">
        <v>43903</v>
      </c>
      <c r="D59" s="26">
        <v>1022.3716144561768</v>
      </c>
      <c r="E59" s="33">
        <v>12.175120205551</v>
      </c>
      <c r="AB59">
        <v>80.862721056211299</v>
      </c>
    </row>
    <row r="60" spans="1:38">
      <c r="A60" t="s">
        <v>14</v>
      </c>
      <c r="B60" t="s">
        <v>39</v>
      </c>
      <c r="C60" s="7">
        <v>43906</v>
      </c>
      <c r="D60" s="24">
        <v>1059.271614074707</v>
      </c>
      <c r="E60" s="31">
        <v>12.0911420882111</v>
      </c>
      <c r="F60" s="9" t="s">
        <v>67</v>
      </c>
      <c r="G60" s="9"/>
      <c r="H60" s="9"/>
      <c r="I60">
        <v>6.6398325587683438E-2</v>
      </c>
      <c r="J60">
        <v>65.655000000000001</v>
      </c>
      <c r="K60">
        <v>6.526368949627873</v>
      </c>
      <c r="L60">
        <v>98.502499999999998</v>
      </c>
      <c r="M60">
        <v>37.927650753331257</v>
      </c>
      <c r="N60">
        <v>358.52000000000004</v>
      </c>
      <c r="O60">
        <v>10.400221952759541</v>
      </c>
      <c r="P60">
        <v>2.0251489304243449</v>
      </c>
      <c r="Q60">
        <v>0.11198964036405289</v>
      </c>
      <c r="Y60">
        <v>151.72</v>
      </c>
      <c r="AA60">
        <v>39.273929435865348</v>
      </c>
      <c r="AD60">
        <v>43</v>
      </c>
      <c r="AE60">
        <v>46</v>
      </c>
      <c r="AF60">
        <v>44.75</v>
      </c>
      <c r="AG60">
        <v>50.5</v>
      </c>
      <c r="AH60">
        <v>59</v>
      </c>
      <c r="AI60">
        <v>73</v>
      </c>
      <c r="AJ60">
        <v>10.7</v>
      </c>
      <c r="AK60">
        <v>0.47696960070847289</v>
      </c>
      <c r="AL60">
        <f>AJ60-1</f>
        <v>9.6999999999999993</v>
      </c>
    </row>
    <row r="61" spans="1:38">
      <c r="A61" t="s">
        <v>14</v>
      </c>
      <c r="B61" t="s">
        <v>39</v>
      </c>
      <c r="C61" s="16">
        <v>43908</v>
      </c>
      <c r="D61" s="26">
        <v>1082.4716138839722</v>
      </c>
      <c r="E61" s="33">
        <v>12.035064296226199</v>
      </c>
      <c r="AB61">
        <v>76.649769492121663</v>
      </c>
    </row>
    <row r="62" spans="1:38">
      <c r="A62" t="s">
        <v>14</v>
      </c>
      <c r="B62" t="s">
        <v>39</v>
      </c>
      <c r="C62" s="16">
        <v>43916</v>
      </c>
      <c r="D62" s="26">
        <v>1200.121618270874</v>
      </c>
      <c r="E62" s="33">
        <v>11.810907942834101</v>
      </c>
      <c r="AB62">
        <v>63.163184444804152</v>
      </c>
    </row>
    <row r="63" spans="1:38">
      <c r="A63" t="s">
        <v>14</v>
      </c>
      <c r="B63" t="s">
        <v>39</v>
      </c>
      <c r="C63" s="7">
        <v>43917</v>
      </c>
      <c r="D63" s="24">
        <v>1214.1216173171997</v>
      </c>
      <c r="E63" s="31">
        <v>11.7829911349372</v>
      </c>
      <c r="F63" t="s">
        <v>12</v>
      </c>
      <c r="I63">
        <v>6.3069898374574232E-2</v>
      </c>
      <c r="J63">
        <v>141.41250000000002</v>
      </c>
      <c r="K63">
        <v>25.863853275372517</v>
      </c>
      <c r="N63">
        <v>644.96499999999992</v>
      </c>
      <c r="O63">
        <v>93.626634509541802</v>
      </c>
      <c r="P63">
        <v>2.3020512906719595</v>
      </c>
      <c r="Q63">
        <v>1.0157795047993072</v>
      </c>
      <c r="R63">
        <v>0.37463013457053229</v>
      </c>
      <c r="S63">
        <v>0.1285075826252704</v>
      </c>
      <c r="V63">
        <v>2195.875</v>
      </c>
      <c r="W63">
        <v>228.131</v>
      </c>
      <c r="X63" s="9">
        <f>V63/10</f>
        <v>219.58750000000001</v>
      </c>
      <c r="Y63" s="9">
        <v>347.755</v>
      </c>
      <c r="Z63">
        <f>Y63-X63</f>
        <v>128.16749999999999</v>
      </c>
      <c r="AA63">
        <v>66.702658867544258</v>
      </c>
      <c r="AD63">
        <v>43</v>
      </c>
      <c r="AE63">
        <v>46</v>
      </c>
      <c r="AF63">
        <v>44.75</v>
      </c>
      <c r="AG63">
        <v>50.5</v>
      </c>
      <c r="AH63">
        <v>59</v>
      </c>
      <c r="AI63">
        <v>73</v>
      </c>
      <c r="AJ63">
        <v>11.15</v>
      </c>
      <c r="AK63">
        <v>8.2915619758885034E-2</v>
      </c>
      <c r="AL63">
        <f>AJ63-1</f>
        <v>10.15</v>
      </c>
    </row>
    <row r="64" spans="1:38">
      <c r="A64" t="s">
        <v>14</v>
      </c>
      <c r="B64" t="s">
        <v>40</v>
      </c>
      <c r="C64" s="21">
        <v>43859</v>
      </c>
      <c r="D64" s="28">
        <v>278.15335845947266</v>
      </c>
      <c r="E64" s="35">
        <v>13.2883460463198</v>
      </c>
      <c r="AB64">
        <v>73.737489275022114</v>
      </c>
      <c r="AC64">
        <v>0.88569363214705221</v>
      </c>
    </row>
    <row r="65" spans="1:38">
      <c r="A65" t="s">
        <v>14</v>
      </c>
      <c r="B65" t="s">
        <v>40</v>
      </c>
      <c r="C65" s="21">
        <v>43875</v>
      </c>
      <c r="D65" s="28">
        <v>548.10761737823486</v>
      </c>
      <c r="E65" s="35">
        <v>12.9243854607233</v>
      </c>
      <c r="AB65">
        <v>34.826158320863172</v>
      </c>
      <c r="AC65">
        <v>3.7460992507946012</v>
      </c>
    </row>
    <row r="66" spans="1:38">
      <c r="A66" t="s">
        <v>14</v>
      </c>
      <c r="B66" t="s">
        <v>40</v>
      </c>
      <c r="C66" s="10">
        <v>43878</v>
      </c>
      <c r="D66" s="27">
        <v>606.80761623382568</v>
      </c>
      <c r="E66" s="34">
        <v>12.849224748536701</v>
      </c>
      <c r="F66" s="9" t="s">
        <v>68</v>
      </c>
      <c r="G66" s="9"/>
      <c r="H66" s="9"/>
      <c r="I66">
        <v>2.9936092924204395E-2</v>
      </c>
      <c r="J66">
        <v>16.984999999999999</v>
      </c>
      <c r="K66">
        <v>5.8685950902522936</v>
      </c>
      <c r="L66">
        <v>34.714999999999996</v>
      </c>
      <c r="M66">
        <v>17.233938416198821</v>
      </c>
      <c r="N66">
        <v>51.699999999999996</v>
      </c>
      <c r="O66">
        <v>14.480946677157078</v>
      </c>
      <c r="P66">
        <v>0.96543899680559164</v>
      </c>
      <c r="Q66">
        <v>0.55030321540859262</v>
      </c>
      <c r="AD66">
        <v>42</v>
      </c>
      <c r="AE66">
        <v>45</v>
      </c>
      <c r="AF66">
        <v>43</v>
      </c>
      <c r="AG66">
        <v>47</v>
      </c>
      <c r="AH66">
        <v>58</v>
      </c>
      <c r="AI66">
        <v>69</v>
      </c>
      <c r="AJ66">
        <v>6.1999999999999993</v>
      </c>
      <c r="AK66">
        <v>0.73484692283495401</v>
      </c>
      <c r="AL66">
        <f>AJ66-1</f>
        <v>5.1999999999999993</v>
      </c>
    </row>
    <row r="67" spans="1:38">
      <c r="A67" t="s">
        <v>14</v>
      </c>
      <c r="B67" t="s">
        <v>40</v>
      </c>
      <c r="C67" s="10">
        <v>43889</v>
      </c>
      <c r="D67" s="27">
        <v>798.08479881286621</v>
      </c>
      <c r="E67" s="34">
        <v>12.5608032464926</v>
      </c>
      <c r="F67" s="9" t="s">
        <v>66</v>
      </c>
      <c r="G67" s="27">
        <f>D67</f>
        <v>798.08479881286621</v>
      </c>
      <c r="H67" s="27">
        <f>D72-G67</f>
        <v>360.33681583404541</v>
      </c>
      <c r="I67">
        <v>4.3699841062672849E-2</v>
      </c>
      <c r="J67">
        <v>60.142500000000005</v>
      </c>
      <c r="K67">
        <v>12.20481965932583</v>
      </c>
      <c r="L67">
        <v>79.03</v>
      </c>
      <c r="M67">
        <v>16.843592253435695</v>
      </c>
      <c r="N67">
        <v>142.57</v>
      </c>
      <c r="O67">
        <v>21.355000585343031</v>
      </c>
      <c r="P67">
        <v>1.595044198787559</v>
      </c>
      <c r="Q67">
        <v>0.44103160511302592</v>
      </c>
      <c r="AD67">
        <v>42</v>
      </c>
      <c r="AE67">
        <v>45</v>
      </c>
      <c r="AF67">
        <v>43</v>
      </c>
      <c r="AG67">
        <v>47</v>
      </c>
      <c r="AH67">
        <v>58</v>
      </c>
      <c r="AI67">
        <v>69</v>
      </c>
      <c r="AJ67">
        <v>9.0500000000000007</v>
      </c>
      <c r="AK67">
        <v>0.55396299515400349</v>
      </c>
      <c r="AL67">
        <f>AJ67-1</f>
        <v>8.0500000000000007</v>
      </c>
    </row>
    <row r="68" spans="1:38">
      <c r="A68" t="s">
        <v>14</v>
      </c>
      <c r="B68" t="s">
        <v>40</v>
      </c>
      <c r="C68" s="21">
        <v>43889</v>
      </c>
      <c r="D68" s="28">
        <v>798.08479881286621</v>
      </c>
      <c r="E68" s="35">
        <v>12.5608032464926</v>
      </c>
      <c r="AB68">
        <v>56.006634824843665</v>
      </c>
      <c r="AC68">
        <v>7.2406411781241697</v>
      </c>
    </row>
    <row r="69" spans="1:38">
      <c r="A69" t="s">
        <v>14</v>
      </c>
      <c r="B69" t="s">
        <v>40</v>
      </c>
      <c r="C69" s="10">
        <v>43902</v>
      </c>
      <c r="D69" s="27">
        <v>1009.3216152191162</v>
      </c>
      <c r="E69" s="34">
        <v>12.2030551633529</v>
      </c>
      <c r="F69" s="9" t="s">
        <v>67</v>
      </c>
      <c r="G69" s="9"/>
      <c r="H69" s="9"/>
      <c r="I69">
        <v>4.896007611620757E-2</v>
      </c>
      <c r="J69">
        <v>47.317499999999995</v>
      </c>
      <c r="K69">
        <v>4.5924727816286603</v>
      </c>
      <c r="N69">
        <v>214.78</v>
      </c>
      <c r="O69">
        <v>15.383399602601909</v>
      </c>
      <c r="P69">
        <v>1.6156825118348499</v>
      </c>
      <c r="Q69">
        <v>0.28250452305675855</v>
      </c>
      <c r="Y69">
        <v>78.077500000000001</v>
      </c>
      <c r="AA69">
        <v>14.798027740209179</v>
      </c>
      <c r="AD69">
        <v>42</v>
      </c>
      <c r="AE69">
        <v>45</v>
      </c>
      <c r="AF69">
        <v>43</v>
      </c>
      <c r="AG69">
        <v>47</v>
      </c>
      <c r="AH69">
        <v>58</v>
      </c>
      <c r="AI69">
        <v>69</v>
      </c>
      <c r="AJ69">
        <v>9.3000000000000007</v>
      </c>
      <c r="AK69">
        <v>0.70887234393788967</v>
      </c>
      <c r="AL69">
        <f>AJ69-1</f>
        <v>8.3000000000000007</v>
      </c>
    </row>
    <row r="70" spans="1:38">
      <c r="A70" t="s">
        <v>14</v>
      </c>
      <c r="B70" t="s">
        <v>40</v>
      </c>
      <c r="C70" s="21">
        <v>43903</v>
      </c>
      <c r="D70" s="28">
        <v>1022.3716144561768</v>
      </c>
      <c r="E70" s="35">
        <v>12.175120205551</v>
      </c>
      <c r="AB70">
        <v>72.846534687190797</v>
      </c>
      <c r="AC70">
        <v>5.184676906749023</v>
      </c>
    </row>
    <row r="71" spans="1:38">
      <c r="A71" t="s">
        <v>14</v>
      </c>
      <c r="B71" t="s">
        <v>40</v>
      </c>
      <c r="C71" s="18">
        <v>43908</v>
      </c>
      <c r="D71" s="29">
        <v>1082.4716138839722</v>
      </c>
      <c r="E71" s="36">
        <v>12.035064296226199</v>
      </c>
      <c r="AB71">
        <v>50.397161636013237</v>
      </c>
      <c r="AC71">
        <v>7.8407817163666476</v>
      </c>
    </row>
    <row r="72" spans="1:38">
      <c r="A72" t="s">
        <v>14</v>
      </c>
      <c r="B72" t="s">
        <v>40</v>
      </c>
      <c r="C72" s="10">
        <v>43913</v>
      </c>
      <c r="D72" s="27">
        <v>1158.4216146469116</v>
      </c>
      <c r="E72" s="34">
        <v>11.8948473141288</v>
      </c>
      <c r="F72" t="s">
        <v>12</v>
      </c>
      <c r="I72">
        <v>5.1706689853700923E-2</v>
      </c>
      <c r="J72">
        <v>92.18</v>
      </c>
      <c r="K72">
        <v>18.96469746660885</v>
      </c>
      <c r="L72">
        <v>89.384999999999991</v>
      </c>
      <c r="M72">
        <v>8.2773526363607672</v>
      </c>
      <c r="N72">
        <v>383.88</v>
      </c>
      <c r="O72">
        <v>48.786462325628719</v>
      </c>
      <c r="P72">
        <v>1.8743675071966586</v>
      </c>
      <c r="Q72">
        <v>0.63488004754634786</v>
      </c>
      <c r="R72">
        <v>0.34827938802800168</v>
      </c>
      <c r="S72">
        <v>3.9146904459405538E-2</v>
      </c>
      <c r="V72">
        <v>1425.5374999999999</v>
      </c>
      <c r="W72">
        <v>349.78199999999998</v>
      </c>
      <c r="X72" s="9">
        <f>V72/10</f>
        <v>142.55374999999998</v>
      </c>
      <c r="Y72" s="9">
        <v>196.56</v>
      </c>
      <c r="Z72">
        <f>Y72-X72</f>
        <v>54.006250000000023</v>
      </c>
      <c r="AA72">
        <v>29.476622375480268</v>
      </c>
      <c r="AD72">
        <v>42</v>
      </c>
      <c r="AE72">
        <v>45</v>
      </c>
      <c r="AF72">
        <v>43</v>
      </c>
      <c r="AG72">
        <v>47</v>
      </c>
      <c r="AH72">
        <v>58</v>
      </c>
      <c r="AI72">
        <v>69</v>
      </c>
      <c r="AJ72">
        <v>11.05</v>
      </c>
      <c r="AK72">
        <v>0.44370598373247128</v>
      </c>
      <c r="AL72">
        <f>AJ72-1</f>
        <v>10.050000000000001</v>
      </c>
    </row>
    <row r="73" spans="1:38">
      <c r="A73" t="s">
        <v>14</v>
      </c>
      <c r="B73" t="s">
        <v>40</v>
      </c>
      <c r="C73" s="18">
        <v>43916</v>
      </c>
      <c r="D73" s="29">
        <v>1200.121618270874</v>
      </c>
      <c r="E73" s="36">
        <v>11.810907942834101</v>
      </c>
      <c r="AB73">
        <v>56.461331259431773</v>
      </c>
      <c r="AC73">
        <v>6.7197832300470814</v>
      </c>
    </row>
    <row r="74" spans="1:38">
      <c r="A74" t="s">
        <v>14</v>
      </c>
      <c r="B74" t="s">
        <v>73</v>
      </c>
      <c r="C74" s="21">
        <v>43859</v>
      </c>
      <c r="D74" s="28">
        <v>278.15335845947266</v>
      </c>
      <c r="E74" s="35">
        <v>13.2883460463198</v>
      </c>
      <c r="AB74">
        <v>70.403679878776316</v>
      </c>
      <c r="AC74">
        <v>3.0064167947143599</v>
      </c>
    </row>
    <row r="75" spans="1:38">
      <c r="A75" t="s">
        <v>14</v>
      </c>
      <c r="B75" t="s">
        <v>73</v>
      </c>
      <c r="C75" s="21">
        <v>43875</v>
      </c>
      <c r="D75" s="28">
        <v>548.10761737823486</v>
      </c>
      <c r="E75" s="35">
        <v>12.9243854607233</v>
      </c>
      <c r="AB75">
        <v>39.038863662382049</v>
      </c>
      <c r="AC75">
        <v>5.7397344050545707</v>
      </c>
    </row>
    <row r="76" spans="1:38">
      <c r="A76" t="s">
        <v>14</v>
      </c>
      <c r="B76" t="s">
        <v>73</v>
      </c>
      <c r="C76" s="21">
        <v>43889</v>
      </c>
      <c r="D76" s="28">
        <v>798.08479881286621</v>
      </c>
      <c r="E76" s="35">
        <v>12.5608032464926</v>
      </c>
      <c r="AB76">
        <v>54.073516512314377</v>
      </c>
      <c r="AC76">
        <v>7.452611027121165</v>
      </c>
    </row>
    <row r="77" spans="1:38">
      <c r="A77" t="s">
        <v>14</v>
      </c>
      <c r="B77" t="s">
        <v>73</v>
      </c>
      <c r="C77" s="21">
        <v>43903</v>
      </c>
      <c r="D77" s="28">
        <v>1022.3716144561768</v>
      </c>
      <c r="E77" s="35">
        <v>12.175120205551</v>
      </c>
      <c r="AB77">
        <v>74.028183161520559</v>
      </c>
      <c r="AC77">
        <v>4.8461663877908547</v>
      </c>
    </row>
    <row r="78" spans="1:38">
      <c r="A78" t="s">
        <v>14</v>
      </c>
      <c r="B78" t="s">
        <v>73</v>
      </c>
      <c r="C78" s="18">
        <v>43908</v>
      </c>
      <c r="D78" s="29">
        <v>1082.4716138839722</v>
      </c>
      <c r="E78" s="36">
        <v>12.035064296226199</v>
      </c>
      <c r="AB78">
        <v>55.342457681576263</v>
      </c>
      <c r="AC78">
        <v>4.6436072571595615</v>
      </c>
    </row>
    <row r="79" spans="1:38">
      <c r="A79" t="s">
        <v>14</v>
      </c>
      <c r="B79" t="s">
        <v>73</v>
      </c>
      <c r="C79" s="18">
        <v>43916</v>
      </c>
      <c r="D79" s="29">
        <v>1200.121618270874</v>
      </c>
      <c r="E79" s="36">
        <v>11.810907942834101</v>
      </c>
      <c r="AB79">
        <v>55.636546795814873</v>
      </c>
      <c r="AC79">
        <v>5.8083684708497749</v>
      </c>
    </row>
    <row r="80" spans="1:38">
      <c r="A80" t="s">
        <v>14</v>
      </c>
      <c r="B80" t="s">
        <v>41</v>
      </c>
      <c r="C80" s="21">
        <v>43859</v>
      </c>
      <c r="D80" s="28">
        <v>278.15335845947266</v>
      </c>
      <c r="E80" s="35">
        <v>13.2883460463198</v>
      </c>
      <c r="AB80">
        <v>66.356444973752218</v>
      </c>
      <c r="AC80">
        <v>6.4887549172994783</v>
      </c>
    </row>
    <row r="81" spans="1:38">
      <c r="A81" t="s">
        <v>14</v>
      </c>
      <c r="B81" t="s">
        <v>41</v>
      </c>
      <c r="C81" s="21">
        <v>43875</v>
      </c>
      <c r="D81" s="28">
        <v>548.10761737823486</v>
      </c>
      <c r="E81" s="35">
        <v>12.9243854607233</v>
      </c>
      <c r="AB81">
        <v>56.197547412021464</v>
      </c>
      <c r="AC81">
        <v>6.2852775311886555</v>
      </c>
    </row>
    <row r="82" spans="1:38">
      <c r="A82" t="s">
        <v>14</v>
      </c>
      <c r="B82" s="9" t="s">
        <v>41</v>
      </c>
      <c r="C82" s="10">
        <v>43886</v>
      </c>
      <c r="D82" s="27">
        <v>744.77620124816895</v>
      </c>
      <c r="E82" s="34">
        <v>12.641160346819699</v>
      </c>
      <c r="F82" s="9" t="s">
        <v>68</v>
      </c>
      <c r="G82" s="9"/>
      <c r="H82" s="9"/>
      <c r="I82">
        <v>4.7058522998317177E-2</v>
      </c>
      <c r="J82">
        <v>50.475000000000001</v>
      </c>
      <c r="K82">
        <v>5.8572611631489782</v>
      </c>
      <c r="L82" s="9">
        <v>69.655000000000001</v>
      </c>
      <c r="M82">
        <v>14.028339174684941</v>
      </c>
      <c r="N82">
        <v>120.13</v>
      </c>
      <c r="O82">
        <v>4.3310256675911267</v>
      </c>
      <c r="P82" s="9">
        <v>1.5529312589444668</v>
      </c>
      <c r="Q82">
        <v>0.26791831704247171</v>
      </c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>
        <v>6.85</v>
      </c>
      <c r="AK82">
        <v>0.37666297933298493</v>
      </c>
      <c r="AL82">
        <f>AJ82-1</f>
        <v>5.85</v>
      </c>
    </row>
    <row r="83" spans="1:38">
      <c r="A83" t="s">
        <v>14</v>
      </c>
      <c r="B83" t="s">
        <v>41</v>
      </c>
      <c r="C83" s="21">
        <v>43889</v>
      </c>
      <c r="D83" s="28">
        <v>798.08479881286621</v>
      </c>
      <c r="E83" s="35">
        <v>12.5608032464926</v>
      </c>
      <c r="AB83">
        <v>70.117759851619823</v>
      </c>
      <c r="AC83">
        <v>3.1010758048730089</v>
      </c>
    </row>
    <row r="84" spans="1:38">
      <c r="A84" t="s">
        <v>14</v>
      </c>
      <c r="B84" s="9" t="s">
        <v>41</v>
      </c>
      <c r="C84" s="10">
        <v>43890</v>
      </c>
      <c r="D84" s="27">
        <v>815.83479881286621</v>
      </c>
      <c r="E84" s="34">
        <v>12.533786706005699</v>
      </c>
      <c r="F84" s="9" t="s">
        <v>66</v>
      </c>
      <c r="G84" s="27">
        <f>D84</f>
        <v>815.83479881286621</v>
      </c>
      <c r="H84" s="27">
        <f>D89-G84</f>
        <v>398.2868185043335</v>
      </c>
      <c r="I84">
        <v>4.037196802924644E-2</v>
      </c>
      <c r="J84">
        <v>60.335000000000001</v>
      </c>
      <c r="K84">
        <v>15.459925883824065</v>
      </c>
      <c r="N84">
        <v>142.38749999999999</v>
      </c>
      <c r="O84">
        <v>22.302492900645309</v>
      </c>
      <c r="P84" s="9">
        <v>1.3625539209870672</v>
      </c>
      <c r="Q84">
        <v>0.50996933543464129</v>
      </c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>
        <v>42.25</v>
      </c>
      <c r="AE84" s="9">
        <v>46</v>
      </c>
      <c r="AF84" s="9">
        <v>45</v>
      </c>
      <c r="AG84" s="9">
        <v>49</v>
      </c>
      <c r="AH84" s="9">
        <v>59.25</v>
      </c>
      <c r="AI84" s="9">
        <v>73</v>
      </c>
      <c r="AJ84">
        <v>7.3</v>
      </c>
      <c r="AK84">
        <v>0.60207972893961537</v>
      </c>
      <c r="AL84">
        <f>AJ84-1</f>
        <v>6.3</v>
      </c>
    </row>
    <row r="85" spans="1:38">
      <c r="A85" t="s">
        <v>14</v>
      </c>
      <c r="B85" t="s">
        <v>41</v>
      </c>
      <c r="C85" s="21">
        <v>43903</v>
      </c>
      <c r="D85" s="28">
        <v>1022.3716144561768</v>
      </c>
      <c r="E85" s="35">
        <v>12.175120205551</v>
      </c>
      <c r="AB85">
        <v>89.904525791295569</v>
      </c>
      <c r="AC85">
        <v>1.5598329392157901</v>
      </c>
    </row>
    <row r="86" spans="1:38">
      <c r="A86" t="s">
        <v>14</v>
      </c>
      <c r="B86" s="9" t="s">
        <v>41</v>
      </c>
      <c r="C86" s="10">
        <v>43906</v>
      </c>
      <c r="D86" s="27">
        <v>1059.271614074707</v>
      </c>
      <c r="E86" s="34">
        <v>12.0911420882111</v>
      </c>
      <c r="F86" s="9" t="s">
        <v>67</v>
      </c>
      <c r="G86" s="9"/>
      <c r="H86" s="9"/>
      <c r="I86">
        <v>5.5697278246568123E-2</v>
      </c>
      <c r="J86">
        <v>55.509999999999991</v>
      </c>
      <c r="K86">
        <v>3.780835445594918</v>
      </c>
      <c r="L86" s="9">
        <v>77.865000000000009</v>
      </c>
      <c r="M86">
        <v>30.274717174566621</v>
      </c>
      <c r="N86">
        <v>318.92499999999995</v>
      </c>
      <c r="O86">
        <v>43.556120599367866</v>
      </c>
      <c r="P86" s="9">
        <v>1.6848426669586858</v>
      </c>
      <c r="Q86">
        <v>0.47732564960824664</v>
      </c>
      <c r="R86" s="9"/>
      <c r="S86" s="9"/>
      <c r="T86" s="9"/>
      <c r="U86" s="9"/>
      <c r="V86" s="9"/>
      <c r="W86" s="9"/>
      <c r="X86" s="9"/>
      <c r="Y86" s="9">
        <v>142.5325</v>
      </c>
      <c r="Z86" s="9"/>
      <c r="AA86">
        <v>45.015052575036911</v>
      </c>
      <c r="AB86" s="9"/>
      <c r="AC86" s="9"/>
      <c r="AD86" s="9"/>
      <c r="AE86" s="9"/>
      <c r="AF86" s="9"/>
      <c r="AG86" s="9"/>
      <c r="AH86" s="9"/>
      <c r="AI86" s="9"/>
      <c r="AJ86">
        <v>9.85</v>
      </c>
      <c r="AK86">
        <v>0.49180788932265013</v>
      </c>
      <c r="AL86">
        <f>AJ86-1</f>
        <v>8.85</v>
      </c>
    </row>
    <row r="87" spans="1:38">
      <c r="A87" t="s">
        <v>14</v>
      </c>
      <c r="B87" t="s">
        <v>41</v>
      </c>
      <c r="C87" s="18">
        <v>43908</v>
      </c>
      <c r="D87" s="29">
        <v>1082.4716138839722</v>
      </c>
      <c r="E87" s="36">
        <v>12.035064296226199</v>
      </c>
      <c r="AB87">
        <v>70.833377498389567</v>
      </c>
      <c r="AC87">
        <v>4.4663725803537604</v>
      </c>
    </row>
    <row r="88" spans="1:38">
      <c r="A88" t="s">
        <v>14</v>
      </c>
      <c r="B88" t="s">
        <v>41</v>
      </c>
      <c r="C88" s="18">
        <v>43916</v>
      </c>
      <c r="D88" s="29">
        <v>1200.121618270874</v>
      </c>
      <c r="E88" s="36">
        <v>11.810907942834101</v>
      </c>
      <c r="AB88">
        <v>68.476179958364753</v>
      </c>
      <c r="AC88">
        <v>2.1212592634152689</v>
      </c>
    </row>
    <row r="89" spans="1:38">
      <c r="A89" t="s">
        <v>14</v>
      </c>
      <c r="B89" s="9" t="s">
        <v>41</v>
      </c>
      <c r="C89" s="10">
        <v>43917</v>
      </c>
      <c r="D89" s="27">
        <v>1214.1216173171997</v>
      </c>
      <c r="E89" s="34">
        <v>11.7829911349372</v>
      </c>
      <c r="F89" t="s">
        <v>12</v>
      </c>
      <c r="I89">
        <v>4.6293830910901279E-2</v>
      </c>
      <c r="J89">
        <v>118.6425</v>
      </c>
      <c r="K89">
        <v>14.720511412651387</v>
      </c>
      <c r="N89">
        <v>429.61250000000001</v>
      </c>
      <c r="O89">
        <v>32.153378872470945</v>
      </c>
      <c r="P89" s="9">
        <v>1.4582556736933903</v>
      </c>
      <c r="Q89">
        <v>0.40460843603569302</v>
      </c>
      <c r="R89" s="9">
        <v>0.38331347437501051</v>
      </c>
      <c r="S89">
        <v>0.10151838599225863</v>
      </c>
      <c r="T89" s="9"/>
      <c r="U89" s="9"/>
      <c r="V89" s="9">
        <v>1449.1875</v>
      </c>
      <c r="W89" s="9">
        <v>91.881</v>
      </c>
      <c r="X89" s="9">
        <f>V89/10</f>
        <v>144.91874999999999</v>
      </c>
      <c r="Y89" s="9">
        <v>207.55</v>
      </c>
      <c r="Z89">
        <f>Y89-X89</f>
        <v>62.631250000000023</v>
      </c>
      <c r="AA89">
        <v>63.502422525968804</v>
      </c>
      <c r="AB89" s="9"/>
      <c r="AC89" s="9"/>
      <c r="AD89" s="9">
        <v>42.25</v>
      </c>
      <c r="AE89" s="9">
        <v>46</v>
      </c>
      <c r="AF89" s="9">
        <v>45</v>
      </c>
      <c r="AG89" s="9">
        <v>49</v>
      </c>
      <c r="AH89" s="9">
        <v>59.25</v>
      </c>
      <c r="AI89" s="9">
        <v>73</v>
      </c>
      <c r="AJ89">
        <v>10.6</v>
      </c>
      <c r="AK89">
        <v>0.62849025449882356</v>
      </c>
      <c r="AL89">
        <f>AJ89-1</f>
        <v>9.6</v>
      </c>
    </row>
    <row r="90" spans="1:38">
      <c r="A90" t="s">
        <v>14</v>
      </c>
      <c r="B90" t="s">
        <v>24</v>
      </c>
      <c r="C90" s="7">
        <v>43829</v>
      </c>
      <c r="D90" s="24">
        <v>529.11180877685547</v>
      </c>
      <c r="E90" s="31">
        <v>13.7092620831716</v>
      </c>
      <c r="F90" t="s">
        <v>68</v>
      </c>
      <c r="I90">
        <v>1.5205772817792567E-2</v>
      </c>
      <c r="J90">
        <v>45.575000000000003</v>
      </c>
      <c r="K90">
        <v>5.8750978715251971</v>
      </c>
      <c r="L90">
        <v>31.514999999999997</v>
      </c>
      <c r="M90">
        <v>6.9759324346881195</v>
      </c>
      <c r="N90">
        <v>45.574999999999996</v>
      </c>
      <c r="O90">
        <v>9.3602332592017259</v>
      </c>
      <c r="P90">
        <v>0.51699627580494711</v>
      </c>
      <c r="Q90">
        <v>0.13133561325488669</v>
      </c>
      <c r="AD90">
        <v>40</v>
      </c>
      <c r="AE90">
        <v>46</v>
      </c>
      <c r="AF90">
        <v>41.75</v>
      </c>
      <c r="AG90">
        <v>47.5</v>
      </c>
      <c r="AH90">
        <v>57</v>
      </c>
      <c r="AI90">
        <v>77</v>
      </c>
    </row>
    <row r="91" spans="1:38">
      <c r="A91" t="s">
        <v>14</v>
      </c>
      <c r="B91" t="s">
        <v>24</v>
      </c>
      <c r="C91" s="16">
        <v>43832</v>
      </c>
      <c r="D91" s="26">
        <v>583.82956695556641</v>
      </c>
      <c r="E91" s="33">
        <v>13.685875115243901</v>
      </c>
      <c r="AB91">
        <v>59.510918474220944</v>
      </c>
      <c r="AC91">
        <v>8.3177240795154255</v>
      </c>
    </row>
    <row r="92" spans="1:38">
      <c r="A92" t="s">
        <v>14</v>
      </c>
      <c r="B92" t="s">
        <v>24</v>
      </c>
      <c r="C92" s="16">
        <v>43838</v>
      </c>
      <c r="D92" s="26">
        <v>688.11778736114502</v>
      </c>
      <c r="E92" s="33">
        <v>13.6275476884779</v>
      </c>
      <c r="AB92">
        <v>55.578332154639725</v>
      </c>
      <c r="AC92">
        <v>2.2174056536026931</v>
      </c>
    </row>
    <row r="93" spans="1:38">
      <c r="A93" t="s">
        <v>14</v>
      </c>
      <c r="B93" t="s">
        <v>24</v>
      </c>
      <c r="C93" s="7">
        <v>43843</v>
      </c>
      <c r="D93" s="24">
        <v>777.49623203277588</v>
      </c>
      <c r="E93" s="31">
        <v>13.5647195885462</v>
      </c>
      <c r="F93" t="s">
        <v>66</v>
      </c>
      <c r="G93" s="24">
        <f>D93</f>
        <v>777.49623203277588</v>
      </c>
      <c r="H93" s="24">
        <f>D97-G93</f>
        <v>547.25761699676514</v>
      </c>
      <c r="I93">
        <v>5.9474557468802744E-2</v>
      </c>
      <c r="J93">
        <v>54.03</v>
      </c>
      <c r="K93">
        <v>7.060118034896198</v>
      </c>
      <c r="N93">
        <v>142.67249999999999</v>
      </c>
      <c r="O93">
        <v>15.502151127612368</v>
      </c>
      <c r="P93">
        <v>1.323308903680861</v>
      </c>
      <c r="Q93">
        <v>0.23723340427963888</v>
      </c>
      <c r="Y93">
        <v>1.4375</v>
      </c>
      <c r="AA93">
        <v>1.1907805563298948</v>
      </c>
      <c r="AD93">
        <v>40</v>
      </c>
      <c r="AE93">
        <v>46</v>
      </c>
      <c r="AF93">
        <v>41.75</v>
      </c>
      <c r="AG93">
        <v>47.5</v>
      </c>
      <c r="AH93">
        <v>57</v>
      </c>
      <c r="AI93">
        <v>77</v>
      </c>
    </row>
    <row r="94" spans="1:38">
      <c r="A94" t="s">
        <v>14</v>
      </c>
      <c r="B94" t="s">
        <v>24</v>
      </c>
      <c r="C94" s="16">
        <v>43851</v>
      </c>
      <c r="D94" s="26">
        <v>918.76085567474365</v>
      </c>
      <c r="E94" s="33">
        <v>13.4397219064696</v>
      </c>
      <c r="AB94">
        <v>76.544295936317098</v>
      </c>
    </row>
    <row r="95" spans="1:38">
      <c r="A95" t="s">
        <v>14</v>
      </c>
      <c r="B95" t="s">
        <v>24</v>
      </c>
      <c r="C95" s="16">
        <v>43859</v>
      </c>
      <c r="D95" s="26">
        <v>1072.1995916366577</v>
      </c>
      <c r="E95" s="33">
        <v>13.2883460463198</v>
      </c>
      <c r="AB95">
        <v>78.395165078782483</v>
      </c>
    </row>
    <row r="96" spans="1:38">
      <c r="A96" t="s">
        <v>14</v>
      </c>
      <c r="B96" t="s">
        <v>24</v>
      </c>
      <c r="C96" s="7">
        <v>43860</v>
      </c>
      <c r="D96" s="24">
        <v>1092.4127111434937</v>
      </c>
      <c r="E96" s="31">
        <v>13.267793033733801</v>
      </c>
      <c r="F96" t="s">
        <v>67</v>
      </c>
      <c r="I96">
        <v>0.10940183503935125</v>
      </c>
      <c r="J96">
        <v>99.642500000000013</v>
      </c>
      <c r="K96">
        <v>5.3557327152002259</v>
      </c>
      <c r="N96">
        <v>375.59</v>
      </c>
      <c r="O96">
        <v>26.742735773788581</v>
      </c>
      <c r="P96">
        <v>2.6529944997042678</v>
      </c>
      <c r="Q96">
        <v>0.30041380156123276</v>
      </c>
      <c r="Y96">
        <v>150.38999999999999</v>
      </c>
      <c r="AA96">
        <v>55.586272885788432</v>
      </c>
      <c r="AD96">
        <v>40</v>
      </c>
      <c r="AE96">
        <v>46</v>
      </c>
      <c r="AF96">
        <v>41.75</v>
      </c>
      <c r="AG96">
        <v>47.5</v>
      </c>
      <c r="AH96">
        <v>57</v>
      </c>
      <c r="AI96">
        <v>77</v>
      </c>
      <c r="AJ96">
        <v>11.5</v>
      </c>
      <c r="AK96">
        <v>1.1757976016304847</v>
      </c>
      <c r="AL96">
        <f>AJ96-1</f>
        <v>10.5</v>
      </c>
    </row>
    <row r="97" spans="1:38">
      <c r="A97" t="s">
        <v>14</v>
      </c>
      <c r="B97" t="s">
        <v>24</v>
      </c>
      <c r="C97" s="7">
        <v>43874</v>
      </c>
      <c r="D97" s="24">
        <v>1324.753849029541</v>
      </c>
      <c r="E97" s="31">
        <v>12.949033555628599</v>
      </c>
      <c r="F97" t="s">
        <v>12</v>
      </c>
      <c r="I97">
        <v>8.9252610196266055E-2</v>
      </c>
      <c r="J97">
        <v>126.6525</v>
      </c>
      <c r="K97">
        <v>13.662098042272529</v>
      </c>
      <c r="L97">
        <v>85.460000000000008</v>
      </c>
      <c r="M97">
        <v>16.063897410030918</v>
      </c>
      <c r="N97">
        <v>459.22249999999997</v>
      </c>
      <c r="O97">
        <v>27.694723136065807</v>
      </c>
      <c r="P97">
        <v>2.2313152549066517</v>
      </c>
      <c r="Q97">
        <v>0.60280026917721774</v>
      </c>
      <c r="R97">
        <v>0.55028254510531549</v>
      </c>
      <c r="S97">
        <v>0.26977311790918818</v>
      </c>
      <c r="V97">
        <v>1253.6125000000002</v>
      </c>
      <c r="W97">
        <v>422.392</v>
      </c>
      <c r="X97" s="9">
        <f>V97/10</f>
        <v>125.36125000000001</v>
      </c>
      <c r="Y97" s="9">
        <v>206.42</v>
      </c>
      <c r="Z97">
        <f>Y97-X97</f>
        <v>81.058749999999975</v>
      </c>
      <c r="AA97">
        <v>25.816636754878267</v>
      </c>
      <c r="AD97">
        <v>40</v>
      </c>
      <c r="AE97">
        <v>46</v>
      </c>
      <c r="AF97">
        <v>41.75</v>
      </c>
      <c r="AG97">
        <v>47.5</v>
      </c>
      <c r="AH97">
        <v>57</v>
      </c>
      <c r="AI97">
        <v>77</v>
      </c>
    </row>
    <row r="98" spans="1:38">
      <c r="A98" t="s">
        <v>14</v>
      </c>
      <c r="B98" t="s">
        <v>24</v>
      </c>
      <c r="C98" s="16">
        <v>43875</v>
      </c>
      <c r="D98" s="26">
        <v>1342.1538505554199</v>
      </c>
      <c r="E98" s="33">
        <v>12.9243854607233</v>
      </c>
      <c r="AB98">
        <v>78.90521095393791</v>
      </c>
    </row>
    <row r="99" spans="1:38">
      <c r="A99" t="s">
        <v>14</v>
      </c>
      <c r="B99" t="s">
        <v>25</v>
      </c>
      <c r="C99" s="16">
        <v>43809</v>
      </c>
      <c r="D99" s="26">
        <v>192.36921310424805</v>
      </c>
      <c r="E99" s="33">
        <v>13.718722175335101</v>
      </c>
      <c r="AB99">
        <v>30.224872120066991</v>
      </c>
      <c r="AC99">
        <v>1.2918720988872958</v>
      </c>
    </row>
    <row r="100" spans="1:38">
      <c r="A100" t="s">
        <v>14</v>
      </c>
      <c r="B100" t="s">
        <v>25</v>
      </c>
      <c r="C100" s="16">
        <v>43816</v>
      </c>
      <c r="D100" s="26">
        <v>308.63192367553711</v>
      </c>
      <c r="E100" s="33">
        <v>13.742042748467799</v>
      </c>
      <c r="AB100">
        <v>1.9942853810717764</v>
      </c>
    </row>
    <row r="101" spans="1:38">
      <c r="A101" t="s">
        <v>14</v>
      </c>
      <c r="B101" t="s">
        <v>25</v>
      </c>
      <c r="C101" s="16">
        <v>43832</v>
      </c>
      <c r="D101" s="26">
        <v>583.82956695556641</v>
      </c>
      <c r="E101" s="33">
        <v>13.685875115243901</v>
      </c>
      <c r="AB101">
        <v>42.376163853774848</v>
      </c>
      <c r="AC101">
        <v>8.943632970503522</v>
      </c>
    </row>
    <row r="102" spans="1:38">
      <c r="A102" t="s">
        <v>14</v>
      </c>
      <c r="B102" t="s">
        <v>25</v>
      </c>
      <c r="C102" s="7">
        <v>43838</v>
      </c>
      <c r="D102" s="24">
        <v>688.11778736114502</v>
      </c>
      <c r="E102" s="31">
        <v>13.6275476884779</v>
      </c>
      <c r="F102" t="s">
        <v>68</v>
      </c>
      <c r="I102">
        <v>4.3259611031246793E-2</v>
      </c>
      <c r="J102">
        <v>144.10750000000002</v>
      </c>
      <c r="K102">
        <v>12.32611210330867</v>
      </c>
      <c r="L102">
        <v>94.860000000000014</v>
      </c>
      <c r="M102">
        <v>12.746311884881264</v>
      </c>
      <c r="N102">
        <v>144.10750000000002</v>
      </c>
      <c r="O102">
        <v>18.699014401388443</v>
      </c>
      <c r="P102">
        <v>1.3734926502420859</v>
      </c>
      <c r="Q102">
        <v>0.25161202481754191</v>
      </c>
      <c r="AD102">
        <v>43.75</v>
      </c>
      <c r="AE102">
        <v>53</v>
      </c>
      <c r="AF102">
        <v>46.25</v>
      </c>
      <c r="AG102">
        <v>54</v>
      </c>
      <c r="AH102">
        <v>63</v>
      </c>
      <c r="AI102">
        <v>83</v>
      </c>
      <c r="AJ102">
        <v>5.95</v>
      </c>
      <c r="AK102">
        <v>8.2915619758885076E-2</v>
      </c>
      <c r="AL102">
        <f>AJ102-1</f>
        <v>4.95</v>
      </c>
    </row>
    <row r="103" spans="1:38">
      <c r="A103" t="s">
        <v>14</v>
      </c>
      <c r="B103" t="s">
        <v>25</v>
      </c>
      <c r="C103" s="16">
        <v>43838</v>
      </c>
      <c r="D103" s="26">
        <v>688.11778736114502</v>
      </c>
      <c r="E103" s="33">
        <v>13.6275476884779</v>
      </c>
      <c r="AB103">
        <v>54.848082499198227</v>
      </c>
      <c r="AC103">
        <v>1.3264114341405446</v>
      </c>
    </row>
    <row r="104" spans="1:38">
      <c r="A104" t="s">
        <v>14</v>
      </c>
      <c r="B104" t="s">
        <v>25</v>
      </c>
      <c r="C104" s="16">
        <v>43839</v>
      </c>
      <c r="D104" s="26">
        <v>705.17853832244873</v>
      </c>
      <c r="E104" s="33">
        <v>13.615984940152</v>
      </c>
      <c r="AB104">
        <v>52.64872213484513</v>
      </c>
    </row>
    <row r="105" spans="1:38">
      <c r="A105" t="s">
        <v>14</v>
      </c>
      <c r="B105" t="s">
        <v>25</v>
      </c>
      <c r="C105" s="7">
        <v>43850</v>
      </c>
      <c r="D105" s="24">
        <v>902.09838008880615</v>
      </c>
      <c r="E105" s="31">
        <v>13.456880064924199</v>
      </c>
      <c r="F105" t="s">
        <v>66</v>
      </c>
      <c r="G105" s="24">
        <f>D105</f>
        <v>902.09838008880615</v>
      </c>
      <c r="H105" s="24">
        <f>D110-G105</f>
        <v>537.62405300140381</v>
      </c>
      <c r="I105">
        <v>8.4217867560190604E-2</v>
      </c>
      <c r="J105">
        <v>84.9</v>
      </c>
      <c r="K105">
        <v>11.019149997466522</v>
      </c>
      <c r="N105">
        <v>228.55</v>
      </c>
      <c r="O105">
        <v>19.364335774820638</v>
      </c>
      <c r="P105">
        <v>2.4844270930256229</v>
      </c>
      <c r="Q105">
        <v>0.56726836118764634</v>
      </c>
      <c r="Y105">
        <v>2.1749999999999998</v>
      </c>
      <c r="AA105">
        <v>1.4453949863849214</v>
      </c>
      <c r="AD105">
        <v>43.75</v>
      </c>
      <c r="AE105">
        <v>53</v>
      </c>
      <c r="AF105">
        <v>46.25</v>
      </c>
      <c r="AG105">
        <v>54</v>
      </c>
      <c r="AH105">
        <v>63</v>
      </c>
      <c r="AI105">
        <v>83</v>
      </c>
      <c r="AJ105">
        <v>7.8999999999999995</v>
      </c>
      <c r="AK105">
        <v>0.43301270189222135</v>
      </c>
      <c r="AL105">
        <f>AJ105-1</f>
        <v>6.8999999999999995</v>
      </c>
    </row>
    <row r="106" spans="1:38">
      <c r="A106" t="s">
        <v>14</v>
      </c>
      <c r="B106" t="s">
        <v>25</v>
      </c>
      <c r="C106" s="16">
        <v>43851</v>
      </c>
      <c r="D106" s="26">
        <v>918.76085567474365</v>
      </c>
      <c r="E106" s="33">
        <v>13.4397219064696</v>
      </c>
      <c r="AB106">
        <v>70.941218291500888</v>
      </c>
    </row>
    <row r="107" spans="1:38">
      <c r="A107" t="s">
        <v>14</v>
      </c>
      <c r="B107" t="s">
        <v>25</v>
      </c>
      <c r="C107" s="16">
        <v>43859</v>
      </c>
      <c r="D107" s="26">
        <v>1072.1995916366577</v>
      </c>
      <c r="E107" s="33">
        <v>13.2883460463198</v>
      </c>
      <c r="AB107">
        <v>72.649098815351806</v>
      </c>
    </row>
    <row r="108" spans="1:38">
      <c r="A108" t="s">
        <v>14</v>
      </c>
      <c r="B108" t="s">
        <v>25</v>
      </c>
      <c r="C108" s="7">
        <v>43860</v>
      </c>
      <c r="D108" s="24">
        <v>1092.4127111434937</v>
      </c>
      <c r="E108" s="31">
        <v>13.267793033733801</v>
      </c>
      <c r="F108" t="s">
        <v>67</v>
      </c>
      <c r="I108">
        <v>0.12441048892984666</v>
      </c>
      <c r="J108">
        <v>130.41</v>
      </c>
      <c r="K108">
        <v>17.169499604434247</v>
      </c>
      <c r="N108">
        <v>356.73250000000002</v>
      </c>
      <c r="O108">
        <v>47.791952316786563</v>
      </c>
      <c r="P108">
        <v>3.234672712176013</v>
      </c>
      <c r="Q108">
        <v>0.97102255686200167</v>
      </c>
      <c r="Y108">
        <v>63.4375</v>
      </c>
      <c r="AA108">
        <v>16.046553887569317</v>
      </c>
      <c r="AD108">
        <v>43.75</v>
      </c>
      <c r="AE108">
        <v>53</v>
      </c>
      <c r="AF108">
        <v>46.25</v>
      </c>
      <c r="AG108">
        <v>54</v>
      </c>
      <c r="AH108">
        <v>63</v>
      </c>
      <c r="AI108">
        <v>83</v>
      </c>
      <c r="AJ108">
        <v>11.875</v>
      </c>
      <c r="AK108">
        <v>0.23284920012746457</v>
      </c>
      <c r="AL108">
        <f>AJ108-1</f>
        <v>10.875</v>
      </c>
    </row>
    <row r="109" spans="1:38">
      <c r="A109" t="s">
        <v>14</v>
      </c>
      <c r="B109" t="s">
        <v>25</v>
      </c>
      <c r="C109" s="16">
        <v>43875</v>
      </c>
      <c r="D109" s="26">
        <v>1342.1538505554199</v>
      </c>
      <c r="E109" s="33">
        <v>12.9243854607233</v>
      </c>
      <c r="AB109">
        <v>79.129899772174113</v>
      </c>
      <c r="AC109">
        <v>0.76863750101380335</v>
      </c>
    </row>
    <row r="110" spans="1:38">
      <c r="A110" t="s">
        <v>14</v>
      </c>
      <c r="B110" t="s">
        <v>25</v>
      </c>
      <c r="C110" s="7">
        <v>43880</v>
      </c>
      <c r="D110" s="24">
        <v>1439.72243309021</v>
      </c>
      <c r="E110" s="31">
        <v>12.798178559888299</v>
      </c>
      <c r="F110" t="s">
        <v>12</v>
      </c>
      <c r="I110">
        <v>8.1550399174161875E-2</v>
      </c>
      <c r="J110">
        <v>152.595</v>
      </c>
      <c r="K110">
        <v>5.915872012363752</v>
      </c>
      <c r="L110">
        <v>140.52500000000001</v>
      </c>
      <c r="M110">
        <v>15.437913287315187</v>
      </c>
      <c r="N110">
        <v>398.56</v>
      </c>
      <c r="O110">
        <v>20.54026837701975</v>
      </c>
      <c r="P110">
        <v>2.2630235770829921</v>
      </c>
      <c r="Q110">
        <v>0.57421423443676023</v>
      </c>
      <c r="R110">
        <v>0.37293420063133215</v>
      </c>
      <c r="S110">
        <v>5.5882899654964867E-2</v>
      </c>
      <c r="V110">
        <v>1508.4375</v>
      </c>
      <c r="W110">
        <v>214.38720470603374</v>
      </c>
      <c r="X110" s="9">
        <f>V110/10</f>
        <v>150.84375</v>
      </c>
      <c r="Y110" s="9">
        <v>104.895</v>
      </c>
      <c r="AA110">
        <v>41.571994980595619</v>
      </c>
      <c r="AD110">
        <v>43.75</v>
      </c>
      <c r="AE110">
        <v>53</v>
      </c>
      <c r="AF110">
        <v>46.25</v>
      </c>
      <c r="AG110">
        <v>54</v>
      </c>
      <c r="AH110">
        <v>63</v>
      </c>
      <c r="AI110">
        <v>83</v>
      </c>
      <c r="AJ110">
        <v>14.85</v>
      </c>
      <c r="AK110">
        <v>0.49180788932264974</v>
      </c>
      <c r="AL110">
        <f>AJ110-1</f>
        <v>13.85</v>
      </c>
    </row>
    <row r="111" spans="1:38">
      <c r="A111" t="s">
        <v>14</v>
      </c>
      <c r="B111" t="s">
        <v>26</v>
      </c>
      <c r="C111" s="16">
        <v>43832</v>
      </c>
      <c r="D111" s="26">
        <v>583.82956695556641</v>
      </c>
      <c r="E111" s="33">
        <v>13.685875115243901</v>
      </c>
      <c r="AB111">
        <v>44.523376001177503</v>
      </c>
      <c r="AC111">
        <v>6.4700562743368648</v>
      </c>
    </row>
    <row r="112" spans="1:38">
      <c r="A112" t="s">
        <v>14</v>
      </c>
      <c r="B112" t="s">
        <v>26</v>
      </c>
      <c r="C112" s="7">
        <v>43838</v>
      </c>
      <c r="D112" s="24">
        <v>688.11778736114502</v>
      </c>
      <c r="E112" s="31">
        <v>13.6275476884779</v>
      </c>
      <c r="F112" t="s">
        <v>68</v>
      </c>
      <c r="I112">
        <v>2.8109203395425077E-2</v>
      </c>
      <c r="J112">
        <v>94.9</v>
      </c>
      <c r="K112">
        <v>8.3391596299227295</v>
      </c>
      <c r="L112">
        <v>68.59</v>
      </c>
      <c r="M112">
        <v>4.1803907313390392</v>
      </c>
      <c r="N112">
        <v>94.9</v>
      </c>
      <c r="O112">
        <v>8.9326162647532428</v>
      </c>
      <c r="P112">
        <v>0.96274021629330897</v>
      </c>
      <c r="Q112">
        <v>6.1404477221319052E-2</v>
      </c>
      <c r="AD112">
        <v>43.75</v>
      </c>
      <c r="AE112">
        <v>53</v>
      </c>
      <c r="AF112">
        <v>47.25</v>
      </c>
      <c r="AG112">
        <v>54</v>
      </c>
      <c r="AH112">
        <v>62.5</v>
      </c>
      <c r="AI112">
        <v>83</v>
      </c>
      <c r="AJ112">
        <v>5.2750000000000004</v>
      </c>
      <c r="AK112">
        <v>0.47087020504593402</v>
      </c>
      <c r="AL112">
        <f>AJ112-1</f>
        <v>4.2750000000000004</v>
      </c>
    </row>
    <row r="113" spans="1:38">
      <c r="A113" t="s">
        <v>14</v>
      </c>
      <c r="B113" t="s">
        <v>26</v>
      </c>
      <c r="C113" s="16">
        <v>43838</v>
      </c>
      <c r="D113" s="26">
        <v>688.11778736114502</v>
      </c>
      <c r="E113" s="33">
        <v>13.6275476884779</v>
      </c>
      <c r="AB113">
        <v>54.164155506872667</v>
      </c>
      <c r="AC113">
        <v>3.9789903949757224</v>
      </c>
    </row>
    <row r="114" spans="1:38">
      <c r="A114" t="s">
        <v>14</v>
      </c>
      <c r="B114" t="s">
        <v>26</v>
      </c>
      <c r="C114" s="7">
        <v>43850</v>
      </c>
      <c r="D114" s="24">
        <v>902.09838008880615</v>
      </c>
      <c r="E114" s="31">
        <v>13.456880064924199</v>
      </c>
      <c r="F114" t="s">
        <v>66</v>
      </c>
      <c r="G114" s="24">
        <f>D114</f>
        <v>902.09838008880615</v>
      </c>
      <c r="H114" s="24">
        <f>D119-G114</f>
        <v>537.62405300140381</v>
      </c>
      <c r="I114">
        <v>9.5242377964154884E-2</v>
      </c>
      <c r="J114">
        <v>87.65</v>
      </c>
      <c r="K114">
        <v>4.7140746706007484</v>
      </c>
      <c r="N114">
        <v>222.25</v>
      </c>
      <c r="O114">
        <v>9.7865128280370186</v>
      </c>
      <c r="P114">
        <v>2.4524912325769881</v>
      </c>
      <c r="Q114">
        <v>0.26165783689894978</v>
      </c>
      <c r="Y114">
        <v>4.0250000000000004</v>
      </c>
      <c r="AA114">
        <v>1.7727097901235871</v>
      </c>
      <c r="AD114">
        <v>43.75</v>
      </c>
      <c r="AE114">
        <v>53</v>
      </c>
      <c r="AF114">
        <v>47.25</v>
      </c>
      <c r="AG114">
        <v>54</v>
      </c>
      <c r="AH114">
        <v>62.5</v>
      </c>
      <c r="AI114">
        <v>83</v>
      </c>
      <c r="AJ114">
        <v>8</v>
      </c>
      <c r="AK114">
        <v>0.68920243760451216</v>
      </c>
      <c r="AL114">
        <f>AJ114-1</f>
        <v>7</v>
      </c>
    </row>
    <row r="115" spans="1:38">
      <c r="A115" t="s">
        <v>14</v>
      </c>
      <c r="B115" t="s">
        <v>26</v>
      </c>
      <c r="C115" s="16">
        <v>43851</v>
      </c>
      <c r="D115" s="26">
        <v>918.76085567474365</v>
      </c>
      <c r="E115" s="33">
        <v>13.4397219064696</v>
      </c>
      <c r="AB115">
        <v>68.774326090449534</v>
      </c>
    </row>
    <row r="116" spans="1:38">
      <c r="A116" t="s">
        <v>14</v>
      </c>
      <c r="B116" t="s">
        <v>26</v>
      </c>
      <c r="C116" s="16">
        <v>43859</v>
      </c>
      <c r="D116" s="26">
        <v>1072.1995916366577</v>
      </c>
      <c r="E116" s="33">
        <v>13.2883460463198</v>
      </c>
      <c r="AB116">
        <v>78.929015965050638</v>
      </c>
    </row>
    <row r="117" spans="1:38">
      <c r="A117" t="s">
        <v>14</v>
      </c>
      <c r="B117" t="s">
        <v>26</v>
      </c>
      <c r="C117" s="7">
        <v>43860</v>
      </c>
      <c r="D117" s="24">
        <v>1092.4127111434937</v>
      </c>
      <c r="E117" s="31">
        <v>13.267793033733801</v>
      </c>
      <c r="F117" t="s">
        <v>67</v>
      </c>
      <c r="I117">
        <v>0.10920368823704496</v>
      </c>
      <c r="J117">
        <v>126.99250000000001</v>
      </c>
      <c r="K117">
        <v>10.584066149169651</v>
      </c>
      <c r="L117">
        <v>129.05000000000001</v>
      </c>
      <c r="M117">
        <v>10.293525473163465</v>
      </c>
      <c r="N117">
        <v>334.46749999999997</v>
      </c>
      <c r="O117">
        <v>27.970369850671197</v>
      </c>
      <c r="P117">
        <v>2.7300922059261237</v>
      </c>
      <c r="Q117">
        <v>0.31738402383580144</v>
      </c>
      <c r="Y117">
        <v>63.442500000000003</v>
      </c>
      <c r="AA117">
        <v>22.600329459250528</v>
      </c>
      <c r="AD117">
        <v>43.75</v>
      </c>
      <c r="AE117">
        <v>53</v>
      </c>
      <c r="AF117">
        <v>47.25</v>
      </c>
      <c r="AG117">
        <v>54</v>
      </c>
      <c r="AH117">
        <v>62.5</v>
      </c>
      <c r="AI117">
        <v>83</v>
      </c>
      <c r="AJ117">
        <v>11.433333333333332</v>
      </c>
      <c r="AK117">
        <v>0.22484562605386729</v>
      </c>
      <c r="AL117">
        <f>AJ117-1</f>
        <v>10.433333333333332</v>
      </c>
    </row>
    <row r="118" spans="1:38">
      <c r="A118" t="s">
        <v>14</v>
      </c>
      <c r="B118" t="s">
        <v>26</v>
      </c>
      <c r="C118" s="16">
        <v>43875</v>
      </c>
      <c r="D118" s="26">
        <v>1342.1538505554199</v>
      </c>
      <c r="E118" s="33">
        <v>12.9243854607233</v>
      </c>
      <c r="AB118">
        <v>81.891815639662582</v>
      </c>
      <c r="AC118">
        <v>5.3316111861686615</v>
      </c>
    </row>
    <row r="119" spans="1:38">
      <c r="A119" t="s">
        <v>14</v>
      </c>
      <c r="B119" t="s">
        <v>26</v>
      </c>
      <c r="C119" s="7">
        <v>43880</v>
      </c>
      <c r="D119" s="24">
        <v>1439.72243309021</v>
      </c>
      <c r="E119" s="31">
        <v>12.798178559888299</v>
      </c>
      <c r="F119" t="s">
        <v>12</v>
      </c>
      <c r="I119">
        <v>9.4132743693996601E-2</v>
      </c>
      <c r="J119">
        <v>216.19499999999999</v>
      </c>
      <c r="K119">
        <v>19.93952711742854</v>
      </c>
      <c r="N119">
        <v>630.0575</v>
      </c>
      <c r="O119">
        <v>57.167892850066451</v>
      </c>
      <c r="P119">
        <v>2.7769159389728992</v>
      </c>
      <c r="Q119">
        <v>0.46634150979817901</v>
      </c>
      <c r="R119">
        <v>0.8156599311632392</v>
      </c>
      <c r="S119">
        <v>0.45500518849918142</v>
      </c>
      <c r="V119">
        <v>1277.73125</v>
      </c>
      <c r="W119">
        <v>502.8297</v>
      </c>
      <c r="X119" s="9">
        <f>V119/10</f>
        <v>127.77312500000001</v>
      </c>
      <c r="Y119" s="9">
        <v>231.61</v>
      </c>
      <c r="Z119">
        <f>Y119-X119</f>
        <v>103.83687500000001</v>
      </c>
      <c r="AA119">
        <v>60.977000035532321</v>
      </c>
      <c r="AD119">
        <v>43.75</v>
      </c>
      <c r="AE119">
        <v>53</v>
      </c>
      <c r="AF119">
        <v>47.25</v>
      </c>
      <c r="AG119">
        <v>54</v>
      </c>
      <c r="AH119">
        <v>62.5</v>
      </c>
      <c r="AI119">
        <v>83</v>
      </c>
      <c r="AJ119">
        <v>13.15</v>
      </c>
      <c r="AK119">
        <v>1.3141061600951396</v>
      </c>
      <c r="AL119">
        <f>AJ119-1</f>
        <v>12.15</v>
      </c>
    </row>
    <row r="120" spans="1:38">
      <c r="A120" t="s">
        <v>14</v>
      </c>
      <c r="B120" t="s">
        <v>42</v>
      </c>
      <c r="C120" s="7">
        <v>43829</v>
      </c>
      <c r="D120" s="24">
        <v>529.11180877685547</v>
      </c>
      <c r="E120" s="31">
        <v>13.7092620831716</v>
      </c>
      <c r="F120" t="s">
        <v>68</v>
      </c>
      <c r="I120">
        <v>2.067191021879438E-2</v>
      </c>
      <c r="J120">
        <v>17.12</v>
      </c>
      <c r="K120">
        <v>1.2806834113081915</v>
      </c>
      <c r="L120">
        <v>39.162500000000001</v>
      </c>
      <c r="M120">
        <v>7.9383011406723289</v>
      </c>
      <c r="N120">
        <v>56.282499999999999</v>
      </c>
      <c r="O120">
        <v>4.9766812485832279</v>
      </c>
      <c r="P120">
        <v>0.69767696988431038</v>
      </c>
      <c r="Q120">
        <v>0.14280973467142763</v>
      </c>
      <c r="AD120">
        <v>39</v>
      </c>
      <c r="AE120">
        <v>46</v>
      </c>
      <c r="AF120">
        <v>41.25</v>
      </c>
      <c r="AG120">
        <v>48.25</v>
      </c>
      <c r="AH120">
        <v>55.75</v>
      </c>
      <c r="AI120">
        <v>77</v>
      </c>
      <c r="AJ120">
        <v>5.75</v>
      </c>
      <c r="AK120">
        <v>0.27726341266023546</v>
      </c>
      <c r="AL120">
        <f>AJ120-1</f>
        <v>4.75</v>
      </c>
    </row>
    <row r="121" spans="1:38">
      <c r="A121" t="s">
        <v>14</v>
      </c>
      <c r="B121" t="s">
        <v>42</v>
      </c>
      <c r="C121" s="21">
        <v>43832</v>
      </c>
      <c r="D121" s="28">
        <v>583.82956695556641</v>
      </c>
      <c r="E121" s="35">
        <v>13.685875115243901</v>
      </c>
      <c r="AB121">
        <v>45.522647624707893</v>
      </c>
      <c r="AC121">
        <v>3.6117033768259006</v>
      </c>
    </row>
    <row r="122" spans="1:38">
      <c r="A122" t="s">
        <v>14</v>
      </c>
      <c r="B122" t="s">
        <v>42</v>
      </c>
      <c r="C122" s="21">
        <v>43838</v>
      </c>
      <c r="D122" s="28">
        <v>688.11778736114502</v>
      </c>
      <c r="E122" s="35">
        <v>13.6275476884779</v>
      </c>
      <c r="AB122">
        <v>42.034512805059521</v>
      </c>
      <c r="AC122">
        <v>2.025194891309293</v>
      </c>
    </row>
    <row r="123" spans="1:38">
      <c r="A123" t="s">
        <v>14</v>
      </c>
      <c r="B123" t="s">
        <v>42</v>
      </c>
      <c r="C123" s="7">
        <v>43843</v>
      </c>
      <c r="D123" s="24">
        <v>777.49623203277588</v>
      </c>
      <c r="E123" s="31">
        <v>13.5647195885462</v>
      </c>
      <c r="F123" t="s">
        <v>66</v>
      </c>
      <c r="G123" s="24">
        <f>D123</f>
        <v>777.49623203277588</v>
      </c>
      <c r="H123" s="24">
        <f>D127-G123</f>
        <v>547.25761699676514</v>
      </c>
      <c r="I123">
        <v>3.5644343051247009E-2</v>
      </c>
      <c r="J123">
        <v>49.69</v>
      </c>
      <c r="K123">
        <v>3.0342132423414365</v>
      </c>
      <c r="N123">
        <v>126.32749999999999</v>
      </c>
      <c r="O123">
        <v>5.6157106629527096</v>
      </c>
      <c r="P123">
        <v>0.98913051967210452</v>
      </c>
      <c r="Q123">
        <v>8.1226505462646939E-2</v>
      </c>
      <c r="Y123">
        <v>1.7925</v>
      </c>
      <c r="AA123">
        <v>0.80276086102898703</v>
      </c>
      <c r="AD123">
        <v>39</v>
      </c>
      <c r="AE123">
        <v>46</v>
      </c>
      <c r="AF123">
        <v>41.25</v>
      </c>
      <c r="AG123">
        <v>48.25</v>
      </c>
      <c r="AH123">
        <v>55.75</v>
      </c>
      <c r="AI123">
        <v>77</v>
      </c>
    </row>
    <row r="124" spans="1:38">
      <c r="A124" t="s">
        <v>14</v>
      </c>
      <c r="B124" t="s">
        <v>42</v>
      </c>
      <c r="C124" s="21">
        <v>43851</v>
      </c>
      <c r="D124" s="28">
        <v>918.76085567474365</v>
      </c>
      <c r="E124" s="35">
        <v>13.4397219064696</v>
      </c>
      <c r="AB124">
        <v>66.17014575455795</v>
      </c>
      <c r="AC124">
        <v>5.485209168157211</v>
      </c>
    </row>
    <row r="125" spans="1:38">
      <c r="A125" t="s">
        <v>14</v>
      </c>
      <c r="B125" t="s">
        <v>42</v>
      </c>
      <c r="C125" s="7">
        <v>43860</v>
      </c>
      <c r="D125" s="24">
        <v>1092.4127111434937</v>
      </c>
      <c r="E125" s="31">
        <v>13.267793033733801</v>
      </c>
      <c r="F125" t="s">
        <v>67</v>
      </c>
      <c r="I125">
        <v>7.2285543584819131E-2</v>
      </c>
      <c r="J125">
        <v>76.102499999999992</v>
      </c>
      <c r="K125">
        <v>9.1843765665758266</v>
      </c>
      <c r="N125">
        <v>317.23</v>
      </c>
      <c r="O125">
        <v>23.872874076379283</v>
      </c>
      <c r="P125">
        <v>2.0059238344787307</v>
      </c>
      <c r="Q125">
        <v>0.62623947073873487</v>
      </c>
      <c r="Y125">
        <v>135.5675</v>
      </c>
      <c r="AA125">
        <v>25.340217540502774</v>
      </c>
      <c r="AD125">
        <v>39</v>
      </c>
      <c r="AE125">
        <v>46</v>
      </c>
      <c r="AF125">
        <v>41.25</v>
      </c>
      <c r="AG125">
        <v>48.25</v>
      </c>
      <c r="AH125">
        <v>55.75</v>
      </c>
      <c r="AI125">
        <v>77</v>
      </c>
      <c r="AJ125">
        <v>12.3</v>
      </c>
      <c r="AK125">
        <v>1.1884864324004689</v>
      </c>
      <c r="AL125">
        <f>AJ125-1</f>
        <v>11.3</v>
      </c>
    </row>
    <row r="126" spans="1:38">
      <c r="A126" t="s">
        <v>14</v>
      </c>
      <c r="B126" t="s">
        <v>42</v>
      </c>
      <c r="C126" s="21">
        <v>43864</v>
      </c>
      <c r="D126" s="28">
        <v>1164.5038461685181</v>
      </c>
      <c r="E126" s="35">
        <v>13.1823400636142</v>
      </c>
      <c r="AB126">
        <v>57.353466227568518</v>
      </c>
      <c r="AC126">
        <v>2.9032155393600219</v>
      </c>
    </row>
    <row r="127" spans="1:38">
      <c r="A127" t="s">
        <v>14</v>
      </c>
      <c r="B127" t="s">
        <v>42</v>
      </c>
      <c r="C127" s="7">
        <v>43874</v>
      </c>
      <c r="D127" s="24">
        <v>1324.753849029541</v>
      </c>
      <c r="E127" s="31">
        <v>12.949033555628599</v>
      </c>
      <c r="F127" t="s">
        <v>12</v>
      </c>
      <c r="I127">
        <v>4.9985326473510353E-2</v>
      </c>
      <c r="J127">
        <v>69.674999999999997</v>
      </c>
      <c r="K127">
        <v>15.218314350369651</v>
      </c>
      <c r="L127">
        <v>73.512500000000003</v>
      </c>
      <c r="M127">
        <v>5.1936523757370905</v>
      </c>
      <c r="N127">
        <v>355.54500000000007</v>
      </c>
      <c r="O127">
        <v>117.66625729685637</v>
      </c>
      <c r="P127">
        <v>1.2246404986010035</v>
      </c>
      <c r="Q127">
        <v>0.460233940861909</v>
      </c>
      <c r="R127">
        <v>0.36768795189467968</v>
      </c>
      <c r="S127">
        <v>0.18996461386489594</v>
      </c>
      <c r="V127">
        <v>1313.1875</v>
      </c>
      <c r="W127">
        <v>823.83399999999995</v>
      </c>
      <c r="X127" s="9">
        <f>V127/10</f>
        <v>131.31874999999999</v>
      </c>
      <c r="Y127" s="9">
        <v>210.49</v>
      </c>
      <c r="Z127">
        <f>Y127-X127</f>
        <v>79.171250000000015</v>
      </c>
      <c r="AA127">
        <v>207.97738226387347</v>
      </c>
      <c r="AD127">
        <v>39</v>
      </c>
      <c r="AE127">
        <v>46</v>
      </c>
      <c r="AF127">
        <v>41.25</v>
      </c>
      <c r="AG127">
        <v>48.25</v>
      </c>
      <c r="AH127">
        <v>55.75</v>
      </c>
      <c r="AI127">
        <v>77</v>
      </c>
    </row>
    <row r="128" spans="1:38">
      <c r="A128" t="s">
        <v>14</v>
      </c>
      <c r="B128" t="s">
        <v>42</v>
      </c>
      <c r="C128" s="21">
        <v>43875</v>
      </c>
      <c r="D128" s="28">
        <v>1342.1538505554199</v>
      </c>
      <c r="E128" s="35">
        <v>12.9243854607233</v>
      </c>
      <c r="AB128">
        <v>59.309098137271647</v>
      </c>
      <c r="AC128">
        <v>5.8459521714162985</v>
      </c>
    </row>
    <row r="129" spans="1:38">
      <c r="A129" t="s">
        <v>14</v>
      </c>
      <c r="B129" t="s">
        <v>43</v>
      </c>
      <c r="C129" s="21">
        <v>43832</v>
      </c>
      <c r="D129" s="28">
        <v>583.82956695556641</v>
      </c>
      <c r="E129" s="35">
        <v>13.685875115243901</v>
      </c>
      <c r="AB129">
        <v>45.987789118358663</v>
      </c>
      <c r="AC129">
        <v>4.498142685492609</v>
      </c>
    </row>
    <row r="130" spans="1:38">
      <c r="A130" t="s">
        <v>14</v>
      </c>
      <c r="B130" t="s">
        <v>43</v>
      </c>
      <c r="C130" s="7">
        <v>43838</v>
      </c>
      <c r="D130" s="24">
        <v>688.11778736114502</v>
      </c>
      <c r="E130" s="31">
        <v>13.6275476884779</v>
      </c>
      <c r="F130" t="s">
        <v>68</v>
      </c>
      <c r="I130">
        <v>3.3568028704327034E-2</v>
      </c>
      <c r="J130">
        <v>42.642499999999998</v>
      </c>
      <c r="K130">
        <v>7.4179280294432601</v>
      </c>
      <c r="L130">
        <v>80.960000000000008</v>
      </c>
      <c r="M130">
        <v>19.4562449271864</v>
      </c>
      <c r="N130">
        <v>123.60249999999999</v>
      </c>
      <c r="O130">
        <v>17.107766450260758</v>
      </c>
      <c r="P130">
        <v>1.0573929041863015</v>
      </c>
      <c r="Q130">
        <v>0.32889237855660702</v>
      </c>
      <c r="AD130">
        <v>44</v>
      </c>
      <c r="AE130">
        <v>53</v>
      </c>
      <c r="AF130">
        <v>46.75</v>
      </c>
      <c r="AG130">
        <v>54</v>
      </c>
      <c r="AH130">
        <v>64</v>
      </c>
      <c r="AI130">
        <v>83</v>
      </c>
    </row>
    <row r="131" spans="1:38">
      <c r="A131" t="s">
        <v>14</v>
      </c>
      <c r="B131" t="s">
        <v>43</v>
      </c>
      <c r="C131" s="21">
        <v>43838</v>
      </c>
      <c r="D131" s="28">
        <v>688.11778736114502</v>
      </c>
      <c r="E131" s="35">
        <v>13.6275476884779</v>
      </c>
      <c r="AB131">
        <v>45.293348186622865</v>
      </c>
      <c r="AC131">
        <v>3.2760497556779269</v>
      </c>
    </row>
    <row r="132" spans="1:38">
      <c r="A132" t="s">
        <v>14</v>
      </c>
      <c r="B132" t="s">
        <v>43</v>
      </c>
      <c r="C132" s="7">
        <v>43850</v>
      </c>
      <c r="D132" s="24">
        <v>902.09838008880615</v>
      </c>
      <c r="E132" s="31">
        <v>13.456880064924199</v>
      </c>
      <c r="F132" t="s">
        <v>66</v>
      </c>
      <c r="G132" s="24">
        <f>D132</f>
        <v>902.09838008880615</v>
      </c>
      <c r="H132" s="24">
        <f>D137-G132</f>
        <v>537.62405300140381</v>
      </c>
      <c r="I132">
        <v>6.29413046870647E-2</v>
      </c>
      <c r="J132">
        <v>76.449999999999989</v>
      </c>
      <c r="K132">
        <v>3.2615180514601514</v>
      </c>
      <c r="N132">
        <v>204.20000000000002</v>
      </c>
      <c r="O132">
        <v>7.1611218860360575</v>
      </c>
      <c r="P132">
        <v>1.8567684882684088</v>
      </c>
      <c r="Q132">
        <v>0.98289061297184044</v>
      </c>
      <c r="Y132">
        <v>1.7749999999999999</v>
      </c>
      <c r="AA132">
        <v>1.4174507634012068</v>
      </c>
      <c r="AD132">
        <v>44</v>
      </c>
      <c r="AE132">
        <v>53</v>
      </c>
      <c r="AF132">
        <v>46.75</v>
      </c>
      <c r="AG132">
        <v>54</v>
      </c>
      <c r="AH132">
        <v>64</v>
      </c>
      <c r="AI132">
        <v>83</v>
      </c>
      <c r="AJ132">
        <v>7.2</v>
      </c>
      <c r="AK132">
        <v>0.1732050807568877</v>
      </c>
      <c r="AL132">
        <f>AJ132-1</f>
        <v>6.2</v>
      </c>
    </row>
    <row r="133" spans="1:38">
      <c r="A133" t="s">
        <v>14</v>
      </c>
      <c r="B133" t="s">
        <v>43</v>
      </c>
      <c r="C133" s="21">
        <v>43851</v>
      </c>
      <c r="D133" s="28">
        <v>918.76085567474365</v>
      </c>
      <c r="E133" s="35">
        <v>13.4397219064696</v>
      </c>
      <c r="AB133">
        <v>77.189848756088963</v>
      </c>
      <c r="AC133">
        <v>2.0361737340178747</v>
      </c>
    </row>
    <row r="134" spans="1:38">
      <c r="A134" t="s">
        <v>14</v>
      </c>
      <c r="B134" t="s">
        <v>43</v>
      </c>
      <c r="C134" s="7">
        <v>43860</v>
      </c>
      <c r="D134" s="24">
        <v>1092.4127111434937</v>
      </c>
      <c r="E134" s="31">
        <v>13.267793033733801</v>
      </c>
      <c r="F134" t="s">
        <v>67</v>
      </c>
      <c r="I134">
        <v>8.5076995121753984E-2</v>
      </c>
      <c r="J134">
        <v>121.47500000000001</v>
      </c>
      <c r="K134">
        <v>6.1437400389881827</v>
      </c>
      <c r="L134">
        <v>125.17500000000001</v>
      </c>
      <c r="M134">
        <v>9.9046706154217183</v>
      </c>
      <c r="N134">
        <v>337.38749999999999</v>
      </c>
      <c r="O134">
        <v>17.798002872513518</v>
      </c>
      <c r="P134">
        <v>2.616117599993935</v>
      </c>
      <c r="Q134">
        <v>0.68458433466933311</v>
      </c>
      <c r="Y134">
        <v>71.152500000000003</v>
      </c>
      <c r="AA134">
        <v>32.373614127351722</v>
      </c>
      <c r="AD134">
        <v>44</v>
      </c>
      <c r="AE134">
        <v>53</v>
      </c>
      <c r="AF134">
        <v>46.75</v>
      </c>
      <c r="AG134">
        <v>54</v>
      </c>
      <c r="AH134">
        <v>64</v>
      </c>
      <c r="AI134">
        <v>83</v>
      </c>
      <c r="AJ134">
        <v>12.475</v>
      </c>
      <c r="AK134">
        <v>0.81499616563515842</v>
      </c>
      <c r="AL134">
        <f>AJ134-1</f>
        <v>11.475</v>
      </c>
    </row>
    <row r="135" spans="1:38">
      <c r="A135" t="s">
        <v>14</v>
      </c>
      <c r="B135" t="s">
        <v>43</v>
      </c>
      <c r="C135" s="21">
        <v>43864</v>
      </c>
      <c r="D135" s="28">
        <v>1164.5038461685181</v>
      </c>
      <c r="E135" s="35">
        <v>13.1823400636142</v>
      </c>
      <c r="AB135">
        <v>64.594415891523255</v>
      </c>
      <c r="AC135">
        <v>2.3566347287549427</v>
      </c>
    </row>
    <row r="136" spans="1:38">
      <c r="A136" t="s">
        <v>14</v>
      </c>
      <c r="B136" t="s">
        <v>43</v>
      </c>
      <c r="C136" s="21">
        <v>43875</v>
      </c>
      <c r="D136" s="28">
        <v>1342.1538505554199</v>
      </c>
      <c r="E136" s="35">
        <v>12.9243854607233</v>
      </c>
      <c r="AB136">
        <v>75.186243763846335</v>
      </c>
      <c r="AC136">
        <v>2.8488164720094478</v>
      </c>
    </row>
    <row r="137" spans="1:38">
      <c r="A137" t="s">
        <v>14</v>
      </c>
      <c r="B137" t="s">
        <v>43</v>
      </c>
      <c r="C137" s="7">
        <v>43880</v>
      </c>
      <c r="D137" s="24">
        <v>1439.72243309021</v>
      </c>
      <c r="E137" s="31">
        <v>12.798178559888299</v>
      </c>
      <c r="F137" t="s">
        <v>12</v>
      </c>
      <c r="I137">
        <v>7.1058702302722515E-2</v>
      </c>
      <c r="J137">
        <v>135.30500000000001</v>
      </c>
      <c r="K137">
        <v>25.013407238252576</v>
      </c>
      <c r="N137">
        <v>400.0625</v>
      </c>
      <c r="O137">
        <v>77.037978675023339</v>
      </c>
      <c r="P137">
        <v>1.900820286597827</v>
      </c>
      <c r="Q137">
        <v>0.21553712127815169</v>
      </c>
      <c r="R137">
        <v>0.46072892333699522</v>
      </c>
      <c r="S137">
        <v>0.15047718726427162</v>
      </c>
      <c r="V137">
        <v>1214.8875</v>
      </c>
      <c r="W137">
        <v>263.39349325992572</v>
      </c>
      <c r="X137" s="9">
        <f>V137/10</f>
        <v>121.48875000000001</v>
      </c>
      <c r="Y137" s="9">
        <v>135.4375</v>
      </c>
      <c r="Z137">
        <f>Y137-X137</f>
        <v>13.94874999999999</v>
      </c>
      <c r="AA137">
        <v>88.562285191459111</v>
      </c>
      <c r="AD137">
        <v>44</v>
      </c>
      <c r="AE137">
        <v>53</v>
      </c>
      <c r="AF137">
        <v>46.75</v>
      </c>
      <c r="AG137">
        <v>54</v>
      </c>
      <c r="AH137">
        <v>64</v>
      </c>
      <c r="AI137">
        <v>83</v>
      </c>
      <c r="AJ137">
        <v>13.525</v>
      </c>
      <c r="AK137">
        <v>0.28145825622994264</v>
      </c>
      <c r="AL137">
        <f>AJ137-1</f>
        <v>12.525</v>
      </c>
    </row>
    <row r="138" spans="1:38">
      <c r="A138" t="s">
        <v>14</v>
      </c>
      <c r="B138" t="s">
        <v>44</v>
      </c>
      <c r="C138" s="21">
        <v>43832</v>
      </c>
      <c r="D138" s="28">
        <v>583.82956695556641</v>
      </c>
      <c r="E138" s="35">
        <v>13.685875115243901</v>
      </c>
      <c r="AB138">
        <v>47.70660362767876</v>
      </c>
      <c r="AC138">
        <v>4.5511836838559532</v>
      </c>
    </row>
    <row r="139" spans="1:38">
      <c r="A139" t="s">
        <v>14</v>
      </c>
      <c r="B139" t="s">
        <v>44</v>
      </c>
      <c r="C139" s="7">
        <v>43838</v>
      </c>
      <c r="D139" s="24">
        <v>688.11778736114502</v>
      </c>
      <c r="E139" s="31">
        <v>13.6275476884779</v>
      </c>
      <c r="F139" t="s">
        <v>68</v>
      </c>
      <c r="I139">
        <v>3.7063851414675351E-2</v>
      </c>
      <c r="J139">
        <v>50.8</v>
      </c>
      <c r="K139">
        <v>3.8991045980669301</v>
      </c>
      <c r="L139">
        <v>84.992499999999993</v>
      </c>
      <c r="M139">
        <v>9.4224072472663192</v>
      </c>
      <c r="N139">
        <v>135.79250000000002</v>
      </c>
      <c r="O139">
        <v>4.7208162694600855</v>
      </c>
      <c r="P139">
        <v>1.2138411338306179</v>
      </c>
      <c r="Q139">
        <v>6.018960998658645E-2</v>
      </c>
      <c r="AD139">
        <v>43.25</v>
      </c>
      <c r="AE139">
        <v>53</v>
      </c>
      <c r="AF139">
        <v>46</v>
      </c>
      <c r="AG139">
        <v>54</v>
      </c>
      <c r="AH139">
        <v>61.5</v>
      </c>
      <c r="AI139">
        <v>83</v>
      </c>
      <c r="AJ139">
        <v>5.4499999999999993</v>
      </c>
      <c r="AK139">
        <v>0.43229041164476623</v>
      </c>
      <c r="AL139">
        <f>AJ139-1</f>
        <v>4.4499999999999993</v>
      </c>
    </row>
    <row r="140" spans="1:38">
      <c r="A140" t="s">
        <v>14</v>
      </c>
      <c r="B140" t="s">
        <v>44</v>
      </c>
      <c r="C140" s="21">
        <v>43838</v>
      </c>
      <c r="D140" s="28">
        <v>688.11778736114502</v>
      </c>
      <c r="E140" s="35">
        <v>13.6275476884779</v>
      </c>
      <c r="AB140">
        <v>39.821618366986627</v>
      </c>
      <c r="AC140">
        <v>2.9150963623880548</v>
      </c>
    </row>
    <row r="141" spans="1:38">
      <c r="A141" t="s">
        <v>14</v>
      </c>
      <c r="B141" t="s">
        <v>44</v>
      </c>
      <c r="C141" s="7">
        <v>43850</v>
      </c>
      <c r="D141" s="24">
        <v>902.09838008880615</v>
      </c>
      <c r="E141" s="31">
        <v>13.456880064924199</v>
      </c>
      <c r="F141" t="s">
        <v>66</v>
      </c>
      <c r="G141" s="24">
        <f>D141</f>
        <v>902.09838008880615</v>
      </c>
      <c r="H141" s="24">
        <f>D146-G141</f>
        <v>537.62405300140381</v>
      </c>
      <c r="I141">
        <v>6.4487926609656021E-2</v>
      </c>
      <c r="J141">
        <v>71.575000000000003</v>
      </c>
      <c r="K141">
        <v>13.85558701992329</v>
      </c>
      <c r="N141">
        <v>188.70000000000002</v>
      </c>
      <c r="O141">
        <v>17.814647531361981</v>
      </c>
      <c r="P141">
        <v>1.9830037432469223</v>
      </c>
      <c r="Q141">
        <v>0.54518522577068085</v>
      </c>
      <c r="Y141">
        <v>2.9750000000000001</v>
      </c>
      <c r="AA141">
        <v>2.7121639576790586</v>
      </c>
      <c r="AD141">
        <v>43.25</v>
      </c>
      <c r="AE141">
        <v>53</v>
      </c>
      <c r="AF141">
        <v>46</v>
      </c>
      <c r="AG141">
        <v>54</v>
      </c>
      <c r="AH141">
        <v>61.5</v>
      </c>
      <c r="AI141">
        <v>83</v>
      </c>
      <c r="AJ141">
        <v>6.85</v>
      </c>
      <c r="AK141">
        <v>1.0353139620424348</v>
      </c>
      <c r="AL141">
        <f>AJ141-1</f>
        <v>5.85</v>
      </c>
    </row>
    <row r="142" spans="1:38">
      <c r="A142" t="s">
        <v>14</v>
      </c>
      <c r="B142" t="s">
        <v>44</v>
      </c>
      <c r="C142" s="21">
        <v>43851</v>
      </c>
      <c r="D142" s="28">
        <v>918.76085567474365</v>
      </c>
      <c r="E142" s="35">
        <v>13.4397219064696</v>
      </c>
      <c r="AB142">
        <v>60.864795905166034</v>
      </c>
      <c r="AC142">
        <v>2.6783143273519876</v>
      </c>
    </row>
    <row r="143" spans="1:38">
      <c r="A143" t="s">
        <v>14</v>
      </c>
      <c r="B143" t="s">
        <v>44</v>
      </c>
      <c r="C143" s="7">
        <v>43860</v>
      </c>
      <c r="D143" s="24">
        <v>1092.4127111434937</v>
      </c>
      <c r="E143" s="31">
        <v>13.267793033733801</v>
      </c>
      <c r="F143" t="s">
        <v>67</v>
      </c>
      <c r="I143">
        <v>6.6262687838193654E-2</v>
      </c>
      <c r="J143">
        <v>108.81750000000001</v>
      </c>
      <c r="K143">
        <v>5.064665791869472</v>
      </c>
      <c r="L143">
        <v>111.375</v>
      </c>
      <c r="M143">
        <v>32.0164931454607</v>
      </c>
      <c r="N143">
        <v>314.42749999999995</v>
      </c>
      <c r="O143">
        <v>27.136670262150329</v>
      </c>
      <c r="P143">
        <v>2.2529313864985845</v>
      </c>
      <c r="Q143">
        <v>0.34287372638598634</v>
      </c>
      <c r="Y143">
        <v>86.422499999999999</v>
      </c>
      <c r="AA143">
        <v>44.045898314523377</v>
      </c>
      <c r="AD143">
        <v>43.25</v>
      </c>
      <c r="AE143">
        <v>53</v>
      </c>
      <c r="AF143">
        <v>46</v>
      </c>
      <c r="AG143">
        <v>54</v>
      </c>
      <c r="AH143">
        <v>61.5</v>
      </c>
      <c r="AI143">
        <v>83</v>
      </c>
      <c r="AJ143">
        <v>11.899999999999999</v>
      </c>
      <c r="AK143">
        <v>0.33541019662496857</v>
      </c>
      <c r="AL143">
        <f>AJ143-1</f>
        <v>10.899999999999999</v>
      </c>
    </row>
    <row r="144" spans="1:38">
      <c r="A144" t="s">
        <v>14</v>
      </c>
      <c r="B144" t="s">
        <v>44</v>
      </c>
      <c r="C144" s="21">
        <v>43864</v>
      </c>
      <c r="D144" s="28">
        <v>1164.5038461685181</v>
      </c>
      <c r="E144" s="35">
        <v>13.1823400636142</v>
      </c>
      <c r="AB144">
        <v>60.610365975169231</v>
      </c>
      <c r="AC144">
        <v>3.5724818750005722</v>
      </c>
    </row>
    <row r="145" spans="1:38">
      <c r="A145" t="s">
        <v>14</v>
      </c>
      <c r="B145" t="s">
        <v>44</v>
      </c>
      <c r="C145" s="21">
        <v>43875</v>
      </c>
      <c r="D145" s="28">
        <v>1342.1538505554199</v>
      </c>
      <c r="E145" s="35">
        <v>12.9243854607233</v>
      </c>
      <c r="AB145">
        <v>70.293147914765626</v>
      </c>
      <c r="AC145">
        <v>0.87832205022106069</v>
      </c>
    </row>
    <row r="146" spans="1:38">
      <c r="A146" t="s">
        <v>14</v>
      </c>
      <c r="B146" t="s">
        <v>44</v>
      </c>
      <c r="C146" s="7">
        <v>43880</v>
      </c>
      <c r="D146" s="24">
        <v>1439.72243309021</v>
      </c>
      <c r="E146" s="31">
        <v>12.798178559888299</v>
      </c>
      <c r="F146" t="s">
        <v>12</v>
      </c>
      <c r="I146">
        <v>7.0523385601598668E-2</v>
      </c>
      <c r="J146">
        <v>176.86249999999998</v>
      </c>
      <c r="K146">
        <v>25.62977707504826</v>
      </c>
      <c r="N146">
        <v>492.4975</v>
      </c>
      <c r="O146">
        <v>52.237185569764321</v>
      </c>
      <c r="P146">
        <v>2.1862249536495586</v>
      </c>
      <c r="Q146">
        <v>0.83916139617992302</v>
      </c>
      <c r="R146">
        <v>0.60381759648828037</v>
      </c>
      <c r="S146">
        <v>0.29520747965011862</v>
      </c>
      <c r="V146">
        <v>1298.2325000000001</v>
      </c>
      <c r="W146">
        <v>616.32399999999996</v>
      </c>
      <c r="X146" s="9">
        <f>V146/10</f>
        <v>129.82325</v>
      </c>
      <c r="Y146" s="9">
        <v>164.71250000000001</v>
      </c>
      <c r="Z146">
        <f>Y146-X146</f>
        <v>34.889250000000004</v>
      </c>
      <c r="AA146">
        <v>87.651067829585898</v>
      </c>
      <c r="AD146">
        <v>43.25</v>
      </c>
      <c r="AE146">
        <v>53</v>
      </c>
      <c r="AF146">
        <v>46</v>
      </c>
      <c r="AG146">
        <v>54</v>
      </c>
      <c r="AH146">
        <v>61.5</v>
      </c>
      <c r="AI146">
        <v>83</v>
      </c>
      <c r="AJ146">
        <v>14.65</v>
      </c>
      <c r="AK146">
        <v>1.3827056809024814</v>
      </c>
      <c r="AL146">
        <f>AJ146-1</f>
        <v>13.65</v>
      </c>
    </row>
    <row r="147" spans="1:38">
      <c r="A147" t="s">
        <v>14</v>
      </c>
      <c r="B147" t="s">
        <v>27</v>
      </c>
      <c r="C147" s="7">
        <v>43788</v>
      </c>
      <c r="D147" s="24">
        <v>397.55723857879639</v>
      </c>
      <c r="E147" s="31">
        <v>13.487909641145899</v>
      </c>
      <c r="F147" t="s">
        <v>68</v>
      </c>
      <c r="I147">
        <v>3.9179484848484844E-3</v>
      </c>
      <c r="J147">
        <v>3.1975000000000002</v>
      </c>
      <c r="K147">
        <v>0.33618881103728954</v>
      </c>
      <c r="L147">
        <v>9.4150000000000009</v>
      </c>
      <c r="M147">
        <v>1.2602777471652842</v>
      </c>
      <c r="N147">
        <v>12.612500000000001</v>
      </c>
      <c r="O147">
        <v>0.83484903824982182</v>
      </c>
      <c r="P147">
        <v>0.16161537500000001</v>
      </c>
      <c r="Q147">
        <v>3.5078538692328215E-2</v>
      </c>
      <c r="AD147">
        <v>40.75</v>
      </c>
      <c r="AE147">
        <v>49</v>
      </c>
      <c r="AF147">
        <v>43</v>
      </c>
      <c r="AG147">
        <v>47.5</v>
      </c>
      <c r="AH147">
        <v>56.5</v>
      </c>
      <c r="AI147">
        <v>84</v>
      </c>
    </row>
    <row r="148" spans="1:38">
      <c r="A148" t="s">
        <v>14</v>
      </c>
      <c r="B148" t="s">
        <v>27</v>
      </c>
      <c r="C148" s="16">
        <v>43790</v>
      </c>
      <c r="D148" s="26">
        <v>431.5214672088623</v>
      </c>
      <c r="E148" s="33">
        <v>13.519312309725301</v>
      </c>
      <c r="AB148">
        <v>5.8575225076934174</v>
      </c>
      <c r="AC148">
        <v>1.6346540621764984</v>
      </c>
    </row>
    <row r="149" spans="1:38">
      <c r="A149" t="s">
        <v>14</v>
      </c>
      <c r="B149" t="s">
        <v>27</v>
      </c>
      <c r="C149" s="16">
        <v>43796</v>
      </c>
      <c r="D149" s="26">
        <v>534.98764801025391</v>
      </c>
      <c r="E149" s="33">
        <v>13.602369216756699</v>
      </c>
      <c r="AB149">
        <v>9.0178858212876634</v>
      </c>
      <c r="AC149">
        <v>1.4736836772398236</v>
      </c>
    </row>
    <row r="150" spans="1:38">
      <c r="A150" t="s">
        <v>14</v>
      </c>
      <c r="B150" t="s">
        <v>27</v>
      </c>
      <c r="C150" s="16">
        <v>43802</v>
      </c>
      <c r="D150" s="26">
        <v>641.02589988708496</v>
      </c>
      <c r="E150" s="33">
        <v>13.667425142411201</v>
      </c>
      <c r="AB150">
        <v>11.183885006959713</v>
      </c>
      <c r="AC150">
        <v>2.5732585159995178</v>
      </c>
    </row>
    <row r="151" spans="1:38">
      <c r="A151" t="s">
        <v>14</v>
      </c>
      <c r="B151" t="s">
        <v>27</v>
      </c>
      <c r="C151" s="16">
        <v>43809</v>
      </c>
      <c r="D151" s="26">
        <v>745.75686073303223</v>
      </c>
      <c r="E151" s="33">
        <v>13.718722175335101</v>
      </c>
      <c r="AB151">
        <v>42.57575871154944</v>
      </c>
      <c r="AC151">
        <v>4.4618262568565408</v>
      </c>
    </row>
    <row r="152" spans="1:38">
      <c r="A152" t="s">
        <v>14</v>
      </c>
      <c r="B152" t="s">
        <v>27</v>
      </c>
      <c r="C152" s="17">
        <v>43810</v>
      </c>
      <c r="D152" s="30">
        <v>762.0519905090332</v>
      </c>
      <c r="E152" s="37">
        <v>13.7237935348096</v>
      </c>
      <c r="F152" t="s">
        <v>66</v>
      </c>
      <c r="G152" s="24">
        <f>D152</f>
        <v>762.0519905090332</v>
      </c>
      <c r="H152" s="24">
        <f>D157-G152</f>
        <v>603.53189182281494</v>
      </c>
      <c r="I152">
        <v>2.7568738239449372E-2</v>
      </c>
      <c r="J152">
        <v>41.05</v>
      </c>
      <c r="K152">
        <v>4.7342334824833934</v>
      </c>
      <c r="N152">
        <v>111.91249999999999</v>
      </c>
      <c r="O152">
        <v>9.1929514439052795</v>
      </c>
      <c r="P152">
        <v>0.98558239206031506</v>
      </c>
      <c r="Q152">
        <v>0.236093459647291</v>
      </c>
      <c r="Y152">
        <v>1.9325000000000001</v>
      </c>
      <c r="AA152">
        <v>2.2985121999531204</v>
      </c>
      <c r="AD152">
        <v>40.75</v>
      </c>
      <c r="AE152">
        <v>49</v>
      </c>
      <c r="AF152">
        <v>43</v>
      </c>
      <c r="AG152">
        <v>47.5</v>
      </c>
      <c r="AH152">
        <v>56.5</v>
      </c>
      <c r="AI152">
        <v>84</v>
      </c>
      <c r="AJ152">
        <v>8.1749999999999989</v>
      </c>
      <c r="AK152">
        <v>0.68590724591594887</v>
      </c>
      <c r="AL152">
        <f>AJ152-1</f>
        <v>7.1749999999999989</v>
      </c>
    </row>
    <row r="153" spans="1:38">
      <c r="A153" t="s">
        <v>14</v>
      </c>
      <c r="B153" t="s">
        <v>27</v>
      </c>
      <c r="C153" s="11">
        <v>43816</v>
      </c>
      <c r="D153" s="26">
        <v>862.01957130432129</v>
      </c>
      <c r="E153" s="33">
        <v>13.742042748467799</v>
      </c>
      <c r="AB153">
        <v>13.804713804713813</v>
      </c>
    </row>
    <row r="154" spans="1:38">
      <c r="A154" t="s">
        <v>14</v>
      </c>
      <c r="B154" t="s">
        <v>27</v>
      </c>
      <c r="C154" s="17">
        <v>43817</v>
      </c>
      <c r="D154" s="30">
        <v>878.4195728302002</v>
      </c>
      <c r="E154" s="37">
        <v>13.743035755563101</v>
      </c>
      <c r="F154" t="s">
        <v>67</v>
      </c>
      <c r="I154">
        <v>4.509301252281997E-2</v>
      </c>
      <c r="J154">
        <v>94.317499999999995</v>
      </c>
      <c r="K154">
        <v>15.737514297054679</v>
      </c>
      <c r="N154">
        <v>241.69500000000002</v>
      </c>
      <c r="O154">
        <v>29.575334740286426</v>
      </c>
      <c r="P154">
        <v>1.7135344758671589</v>
      </c>
      <c r="Q154">
        <v>0.64258753044740513</v>
      </c>
      <c r="Y154">
        <v>26.752500000000001</v>
      </c>
      <c r="AA154">
        <v>16.743847377469734</v>
      </c>
      <c r="AD154">
        <v>40.75</v>
      </c>
      <c r="AE154">
        <v>49</v>
      </c>
      <c r="AF154">
        <v>43</v>
      </c>
      <c r="AG154">
        <v>47.5</v>
      </c>
      <c r="AH154">
        <v>56.5</v>
      </c>
      <c r="AI154">
        <v>84</v>
      </c>
      <c r="AJ154">
        <v>13.400000000000002</v>
      </c>
      <c r="AK154">
        <v>1.7846568297574714</v>
      </c>
      <c r="AL154">
        <f>AJ154-1</f>
        <v>12.400000000000002</v>
      </c>
    </row>
    <row r="155" spans="1:38">
      <c r="A155" t="s">
        <v>14</v>
      </c>
      <c r="B155" t="s">
        <v>27</v>
      </c>
      <c r="C155" s="11">
        <v>43832</v>
      </c>
      <c r="D155" s="26">
        <v>1137.2172145843506</v>
      </c>
      <c r="E155" s="33">
        <v>13.685875115243901</v>
      </c>
      <c r="AB155">
        <v>65.901292027865964</v>
      </c>
      <c r="AC155">
        <v>3.2299049259008243</v>
      </c>
    </row>
    <row r="156" spans="1:38">
      <c r="A156" t="s">
        <v>14</v>
      </c>
      <c r="B156" t="s">
        <v>27</v>
      </c>
      <c r="C156" s="11">
        <v>43838</v>
      </c>
      <c r="D156" s="26">
        <v>1241.5054349899292</v>
      </c>
      <c r="E156" s="33">
        <v>13.6275476884779</v>
      </c>
      <c r="AB156">
        <v>56.313718261265919</v>
      </c>
      <c r="AC156">
        <v>4.6284358100428769</v>
      </c>
    </row>
    <row r="157" spans="1:38">
      <c r="A157" t="s">
        <v>14</v>
      </c>
      <c r="B157" t="s">
        <v>27</v>
      </c>
      <c r="C157" s="17">
        <v>43845</v>
      </c>
      <c r="D157" s="30">
        <v>1365.5838823318481</v>
      </c>
      <c r="E157" s="37">
        <v>13.5361826009201</v>
      </c>
      <c r="F157" t="s">
        <v>12</v>
      </c>
      <c r="I157">
        <v>4.1048318165796079E-2</v>
      </c>
      <c r="J157">
        <v>108.81</v>
      </c>
      <c r="K157">
        <v>40.350464474815318</v>
      </c>
      <c r="N157">
        <v>423.13</v>
      </c>
      <c r="O157">
        <v>125.70833338857587</v>
      </c>
      <c r="P157">
        <v>1.1904012268080864</v>
      </c>
      <c r="Q157">
        <v>0.82828016806189853</v>
      </c>
      <c r="R157">
        <v>0.35747430747246434</v>
      </c>
      <c r="S157">
        <v>0.21894092343230598</v>
      </c>
      <c r="V157">
        <v>1500.0374999999999</v>
      </c>
      <c r="W157">
        <v>204.17800393692488</v>
      </c>
      <c r="X157" s="9">
        <f>V157/10</f>
        <v>150.00375</v>
      </c>
      <c r="Y157" s="9">
        <v>212.91749999999999</v>
      </c>
      <c r="Z157">
        <f>Y157-X157</f>
        <v>62.913749999999993</v>
      </c>
      <c r="AA157">
        <v>86.495679034658394</v>
      </c>
      <c r="AD157">
        <v>40.75</v>
      </c>
      <c r="AE157">
        <v>49</v>
      </c>
      <c r="AF157">
        <v>43</v>
      </c>
      <c r="AG157">
        <v>47.5</v>
      </c>
      <c r="AH157">
        <v>56.5</v>
      </c>
      <c r="AI157">
        <v>84</v>
      </c>
    </row>
    <row r="158" spans="1:38">
      <c r="A158" t="s">
        <v>14</v>
      </c>
      <c r="B158" t="s">
        <v>27</v>
      </c>
      <c r="C158" s="11">
        <v>43851</v>
      </c>
      <c r="D158" s="26">
        <v>1472.1485033035278</v>
      </c>
      <c r="E158" s="33">
        <v>13.4397219064696</v>
      </c>
      <c r="AB158">
        <v>41.383870865715473</v>
      </c>
      <c r="AC158">
        <v>2.0010476690249828</v>
      </c>
    </row>
    <row r="159" spans="1:38">
      <c r="A159" t="s">
        <v>14</v>
      </c>
      <c r="B159" t="s">
        <v>28</v>
      </c>
      <c r="C159" s="11">
        <v>43790</v>
      </c>
      <c r="D159" s="26">
        <v>431.5214672088623</v>
      </c>
      <c r="E159" s="33">
        <v>13.519312309725301</v>
      </c>
      <c r="AB159">
        <v>5.5359669867557244</v>
      </c>
      <c r="AC159">
        <v>0.84128488525335965</v>
      </c>
    </row>
    <row r="160" spans="1:38">
      <c r="A160" t="s">
        <v>14</v>
      </c>
      <c r="B160" t="s">
        <v>28</v>
      </c>
      <c r="C160" s="17">
        <v>43795</v>
      </c>
      <c r="D160" s="30">
        <v>516.93280601501465</v>
      </c>
      <c r="E160" s="37">
        <v>13.589734106581201</v>
      </c>
      <c r="F160" t="s">
        <v>68</v>
      </c>
      <c r="I160">
        <v>1.5169972222222222E-2</v>
      </c>
      <c r="J160">
        <v>8.6449999999999996</v>
      </c>
      <c r="K160">
        <v>0.32497435796280327</v>
      </c>
      <c r="L160">
        <v>25.5</v>
      </c>
      <c r="M160">
        <v>3.0397697281208713</v>
      </c>
      <c r="N160">
        <v>34.145000000000003</v>
      </c>
      <c r="O160">
        <v>1.8242327154176354</v>
      </c>
      <c r="P160">
        <v>0.40958925000000002</v>
      </c>
      <c r="Q160">
        <v>4.0198626571687754E-2</v>
      </c>
      <c r="AD160">
        <v>47.5</v>
      </c>
      <c r="AE160">
        <v>56</v>
      </c>
      <c r="AF160">
        <v>49</v>
      </c>
      <c r="AG160">
        <v>55.25</v>
      </c>
      <c r="AH160">
        <v>67</v>
      </c>
      <c r="AI160">
        <v>91</v>
      </c>
    </row>
    <row r="161" spans="1:38">
      <c r="A161" t="s">
        <v>14</v>
      </c>
      <c r="B161" t="s">
        <v>28</v>
      </c>
      <c r="C161" s="11">
        <v>43796</v>
      </c>
      <c r="D161" s="26">
        <v>534.98764801025391</v>
      </c>
      <c r="E161" s="33">
        <v>13.602369216756699</v>
      </c>
      <c r="AB161" s="22">
        <v>4.0489855198608637</v>
      </c>
      <c r="AC161">
        <v>2.1356954359294411</v>
      </c>
    </row>
    <row r="162" spans="1:38">
      <c r="A162" t="s">
        <v>14</v>
      </c>
      <c r="B162" t="s">
        <v>28</v>
      </c>
      <c r="C162" s="11">
        <v>43802</v>
      </c>
      <c r="D162" s="26">
        <v>641.02589988708496</v>
      </c>
      <c r="E162" s="33">
        <v>13.667425142411201</v>
      </c>
      <c r="AB162">
        <v>8.4038182717584959</v>
      </c>
      <c r="AC162">
        <v>3.9112334520629624</v>
      </c>
    </row>
    <row r="163" spans="1:38">
      <c r="A163" t="s">
        <v>14</v>
      </c>
      <c r="B163" t="s">
        <v>28</v>
      </c>
      <c r="C163" s="11">
        <v>43808</v>
      </c>
      <c r="D163" s="26">
        <v>729.35611152648926</v>
      </c>
      <c r="E163" s="33">
        <v>13.713078452315299</v>
      </c>
      <c r="AB163" s="14">
        <v>33.29855605589735</v>
      </c>
      <c r="AC163" s="14"/>
    </row>
    <row r="164" spans="1:38">
      <c r="A164" t="s">
        <v>14</v>
      </c>
      <c r="B164" t="s">
        <v>28</v>
      </c>
      <c r="C164" s="11">
        <v>43809</v>
      </c>
      <c r="D164" s="26">
        <v>745.75686073303223</v>
      </c>
      <c r="E164" s="33">
        <v>13.718722175335101</v>
      </c>
      <c r="AB164">
        <v>32.383304735059042</v>
      </c>
      <c r="AC164">
        <v>2.6847889217066414</v>
      </c>
    </row>
    <row r="165" spans="1:38">
      <c r="A165" t="s">
        <v>14</v>
      </c>
      <c r="B165" t="s">
        <v>28</v>
      </c>
      <c r="C165" s="11">
        <v>43810</v>
      </c>
      <c r="D165" s="26">
        <v>762.0519905090332</v>
      </c>
      <c r="E165" s="33">
        <v>13.7237935348096</v>
      </c>
      <c r="AB165">
        <v>50.741447658199966</v>
      </c>
    </row>
    <row r="166" spans="1:38">
      <c r="A166" t="s">
        <v>14</v>
      </c>
      <c r="B166" t="s">
        <v>28</v>
      </c>
      <c r="C166" s="11">
        <v>43816</v>
      </c>
      <c r="D166" s="26">
        <v>862.01957130432129</v>
      </c>
      <c r="E166" s="33">
        <v>13.742042748467799</v>
      </c>
      <c r="AB166">
        <v>9.1980182995368978</v>
      </c>
      <c r="AC166">
        <v>5.4663787711219589</v>
      </c>
    </row>
    <row r="167" spans="1:38">
      <c r="A167" t="s">
        <v>14</v>
      </c>
      <c r="B167" t="s">
        <v>28</v>
      </c>
      <c r="C167" s="17">
        <v>43817</v>
      </c>
      <c r="D167" s="30">
        <v>878.4195728302002</v>
      </c>
      <c r="E167" s="37">
        <v>13.743035755563101</v>
      </c>
      <c r="F167" t="s">
        <v>66</v>
      </c>
      <c r="G167" s="24">
        <f>D167</f>
        <v>878.4195728302002</v>
      </c>
      <c r="H167" s="24">
        <f>D172-D167</f>
        <v>611.38954448699951</v>
      </c>
      <c r="I167">
        <v>4.5380455834146717E-2</v>
      </c>
      <c r="J167">
        <v>69.022500000000008</v>
      </c>
      <c r="K167">
        <v>14.551702864269863</v>
      </c>
      <c r="N167">
        <v>184.9675</v>
      </c>
      <c r="O167">
        <v>33.115393040850314</v>
      </c>
      <c r="P167">
        <v>1.3273783331487916</v>
      </c>
      <c r="Q167">
        <v>0.47768022261701087</v>
      </c>
      <c r="Y167">
        <v>1.7024999999999999</v>
      </c>
      <c r="AA167">
        <v>0.77517202391899243</v>
      </c>
      <c r="AD167">
        <v>47.5</v>
      </c>
      <c r="AE167">
        <v>56</v>
      </c>
      <c r="AF167">
        <v>49</v>
      </c>
      <c r="AG167">
        <v>55.25</v>
      </c>
      <c r="AH167">
        <v>67</v>
      </c>
      <c r="AI167">
        <v>91</v>
      </c>
      <c r="AJ167">
        <v>7</v>
      </c>
      <c r="AK167">
        <v>0.18708286933869706</v>
      </c>
      <c r="AL167">
        <f>AJ167-1</f>
        <v>6</v>
      </c>
    </row>
    <row r="168" spans="1:38">
      <c r="A168" t="s">
        <v>14</v>
      </c>
      <c r="B168" t="s">
        <v>28</v>
      </c>
      <c r="C168" s="17">
        <v>43829</v>
      </c>
      <c r="D168" s="30">
        <v>1082.4994564056396</v>
      </c>
      <c r="E168" s="37">
        <v>13.7092620831716</v>
      </c>
      <c r="F168" t="s">
        <v>67</v>
      </c>
      <c r="I168">
        <v>7.3548770617147208E-2</v>
      </c>
      <c r="J168">
        <v>151.44</v>
      </c>
      <c r="K168">
        <v>29.60224963298117</v>
      </c>
      <c r="N168">
        <v>505.34249999999997</v>
      </c>
      <c r="O168">
        <v>83.824886556738107</v>
      </c>
      <c r="P168">
        <v>2.261624696477277</v>
      </c>
      <c r="Q168">
        <v>0.76223417347303624</v>
      </c>
      <c r="Y168">
        <v>165.04</v>
      </c>
      <c r="AA168">
        <v>54.685450228252279</v>
      </c>
      <c r="AD168">
        <v>47.5</v>
      </c>
      <c r="AE168">
        <v>56</v>
      </c>
      <c r="AF168">
        <v>49</v>
      </c>
      <c r="AG168">
        <v>55.25</v>
      </c>
      <c r="AH168">
        <v>67</v>
      </c>
      <c r="AI168">
        <v>91</v>
      </c>
    </row>
    <row r="169" spans="1:38">
      <c r="A169" t="s">
        <v>14</v>
      </c>
      <c r="B169" t="s">
        <v>28</v>
      </c>
      <c r="C169" s="11">
        <v>43832</v>
      </c>
      <c r="D169" s="26">
        <v>1137.2172145843506</v>
      </c>
      <c r="E169" s="33">
        <v>13.685875115243901</v>
      </c>
      <c r="AB169">
        <v>76.403387045156506</v>
      </c>
      <c r="AC169">
        <v>4.7422054179886226</v>
      </c>
    </row>
    <row r="170" spans="1:38">
      <c r="A170" t="s">
        <v>14</v>
      </c>
      <c r="B170" t="s">
        <v>28</v>
      </c>
      <c r="C170" s="11">
        <v>43838</v>
      </c>
      <c r="D170" s="26">
        <v>1241.5054349899292</v>
      </c>
      <c r="E170" s="33">
        <v>13.6275476884779</v>
      </c>
      <c r="AB170">
        <v>64.598790389303701</v>
      </c>
      <c r="AC170">
        <v>3.4965156692075374</v>
      </c>
    </row>
    <row r="171" spans="1:38">
      <c r="A171" t="s">
        <v>14</v>
      </c>
      <c r="B171" t="s">
        <v>28</v>
      </c>
      <c r="C171" s="11">
        <v>43851</v>
      </c>
      <c r="D171" s="26">
        <v>1472.1485033035278</v>
      </c>
      <c r="E171" s="33">
        <v>13.4397219064696</v>
      </c>
      <c r="AB171">
        <v>69.136396740919082</v>
      </c>
      <c r="AC171">
        <v>2.000056003418893</v>
      </c>
    </row>
    <row r="172" spans="1:38">
      <c r="A172" t="s">
        <v>14</v>
      </c>
      <c r="B172" t="s">
        <v>28</v>
      </c>
      <c r="C172" s="17">
        <v>43852</v>
      </c>
      <c r="D172" s="30">
        <v>1489.8091173171997</v>
      </c>
      <c r="E172" s="37">
        <v>13.4221512467888</v>
      </c>
      <c r="F172" t="s">
        <v>12</v>
      </c>
      <c r="I172">
        <v>6.7084921282069665E-2</v>
      </c>
      <c r="J172">
        <v>129.30500000000001</v>
      </c>
      <c r="K172">
        <v>11.175157344156974</v>
      </c>
      <c r="N172">
        <v>751.48249999999996</v>
      </c>
      <c r="O172">
        <v>203.9830383675729</v>
      </c>
      <c r="P172">
        <v>1.6771230320517412</v>
      </c>
      <c r="Q172">
        <v>0.28842149286512042</v>
      </c>
      <c r="R172">
        <v>0.49937111902577208</v>
      </c>
      <c r="S172">
        <v>0.40817161601745494</v>
      </c>
      <c r="V172">
        <v>2436.6999999999998</v>
      </c>
      <c r="W172">
        <v>296.12924824587787</v>
      </c>
      <c r="X172" s="9">
        <f>V172/10</f>
        <v>243.67</v>
      </c>
      <c r="Y172" s="9">
        <v>274.75</v>
      </c>
      <c r="Z172">
        <f>Y172-X172</f>
        <v>31.080000000000013</v>
      </c>
      <c r="AA172">
        <v>85.2816670412425</v>
      </c>
      <c r="AD172">
        <v>47.5</v>
      </c>
      <c r="AE172">
        <v>56</v>
      </c>
      <c r="AF172">
        <v>49</v>
      </c>
      <c r="AG172">
        <v>55.25</v>
      </c>
      <c r="AH172">
        <v>67</v>
      </c>
      <c r="AI172">
        <v>91</v>
      </c>
      <c r="AJ172">
        <v>8.3500000000000014</v>
      </c>
      <c r="AK172">
        <v>0.26809513236909011</v>
      </c>
      <c r="AL172">
        <f>AJ172-1</f>
        <v>7.3500000000000014</v>
      </c>
    </row>
    <row r="173" spans="1:38">
      <c r="A173" t="s">
        <v>14</v>
      </c>
      <c r="B173" t="s">
        <v>29</v>
      </c>
      <c r="C173" s="11">
        <v>43790</v>
      </c>
      <c r="D173" s="26">
        <v>431.5214672088623</v>
      </c>
      <c r="E173" s="33">
        <v>13.519312309725301</v>
      </c>
      <c r="AB173">
        <v>2.0653499591956859</v>
      </c>
      <c r="AC173">
        <v>0.74353522578927023</v>
      </c>
    </row>
    <row r="174" spans="1:38">
      <c r="A174" t="s">
        <v>14</v>
      </c>
      <c r="B174" t="s">
        <v>29</v>
      </c>
      <c r="C174" s="17">
        <v>43795</v>
      </c>
      <c r="D174" s="30">
        <v>516.93280601501465</v>
      </c>
      <c r="E174" s="37">
        <v>13.589734106581201</v>
      </c>
      <c r="F174" t="s">
        <v>68</v>
      </c>
      <c r="I174">
        <v>1.4529772277227722E-2</v>
      </c>
      <c r="J174">
        <v>8.4749999999999996</v>
      </c>
      <c r="K174">
        <v>0.92808494582482604</v>
      </c>
      <c r="L174">
        <v>23.0275</v>
      </c>
      <c r="M174">
        <v>3.7020478567049011</v>
      </c>
      <c r="N174">
        <v>31.502499999999998</v>
      </c>
      <c r="O174">
        <v>2.740162327916607</v>
      </c>
      <c r="P174">
        <v>0.36687674999999997</v>
      </c>
      <c r="Q174">
        <v>6.2447596005904639E-2</v>
      </c>
      <c r="AD174">
        <v>43.75</v>
      </c>
      <c r="AE174">
        <v>49</v>
      </c>
      <c r="AF174">
        <v>47.5</v>
      </c>
      <c r="AG174">
        <v>53</v>
      </c>
      <c r="AH174">
        <v>60.75</v>
      </c>
      <c r="AI174">
        <v>91</v>
      </c>
    </row>
    <row r="175" spans="1:38">
      <c r="A175" t="s">
        <v>14</v>
      </c>
      <c r="B175" t="s">
        <v>29</v>
      </c>
      <c r="C175" s="11">
        <v>43796</v>
      </c>
      <c r="D175" s="26">
        <v>534.98764801025391</v>
      </c>
      <c r="E175" s="33">
        <v>13.602369216756699</v>
      </c>
      <c r="AB175">
        <v>4.7212365956714279</v>
      </c>
      <c r="AC175">
        <v>0.74509690370666115</v>
      </c>
    </row>
    <row r="176" spans="1:38">
      <c r="A176" t="s">
        <v>14</v>
      </c>
      <c r="B176" t="s">
        <v>29</v>
      </c>
      <c r="C176" s="11">
        <v>43802</v>
      </c>
      <c r="D176" s="26">
        <v>641.02589988708496</v>
      </c>
      <c r="E176" s="33">
        <v>13.667425142411201</v>
      </c>
      <c r="AB176">
        <v>5.6059119497439696</v>
      </c>
      <c r="AC176">
        <v>2.2365871765787624</v>
      </c>
    </row>
    <row r="177" spans="1:38">
      <c r="A177" t="s">
        <v>14</v>
      </c>
      <c r="B177" t="s">
        <v>29</v>
      </c>
      <c r="C177" s="11">
        <v>43809</v>
      </c>
      <c r="D177" s="26">
        <v>745.75686073303223</v>
      </c>
      <c r="E177" s="33">
        <v>13.718722175335101</v>
      </c>
      <c r="AB177">
        <v>34.634469200189756</v>
      </c>
      <c r="AC177">
        <v>2.6256045624529158</v>
      </c>
    </row>
    <row r="178" spans="1:38">
      <c r="A178" t="s">
        <v>14</v>
      </c>
      <c r="B178" t="s">
        <v>29</v>
      </c>
      <c r="C178" s="17">
        <v>43810</v>
      </c>
      <c r="D178" s="30">
        <v>762.0519905090332</v>
      </c>
      <c r="E178" s="37">
        <v>13.7237935348096</v>
      </c>
      <c r="F178" t="s">
        <v>66</v>
      </c>
      <c r="G178" s="24">
        <f>D178</f>
        <v>762.0519905090332</v>
      </c>
      <c r="H178" s="24">
        <f>D184-D178</f>
        <v>727.7571268081665</v>
      </c>
      <c r="I178">
        <v>3.3276046376149102E-2</v>
      </c>
      <c r="J178">
        <v>24.814999999999998</v>
      </c>
      <c r="K178">
        <v>2.333372023488764</v>
      </c>
      <c r="N178">
        <v>77.259999999999991</v>
      </c>
      <c r="O178">
        <v>5.2098352501142955</v>
      </c>
      <c r="P178">
        <v>0.44922662607801289</v>
      </c>
      <c r="Q178">
        <v>0.30668942311102998</v>
      </c>
      <c r="AD178">
        <v>43.75</v>
      </c>
      <c r="AE178">
        <v>49</v>
      </c>
      <c r="AF178">
        <v>47.5</v>
      </c>
      <c r="AG178">
        <v>53</v>
      </c>
      <c r="AH178">
        <v>60.75</v>
      </c>
      <c r="AI178">
        <v>91</v>
      </c>
      <c r="AJ178">
        <v>7.1</v>
      </c>
      <c r="AK178">
        <v>0.55452682532047171</v>
      </c>
      <c r="AL178">
        <f>AJ178-1</f>
        <v>6.1</v>
      </c>
    </row>
    <row r="179" spans="1:38">
      <c r="A179" t="s">
        <v>14</v>
      </c>
      <c r="B179" t="s">
        <v>29</v>
      </c>
      <c r="C179" s="11">
        <v>43816</v>
      </c>
      <c r="D179" s="26">
        <v>862.01957130432129</v>
      </c>
      <c r="E179" s="33">
        <v>13.742042748467799</v>
      </c>
      <c r="AB179">
        <v>2.9392168057843833</v>
      </c>
      <c r="AC179">
        <v>1.8841088733970519</v>
      </c>
    </row>
    <row r="180" spans="1:38">
      <c r="A180" t="s">
        <v>14</v>
      </c>
      <c r="B180" t="s">
        <v>29</v>
      </c>
      <c r="C180" s="17">
        <v>43822</v>
      </c>
      <c r="D180" s="30">
        <v>964.09757137298584</v>
      </c>
      <c r="E180" s="37">
        <v>13.739176144857</v>
      </c>
      <c r="F180" t="s">
        <v>67</v>
      </c>
      <c r="I180">
        <v>6.5553849344934495E-2</v>
      </c>
      <c r="J180">
        <v>74.307500000000005</v>
      </c>
      <c r="K180">
        <v>12.20726312146448</v>
      </c>
      <c r="N180">
        <v>210.45500000000001</v>
      </c>
      <c r="O180">
        <v>34.883763295646105</v>
      </c>
      <c r="P180">
        <v>1.4913500725972597</v>
      </c>
      <c r="Q180">
        <v>0.42509201950690889</v>
      </c>
      <c r="Y180">
        <v>32.575000000000003</v>
      </c>
      <c r="AA180">
        <v>24.553984741110071</v>
      </c>
      <c r="AD180">
        <v>43.75</v>
      </c>
      <c r="AE180">
        <v>49</v>
      </c>
      <c r="AF180">
        <v>47.5</v>
      </c>
      <c r="AG180">
        <v>53</v>
      </c>
      <c r="AH180">
        <v>60.75</v>
      </c>
      <c r="AI180">
        <v>91</v>
      </c>
      <c r="AJ180">
        <v>8</v>
      </c>
      <c r="AK180">
        <v>0.71763500472036656</v>
      </c>
      <c r="AL180">
        <f>AJ180-1</f>
        <v>7</v>
      </c>
    </row>
    <row r="181" spans="1:38">
      <c r="A181" t="s">
        <v>14</v>
      </c>
      <c r="B181" t="s">
        <v>29</v>
      </c>
      <c r="C181" s="11">
        <v>43832</v>
      </c>
      <c r="D181" s="26">
        <v>1137.2172145843506</v>
      </c>
      <c r="E181" s="33">
        <v>13.685875115243901</v>
      </c>
      <c r="AB181">
        <v>52.324823162706181</v>
      </c>
      <c r="AC181">
        <v>7.1589111598088291</v>
      </c>
    </row>
    <row r="182" spans="1:38">
      <c r="A182" t="s">
        <v>14</v>
      </c>
      <c r="B182" t="s">
        <v>29</v>
      </c>
      <c r="C182" s="11">
        <v>43838</v>
      </c>
      <c r="D182" s="26">
        <v>1241.5054349899292</v>
      </c>
      <c r="E182" s="33">
        <v>13.6275476884779</v>
      </c>
      <c r="AB182">
        <v>52.366742545550451</v>
      </c>
      <c r="AC182">
        <v>1.4286241964891497</v>
      </c>
    </row>
    <row r="183" spans="1:38">
      <c r="A183" t="s">
        <v>14</v>
      </c>
      <c r="B183" t="s">
        <v>29</v>
      </c>
      <c r="C183" s="11">
        <v>43851</v>
      </c>
      <c r="D183" s="26">
        <v>1472.1485033035278</v>
      </c>
      <c r="E183" s="33">
        <v>13.4397219064696</v>
      </c>
      <c r="AB183">
        <v>57.212488029558614</v>
      </c>
      <c r="AC183">
        <v>5.1947128630896646</v>
      </c>
    </row>
    <row r="184" spans="1:38">
      <c r="A184" t="s">
        <v>14</v>
      </c>
      <c r="B184" t="s">
        <v>29</v>
      </c>
      <c r="C184" s="17">
        <v>43852</v>
      </c>
      <c r="D184" s="30">
        <v>1489.8091173171997</v>
      </c>
      <c r="E184" s="37">
        <v>13.4221512467888</v>
      </c>
      <c r="F184" t="s">
        <v>12</v>
      </c>
      <c r="I184">
        <v>4.2700299270817137E-2</v>
      </c>
      <c r="J184">
        <v>116.13749999999999</v>
      </c>
      <c r="K184">
        <v>27.729138817917406</v>
      </c>
      <c r="N184">
        <v>485.6</v>
      </c>
      <c r="O184">
        <v>110.958464526146</v>
      </c>
      <c r="P184">
        <v>0.99278195804649849</v>
      </c>
      <c r="Q184">
        <v>0.69625028289453483</v>
      </c>
      <c r="R184">
        <v>0.28800388241211861</v>
      </c>
      <c r="S184">
        <v>9.9367921450990659E-2</v>
      </c>
      <c r="V184">
        <v>2210.3500000000004</v>
      </c>
      <c r="W184">
        <v>294.76005071922492</v>
      </c>
      <c r="X184" s="9">
        <f>V184/10</f>
        <v>221.03500000000003</v>
      </c>
      <c r="Y184" s="9">
        <v>248.8075</v>
      </c>
      <c r="Z184">
        <f>Y184-X184</f>
        <v>27.77249999999998</v>
      </c>
      <c r="AA184">
        <v>106.25905745707821</v>
      </c>
      <c r="AD184">
        <v>43.75</v>
      </c>
      <c r="AE184">
        <v>49</v>
      </c>
      <c r="AF184">
        <v>47.5</v>
      </c>
      <c r="AG184">
        <v>53</v>
      </c>
      <c r="AH184">
        <v>60.75</v>
      </c>
      <c r="AI184">
        <v>91</v>
      </c>
      <c r="AJ184">
        <v>12.05</v>
      </c>
      <c r="AK184">
        <v>0.7595228765481663</v>
      </c>
      <c r="AL184">
        <f>AJ184-1</f>
        <v>11.05</v>
      </c>
    </row>
    <row r="185" spans="1:38">
      <c r="A185" t="s">
        <v>14</v>
      </c>
      <c r="B185" t="s">
        <v>45</v>
      </c>
      <c r="C185" s="17">
        <v>43788</v>
      </c>
      <c r="D185" s="30">
        <v>397.55723857879639</v>
      </c>
      <c r="E185" s="37">
        <v>13.487909641145899</v>
      </c>
      <c r="F185" t="s">
        <v>68</v>
      </c>
      <c r="I185">
        <v>4.2571561728395055E-3</v>
      </c>
      <c r="J185">
        <v>3.7124999999999999</v>
      </c>
      <c r="K185">
        <v>0.34519016498156524</v>
      </c>
      <c r="L185">
        <v>11.760000000000002</v>
      </c>
      <c r="M185">
        <v>2.1576375970027839</v>
      </c>
      <c r="N185">
        <v>15.4725</v>
      </c>
      <c r="O185">
        <v>1.4208998029417845</v>
      </c>
      <c r="P185">
        <v>0.17241482499999999</v>
      </c>
      <c r="Q185">
        <v>3.457772575848745E-2</v>
      </c>
      <c r="AD185">
        <v>40</v>
      </c>
      <c r="AE185">
        <v>49</v>
      </c>
      <c r="AF185">
        <v>44.5</v>
      </c>
      <c r="AG185">
        <v>49.75</v>
      </c>
      <c r="AH185">
        <v>58</v>
      </c>
      <c r="AI185">
        <v>84</v>
      </c>
    </row>
    <row r="186" spans="1:38">
      <c r="A186" t="s">
        <v>14</v>
      </c>
      <c r="B186" t="s">
        <v>45</v>
      </c>
      <c r="C186" s="20">
        <v>43790</v>
      </c>
      <c r="D186" s="28">
        <v>431.5214672088623</v>
      </c>
      <c r="E186" s="35">
        <v>13.519312309725301</v>
      </c>
      <c r="AB186">
        <v>2.945981560688324</v>
      </c>
      <c r="AC186">
        <v>0.9394940748123165</v>
      </c>
    </row>
    <row r="187" spans="1:38">
      <c r="A187" t="s">
        <v>14</v>
      </c>
      <c r="B187" t="s">
        <v>45</v>
      </c>
      <c r="C187" s="20">
        <v>43796</v>
      </c>
      <c r="D187" s="28">
        <v>534.98764801025391</v>
      </c>
      <c r="E187" s="35">
        <v>13.602369216756699</v>
      </c>
      <c r="AB187">
        <v>1.936894720399863</v>
      </c>
    </row>
    <row r="188" spans="1:38">
      <c r="A188" t="s">
        <v>14</v>
      </c>
      <c r="B188" t="s">
        <v>45</v>
      </c>
      <c r="C188" s="20">
        <v>43802</v>
      </c>
      <c r="D188" s="28">
        <v>641.02589988708496</v>
      </c>
      <c r="E188" s="35">
        <v>13.667425142411201</v>
      </c>
      <c r="AB188">
        <v>11.398596091931253</v>
      </c>
      <c r="AC188">
        <v>1.4075989132976168</v>
      </c>
    </row>
    <row r="189" spans="1:38">
      <c r="A189" t="s">
        <v>14</v>
      </c>
      <c r="B189" t="s">
        <v>45</v>
      </c>
      <c r="C189" s="20">
        <v>43809</v>
      </c>
      <c r="D189" s="28">
        <v>745.75686073303223</v>
      </c>
      <c r="E189" s="35">
        <v>13.718722175335101</v>
      </c>
      <c r="AB189">
        <v>19.153068880741586</v>
      </c>
      <c r="AC189">
        <v>4.1724876352853677</v>
      </c>
    </row>
    <row r="190" spans="1:38">
      <c r="A190" t="s">
        <v>14</v>
      </c>
      <c r="B190" t="s">
        <v>45</v>
      </c>
      <c r="C190" s="17">
        <v>43810</v>
      </c>
      <c r="D190" s="30">
        <v>762.0519905090332</v>
      </c>
      <c r="E190" s="37">
        <v>13.7237935348096</v>
      </c>
      <c r="F190" t="s">
        <v>66</v>
      </c>
      <c r="G190" s="24">
        <f>D190</f>
        <v>762.0519905090332</v>
      </c>
      <c r="H190" s="24">
        <f>D194-G190</f>
        <v>603.53189182281494</v>
      </c>
      <c r="I190">
        <v>1.4244966820804708E-2</v>
      </c>
      <c r="J190">
        <v>23.142499999999998</v>
      </c>
      <c r="K190">
        <v>3.0646760976216325</v>
      </c>
      <c r="N190">
        <v>68.727499999999992</v>
      </c>
      <c r="O190">
        <v>7.9220729347396075</v>
      </c>
      <c r="P190">
        <v>0.49857383872816485</v>
      </c>
      <c r="Q190">
        <v>9.1016957035524995E-2</v>
      </c>
      <c r="Y190">
        <v>0.13750000000000001</v>
      </c>
      <c r="AA190">
        <v>0.21914607000811126</v>
      </c>
      <c r="AD190">
        <v>40</v>
      </c>
      <c r="AE190">
        <v>49</v>
      </c>
      <c r="AF190">
        <v>44.5</v>
      </c>
      <c r="AG190">
        <v>49.75</v>
      </c>
      <c r="AH190">
        <v>58</v>
      </c>
      <c r="AI190">
        <v>84</v>
      </c>
      <c r="AJ190">
        <v>5.75</v>
      </c>
      <c r="AK190">
        <v>0.59319052588523336</v>
      </c>
      <c r="AL190">
        <f>AJ190-1</f>
        <v>4.75</v>
      </c>
    </row>
    <row r="191" spans="1:38">
      <c r="A191" t="s">
        <v>14</v>
      </c>
      <c r="B191" t="s">
        <v>45</v>
      </c>
      <c r="C191" s="17">
        <v>43817</v>
      </c>
      <c r="D191" s="30">
        <v>878.4195728302002</v>
      </c>
      <c r="E191" s="37">
        <v>13.743035755563101</v>
      </c>
      <c r="F191" t="s">
        <v>67</v>
      </c>
      <c r="I191">
        <v>1.2050089021969631E-2</v>
      </c>
      <c r="J191">
        <v>27.0275</v>
      </c>
      <c r="K191">
        <v>5.4723934053879342</v>
      </c>
      <c r="N191">
        <v>77.169999999999987</v>
      </c>
      <c r="O191">
        <v>14.504892278124675</v>
      </c>
      <c r="P191">
        <v>0.4097030267469674</v>
      </c>
      <c r="Q191">
        <v>0.10868968475869732</v>
      </c>
      <c r="Y191">
        <v>3.39</v>
      </c>
      <c r="AA191">
        <v>3.6165821802727876</v>
      </c>
      <c r="AD191">
        <v>40</v>
      </c>
      <c r="AE191">
        <v>49</v>
      </c>
      <c r="AF191">
        <v>44.5</v>
      </c>
      <c r="AG191">
        <v>49.75</v>
      </c>
      <c r="AH191">
        <v>58</v>
      </c>
      <c r="AI191">
        <v>84</v>
      </c>
      <c r="AJ191">
        <v>6.3250000000000002</v>
      </c>
      <c r="AK191">
        <v>0.81192287195274837</v>
      </c>
      <c r="AL191">
        <f>AJ191-1</f>
        <v>5.3250000000000002</v>
      </c>
    </row>
    <row r="192" spans="1:38">
      <c r="A192" t="s">
        <v>14</v>
      </c>
      <c r="B192" t="s">
        <v>45</v>
      </c>
      <c r="C192" s="20">
        <v>43832</v>
      </c>
      <c r="D192" s="28">
        <v>1137.2172145843506</v>
      </c>
      <c r="E192" s="35">
        <v>13.685875115243901</v>
      </c>
      <c r="AB192">
        <v>40.359219058937768</v>
      </c>
      <c r="AC192">
        <v>2.2991176144107279</v>
      </c>
    </row>
    <row r="193" spans="1:38">
      <c r="A193" t="s">
        <v>14</v>
      </c>
      <c r="B193" t="s">
        <v>45</v>
      </c>
      <c r="C193" s="20">
        <v>43838</v>
      </c>
      <c r="D193" s="28">
        <v>1241.5054349899292</v>
      </c>
      <c r="E193" s="35">
        <v>13.6275476884779</v>
      </c>
      <c r="AB193">
        <v>38.880049321788206</v>
      </c>
      <c r="AC193">
        <v>2.6491308633039106</v>
      </c>
    </row>
    <row r="194" spans="1:38">
      <c r="A194" t="s">
        <v>14</v>
      </c>
      <c r="B194" t="s">
        <v>45</v>
      </c>
      <c r="C194" s="17">
        <v>43845</v>
      </c>
      <c r="D194" s="30">
        <v>1365.5838823318481</v>
      </c>
      <c r="E194" s="37">
        <v>13.5361826009201</v>
      </c>
      <c r="F194" t="s">
        <v>12</v>
      </c>
      <c r="I194">
        <v>1.022419234799566E-2</v>
      </c>
      <c r="J194">
        <v>31.975000000000001</v>
      </c>
      <c r="K194">
        <v>7.9357991616051677</v>
      </c>
      <c r="N194">
        <v>119.35000000000001</v>
      </c>
      <c r="O194">
        <v>30.42033941296512</v>
      </c>
      <c r="P194">
        <v>0.35529068409284914</v>
      </c>
      <c r="Q194">
        <v>7.0470161653027372E-2</v>
      </c>
      <c r="R194">
        <v>0.2462271917476101</v>
      </c>
      <c r="S194">
        <v>8.5238413943786395E-2</v>
      </c>
      <c r="V194">
        <v>638.41250000000002</v>
      </c>
      <c r="W194">
        <v>164.89047564469354</v>
      </c>
      <c r="X194" s="9">
        <f>V194/10</f>
        <v>63.841250000000002</v>
      </c>
      <c r="Y194" s="9">
        <v>61.965000000000003</v>
      </c>
      <c r="AA194">
        <v>37.789551907019678</v>
      </c>
      <c r="AD194">
        <v>40</v>
      </c>
      <c r="AE194">
        <v>49</v>
      </c>
      <c r="AF194">
        <v>44.5</v>
      </c>
      <c r="AG194">
        <v>49.75</v>
      </c>
      <c r="AH194">
        <v>58</v>
      </c>
      <c r="AI194">
        <v>84</v>
      </c>
    </row>
    <row r="195" spans="1:38">
      <c r="A195" t="s">
        <v>14</v>
      </c>
      <c r="B195" t="s">
        <v>45</v>
      </c>
      <c r="C195" s="20">
        <v>43851</v>
      </c>
      <c r="D195" s="28">
        <v>1472.1485033035278</v>
      </c>
      <c r="E195" s="35">
        <v>13.4397219064696</v>
      </c>
      <c r="AB195">
        <v>38.877764202619154</v>
      </c>
      <c r="AC195">
        <v>3.8274828439374287</v>
      </c>
    </row>
    <row r="196" spans="1:38">
      <c r="A196" t="s">
        <v>14</v>
      </c>
      <c r="B196" t="s">
        <v>46</v>
      </c>
      <c r="C196" s="20">
        <v>43790</v>
      </c>
      <c r="D196" s="28">
        <v>431.5214672088623</v>
      </c>
      <c r="E196" s="35">
        <v>13.519312309725301</v>
      </c>
      <c r="AB196">
        <v>3.2009100641182329</v>
      </c>
      <c r="AC196">
        <v>2.510627081489849</v>
      </c>
    </row>
    <row r="197" spans="1:38">
      <c r="A197" t="s">
        <v>14</v>
      </c>
      <c r="B197" t="s">
        <v>46</v>
      </c>
      <c r="C197" s="17">
        <v>43795</v>
      </c>
      <c r="D197" s="30">
        <v>516.93280601501465</v>
      </c>
      <c r="E197" s="37">
        <v>13.589734106581201</v>
      </c>
      <c r="F197" t="s">
        <v>68</v>
      </c>
      <c r="I197">
        <v>1.5747008928571428E-2</v>
      </c>
      <c r="J197">
        <v>12.6175</v>
      </c>
      <c r="K197">
        <v>0.66058528341666078</v>
      </c>
      <c r="L197">
        <v>33.370000000000005</v>
      </c>
      <c r="M197">
        <v>3.2594580326591558</v>
      </c>
      <c r="N197">
        <v>45.987500000000004</v>
      </c>
      <c r="O197">
        <v>2.2844159538052375</v>
      </c>
      <c r="P197">
        <v>0.44091625000000001</v>
      </c>
      <c r="Q197">
        <v>5.8681671865384095E-2</v>
      </c>
      <c r="AD197">
        <v>45.5</v>
      </c>
      <c r="AE197">
        <v>56</v>
      </c>
      <c r="AF197">
        <v>47.75</v>
      </c>
      <c r="AG197">
        <v>55.25</v>
      </c>
      <c r="AH197">
        <v>70</v>
      </c>
      <c r="AI197">
        <v>91</v>
      </c>
    </row>
    <row r="198" spans="1:38">
      <c r="A198" t="s">
        <v>14</v>
      </c>
      <c r="B198" t="s">
        <v>46</v>
      </c>
      <c r="C198" s="20">
        <v>43796</v>
      </c>
      <c r="D198" s="28">
        <v>534.98764801025391</v>
      </c>
      <c r="E198" s="35">
        <v>13.602369216756699</v>
      </c>
      <c r="AB198">
        <v>1.5370941600878325</v>
      </c>
    </row>
    <row r="199" spans="1:38">
      <c r="A199" t="s">
        <v>14</v>
      </c>
      <c r="B199" t="s">
        <v>46</v>
      </c>
      <c r="C199" s="20">
        <v>43802</v>
      </c>
      <c r="D199" s="28">
        <v>641.02589988708496</v>
      </c>
      <c r="E199" s="35">
        <v>13.667425142411201</v>
      </c>
      <c r="AB199">
        <v>7.9848255562799295</v>
      </c>
      <c r="AC199">
        <v>0.59463305412538903</v>
      </c>
    </row>
    <row r="200" spans="1:38">
      <c r="A200" t="s">
        <v>14</v>
      </c>
      <c r="B200" t="s">
        <v>46</v>
      </c>
      <c r="C200" s="20">
        <v>43809</v>
      </c>
      <c r="D200" s="28">
        <v>745.75686073303223</v>
      </c>
      <c r="E200" s="35">
        <v>13.718722175335101</v>
      </c>
      <c r="AB200">
        <v>32.442828671454421</v>
      </c>
      <c r="AC200">
        <v>3.7111956028324835</v>
      </c>
    </row>
    <row r="201" spans="1:38">
      <c r="A201" t="s">
        <v>14</v>
      </c>
      <c r="B201" t="s">
        <v>46</v>
      </c>
      <c r="C201" s="20">
        <v>43816</v>
      </c>
      <c r="D201" s="28">
        <v>862.01957130432129</v>
      </c>
      <c r="E201" s="35">
        <v>13.742042748467799</v>
      </c>
      <c r="AB201">
        <v>8.1466512702078546</v>
      </c>
    </row>
    <row r="202" spans="1:38">
      <c r="A202" t="s">
        <v>14</v>
      </c>
      <c r="B202" t="s">
        <v>46</v>
      </c>
      <c r="C202" s="17">
        <v>43817</v>
      </c>
      <c r="D202" s="30">
        <v>878.4195728302002</v>
      </c>
      <c r="E202" s="37">
        <v>13.743035755563101</v>
      </c>
      <c r="F202" t="s">
        <v>66</v>
      </c>
      <c r="G202" s="24">
        <f>D202</f>
        <v>878.4195728302002</v>
      </c>
      <c r="H202" s="24">
        <f>D207-G202</f>
        <v>611.38954448699951</v>
      </c>
      <c r="I202">
        <v>2.2884953137258184E-2</v>
      </c>
      <c r="J202">
        <v>42.785000000000004</v>
      </c>
      <c r="K202">
        <v>2.4349212855175804</v>
      </c>
      <c r="N202">
        <v>119.995</v>
      </c>
      <c r="O202">
        <v>5.6101775075897846</v>
      </c>
      <c r="P202">
        <v>0.73231850039226187</v>
      </c>
      <c r="Q202">
        <v>0.10042446107827611</v>
      </c>
      <c r="Y202">
        <v>0.29749999999999999</v>
      </c>
      <c r="AA202">
        <v>0.22201726659579132</v>
      </c>
      <c r="AD202">
        <v>45.5</v>
      </c>
      <c r="AE202">
        <v>56</v>
      </c>
      <c r="AF202">
        <v>47.75</v>
      </c>
      <c r="AG202">
        <v>55.25</v>
      </c>
      <c r="AH202">
        <v>70</v>
      </c>
      <c r="AI202">
        <v>91</v>
      </c>
      <c r="AJ202">
        <v>5.6</v>
      </c>
      <c r="AK202">
        <v>0.43011626335213293</v>
      </c>
      <c r="AL202">
        <f>AJ202-1</f>
        <v>4.5999999999999996</v>
      </c>
    </row>
    <row r="203" spans="1:38">
      <c r="A203" t="s">
        <v>14</v>
      </c>
      <c r="B203" t="s">
        <v>46</v>
      </c>
      <c r="C203" s="17">
        <v>43829</v>
      </c>
      <c r="D203" s="30">
        <v>1082.4994564056396</v>
      </c>
      <c r="E203" s="37">
        <v>13.7092620831716</v>
      </c>
      <c r="F203" t="s">
        <v>67</v>
      </c>
      <c r="I203">
        <v>3.6989511765168751E-2</v>
      </c>
      <c r="J203">
        <v>66.982499999999987</v>
      </c>
      <c r="K203">
        <v>5.2042280487440102</v>
      </c>
      <c r="N203">
        <v>189.57749999999996</v>
      </c>
      <c r="O203">
        <v>13.765401298787868</v>
      </c>
      <c r="P203">
        <v>1.2668907779570295</v>
      </c>
      <c r="Q203">
        <v>0.18396255788488364</v>
      </c>
      <c r="Y203">
        <v>10.1425</v>
      </c>
      <c r="AA203">
        <v>6.1044758169723297</v>
      </c>
      <c r="AD203">
        <v>45.5</v>
      </c>
      <c r="AE203">
        <v>56</v>
      </c>
      <c r="AF203">
        <v>47.75</v>
      </c>
      <c r="AG203">
        <v>55.25</v>
      </c>
      <c r="AH203">
        <v>70</v>
      </c>
      <c r="AI203">
        <v>91</v>
      </c>
    </row>
    <row r="204" spans="1:38">
      <c r="A204" t="s">
        <v>14</v>
      </c>
      <c r="B204" t="s">
        <v>46</v>
      </c>
      <c r="C204" s="20">
        <v>43832</v>
      </c>
      <c r="D204" s="28">
        <v>1137.2172145843506</v>
      </c>
      <c r="E204" s="35">
        <v>13.685875115243901</v>
      </c>
      <c r="AB204">
        <v>54.718516217799703</v>
      </c>
      <c r="AC204">
        <v>3.6048651545304731</v>
      </c>
    </row>
    <row r="205" spans="1:38">
      <c r="A205" t="s">
        <v>14</v>
      </c>
      <c r="B205" t="s">
        <v>46</v>
      </c>
      <c r="C205" s="20">
        <v>43838</v>
      </c>
      <c r="D205" s="28">
        <v>1241.5054349899292</v>
      </c>
      <c r="E205" s="35">
        <v>13.6275476884779</v>
      </c>
      <c r="AB205">
        <v>30.830953889180762</v>
      </c>
      <c r="AC205">
        <v>2.3095845924176341</v>
      </c>
    </row>
    <row r="206" spans="1:38">
      <c r="A206" t="s">
        <v>14</v>
      </c>
      <c r="B206" t="s">
        <v>46</v>
      </c>
      <c r="C206" s="20">
        <v>43851</v>
      </c>
      <c r="D206" s="28">
        <v>1472.1485033035278</v>
      </c>
      <c r="E206" s="35">
        <v>13.4397219064696</v>
      </c>
      <c r="AB206">
        <v>24.357085147670773</v>
      </c>
      <c r="AC206">
        <v>4.6688599058321465</v>
      </c>
    </row>
    <row r="207" spans="1:38">
      <c r="A207" t="s">
        <v>14</v>
      </c>
      <c r="B207" t="s">
        <v>46</v>
      </c>
      <c r="C207" s="17">
        <v>43852</v>
      </c>
      <c r="D207" s="30">
        <v>1489.8091173171997</v>
      </c>
      <c r="E207" s="37">
        <v>13.4221512467888</v>
      </c>
      <c r="F207" t="s">
        <v>12</v>
      </c>
      <c r="I207">
        <v>2.1126646780374854E-2</v>
      </c>
      <c r="J207">
        <v>51.377499999999998</v>
      </c>
      <c r="K207">
        <v>7.9324285636031213</v>
      </c>
      <c r="N207">
        <v>215.01249999999999</v>
      </c>
      <c r="O207">
        <v>10.67973548361539</v>
      </c>
      <c r="P207">
        <v>0.57041946307012104</v>
      </c>
      <c r="Q207">
        <v>0.12618225118097245</v>
      </c>
      <c r="R207">
        <v>0.66377551609173557</v>
      </c>
      <c r="S207">
        <v>0.21929155174976139</v>
      </c>
      <c r="V207">
        <v>545.6875</v>
      </c>
      <c r="W207">
        <v>191.37167752395692</v>
      </c>
      <c r="X207" s="9">
        <f>V207/10</f>
        <v>54.568750000000001</v>
      </c>
      <c r="Y207" s="9">
        <v>95.917500000000004</v>
      </c>
      <c r="Z207">
        <f>Y207-X207</f>
        <v>41.348750000000003</v>
      </c>
      <c r="AA207">
        <v>41.481517470635865</v>
      </c>
      <c r="AD207">
        <v>45.5</v>
      </c>
      <c r="AE207">
        <v>56</v>
      </c>
      <c r="AF207">
        <v>47.75</v>
      </c>
      <c r="AG207">
        <v>55.25</v>
      </c>
      <c r="AH207">
        <v>70</v>
      </c>
      <c r="AI207">
        <v>91</v>
      </c>
      <c r="AJ207">
        <v>6.0250000000000004</v>
      </c>
      <c r="AK207">
        <v>0.11388041973930381</v>
      </c>
      <c r="AL207">
        <f>AJ207-1</f>
        <v>5.0250000000000004</v>
      </c>
    </row>
    <row r="208" spans="1:38">
      <c r="A208" t="s">
        <v>14</v>
      </c>
      <c r="B208" t="s">
        <v>47</v>
      </c>
      <c r="C208" s="20">
        <v>43790</v>
      </c>
      <c r="D208" s="28">
        <v>431.5214672088623</v>
      </c>
      <c r="E208" s="35">
        <v>13.519312309725301</v>
      </c>
      <c r="AB208">
        <v>5.3294053769717493</v>
      </c>
      <c r="AC208">
        <v>1.6851677522614044</v>
      </c>
    </row>
    <row r="209" spans="1:38">
      <c r="A209" t="s">
        <v>14</v>
      </c>
      <c r="B209" t="s">
        <v>47</v>
      </c>
      <c r="C209" s="17">
        <v>43795</v>
      </c>
      <c r="D209" s="30">
        <v>516.93280601501465</v>
      </c>
      <c r="E209" s="37">
        <v>13.589734106581201</v>
      </c>
      <c r="F209" t="s">
        <v>68</v>
      </c>
      <c r="G209" s="24"/>
      <c r="I209">
        <v>1.174873831775701E-2</v>
      </c>
      <c r="J209">
        <v>8.4749999999999996</v>
      </c>
      <c r="K209">
        <v>0.96675574302233425</v>
      </c>
      <c r="L209">
        <v>22.200000000000003</v>
      </c>
      <c r="M209">
        <v>3.2088107869842566</v>
      </c>
      <c r="N209">
        <v>30.85</v>
      </c>
      <c r="O209">
        <v>2.5524269496566032</v>
      </c>
      <c r="P209">
        <v>0.31427875000000005</v>
      </c>
      <c r="Q209">
        <v>7.7510266469997161E-2</v>
      </c>
      <c r="AD209">
        <v>44.5</v>
      </c>
      <c r="AE209">
        <v>49</v>
      </c>
      <c r="AF209">
        <v>47.75</v>
      </c>
      <c r="AG209">
        <v>55</v>
      </c>
      <c r="AH209">
        <v>65.25</v>
      </c>
      <c r="AI209">
        <v>91</v>
      </c>
    </row>
    <row r="210" spans="1:38">
      <c r="A210" t="s">
        <v>14</v>
      </c>
      <c r="B210" t="s">
        <v>47</v>
      </c>
      <c r="C210" s="20">
        <v>43796</v>
      </c>
      <c r="D210" s="28">
        <v>534.98764801025391</v>
      </c>
      <c r="E210" s="35">
        <v>13.602369216756699</v>
      </c>
      <c r="AB210">
        <v>10.136294720670392</v>
      </c>
      <c r="AC210">
        <v>2.1218261966437177</v>
      </c>
    </row>
    <row r="211" spans="1:38">
      <c r="A211" t="s">
        <v>14</v>
      </c>
      <c r="B211" t="s">
        <v>47</v>
      </c>
      <c r="C211" s="20">
        <v>43802</v>
      </c>
      <c r="D211" s="28">
        <v>641.02589988708496</v>
      </c>
      <c r="E211" s="35">
        <v>13.667425142411201</v>
      </c>
      <c r="AB211">
        <v>12.780908883425823</v>
      </c>
      <c r="AC211">
        <v>0.9808917672312738</v>
      </c>
    </row>
    <row r="212" spans="1:38">
      <c r="A212" t="s">
        <v>14</v>
      </c>
      <c r="B212" t="s">
        <v>47</v>
      </c>
      <c r="C212" s="20">
        <v>43809</v>
      </c>
      <c r="D212" s="28">
        <v>745.75686073303223</v>
      </c>
      <c r="E212" s="35">
        <v>13.718722175335101</v>
      </c>
      <c r="AB212">
        <v>21.255648495347089</v>
      </c>
      <c r="AC212">
        <v>4.0670957683044096</v>
      </c>
    </row>
    <row r="213" spans="1:38">
      <c r="A213" t="s">
        <v>14</v>
      </c>
      <c r="B213" t="s">
        <v>47</v>
      </c>
      <c r="C213" s="17">
        <v>43810</v>
      </c>
      <c r="D213" s="30">
        <v>762.0519905090332</v>
      </c>
      <c r="E213" s="37">
        <v>13.7237935348096</v>
      </c>
      <c r="F213" t="s">
        <v>66</v>
      </c>
      <c r="G213" s="24">
        <f>D213</f>
        <v>762.0519905090332</v>
      </c>
      <c r="H213" s="24">
        <f>D218-G213</f>
        <v>727.7571268081665</v>
      </c>
      <c r="I213">
        <v>2.3461535879466179E-2</v>
      </c>
      <c r="J213">
        <v>24.814999999999998</v>
      </c>
      <c r="K213">
        <v>1.1832934265571331</v>
      </c>
      <c r="N213">
        <v>67.27</v>
      </c>
      <c r="O213">
        <v>3.0600282542268089</v>
      </c>
      <c r="P213">
        <v>0.53374994125785558</v>
      </c>
      <c r="Q213">
        <v>4.2138508537406971E-2</v>
      </c>
      <c r="AD213">
        <v>44.5</v>
      </c>
      <c r="AE213">
        <v>49</v>
      </c>
      <c r="AF213">
        <v>47.75</v>
      </c>
      <c r="AG213">
        <v>55</v>
      </c>
      <c r="AH213">
        <v>65.25</v>
      </c>
      <c r="AI213">
        <v>91</v>
      </c>
      <c r="AJ213">
        <v>5.95</v>
      </c>
      <c r="AK213">
        <v>0.31917863337009217</v>
      </c>
      <c r="AL213">
        <f>AJ213-1</f>
        <v>4.95</v>
      </c>
    </row>
    <row r="214" spans="1:38">
      <c r="A214" t="s">
        <v>14</v>
      </c>
      <c r="B214" t="s">
        <v>47</v>
      </c>
      <c r="C214" s="7">
        <v>43822</v>
      </c>
      <c r="D214" s="24">
        <v>964.09757137298584</v>
      </c>
      <c r="E214" s="31">
        <v>13.739176144857</v>
      </c>
      <c r="F214" t="s">
        <v>67</v>
      </c>
      <c r="I214">
        <v>2.7425822326083284E-2</v>
      </c>
      <c r="J214">
        <v>74.307500000000005</v>
      </c>
      <c r="K214">
        <v>6.1684011637268403</v>
      </c>
      <c r="N214">
        <v>87.94</v>
      </c>
      <c r="O214">
        <v>14.298896519195681</v>
      </c>
      <c r="P214">
        <v>0.72678429164120706</v>
      </c>
      <c r="Q214">
        <v>0.15450354297565747</v>
      </c>
      <c r="Y214">
        <v>1.1575</v>
      </c>
      <c r="AA214">
        <v>1.788227707349747</v>
      </c>
      <c r="AB214" s="12"/>
      <c r="AD214">
        <v>44.5</v>
      </c>
      <c r="AE214">
        <v>49</v>
      </c>
      <c r="AF214">
        <v>47.75</v>
      </c>
      <c r="AG214">
        <v>55</v>
      </c>
      <c r="AH214">
        <v>65.25</v>
      </c>
      <c r="AI214">
        <v>91</v>
      </c>
      <c r="AJ214">
        <v>7.15</v>
      </c>
      <c r="AK214">
        <v>0.24874685927665491</v>
      </c>
      <c r="AL214">
        <f>AJ214-1</f>
        <v>6.15</v>
      </c>
    </row>
    <row r="215" spans="1:38">
      <c r="A215" t="s">
        <v>14</v>
      </c>
      <c r="B215" t="s">
        <v>47</v>
      </c>
      <c r="C215" s="21">
        <v>43832</v>
      </c>
      <c r="D215" s="28">
        <v>1137.2172145843506</v>
      </c>
      <c r="E215" s="35">
        <v>13.685875115243901</v>
      </c>
      <c r="AB215" s="13">
        <v>41.487284244080769</v>
      </c>
      <c r="AC215">
        <v>3.6540452544246205</v>
      </c>
    </row>
    <row r="216" spans="1:38">
      <c r="A216" t="s">
        <v>14</v>
      </c>
      <c r="B216" t="s">
        <v>47</v>
      </c>
      <c r="C216" s="21">
        <v>43838</v>
      </c>
      <c r="D216" s="28">
        <v>1241.5054349899292</v>
      </c>
      <c r="E216" s="35">
        <v>13.6275476884779</v>
      </c>
      <c r="AB216" s="13">
        <v>39.14055843781518</v>
      </c>
      <c r="AC216">
        <v>2.6923475326620641</v>
      </c>
    </row>
    <row r="217" spans="1:38">
      <c r="A217" t="s">
        <v>14</v>
      </c>
      <c r="B217" t="s">
        <v>47</v>
      </c>
      <c r="C217" s="21">
        <v>43851</v>
      </c>
      <c r="D217" s="28">
        <v>1472.1485033035278</v>
      </c>
      <c r="E217" s="35">
        <v>13.4397219064696</v>
      </c>
      <c r="AB217" s="13">
        <v>42.15772056163317</v>
      </c>
      <c r="AC217">
        <v>5.429230338369984</v>
      </c>
    </row>
    <row r="218" spans="1:38">
      <c r="A218" t="s">
        <v>14</v>
      </c>
      <c r="B218" t="s">
        <v>47</v>
      </c>
      <c r="C218" s="7">
        <v>43852</v>
      </c>
      <c r="D218" s="24">
        <v>1489.8091173171997</v>
      </c>
      <c r="E218" s="31">
        <v>13.4221512467888</v>
      </c>
      <c r="F218" t="s">
        <v>12</v>
      </c>
      <c r="I218">
        <v>4.2798878895054772E-2</v>
      </c>
      <c r="J218">
        <v>116.13749999999999</v>
      </c>
      <c r="K218">
        <v>5.4850377923340945</v>
      </c>
      <c r="N218">
        <v>150.84</v>
      </c>
      <c r="O218">
        <v>23.831171114040238</v>
      </c>
      <c r="P218">
        <v>1.1448700104427152</v>
      </c>
      <c r="Q218">
        <v>1.171448153652614</v>
      </c>
      <c r="R218">
        <v>0.47709487717564203</v>
      </c>
      <c r="S218">
        <v>0.30656395070622561</v>
      </c>
      <c r="V218">
        <v>575.625</v>
      </c>
      <c r="W218">
        <v>296.12924824587787</v>
      </c>
      <c r="X218" s="9">
        <f>V218/10</f>
        <v>57.5625</v>
      </c>
      <c r="Y218" s="9">
        <v>70.415000000000006</v>
      </c>
      <c r="Z218">
        <f>Y218-X218</f>
        <v>12.852500000000006</v>
      </c>
      <c r="AA218">
        <v>30.242939120837267</v>
      </c>
      <c r="AB218" s="13"/>
      <c r="AD218">
        <v>44.5</v>
      </c>
      <c r="AE218">
        <v>49</v>
      </c>
      <c r="AF218">
        <v>47.75</v>
      </c>
      <c r="AG218">
        <v>55</v>
      </c>
      <c r="AH218">
        <v>65.25</v>
      </c>
      <c r="AI218">
        <v>91</v>
      </c>
      <c r="AJ218">
        <v>7.8000000000000007</v>
      </c>
      <c r="AK218">
        <v>0.58309518948452843</v>
      </c>
      <c r="AL218">
        <f>AJ218-1</f>
        <v>6.8000000000000007</v>
      </c>
    </row>
    <row r="219" spans="1:38">
      <c r="A219" t="s">
        <v>14</v>
      </c>
      <c r="B219" t="s">
        <v>48</v>
      </c>
      <c r="C219" s="7">
        <v>44182</v>
      </c>
      <c r="D219" s="24">
        <v>375.58576107025146</v>
      </c>
      <c r="E219" s="31">
        <v>13.743035755563101</v>
      </c>
      <c r="F219" t="s">
        <v>68</v>
      </c>
      <c r="I219">
        <v>2.905951286673859E-2</v>
      </c>
      <c r="J219">
        <v>20.734999999999999</v>
      </c>
      <c r="K219">
        <v>1.6166864259960927</v>
      </c>
      <c r="L219">
        <v>45.535000000000004</v>
      </c>
      <c r="M219">
        <v>2.5554467972026282</v>
      </c>
      <c r="N219">
        <v>66.27</v>
      </c>
      <c r="O219">
        <v>4.1614320451818818</v>
      </c>
      <c r="P219">
        <v>0.96622880281905799</v>
      </c>
      <c r="Q219">
        <v>4.0880356277400498E-2</v>
      </c>
      <c r="X219" s="9"/>
      <c r="Y219" s="9">
        <v>0</v>
      </c>
      <c r="Z219">
        <v>0</v>
      </c>
      <c r="AB219" s="13"/>
      <c r="AJ219">
        <v>5.5500000000000007</v>
      </c>
      <c r="AK219">
        <v>0.10897247358851676</v>
      </c>
      <c r="AL219">
        <f>AJ219-1</f>
        <v>4.5500000000000007</v>
      </c>
    </row>
    <row r="220" spans="1:38">
      <c r="A220" t="s">
        <v>14</v>
      </c>
      <c r="B220" t="s">
        <v>48</v>
      </c>
      <c r="C220" s="7">
        <v>44201</v>
      </c>
      <c r="D220" s="24">
        <v>711.58528614044189</v>
      </c>
      <c r="E220" s="31">
        <v>13.6591165518069</v>
      </c>
      <c r="F220" t="s">
        <v>66</v>
      </c>
      <c r="G220" s="24"/>
      <c r="I220">
        <v>5.4379943544019545E-2</v>
      </c>
      <c r="J220">
        <v>74.56</v>
      </c>
      <c r="K220">
        <v>9.1829851718635904</v>
      </c>
      <c r="L220">
        <v>117.30499999999999</v>
      </c>
      <c r="M220">
        <v>7.5236654409048844</v>
      </c>
      <c r="N220">
        <v>194.81</v>
      </c>
      <c r="O220">
        <v>3.380850484715368</v>
      </c>
      <c r="P220">
        <v>1.4002835462585033</v>
      </c>
      <c r="Q220">
        <v>0.15886962859759848</v>
      </c>
      <c r="Y220">
        <v>0</v>
      </c>
      <c r="Z220">
        <v>0</v>
      </c>
      <c r="AB220" s="13"/>
      <c r="AD220">
        <v>39.5</v>
      </c>
      <c r="AE220">
        <v>41</v>
      </c>
      <c r="AF220">
        <v>45</v>
      </c>
      <c r="AG220">
        <v>49.5</v>
      </c>
      <c r="AH220">
        <v>60</v>
      </c>
      <c r="AI220">
        <v>66</v>
      </c>
      <c r="AJ220">
        <v>7.35</v>
      </c>
      <c r="AK220">
        <v>0.76852130744697178</v>
      </c>
      <c r="AL220">
        <f>AJ220-1</f>
        <v>6.35</v>
      </c>
    </row>
    <row r="221" spans="1:38">
      <c r="A221" t="s">
        <v>14</v>
      </c>
      <c r="B221" t="s">
        <v>48</v>
      </c>
      <c r="C221" s="7">
        <v>44214</v>
      </c>
      <c r="E221" s="31"/>
      <c r="F221" t="s">
        <v>67</v>
      </c>
      <c r="G221" s="24"/>
      <c r="I221">
        <v>6.2221250586685983E-2</v>
      </c>
      <c r="J221">
        <v>172.79458333333335</v>
      </c>
      <c r="K221">
        <v>9.5345258669188375</v>
      </c>
      <c r="L221">
        <v>134.79500000000002</v>
      </c>
      <c r="M221">
        <v>16.362874518250102</v>
      </c>
      <c r="N221">
        <v>360.45041666666668</v>
      </c>
      <c r="O221">
        <v>29.88197069130209</v>
      </c>
      <c r="P221">
        <v>1.66441845319385</v>
      </c>
      <c r="Q221">
        <v>0.17583379349623618</v>
      </c>
      <c r="Y221">
        <v>52.860833333333325</v>
      </c>
      <c r="Z221">
        <v>14.126759551173324</v>
      </c>
      <c r="AB221" s="13"/>
    </row>
    <row r="222" spans="1:38">
      <c r="A222" t="s">
        <v>14</v>
      </c>
      <c r="B222" t="s">
        <v>48</v>
      </c>
      <c r="C222" s="7">
        <v>44225</v>
      </c>
      <c r="E222" s="31"/>
      <c r="F222" t="s">
        <v>12</v>
      </c>
      <c r="I222">
        <v>2.9471969950830356E-2</v>
      </c>
      <c r="J222">
        <v>153.24416666666667</v>
      </c>
      <c r="K222">
        <v>31.292533680102839</v>
      </c>
      <c r="L222">
        <v>45.160833333333336</v>
      </c>
      <c r="M222">
        <v>21.520407611149011</v>
      </c>
      <c r="N222">
        <v>436.59125000000006</v>
      </c>
      <c r="O222">
        <v>85.370806196477758</v>
      </c>
      <c r="P222">
        <v>0.78100720369700449</v>
      </c>
      <c r="Q222">
        <v>0.37140519622151713</v>
      </c>
      <c r="V222">
        <v>1411.2125000000001</v>
      </c>
      <c r="W222">
        <f>310/2</f>
        <v>155</v>
      </c>
      <c r="Y222">
        <v>238.18625</v>
      </c>
      <c r="Z222">
        <v>42.824093936356768</v>
      </c>
      <c r="AB222" s="13"/>
      <c r="AD222">
        <v>39.5</v>
      </c>
      <c r="AE222">
        <v>41</v>
      </c>
      <c r="AF222">
        <v>45</v>
      </c>
      <c r="AG222">
        <v>49.5</v>
      </c>
      <c r="AH222">
        <v>60</v>
      </c>
      <c r="AI222">
        <v>66</v>
      </c>
    </row>
    <row r="223" spans="1:38">
      <c r="A223" t="s">
        <v>14</v>
      </c>
      <c r="B223" t="s">
        <v>49</v>
      </c>
      <c r="C223" s="7">
        <v>44182</v>
      </c>
      <c r="D223" s="24">
        <v>375.58576107025146</v>
      </c>
      <c r="E223" s="31">
        <v>13.743035755563101</v>
      </c>
      <c r="F223" t="s">
        <v>68</v>
      </c>
      <c r="I223">
        <v>2.904402958301551E-2</v>
      </c>
      <c r="J223">
        <v>15.395</v>
      </c>
      <c r="K223">
        <v>1.3994195225163961</v>
      </c>
      <c r="L223">
        <v>31.854999999999997</v>
      </c>
      <c r="M223">
        <v>2.1658812679061392</v>
      </c>
      <c r="N223">
        <v>47.25</v>
      </c>
      <c r="O223">
        <v>3.5542533205536522</v>
      </c>
      <c r="P223">
        <v>0.82775484311594205</v>
      </c>
      <c r="Q223">
        <v>6.7844387852640395E-2</v>
      </c>
      <c r="Y223">
        <v>0</v>
      </c>
      <c r="Z223">
        <v>0</v>
      </c>
      <c r="AB223" s="12"/>
      <c r="AJ223">
        <v>5.4</v>
      </c>
      <c r="AK223">
        <v>0.12247448713915883</v>
      </c>
      <c r="AL223">
        <f>AJ223-1</f>
        <v>4.4000000000000004</v>
      </c>
    </row>
    <row r="224" spans="1:38">
      <c r="A224" t="s">
        <v>14</v>
      </c>
      <c r="B224" t="s">
        <v>49</v>
      </c>
      <c r="C224" s="7">
        <v>44201</v>
      </c>
      <c r="D224" s="24">
        <v>711.58528614044189</v>
      </c>
      <c r="E224" s="31">
        <v>13.6591165518069</v>
      </c>
      <c r="F224" t="s">
        <v>66</v>
      </c>
      <c r="I224">
        <v>5.2666934122357442E-2</v>
      </c>
      <c r="J224">
        <v>76.637500000000003</v>
      </c>
      <c r="K224">
        <v>6.3790586753323604</v>
      </c>
      <c r="L224">
        <v>95.055000000000007</v>
      </c>
      <c r="M224">
        <v>9.6599503966980667</v>
      </c>
      <c r="N224">
        <v>175.07750000000001</v>
      </c>
      <c r="O224">
        <v>14.382209713740087</v>
      </c>
      <c r="P224">
        <v>1.5800080236707235</v>
      </c>
      <c r="Q224">
        <v>0.25289671684019627</v>
      </c>
      <c r="Y224">
        <v>0</v>
      </c>
      <c r="Z224">
        <v>0</v>
      </c>
      <c r="AB224" s="13"/>
      <c r="AD224">
        <v>35</v>
      </c>
      <c r="AE224">
        <v>38</v>
      </c>
      <c r="AF224">
        <v>40.5</v>
      </c>
      <c r="AG224">
        <v>47</v>
      </c>
      <c r="AH224">
        <v>56.75</v>
      </c>
      <c r="AI224">
        <v>66</v>
      </c>
      <c r="AJ224">
        <v>13.049999999999999</v>
      </c>
      <c r="AK224">
        <v>0.68328251843582888</v>
      </c>
      <c r="AL224">
        <f>AJ224-1</f>
        <v>12.049999999999999</v>
      </c>
    </row>
    <row r="225" spans="1:38">
      <c r="A225" t="s">
        <v>14</v>
      </c>
      <c r="B225" t="s">
        <v>49</v>
      </c>
      <c r="C225" s="7">
        <v>44210</v>
      </c>
      <c r="E225" s="31"/>
      <c r="F225" t="s">
        <v>67</v>
      </c>
      <c r="I225">
        <v>8.0666952308618964E-2</v>
      </c>
      <c r="J225">
        <v>129.17791666666665</v>
      </c>
      <c r="K225">
        <v>6.2150609102451799</v>
      </c>
      <c r="L225">
        <v>110.88458333333334</v>
      </c>
      <c r="M225">
        <v>11.785299505437727</v>
      </c>
      <c r="N225">
        <v>292.15583333333336</v>
      </c>
      <c r="O225">
        <v>23.39417372168479</v>
      </c>
      <c r="P225">
        <v>1.9561735934840101</v>
      </c>
      <c r="Q225">
        <v>0.26033246545539634</v>
      </c>
      <c r="Y225">
        <v>52.093333333333334</v>
      </c>
      <c r="Z225">
        <v>8.008034073492821</v>
      </c>
      <c r="AB225" s="13"/>
    </row>
    <row r="226" spans="1:38">
      <c r="A226" t="s">
        <v>14</v>
      </c>
      <c r="B226" t="s">
        <v>49</v>
      </c>
      <c r="C226" s="7">
        <v>44225</v>
      </c>
      <c r="E226" s="31"/>
      <c r="F226" t="s">
        <v>12</v>
      </c>
      <c r="I226">
        <v>5.7229821625506612E-2</v>
      </c>
      <c r="J226">
        <v>118.09541666666667</v>
      </c>
      <c r="K226">
        <v>8.2229470975987429</v>
      </c>
      <c r="L226">
        <v>66.713750000000005</v>
      </c>
      <c r="M226">
        <v>8.7280883946865906</v>
      </c>
      <c r="N226">
        <v>393.2908333333333</v>
      </c>
      <c r="O226">
        <v>21.017956096448266</v>
      </c>
      <c r="P226">
        <v>1.3592082636057821</v>
      </c>
      <c r="Q226">
        <v>0.15691388191552219</v>
      </c>
      <c r="V226">
        <v>1122.5</v>
      </c>
      <c r="W226">
        <f>167/2</f>
        <v>83.5</v>
      </c>
      <c r="Y226">
        <v>208.48166666666668</v>
      </c>
      <c r="Z226">
        <v>12.581117869722483</v>
      </c>
      <c r="AB226" s="13"/>
      <c r="AD226">
        <v>35</v>
      </c>
      <c r="AE226">
        <v>38</v>
      </c>
      <c r="AF226">
        <v>40.5</v>
      </c>
      <c r="AG226">
        <v>47</v>
      </c>
      <c r="AH226">
        <v>56.75</v>
      </c>
      <c r="AI226">
        <v>66</v>
      </c>
    </row>
    <row r="227" spans="1:38">
      <c r="A227" t="s">
        <v>14</v>
      </c>
      <c r="B227" t="s">
        <v>50</v>
      </c>
      <c r="C227" s="7">
        <v>44182</v>
      </c>
      <c r="D227" s="24">
        <v>375.58576107025146</v>
      </c>
      <c r="E227" s="31">
        <v>13.743035755563101</v>
      </c>
      <c r="F227" t="s">
        <v>68</v>
      </c>
      <c r="I227">
        <v>3.3897370639590169E-2</v>
      </c>
      <c r="J227">
        <v>23.162500000000001</v>
      </c>
      <c r="K227">
        <v>0.36590925559943543</v>
      </c>
      <c r="L227">
        <v>49.227499999999999</v>
      </c>
      <c r="M227">
        <v>0.38855233452745597</v>
      </c>
      <c r="N227">
        <v>72.390000000000015</v>
      </c>
      <c r="O227">
        <v>0.74684893608616687</v>
      </c>
      <c r="P227">
        <v>1.0931902031267828</v>
      </c>
      <c r="Q227">
        <v>2.4854104088608289E-2</v>
      </c>
      <c r="Y227">
        <v>0</v>
      </c>
      <c r="Z227">
        <v>0</v>
      </c>
      <c r="AB227" s="13"/>
      <c r="AJ227">
        <v>5.15</v>
      </c>
      <c r="AK227">
        <v>0.25860201081971496</v>
      </c>
      <c r="AL227">
        <f>AJ227-1</f>
        <v>4.1500000000000004</v>
      </c>
    </row>
    <row r="228" spans="1:38">
      <c r="A228" t="s">
        <v>14</v>
      </c>
      <c r="B228" t="s">
        <v>50</v>
      </c>
      <c r="C228" s="7">
        <v>44201</v>
      </c>
      <c r="D228" s="24">
        <v>711.58528614044189</v>
      </c>
      <c r="E228" s="31">
        <v>13.6591165518069</v>
      </c>
      <c r="F228" t="s">
        <v>66</v>
      </c>
      <c r="I228">
        <v>5.887328350409185E-2</v>
      </c>
      <c r="J228">
        <v>73.206999999999994</v>
      </c>
      <c r="K228">
        <v>6.5655631137016828</v>
      </c>
      <c r="L228">
        <v>100.93</v>
      </c>
      <c r="M228">
        <v>4.8160201411538397</v>
      </c>
      <c r="N228">
        <v>176.77449999999999</v>
      </c>
      <c r="O228">
        <v>10.451775778147354</v>
      </c>
      <c r="P228">
        <v>1.3982404832221815</v>
      </c>
      <c r="Q228">
        <v>0.11975538620022501</v>
      </c>
      <c r="Y228">
        <v>0</v>
      </c>
      <c r="Z228">
        <v>0</v>
      </c>
      <c r="AB228" s="13"/>
      <c r="AD228">
        <v>40</v>
      </c>
      <c r="AE228">
        <v>41</v>
      </c>
      <c r="AF228">
        <v>45</v>
      </c>
      <c r="AG228">
        <v>50.5</v>
      </c>
      <c r="AH228">
        <v>60</v>
      </c>
      <c r="AI228">
        <v>73</v>
      </c>
      <c r="AJ228">
        <v>6.9249999999999998</v>
      </c>
      <c r="AK228">
        <v>0.96136296475368743</v>
      </c>
      <c r="AL228">
        <f>AJ228-1</f>
        <v>5.9249999999999998</v>
      </c>
    </row>
    <row r="229" spans="1:38">
      <c r="A229" t="s">
        <v>14</v>
      </c>
      <c r="B229" t="s">
        <v>50</v>
      </c>
      <c r="C229" s="7">
        <v>44214</v>
      </c>
      <c r="E229" s="31"/>
      <c r="F229" t="s">
        <v>67</v>
      </c>
      <c r="I229">
        <v>7.4961473292668404E-2</v>
      </c>
      <c r="J229">
        <v>167.17208333333332</v>
      </c>
      <c r="K229">
        <v>20.609909871123541</v>
      </c>
      <c r="L229">
        <v>128.05333333333334</v>
      </c>
      <c r="M229">
        <v>11.848280622254986</v>
      </c>
      <c r="N229">
        <v>322.98166666666668</v>
      </c>
      <c r="O229">
        <v>38.669607970026725</v>
      </c>
      <c r="P229">
        <v>1.9677386739325455</v>
      </c>
      <c r="Q229">
        <v>0.17337960915672457</v>
      </c>
      <c r="Y229">
        <v>27.756250000000001</v>
      </c>
      <c r="Z229">
        <v>6.7927524140657631</v>
      </c>
      <c r="AB229" s="13"/>
    </row>
    <row r="230" spans="1:38">
      <c r="A230" t="s">
        <v>14</v>
      </c>
      <c r="B230" t="s">
        <v>50</v>
      </c>
      <c r="C230" s="7">
        <v>44232</v>
      </c>
      <c r="E230" s="31"/>
      <c r="F230" t="s">
        <v>12</v>
      </c>
      <c r="I230">
        <v>2.85799375464874E-2</v>
      </c>
      <c r="J230">
        <v>130.95250000000001</v>
      </c>
      <c r="K230">
        <v>23.350341940751086</v>
      </c>
      <c r="L230">
        <v>44.943750000000001</v>
      </c>
      <c r="M230">
        <v>11.467326660088077</v>
      </c>
      <c r="N230">
        <v>387.24</v>
      </c>
      <c r="O230">
        <v>61.516507100398194</v>
      </c>
      <c r="P230">
        <v>0.83596317323475655</v>
      </c>
      <c r="Q230">
        <v>0.19158441531463238</v>
      </c>
      <c r="V230">
        <v>1422.3</v>
      </c>
      <c r="W230">
        <f>261.9/2</f>
        <v>130.94999999999999</v>
      </c>
      <c r="Y230">
        <v>211.34375</v>
      </c>
      <c r="Z230">
        <v>29.49027363492069</v>
      </c>
      <c r="AB230" s="13"/>
      <c r="AD230">
        <v>40</v>
      </c>
      <c r="AE230">
        <v>41</v>
      </c>
      <c r="AF230">
        <v>45</v>
      </c>
      <c r="AG230">
        <v>50.5</v>
      </c>
      <c r="AH230">
        <v>60</v>
      </c>
      <c r="AI230">
        <v>73</v>
      </c>
    </row>
    <row r="231" spans="1:38">
      <c r="A231" t="s">
        <v>14</v>
      </c>
      <c r="B231" t="s">
        <v>51</v>
      </c>
      <c r="C231" s="7">
        <v>44182</v>
      </c>
      <c r="D231" s="24">
        <v>375.58576107025146</v>
      </c>
      <c r="E231" s="31">
        <v>13.743035755563101</v>
      </c>
      <c r="F231" t="s">
        <v>68</v>
      </c>
      <c r="I231">
        <v>2.3093168769686586E-2</v>
      </c>
      <c r="J231">
        <v>18.384999999999998</v>
      </c>
      <c r="K231">
        <v>1.1032414362535028</v>
      </c>
      <c r="L231">
        <v>40.99</v>
      </c>
      <c r="M231">
        <v>1.5144691038996703</v>
      </c>
      <c r="N231">
        <v>59.375</v>
      </c>
      <c r="O231">
        <v>2.5138367090962843</v>
      </c>
      <c r="P231">
        <v>0.65238201774364601</v>
      </c>
      <c r="Q231">
        <v>0.23103113757015439</v>
      </c>
      <c r="Y231">
        <v>0</v>
      </c>
      <c r="Z231">
        <v>0</v>
      </c>
      <c r="AB231" s="13"/>
      <c r="AJ231">
        <v>5.335</v>
      </c>
      <c r="AK231">
        <v>0.13479150566708564</v>
      </c>
      <c r="AL231">
        <f>AJ231-1</f>
        <v>4.335</v>
      </c>
    </row>
    <row r="232" spans="1:38">
      <c r="A232" t="s">
        <v>14</v>
      </c>
      <c r="B232" t="s">
        <v>51</v>
      </c>
      <c r="C232" s="7">
        <v>44201</v>
      </c>
      <c r="D232" s="24">
        <v>711.58528614044189</v>
      </c>
      <c r="E232" s="31">
        <v>13.6591165518069</v>
      </c>
      <c r="F232" t="s">
        <v>66</v>
      </c>
      <c r="I232">
        <v>4.1970318572017176E-2</v>
      </c>
      <c r="J232">
        <v>74.497500000000002</v>
      </c>
      <c r="K232">
        <v>5.8464553007214199</v>
      </c>
      <c r="L232">
        <v>96.842500000000001</v>
      </c>
      <c r="M232">
        <v>2.0328812680527863</v>
      </c>
      <c r="N232">
        <v>173.08250000000001</v>
      </c>
      <c r="O232">
        <v>8.0972447731722976</v>
      </c>
      <c r="P232">
        <v>1.322065035018541</v>
      </c>
      <c r="Q232">
        <v>3.1777304566605977E-2</v>
      </c>
      <c r="Y232">
        <v>0</v>
      </c>
      <c r="Z232">
        <v>0</v>
      </c>
      <c r="AB232" s="13"/>
      <c r="AD232">
        <v>39.25</v>
      </c>
      <c r="AE232">
        <v>41</v>
      </c>
      <c r="AF232">
        <v>45</v>
      </c>
      <c r="AG232">
        <v>49</v>
      </c>
      <c r="AH232">
        <v>60</v>
      </c>
      <c r="AI232">
        <v>73</v>
      </c>
      <c r="AJ232">
        <v>7.9249999999999989</v>
      </c>
      <c r="AK232">
        <v>0.91472331882378766</v>
      </c>
      <c r="AL232">
        <f>AJ232-1</f>
        <v>6.9249999999999989</v>
      </c>
    </row>
    <row r="233" spans="1:38">
      <c r="A233" t="s">
        <v>14</v>
      </c>
      <c r="B233" t="s">
        <v>51</v>
      </c>
      <c r="C233" s="7">
        <v>44214</v>
      </c>
      <c r="E233" s="31"/>
      <c r="F233" t="s">
        <v>67</v>
      </c>
      <c r="I233">
        <v>6.0336492426024207E-2</v>
      </c>
      <c r="J233">
        <v>133.21916666666667</v>
      </c>
      <c r="K233">
        <v>16.390670809437147</v>
      </c>
      <c r="L233">
        <v>113.64625000000001</v>
      </c>
      <c r="M233">
        <v>11.104767627577779</v>
      </c>
      <c r="N233">
        <v>279.29833333333335</v>
      </c>
      <c r="O233">
        <v>39.715823357951372</v>
      </c>
      <c r="P233">
        <v>1.6140011723961478</v>
      </c>
      <c r="Q233">
        <v>0.15184846405330343</v>
      </c>
      <c r="Y233">
        <v>32.432916666666671</v>
      </c>
      <c r="Z233">
        <v>14.501629129026615</v>
      </c>
      <c r="AB233" s="15"/>
    </row>
    <row r="234" spans="1:38">
      <c r="A234" t="s">
        <v>14</v>
      </c>
      <c r="B234" t="s">
        <v>51</v>
      </c>
      <c r="C234" s="7">
        <v>44232</v>
      </c>
      <c r="D234" s="30"/>
      <c r="E234" s="37"/>
      <c r="F234" t="s">
        <v>12</v>
      </c>
      <c r="I234">
        <v>4.5276746648964097E-2</v>
      </c>
      <c r="J234">
        <v>161.80416666666667</v>
      </c>
      <c r="K234">
        <v>14.434199510511718</v>
      </c>
      <c r="L234">
        <v>70.535416666666663</v>
      </c>
      <c r="M234">
        <v>9.049423129123074</v>
      </c>
      <c r="N234">
        <v>429.6033333333333</v>
      </c>
      <c r="O234">
        <v>30.928541258065504</v>
      </c>
      <c r="P234">
        <v>1.2903872794954769</v>
      </c>
      <c r="Q234">
        <v>7.0819146580885062E-2</v>
      </c>
      <c r="V234">
        <v>1061.54</v>
      </c>
      <c r="W234">
        <f>297.7/2</f>
        <v>148.85</v>
      </c>
      <c r="Y234">
        <v>197.26374999999999</v>
      </c>
      <c r="Z234">
        <v>19.120893148680121</v>
      </c>
      <c r="AD234">
        <v>39.25</v>
      </c>
      <c r="AE234">
        <v>41</v>
      </c>
      <c r="AF234">
        <v>45</v>
      </c>
      <c r="AG234">
        <v>49</v>
      </c>
      <c r="AH234">
        <v>60</v>
      </c>
      <c r="AI234">
        <v>73</v>
      </c>
    </row>
    <row r="235" spans="1:38">
      <c r="A235" t="s">
        <v>14</v>
      </c>
      <c r="B235" t="s">
        <v>52</v>
      </c>
      <c r="C235" s="19">
        <v>44182</v>
      </c>
      <c r="D235" s="30">
        <v>375.58576107025146</v>
      </c>
      <c r="E235" s="37">
        <v>13.743035755563101</v>
      </c>
      <c r="F235" t="s">
        <v>68</v>
      </c>
      <c r="I235">
        <v>3.0883902017818644E-2</v>
      </c>
      <c r="J235">
        <v>12.845000000000001</v>
      </c>
      <c r="K235">
        <v>1.8607055113585274</v>
      </c>
      <c r="L235">
        <v>31.724999999999998</v>
      </c>
      <c r="M235">
        <v>3.6217525683937413</v>
      </c>
      <c r="N235">
        <v>44.57</v>
      </c>
      <c r="O235">
        <v>5.4730399840186239</v>
      </c>
      <c r="P235">
        <v>1.0423316931013793</v>
      </c>
      <c r="Q235">
        <v>0.16128622281304383</v>
      </c>
      <c r="Y235">
        <v>0</v>
      </c>
      <c r="Z235">
        <v>0</v>
      </c>
      <c r="AJ235">
        <v>5.8666666666666671</v>
      </c>
      <c r="AK235">
        <v>0.70887234393788967</v>
      </c>
      <c r="AL235">
        <f>AJ235-1</f>
        <v>4.8666666666666671</v>
      </c>
    </row>
    <row r="236" spans="1:38">
      <c r="A236" t="s">
        <v>14</v>
      </c>
      <c r="B236" t="s">
        <v>52</v>
      </c>
      <c r="C236" s="19">
        <v>44201</v>
      </c>
      <c r="D236" s="30">
        <v>711.58528614044189</v>
      </c>
      <c r="E236" s="37">
        <v>13.6591165518069</v>
      </c>
      <c r="F236" t="s">
        <v>66</v>
      </c>
      <c r="I236">
        <v>4.8142117073822689E-2</v>
      </c>
      <c r="J236">
        <v>60.625</v>
      </c>
      <c r="K236">
        <v>7.9804620793535523</v>
      </c>
      <c r="L236">
        <v>82.784999999999997</v>
      </c>
      <c r="M236">
        <v>6.5084387528807479</v>
      </c>
      <c r="N236">
        <v>144.72</v>
      </c>
      <c r="O236">
        <v>14.345690409782716</v>
      </c>
      <c r="P236">
        <v>1.5886898634361486</v>
      </c>
      <c r="Q236">
        <v>0.14715812069371489</v>
      </c>
      <c r="Y236">
        <v>0</v>
      </c>
      <c r="Z236">
        <v>0</v>
      </c>
      <c r="AD236">
        <v>39.25</v>
      </c>
      <c r="AE236">
        <v>41</v>
      </c>
      <c r="AF236">
        <v>45</v>
      </c>
      <c r="AG236">
        <v>53</v>
      </c>
      <c r="AH236">
        <v>60</v>
      </c>
      <c r="AI236">
        <v>76</v>
      </c>
      <c r="AJ236">
        <v>13.2</v>
      </c>
      <c r="AK236">
        <v>1.6416455159382026</v>
      </c>
      <c r="AL236">
        <f>AJ236-1</f>
        <v>12.2</v>
      </c>
    </row>
    <row r="237" spans="1:38">
      <c r="A237" t="s">
        <v>14</v>
      </c>
      <c r="B237" t="s">
        <v>52</v>
      </c>
      <c r="C237" s="7">
        <v>44216</v>
      </c>
      <c r="D237" s="30"/>
      <c r="E237" s="37"/>
      <c r="F237" t="s">
        <v>67</v>
      </c>
      <c r="I237">
        <v>7.7882070218881272E-2</v>
      </c>
      <c r="J237">
        <v>183.92583333333334</v>
      </c>
      <c r="K237">
        <v>33.926632780244375</v>
      </c>
      <c r="L237">
        <v>135.44749999999999</v>
      </c>
      <c r="M237">
        <v>7.556472375951528</v>
      </c>
      <c r="N237">
        <v>367.03625</v>
      </c>
      <c r="O237">
        <v>34.024315409167329</v>
      </c>
      <c r="P237">
        <v>2.5116967645589212</v>
      </c>
      <c r="Q237">
        <v>0.13352913619326223</v>
      </c>
      <c r="Y237">
        <v>47.662916666666661</v>
      </c>
      <c r="Z237">
        <v>4.2803465794580102</v>
      </c>
    </row>
    <row r="238" spans="1:38">
      <c r="A238" t="s">
        <v>14</v>
      </c>
      <c r="B238" t="s">
        <v>52</v>
      </c>
      <c r="C238" s="7">
        <v>44235</v>
      </c>
      <c r="D238" s="30"/>
      <c r="E238" s="37"/>
      <c r="F238" t="s">
        <v>12</v>
      </c>
      <c r="I238">
        <v>3.6947001539712442E-2</v>
      </c>
      <c r="J238">
        <v>134.5</v>
      </c>
      <c r="K238">
        <v>33.056176175313034</v>
      </c>
      <c r="L238">
        <v>48.552083333333329</v>
      </c>
      <c r="M238">
        <v>11.278617744615993</v>
      </c>
      <c r="N238">
        <v>356.11124999999998</v>
      </c>
      <c r="O238">
        <v>95.346160348643096</v>
      </c>
      <c r="P238">
        <v>1.0437527934968764</v>
      </c>
      <c r="Q238">
        <v>0.18331549480837259</v>
      </c>
      <c r="V238">
        <v>595</v>
      </c>
      <c r="W238">
        <f>224/2</f>
        <v>112</v>
      </c>
      <c r="Y238">
        <v>173.05916666666667</v>
      </c>
      <c r="Z238">
        <v>51.497370220073684</v>
      </c>
      <c r="AD238">
        <v>39.25</v>
      </c>
      <c r="AE238">
        <v>41</v>
      </c>
      <c r="AF238">
        <v>45</v>
      </c>
      <c r="AG238">
        <v>53</v>
      </c>
      <c r="AH238">
        <v>60</v>
      </c>
      <c r="AI238">
        <v>76</v>
      </c>
    </row>
    <row r="239" spans="1:38">
      <c r="A239" t="s">
        <v>14</v>
      </c>
      <c r="B239" t="s">
        <v>53</v>
      </c>
      <c r="C239" s="19">
        <v>44182</v>
      </c>
      <c r="D239" s="30">
        <v>375.58576107025146</v>
      </c>
      <c r="E239" s="37">
        <v>13.743035755563101</v>
      </c>
      <c r="F239" t="s">
        <v>68</v>
      </c>
      <c r="I239">
        <v>3.0843716834471083E-2</v>
      </c>
      <c r="J239">
        <v>23.1175</v>
      </c>
      <c r="K239">
        <v>2.1316283877199025</v>
      </c>
      <c r="L239">
        <v>45.022500000000001</v>
      </c>
      <c r="M239">
        <v>2.2428084143174805</v>
      </c>
      <c r="N239">
        <v>68.14</v>
      </c>
      <c r="O239">
        <v>4.3618363869666741</v>
      </c>
      <c r="P239">
        <v>1.0024207971203101</v>
      </c>
      <c r="Q239">
        <v>7.5024946274899224E-2</v>
      </c>
      <c r="Y239">
        <v>0</v>
      </c>
      <c r="Z239">
        <v>0</v>
      </c>
      <c r="AJ239">
        <v>4.8499999999999996</v>
      </c>
      <c r="AK239">
        <v>0.12990381056766589</v>
      </c>
      <c r="AL239">
        <f>AJ239-1</f>
        <v>3.8499999999999996</v>
      </c>
    </row>
    <row r="240" spans="1:38">
      <c r="A240" t="s">
        <v>14</v>
      </c>
      <c r="B240" t="s">
        <v>53</v>
      </c>
      <c r="C240" s="19">
        <v>44201</v>
      </c>
      <c r="D240" s="30">
        <v>711.58528614044189</v>
      </c>
      <c r="E240" s="37">
        <v>13.6591165518069</v>
      </c>
      <c r="F240" t="s">
        <v>66</v>
      </c>
      <c r="I240">
        <v>4.6258916485415504E-2</v>
      </c>
      <c r="J240">
        <v>98.742499999999993</v>
      </c>
      <c r="K240">
        <v>7.0127578681048783</v>
      </c>
      <c r="L240">
        <v>98.88</v>
      </c>
      <c r="M240">
        <v>10.119777665541895</v>
      </c>
      <c r="N240">
        <v>200.26999999999998</v>
      </c>
      <c r="O240">
        <v>8.1673404483957501</v>
      </c>
      <c r="P240">
        <v>1.5843678896254811</v>
      </c>
      <c r="Q240">
        <v>0.17192019226568991</v>
      </c>
      <c r="Y240">
        <v>0</v>
      </c>
      <c r="Z240">
        <v>0</v>
      </c>
      <c r="AD240">
        <v>38.5</v>
      </c>
      <c r="AE240">
        <v>41</v>
      </c>
      <c r="AF240">
        <v>43</v>
      </c>
      <c r="AG240">
        <v>49</v>
      </c>
      <c r="AH240">
        <v>60</v>
      </c>
      <c r="AI240">
        <v>70</v>
      </c>
      <c r="AJ240">
        <v>7.0749999999999993</v>
      </c>
      <c r="AK240">
        <v>0.48653751140071555</v>
      </c>
      <c r="AL240">
        <f>AJ240-1</f>
        <v>6.0749999999999993</v>
      </c>
    </row>
    <row r="241" spans="1:38">
      <c r="A241" t="s">
        <v>14</v>
      </c>
      <c r="B241" t="s">
        <v>53</v>
      </c>
      <c r="C241" s="7">
        <v>44214</v>
      </c>
      <c r="D241" s="30"/>
      <c r="E241" s="37"/>
      <c r="F241" t="s">
        <v>67</v>
      </c>
      <c r="I241">
        <v>8.2853491549026201E-2</v>
      </c>
      <c r="J241">
        <v>169.92625000000004</v>
      </c>
      <c r="K241">
        <v>11.955219075222701</v>
      </c>
      <c r="L241">
        <v>134.59333333333333</v>
      </c>
      <c r="M241">
        <v>14.345005470352573</v>
      </c>
      <c r="N241">
        <v>375.85166666666669</v>
      </c>
      <c r="O241">
        <v>37.536562287100033</v>
      </c>
      <c r="P241">
        <v>2.2370442718237076</v>
      </c>
      <c r="Q241">
        <v>0.21392717621150564</v>
      </c>
      <c r="Y241">
        <v>71.33208333333333</v>
      </c>
      <c r="Z241">
        <v>12.917845705597021</v>
      </c>
    </row>
    <row r="242" spans="1:38">
      <c r="A242" t="s">
        <v>14</v>
      </c>
      <c r="B242" t="s">
        <v>53</v>
      </c>
      <c r="C242" s="7">
        <v>44229</v>
      </c>
      <c r="D242" s="30"/>
      <c r="E242" s="37"/>
      <c r="F242" t="s">
        <v>12</v>
      </c>
      <c r="I242">
        <v>7.1048219786922662E-2</v>
      </c>
      <c r="J242">
        <v>191.39291666666668</v>
      </c>
      <c r="K242">
        <v>29.629555395776503</v>
      </c>
      <c r="L242">
        <v>89.452500000000001</v>
      </c>
      <c r="M242">
        <v>17.466594485378845</v>
      </c>
      <c r="N242">
        <v>495.31208333333336</v>
      </c>
      <c r="O242">
        <v>57.472134259807156</v>
      </c>
      <c r="P242">
        <v>1.7406813847796052</v>
      </c>
      <c r="Q242">
        <v>0.37906990625783948</v>
      </c>
      <c r="V242">
        <v>1155</v>
      </c>
      <c r="W242">
        <f>188.8/2</f>
        <v>94.4</v>
      </c>
      <c r="Y242">
        <v>214.46666666666664</v>
      </c>
      <c r="Z242">
        <v>14.9466577460576</v>
      </c>
      <c r="AD242">
        <v>38.5</v>
      </c>
      <c r="AE242">
        <v>41</v>
      </c>
      <c r="AF242">
        <v>43</v>
      </c>
      <c r="AG242">
        <v>49</v>
      </c>
      <c r="AH242">
        <v>60</v>
      </c>
      <c r="AI242">
        <v>70</v>
      </c>
    </row>
    <row r="243" spans="1:38">
      <c r="A243" t="s">
        <v>14</v>
      </c>
      <c r="B243" t="s">
        <v>54</v>
      </c>
      <c r="C243" s="19">
        <v>44158</v>
      </c>
      <c r="D243" s="30">
        <v>549.46489715576172</v>
      </c>
      <c r="E243" s="37">
        <v>13.5629915121579</v>
      </c>
      <c r="F243" t="s">
        <v>68</v>
      </c>
      <c r="I243">
        <v>2.0135433965453267E-2</v>
      </c>
      <c r="J243">
        <v>21.22</v>
      </c>
      <c r="K243">
        <v>1.0442940199005295</v>
      </c>
      <c r="L243">
        <v>43.157499999999999</v>
      </c>
      <c r="M243">
        <v>3.2719371810392004</v>
      </c>
      <c r="N243">
        <v>64.377500000000012</v>
      </c>
      <c r="O243">
        <v>3.9364988145134796</v>
      </c>
      <c r="P243">
        <v>0.58392758499814479</v>
      </c>
      <c r="Q243">
        <v>1.2742294195184746E-2</v>
      </c>
      <c r="Y243">
        <v>0</v>
      </c>
      <c r="Z243">
        <v>0</v>
      </c>
      <c r="AD243">
        <v>47</v>
      </c>
      <c r="AE243">
        <v>47</v>
      </c>
      <c r="AF243">
        <v>48.25</v>
      </c>
      <c r="AG243">
        <v>53</v>
      </c>
      <c r="AH243">
        <v>67</v>
      </c>
      <c r="AI243">
        <v>77</v>
      </c>
      <c r="AJ243">
        <v>6.6</v>
      </c>
      <c r="AK243">
        <v>7.0710678118654655E-2</v>
      </c>
      <c r="AL243">
        <f t="shared" ref="AL243:AL290" si="0">AJ243-1</f>
        <v>5.6</v>
      </c>
    </row>
    <row r="244" spans="1:38">
      <c r="A244" t="s">
        <v>14</v>
      </c>
      <c r="B244" t="s">
        <v>54</v>
      </c>
      <c r="C244" s="19">
        <v>44167</v>
      </c>
      <c r="D244" s="30">
        <v>701.49247646331787</v>
      </c>
      <c r="E244" s="37">
        <v>13.667425142411201</v>
      </c>
      <c r="F244" t="s">
        <v>66</v>
      </c>
      <c r="G244" s="24">
        <f>D244</f>
        <v>701.49247646331787</v>
      </c>
      <c r="H244" s="24">
        <f>D246-G244</f>
        <v>559.74250411987305</v>
      </c>
      <c r="I244">
        <v>4.7053709551604553E-2</v>
      </c>
      <c r="J244">
        <v>54.905000000000001</v>
      </c>
      <c r="K244">
        <v>2.7046426134827275</v>
      </c>
      <c r="L244">
        <v>101.83250000000001</v>
      </c>
      <c r="M244">
        <v>4.0172158165407978</v>
      </c>
      <c r="N244">
        <v>159.32749999999999</v>
      </c>
      <c r="O244">
        <v>6.5868320344457674</v>
      </c>
      <c r="P244">
        <v>1.2233964483417186</v>
      </c>
      <c r="Q244">
        <v>9.4884071762134911E-2</v>
      </c>
      <c r="Y244">
        <v>0</v>
      </c>
      <c r="Z244">
        <v>0</v>
      </c>
      <c r="AD244">
        <v>47</v>
      </c>
      <c r="AE244">
        <v>47</v>
      </c>
      <c r="AF244">
        <v>48.25</v>
      </c>
      <c r="AG244">
        <v>53</v>
      </c>
      <c r="AH244">
        <v>67</v>
      </c>
      <c r="AI244">
        <v>77</v>
      </c>
      <c r="AJ244">
        <v>7.3</v>
      </c>
      <c r="AK244">
        <v>1.0965856099730658</v>
      </c>
      <c r="AL244">
        <f t="shared" si="0"/>
        <v>6.3</v>
      </c>
    </row>
    <row r="245" spans="1:38">
      <c r="A245" t="s">
        <v>14</v>
      </c>
      <c r="B245" t="s">
        <v>54</v>
      </c>
      <c r="C245" s="19">
        <v>44182</v>
      </c>
      <c r="D245" s="30">
        <v>942.96628284454346</v>
      </c>
      <c r="E245" s="37">
        <v>13.743035755563101</v>
      </c>
      <c r="F245" t="s">
        <v>67</v>
      </c>
      <c r="I245">
        <v>5.2509146405824027E-2</v>
      </c>
      <c r="J245">
        <v>152.43958333333333</v>
      </c>
      <c r="K245">
        <v>29.184315917012359</v>
      </c>
      <c r="L245">
        <v>140.06875000000002</v>
      </c>
      <c r="M245">
        <v>21.467399739197493</v>
      </c>
      <c r="N245">
        <v>327.78</v>
      </c>
      <c r="O245">
        <v>57.875125677809343</v>
      </c>
      <c r="P245">
        <v>1.6277835385805448</v>
      </c>
      <c r="Q245">
        <v>0.28375599411512148</v>
      </c>
      <c r="Y245">
        <v>33.24666666666667</v>
      </c>
      <c r="Z245">
        <v>14.847568902511101</v>
      </c>
      <c r="AD245">
        <v>47</v>
      </c>
      <c r="AE245">
        <v>47</v>
      </c>
      <c r="AF245">
        <v>48.25</v>
      </c>
      <c r="AG245">
        <v>53</v>
      </c>
      <c r="AH245">
        <v>67</v>
      </c>
      <c r="AI245">
        <v>77</v>
      </c>
      <c r="AJ245">
        <v>10.797499999999999</v>
      </c>
      <c r="AK245">
        <v>1.1578664376775096</v>
      </c>
      <c r="AL245">
        <f t="shared" si="0"/>
        <v>9.7974999999999994</v>
      </c>
    </row>
    <row r="246" spans="1:38">
      <c r="A246" t="s">
        <v>14</v>
      </c>
      <c r="B246" t="s">
        <v>54</v>
      </c>
      <c r="C246" s="19">
        <v>44200</v>
      </c>
      <c r="D246" s="30">
        <v>1261.2349805831909</v>
      </c>
      <c r="E246" s="37">
        <v>13.6685784360476</v>
      </c>
      <c r="F246" t="s">
        <v>12</v>
      </c>
      <c r="I246">
        <v>4.3702063440111072E-2</v>
      </c>
      <c r="J246">
        <v>113.18416666666667</v>
      </c>
      <c r="K246">
        <v>10.598273149433338</v>
      </c>
      <c r="L246">
        <v>71.502083333333331</v>
      </c>
      <c r="M246">
        <v>14.800670927219251</v>
      </c>
      <c r="N246">
        <v>412.84208333333333</v>
      </c>
      <c r="O246">
        <v>55.600045727461641</v>
      </c>
      <c r="P246">
        <v>1.1362536494428879</v>
      </c>
      <c r="Q246">
        <v>0.26160615917091551</v>
      </c>
      <c r="V246">
        <v>924.65</v>
      </c>
      <c r="W246">
        <f>333.8/2</f>
        <v>166.9</v>
      </c>
      <c r="Y246">
        <v>228.15583333333333</v>
      </c>
      <c r="Z246">
        <v>32.121658872947343</v>
      </c>
      <c r="AD246">
        <v>47</v>
      </c>
      <c r="AE246">
        <v>47</v>
      </c>
      <c r="AF246">
        <v>48.25</v>
      </c>
      <c r="AG246">
        <v>53</v>
      </c>
      <c r="AH246">
        <v>67</v>
      </c>
      <c r="AI246">
        <v>77</v>
      </c>
      <c r="AJ246">
        <v>12.95</v>
      </c>
      <c r="AK246">
        <v>1.0280442597476069</v>
      </c>
      <c r="AL246">
        <f t="shared" si="0"/>
        <v>11.95</v>
      </c>
    </row>
    <row r="247" spans="1:38">
      <c r="A247" t="s">
        <v>14</v>
      </c>
      <c r="B247" t="s">
        <v>55</v>
      </c>
      <c r="C247" s="19">
        <v>44158</v>
      </c>
      <c r="D247" s="30">
        <v>549.46489715576172</v>
      </c>
      <c r="E247" s="37">
        <v>13.5629915121579</v>
      </c>
      <c r="F247" t="s">
        <v>68</v>
      </c>
      <c r="I247">
        <v>1.897398151190843E-2</v>
      </c>
      <c r="J247">
        <v>18.657500000000002</v>
      </c>
      <c r="K247">
        <v>0.8717929322187965</v>
      </c>
      <c r="L247">
        <v>37.369999999999997</v>
      </c>
      <c r="M247">
        <v>1.103804028500236</v>
      </c>
      <c r="N247">
        <v>56.027500000000003</v>
      </c>
      <c r="O247">
        <v>1.9657287664714136</v>
      </c>
      <c r="P247">
        <v>0.64985886678286375</v>
      </c>
      <c r="Q247">
        <v>1.7008384548612469E-2</v>
      </c>
      <c r="Y247">
        <v>0</v>
      </c>
      <c r="Z247">
        <v>0</v>
      </c>
      <c r="AD247">
        <v>46</v>
      </c>
      <c r="AE247">
        <v>46</v>
      </c>
      <c r="AF247">
        <v>46.75</v>
      </c>
      <c r="AG247">
        <v>50</v>
      </c>
      <c r="AH247">
        <v>63</v>
      </c>
      <c r="AI247">
        <v>74</v>
      </c>
      <c r="AJ247">
        <v>6.7</v>
      </c>
      <c r="AK247">
        <v>0.42720018726587772</v>
      </c>
      <c r="AL247">
        <f t="shared" si="0"/>
        <v>5.7</v>
      </c>
    </row>
    <row r="248" spans="1:38">
      <c r="A248" t="s">
        <v>14</v>
      </c>
      <c r="B248" t="s">
        <v>55</v>
      </c>
      <c r="C248" s="19">
        <v>44166</v>
      </c>
      <c r="D248" s="30">
        <v>685.09672451019287</v>
      </c>
      <c r="E248" s="37">
        <v>13.6578960999193</v>
      </c>
      <c r="F248" t="s">
        <v>66</v>
      </c>
      <c r="G248" s="24">
        <f>D248</f>
        <v>685.09672451019287</v>
      </c>
      <c r="H248" s="24">
        <f>D250-G248</f>
        <v>576.13825607299805</v>
      </c>
      <c r="I248">
        <v>3.5093351668399143E-2</v>
      </c>
      <c r="J248">
        <v>44.252499999999998</v>
      </c>
      <c r="K248">
        <v>3.3558093286121067</v>
      </c>
      <c r="L248">
        <v>73.822500000000005</v>
      </c>
      <c r="M248">
        <v>4.1169312499319632</v>
      </c>
      <c r="N248">
        <v>120.46500000000002</v>
      </c>
      <c r="O248">
        <v>7.5910698631132165</v>
      </c>
      <c r="P248">
        <v>1.1756272808913713</v>
      </c>
      <c r="Q248">
        <v>6.4850594121052887E-2</v>
      </c>
      <c r="Y248">
        <v>0</v>
      </c>
      <c r="Z248">
        <v>0</v>
      </c>
      <c r="AD248">
        <v>46</v>
      </c>
      <c r="AE248">
        <v>46</v>
      </c>
      <c r="AF248">
        <v>46.75</v>
      </c>
      <c r="AG248">
        <v>50</v>
      </c>
      <c r="AH248">
        <v>63</v>
      </c>
      <c r="AI248">
        <v>74</v>
      </c>
      <c r="AJ248">
        <v>7.8000000000000007</v>
      </c>
      <c r="AK248">
        <v>0.25495097567963915</v>
      </c>
      <c r="AL248">
        <f t="shared" si="0"/>
        <v>6.8000000000000007</v>
      </c>
    </row>
    <row r="249" spans="1:38">
      <c r="A249" t="s">
        <v>14</v>
      </c>
      <c r="B249" t="s">
        <v>55</v>
      </c>
      <c r="C249" s="19">
        <v>44179</v>
      </c>
      <c r="D249" s="30">
        <v>888.6162805557251</v>
      </c>
      <c r="E249" s="37">
        <v>13.738294734994099</v>
      </c>
      <c r="F249" t="s">
        <v>67</v>
      </c>
      <c r="I249">
        <v>5.3837566096694413E-2</v>
      </c>
      <c r="J249">
        <v>106.25999999999999</v>
      </c>
      <c r="K249">
        <v>13.470157980458859</v>
      </c>
      <c r="L249">
        <v>112.14416666666668</v>
      </c>
      <c r="M249">
        <v>15.48971704156593</v>
      </c>
      <c r="N249">
        <v>260.86958333333337</v>
      </c>
      <c r="O249">
        <v>29.982896331005595</v>
      </c>
      <c r="P249">
        <v>1.5882081998524853</v>
      </c>
      <c r="Q249">
        <v>0.19916182968827001</v>
      </c>
      <c r="Y249">
        <v>41.177916666666668</v>
      </c>
      <c r="Z249">
        <v>4.3160578386073212</v>
      </c>
      <c r="AD249">
        <v>46</v>
      </c>
      <c r="AE249">
        <v>46</v>
      </c>
      <c r="AF249">
        <v>46.75</v>
      </c>
      <c r="AG249">
        <v>50</v>
      </c>
      <c r="AH249">
        <v>63</v>
      </c>
      <c r="AI249">
        <v>74</v>
      </c>
      <c r="AJ249">
        <v>10.350000000000001</v>
      </c>
      <c r="AK249">
        <v>1.1453711188955278</v>
      </c>
      <c r="AL249">
        <f t="shared" si="0"/>
        <v>9.3500000000000014</v>
      </c>
    </row>
    <row r="250" spans="1:38">
      <c r="A250" t="s">
        <v>14</v>
      </c>
      <c r="B250" t="s">
        <v>55</v>
      </c>
      <c r="C250" s="19">
        <v>44200</v>
      </c>
      <c r="D250" s="30">
        <v>1261.2349805831909</v>
      </c>
      <c r="E250" s="37">
        <v>13.6685784360476</v>
      </c>
      <c r="F250" t="s">
        <v>12</v>
      </c>
      <c r="I250">
        <v>6.1752792365377514E-2</v>
      </c>
      <c r="J250">
        <v>158.11333333333334</v>
      </c>
      <c r="K250">
        <v>16.839299836438602</v>
      </c>
      <c r="L250">
        <v>136.22125</v>
      </c>
      <c r="M250">
        <v>12.932032712648814</v>
      </c>
      <c r="N250">
        <v>547.00291666666669</v>
      </c>
      <c r="O250">
        <v>79.857320318847115</v>
      </c>
      <c r="P250">
        <v>2.0069657518747692</v>
      </c>
      <c r="Q250">
        <v>0.24229176713436737</v>
      </c>
      <c r="V250">
        <v>623.48</v>
      </c>
      <c r="W250">
        <f>136.3/2</f>
        <v>68.150000000000006</v>
      </c>
      <c r="Y250">
        <v>252.66833333333332</v>
      </c>
      <c r="Z250">
        <v>54.293253119142356</v>
      </c>
      <c r="AD250">
        <v>46</v>
      </c>
      <c r="AE250">
        <v>46</v>
      </c>
      <c r="AF250">
        <v>46.75</v>
      </c>
      <c r="AG250">
        <v>50</v>
      </c>
      <c r="AH250">
        <v>63</v>
      </c>
      <c r="AI250">
        <v>74</v>
      </c>
      <c r="AJ250">
        <v>14.25</v>
      </c>
      <c r="AK250">
        <v>0.73950997288745202</v>
      </c>
      <c r="AL250">
        <f t="shared" si="0"/>
        <v>13.25</v>
      </c>
    </row>
    <row r="251" spans="1:38">
      <c r="A251" t="s">
        <v>14</v>
      </c>
      <c r="B251" t="s">
        <v>56</v>
      </c>
      <c r="C251" s="19">
        <v>44158</v>
      </c>
      <c r="D251" s="30">
        <v>549.46489715576172</v>
      </c>
      <c r="E251" s="37">
        <v>13.5629915121579</v>
      </c>
      <c r="F251" t="s">
        <v>68</v>
      </c>
      <c r="I251">
        <v>1.9019565014652181E-2</v>
      </c>
      <c r="J251">
        <v>20.125</v>
      </c>
      <c r="K251">
        <v>1.4189050943127468</v>
      </c>
      <c r="L251">
        <v>42.777500000000003</v>
      </c>
      <c r="M251">
        <v>2.8925864291322232</v>
      </c>
      <c r="N251">
        <v>62.902500000000003</v>
      </c>
      <c r="O251">
        <v>4.298671064022753</v>
      </c>
      <c r="P251">
        <v>0.60862608046886979</v>
      </c>
      <c r="Q251">
        <v>4.579052350286357E-2</v>
      </c>
      <c r="Y251">
        <v>0</v>
      </c>
      <c r="Z251">
        <v>0</v>
      </c>
      <c r="AD251">
        <v>47</v>
      </c>
      <c r="AE251">
        <v>47</v>
      </c>
      <c r="AF251">
        <v>50</v>
      </c>
      <c r="AG251">
        <v>53</v>
      </c>
      <c r="AH251">
        <v>67</v>
      </c>
      <c r="AI251">
        <v>77</v>
      </c>
      <c r="AJ251">
        <v>6.85</v>
      </c>
      <c r="AK251">
        <v>0.42646805273080135</v>
      </c>
      <c r="AL251">
        <f t="shared" si="0"/>
        <v>5.85</v>
      </c>
    </row>
    <row r="252" spans="1:38">
      <c r="A252" t="s">
        <v>14</v>
      </c>
      <c r="B252" t="s">
        <v>56</v>
      </c>
      <c r="C252" s="19">
        <v>44167</v>
      </c>
      <c r="D252" s="30">
        <v>701.49247646331787</v>
      </c>
      <c r="E252" s="37">
        <v>13.667425142411201</v>
      </c>
      <c r="F252" t="s">
        <v>66</v>
      </c>
      <c r="G252" s="24">
        <f>D252</f>
        <v>701.49247646331787</v>
      </c>
      <c r="H252" s="24">
        <f>D254-G252</f>
        <v>559.74250411987305</v>
      </c>
      <c r="I252">
        <v>4.0150318089326203E-2</v>
      </c>
      <c r="J252">
        <v>50.83</v>
      </c>
      <c r="K252">
        <v>3.7262760677831381</v>
      </c>
      <c r="L252">
        <v>91.85499999999999</v>
      </c>
      <c r="M252">
        <v>5.6279814320945221</v>
      </c>
      <c r="N252">
        <v>144.0975</v>
      </c>
      <c r="O252">
        <v>9.2744742663219206</v>
      </c>
      <c r="P252">
        <v>1.204509542679786</v>
      </c>
      <c r="Q252">
        <v>9.6949957270107773E-2</v>
      </c>
      <c r="Y252">
        <v>0</v>
      </c>
      <c r="Z252">
        <v>0</v>
      </c>
      <c r="AD252">
        <v>47</v>
      </c>
      <c r="AE252">
        <v>47</v>
      </c>
      <c r="AF252">
        <v>50</v>
      </c>
      <c r="AG252">
        <v>53</v>
      </c>
      <c r="AH252">
        <v>67</v>
      </c>
      <c r="AI252">
        <v>77</v>
      </c>
      <c r="AJ252">
        <v>6.85</v>
      </c>
      <c r="AK252">
        <v>0.31917863337009256</v>
      </c>
      <c r="AL252">
        <f t="shared" si="0"/>
        <v>5.85</v>
      </c>
    </row>
    <row r="253" spans="1:38">
      <c r="A253" t="s">
        <v>14</v>
      </c>
      <c r="B253" t="s">
        <v>56</v>
      </c>
      <c r="C253" s="19">
        <v>44182</v>
      </c>
      <c r="D253" s="30">
        <v>942.96628284454346</v>
      </c>
      <c r="E253" s="37">
        <v>13.743035755563101</v>
      </c>
      <c r="F253" t="s">
        <v>67</v>
      </c>
      <c r="I253">
        <v>5.9435961339840221E-2</v>
      </c>
      <c r="J253">
        <v>141.76250000000007</v>
      </c>
      <c r="K253">
        <v>10.24028278101671</v>
      </c>
      <c r="L253">
        <v>156.16791666666666</v>
      </c>
      <c r="M253">
        <v>6.4374788519970814</v>
      </c>
      <c r="N253">
        <v>327.09250000000009</v>
      </c>
      <c r="O253">
        <v>17.227798991799567</v>
      </c>
      <c r="P253">
        <v>1.9465277338797671</v>
      </c>
      <c r="Q253">
        <v>6.0153019960565629E-2</v>
      </c>
      <c r="Y253">
        <v>28.24625</v>
      </c>
      <c r="Z253">
        <v>3.5353526969921423</v>
      </c>
      <c r="AD253">
        <v>47</v>
      </c>
      <c r="AE253">
        <v>47</v>
      </c>
      <c r="AF253">
        <v>50</v>
      </c>
      <c r="AG253">
        <v>53</v>
      </c>
      <c r="AH253">
        <v>67</v>
      </c>
      <c r="AI253">
        <v>77</v>
      </c>
      <c r="AJ253">
        <v>10.734999999999999</v>
      </c>
      <c r="AK253">
        <v>1.3066392960568749</v>
      </c>
      <c r="AL253">
        <f t="shared" si="0"/>
        <v>9.7349999999999994</v>
      </c>
    </row>
    <row r="254" spans="1:38">
      <c r="A254" t="s">
        <v>14</v>
      </c>
      <c r="B254" t="s">
        <v>56</v>
      </c>
      <c r="C254" s="19">
        <v>44200</v>
      </c>
      <c r="D254" s="30">
        <v>1261.2349805831909</v>
      </c>
      <c r="E254" s="37">
        <v>13.6685784360476</v>
      </c>
      <c r="F254" t="s">
        <v>12</v>
      </c>
      <c r="I254">
        <v>4.7403590363177144E-2</v>
      </c>
      <c r="J254">
        <v>134.98291666666668</v>
      </c>
      <c r="K254">
        <v>20.653174609969913</v>
      </c>
      <c r="L254">
        <v>90.727083333333326</v>
      </c>
      <c r="M254">
        <v>18.020279167779911</v>
      </c>
      <c r="N254">
        <v>410.67333333333335</v>
      </c>
      <c r="O254">
        <v>64.439101824757628</v>
      </c>
      <c r="P254">
        <v>1.3747041205321371</v>
      </c>
      <c r="Q254">
        <v>0.26204290201678598</v>
      </c>
      <c r="V254">
        <v>857.1</v>
      </c>
      <c r="W254">
        <f>330.6/2</f>
        <v>165.3</v>
      </c>
      <c r="Y254">
        <v>184.96333333333334</v>
      </c>
      <c r="Z254">
        <v>27.988440098845562</v>
      </c>
      <c r="AD254">
        <v>47</v>
      </c>
      <c r="AE254">
        <v>47</v>
      </c>
      <c r="AF254">
        <v>50</v>
      </c>
      <c r="AG254">
        <v>53</v>
      </c>
      <c r="AH254">
        <v>67</v>
      </c>
      <c r="AI254">
        <v>77</v>
      </c>
      <c r="AJ254">
        <v>11.6</v>
      </c>
      <c r="AK254">
        <v>0.25495097567963931</v>
      </c>
      <c r="AL254">
        <f t="shared" si="0"/>
        <v>10.6</v>
      </c>
    </row>
    <row r="255" spans="1:38">
      <c r="A255" t="s">
        <v>14</v>
      </c>
      <c r="B255" t="s">
        <v>57</v>
      </c>
      <c r="C255" s="19">
        <v>44158</v>
      </c>
      <c r="D255" s="30">
        <v>549.46489715576172</v>
      </c>
      <c r="E255" s="37">
        <v>13.5629915121579</v>
      </c>
      <c r="F255" t="s">
        <v>68</v>
      </c>
      <c r="I255">
        <v>2.4195547080149742E-2</v>
      </c>
      <c r="J255">
        <v>18.7075</v>
      </c>
      <c r="K255">
        <v>1.7106303662685325</v>
      </c>
      <c r="L255">
        <v>39.957499999999996</v>
      </c>
      <c r="M255">
        <v>2.6107801356427549</v>
      </c>
      <c r="N255">
        <v>58.664999999999999</v>
      </c>
      <c r="O255">
        <v>4.273510461747648</v>
      </c>
      <c r="P255">
        <v>0.62908422408389331</v>
      </c>
      <c r="Q255">
        <v>5.1522623458706764E-2</v>
      </c>
      <c r="Y255">
        <v>0</v>
      </c>
      <c r="Z255">
        <v>0</v>
      </c>
      <c r="AD255">
        <v>46.5</v>
      </c>
      <c r="AE255">
        <v>46.5</v>
      </c>
      <c r="AF255">
        <v>48.5</v>
      </c>
      <c r="AG255">
        <v>53</v>
      </c>
      <c r="AH255">
        <v>67</v>
      </c>
      <c r="AI255">
        <v>77</v>
      </c>
      <c r="AJ255">
        <v>6.3666666666666671</v>
      </c>
      <c r="AK255">
        <v>0.26562295750848708</v>
      </c>
      <c r="AL255">
        <f t="shared" si="0"/>
        <v>5.3666666666666671</v>
      </c>
    </row>
    <row r="256" spans="1:38">
      <c r="A256" t="s">
        <v>14</v>
      </c>
      <c r="B256" t="s">
        <v>57</v>
      </c>
      <c r="C256" s="19">
        <v>44167</v>
      </c>
      <c r="D256" s="30">
        <v>701.49247646331787</v>
      </c>
      <c r="E256" s="37">
        <v>13.667425142411201</v>
      </c>
      <c r="F256" t="s">
        <v>66</v>
      </c>
      <c r="G256" s="24">
        <f>D256</f>
        <v>701.49247646331787</v>
      </c>
      <c r="H256" s="24">
        <f>D258-G256</f>
        <v>559.74250411987305</v>
      </c>
      <c r="I256">
        <v>4.4970718985166053E-2</v>
      </c>
      <c r="J256">
        <v>49.957499999999996</v>
      </c>
      <c r="K256">
        <v>2.8901769697835049</v>
      </c>
      <c r="L256">
        <v>88.837500000000006</v>
      </c>
      <c r="M256">
        <v>4.4032835759237576</v>
      </c>
      <c r="N256">
        <v>140.57249999999999</v>
      </c>
      <c r="O256">
        <v>7.0048963530282817</v>
      </c>
      <c r="P256">
        <v>1.270422811330941</v>
      </c>
      <c r="Q256">
        <v>6.8235740707156461E-2</v>
      </c>
      <c r="Y256">
        <v>0</v>
      </c>
      <c r="Z256">
        <v>0</v>
      </c>
      <c r="AD256">
        <v>46.5</v>
      </c>
      <c r="AE256">
        <v>46.5</v>
      </c>
      <c r="AF256">
        <v>48.5</v>
      </c>
      <c r="AG256">
        <v>53</v>
      </c>
      <c r="AH256">
        <v>67</v>
      </c>
      <c r="AI256">
        <v>77</v>
      </c>
      <c r="AJ256">
        <v>6.5500000000000007</v>
      </c>
      <c r="AK256">
        <v>4.330127018922178E-2</v>
      </c>
      <c r="AL256">
        <f t="shared" si="0"/>
        <v>5.5500000000000007</v>
      </c>
    </row>
    <row r="257" spans="1:38">
      <c r="A257" t="s">
        <v>14</v>
      </c>
      <c r="B257" t="s">
        <v>57</v>
      </c>
      <c r="C257" s="19">
        <v>44182</v>
      </c>
      <c r="D257" s="30">
        <v>942.96628284454346</v>
      </c>
      <c r="E257" s="37">
        <v>13.743035755563101</v>
      </c>
      <c r="F257" t="s">
        <v>67</v>
      </c>
      <c r="I257">
        <v>6.3203066734306701E-2</v>
      </c>
      <c r="J257">
        <v>138.80083333333334</v>
      </c>
      <c r="K257">
        <v>24.374566059765055</v>
      </c>
      <c r="L257">
        <v>142.38458333333335</v>
      </c>
      <c r="M257">
        <v>25.093163212086761</v>
      </c>
      <c r="N257">
        <v>318.25041666666664</v>
      </c>
      <c r="O257">
        <v>53.859644990539479</v>
      </c>
      <c r="P257">
        <v>1.9908966021306609</v>
      </c>
      <c r="Q257">
        <v>0.462538215425574</v>
      </c>
      <c r="Y257">
        <v>35.925833333333337</v>
      </c>
      <c r="Z257">
        <v>4.9667929001482314</v>
      </c>
      <c r="AD257">
        <v>46.5</v>
      </c>
      <c r="AE257">
        <v>46.5</v>
      </c>
      <c r="AF257">
        <v>48.5</v>
      </c>
      <c r="AG257">
        <v>53</v>
      </c>
      <c r="AH257">
        <v>67</v>
      </c>
      <c r="AI257">
        <v>77</v>
      </c>
      <c r="AJ257">
        <v>9.5250000000000004</v>
      </c>
      <c r="AK257">
        <v>1.1822991372744869</v>
      </c>
      <c r="AL257">
        <f t="shared" si="0"/>
        <v>8.5250000000000004</v>
      </c>
    </row>
    <row r="258" spans="1:38">
      <c r="A258" t="s">
        <v>14</v>
      </c>
      <c r="B258" t="s">
        <v>57</v>
      </c>
      <c r="C258" s="19">
        <v>44200</v>
      </c>
      <c r="D258" s="30">
        <v>1261.2349805831909</v>
      </c>
      <c r="E258" s="37">
        <v>13.6685784360476</v>
      </c>
      <c r="F258" t="s">
        <v>12</v>
      </c>
      <c r="I258">
        <v>4.2744795154689673E-2</v>
      </c>
      <c r="J258">
        <v>127.56291666666667</v>
      </c>
      <c r="K258">
        <v>11.966569876871798</v>
      </c>
      <c r="L258">
        <v>88.527083333333323</v>
      </c>
      <c r="M258">
        <v>12.344669759451147</v>
      </c>
      <c r="N258">
        <v>442.36874999999998</v>
      </c>
      <c r="O258">
        <v>69.422353393100948</v>
      </c>
      <c r="P258">
        <v>1.3464610473727248</v>
      </c>
      <c r="Q258">
        <v>0.23887717611423617</v>
      </c>
      <c r="V258">
        <v>792.7</v>
      </c>
      <c r="W258">
        <f>51/2</f>
        <v>25.5</v>
      </c>
      <c r="Y258">
        <v>226.27875000000003</v>
      </c>
      <c r="Z258">
        <v>45.253825638235575</v>
      </c>
      <c r="AD258">
        <v>46.5</v>
      </c>
      <c r="AE258">
        <v>46.5</v>
      </c>
      <c r="AF258">
        <v>48.5</v>
      </c>
      <c r="AG258">
        <v>53</v>
      </c>
      <c r="AH258">
        <v>67</v>
      </c>
      <c r="AI258">
        <v>77</v>
      </c>
      <c r="AJ258">
        <v>11.25</v>
      </c>
      <c r="AK258">
        <v>1.1233320969330469</v>
      </c>
      <c r="AL258">
        <f t="shared" si="0"/>
        <v>10.25</v>
      </c>
    </row>
    <row r="259" spans="1:38">
      <c r="A259" t="s">
        <v>14</v>
      </c>
      <c r="B259" t="s">
        <v>58</v>
      </c>
      <c r="C259" s="19">
        <v>44158</v>
      </c>
      <c r="D259" s="30">
        <v>549.46489715576172</v>
      </c>
      <c r="E259" s="37">
        <v>13.5629915121579</v>
      </c>
      <c r="F259" t="s">
        <v>68</v>
      </c>
      <c r="I259">
        <v>1.7804751782459327E-2</v>
      </c>
      <c r="J259">
        <v>11.535</v>
      </c>
      <c r="K259">
        <v>0.37232378382262921</v>
      </c>
      <c r="L259">
        <v>25.379999999999995</v>
      </c>
      <c r="M259">
        <v>0.83625155704891341</v>
      </c>
      <c r="N259">
        <v>36.914999999999999</v>
      </c>
      <c r="O259">
        <v>1.2037614658505515</v>
      </c>
      <c r="P259">
        <v>0.52078898963693532</v>
      </c>
      <c r="Q259">
        <v>2.4414183159713127E-2</v>
      </c>
      <c r="Y259">
        <v>0</v>
      </c>
      <c r="Z259">
        <v>0</v>
      </c>
      <c r="AD259">
        <v>46</v>
      </c>
      <c r="AE259">
        <v>46</v>
      </c>
      <c r="AF259">
        <v>47</v>
      </c>
      <c r="AG259">
        <v>53</v>
      </c>
      <c r="AH259">
        <v>67</v>
      </c>
      <c r="AI259">
        <v>77</v>
      </c>
      <c r="AJ259">
        <v>8.3000000000000007</v>
      </c>
      <c r="AK259">
        <v>0.35000000000000009</v>
      </c>
      <c r="AL259">
        <f t="shared" si="0"/>
        <v>7.3000000000000007</v>
      </c>
    </row>
    <row r="260" spans="1:38">
      <c r="A260" t="s">
        <v>14</v>
      </c>
      <c r="B260" t="s">
        <v>58</v>
      </c>
      <c r="C260" s="19">
        <v>44166</v>
      </c>
      <c r="D260" s="30">
        <v>685.09672451019287</v>
      </c>
      <c r="E260" s="37">
        <v>13.6578960999193</v>
      </c>
      <c r="F260" t="s">
        <v>66</v>
      </c>
      <c r="G260" s="24">
        <f>D260</f>
        <v>685.09672451019287</v>
      </c>
      <c r="H260" s="24">
        <f>D262-G260</f>
        <v>576.13825607299805</v>
      </c>
      <c r="I260">
        <v>4.5396743625051715E-2</v>
      </c>
      <c r="J260">
        <v>32.334999999999994</v>
      </c>
      <c r="K260">
        <v>1.5796914255638879</v>
      </c>
      <c r="L260">
        <v>58.54</v>
      </c>
      <c r="M260">
        <v>1.9092188629559297</v>
      </c>
      <c r="N260">
        <v>91.924999999999997</v>
      </c>
      <c r="O260">
        <v>3.4782526743563622</v>
      </c>
      <c r="P260">
        <v>1.1349185906262929</v>
      </c>
      <c r="Q260">
        <v>7.3914242199807439E-2</v>
      </c>
      <c r="Y260">
        <v>0</v>
      </c>
      <c r="Z260">
        <v>0</v>
      </c>
      <c r="AD260">
        <v>46</v>
      </c>
      <c r="AE260">
        <v>46</v>
      </c>
      <c r="AF260">
        <v>47</v>
      </c>
      <c r="AG260">
        <v>53</v>
      </c>
      <c r="AH260">
        <v>67</v>
      </c>
      <c r="AI260">
        <v>77</v>
      </c>
      <c r="AJ260">
        <v>8.35</v>
      </c>
      <c r="AK260">
        <v>0.47631397208144094</v>
      </c>
      <c r="AL260">
        <f t="shared" si="0"/>
        <v>7.35</v>
      </c>
    </row>
    <row r="261" spans="1:38">
      <c r="A261" t="s">
        <v>14</v>
      </c>
      <c r="B261" t="s">
        <v>58</v>
      </c>
      <c r="C261" s="19">
        <v>44179</v>
      </c>
      <c r="D261" s="30">
        <v>888.6162805557251</v>
      </c>
      <c r="E261" s="37">
        <v>13.738294734994099</v>
      </c>
      <c r="F261" t="s">
        <v>67</v>
      </c>
      <c r="I261">
        <v>6.0317881625652103E-2</v>
      </c>
      <c r="J261">
        <v>88.060833333333335</v>
      </c>
      <c r="K261">
        <v>6.3433532032444084</v>
      </c>
      <c r="L261">
        <v>111.27000000000001</v>
      </c>
      <c r="M261">
        <v>6.4855968627926908</v>
      </c>
      <c r="N261">
        <v>223.13416666666666</v>
      </c>
      <c r="O261">
        <v>13.209683290635333</v>
      </c>
      <c r="P261">
        <v>1.6285828038926069</v>
      </c>
      <c r="Q261">
        <v>0.1596675865828478</v>
      </c>
      <c r="Y261">
        <v>22.552916666666668</v>
      </c>
      <c r="Z261">
        <v>0.92474930912232345</v>
      </c>
      <c r="AD261">
        <v>46</v>
      </c>
      <c r="AE261">
        <v>46</v>
      </c>
      <c r="AF261">
        <v>47</v>
      </c>
      <c r="AG261">
        <v>53</v>
      </c>
      <c r="AH261">
        <v>67</v>
      </c>
      <c r="AI261">
        <v>77</v>
      </c>
      <c r="AJ261">
        <v>11.549999999999999</v>
      </c>
      <c r="AK261">
        <v>0.5117372372614678</v>
      </c>
      <c r="AL261">
        <f t="shared" si="0"/>
        <v>10.549999999999999</v>
      </c>
    </row>
    <row r="262" spans="1:38">
      <c r="A262" t="s">
        <v>14</v>
      </c>
      <c r="B262" t="s">
        <v>58</v>
      </c>
      <c r="C262" s="19">
        <v>44200</v>
      </c>
      <c r="D262" s="30">
        <v>1261.2349805831909</v>
      </c>
      <c r="E262" s="37">
        <v>13.6685784360476</v>
      </c>
      <c r="F262" t="s">
        <v>12</v>
      </c>
      <c r="I262">
        <v>6.1696557297973957E-2</v>
      </c>
      <c r="J262">
        <v>159.06083333333331</v>
      </c>
      <c r="K262">
        <v>29.879604848117246</v>
      </c>
      <c r="L262">
        <v>114.68708333333332</v>
      </c>
      <c r="M262">
        <v>27.89650662099276</v>
      </c>
      <c r="N262">
        <v>455.01750000000004</v>
      </c>
      <c r="O262">
        <v>77.845979181769692</v>
      </c>
      <c r="P262">
        <v>1.4652932358268815</v>
      </c>
      <c r="Q262">
        <v>0.30976277716391826</v>
      </c>
      <c r="V262">
        <v>595</v>
      </c>
      <c r="W262">
        <f>224/2</f>
        <v>112</v>
      </c>
      <c r="Y262">
        <v>181.26958333333334</v>
      </c>
      <c r="Z262">
        <v>23.777455634905664</v>
      </c>
      <c r="AD262">
        <v>46</v>
      </c>
      <c r="AE262">
        <v>46</v>
      </c>
      <c r="AF262">
        <v>47</v>
      </c>
      <c r="AG262">
        <v>53</v>
      </c>
      <c r="AH262">
        <v>67</v>
      </c>
      <c r="AI262">
        <v>77</v>
      </c>
      <c r="AJ262">
        <v>15.59</v>
      </c>
      <c r="AK262">
        <v>2.0425657884141697</v>
      </c>
      <c r="AL262">
        <f t="shared" si="0"/>
        <v>14.59</v>
      </c>
    </row>
    <row r="263" spans="1:38">
      <c r="A263" t="s">
        <v>14</v>
      </c>
      <c r="B263" t="s">
        <v>59</v>
      </c>
      <c r="C263" s="19">
        <v>44158</v>
      </c>
      <c r="D263" s="30">
        <v>549.46489715576172</v>
      </c>
      <c r="E263" s="37">
        <v>13.5629915121579</v>
      </c>
      <c r="F263" t="s">
        <v>68</v>
      </c>
      <c r="I263">
        <v>2.3200770857488784E-2</v>
      </c>
      <c r="J263">
        <v>23.234999999999999</v>
      </c>
      <c r="K263">
        <v>0.40208829876033886</v>
      </c>
      <c r="L263">
        <v>43.664999999999999</v>
      </c>
      <c r="M263">
        <v>0.24726841016741993</v>
      </c>
      <c r="N263">
        <v>66.899999999999991</v>
      </c>
      <c r="O263">
        <v>0.56587690063030971</v>
      </c>
      <c r="P263">
        <v>0.73662447472526882</v>
      </c>
      <c r="Q263">
        <v>1.6683925775133418E-2</v>
      </c>
      <c r="Y263">
        <v>0</v>
      </c>
      <c r="Z263">
        <v>0</v>
      </c>
      <c r="AD263">
        <v>47</v>
      </c>
      <c r="AE263">
        <v>47</v>
      </c>
      <c r="AF263">
        <v>47</v>
      </c>
      <c r="AG263">
        <v>53</v>
      </c>
      <c r="AH263">
        <v>67</v>
      </c>
      <c r="AI263">
        <v>77</v>
      </c>
      <c r="AJ263">
        <v>6.4499999999999993</v>
      </c>
      <c r="AK263">
        <v>0.3112474899497184</v>
      </c>
      <c r="AL263">
        <f t="shared" si="0"/>
        <v>5.4499999999999993</v>
      </c>
    </row>
    <row r="264" spans="1:38">
      <c r="A264" t="s">
        <v>14</v>
      </c>
      <c r="B264" t="s">
        <v>59</v>
      </c>
      <c r="C264" s="19">
        <v>44167</v>
      </c>
      <c r="D264" s="30">
        <v>701.49247646331787</v>
      </c>
      <c r="E264" s="37">
        <v>13.667425142411201</v>
      </c>
      <c r="F264" t="s">
        <v>66</v>
      </c>
      <c r="G264" s="24">
        <f>D264</f>
        <v>701.49247646331787</v>
      </c>
      <c r="H264" s="24">
        <f>D266-G264</f>
        <v>559.74250411987305</v>
      </c>
      <c r="I264">
        <v>4.1871718733060233E-2</v>
      </c>
      <c r="J264">
        <v>54.527500000000003</v>
      </c>
      <c r="K264">
        <v>4.9909090270878007</v>
      </c>
      <c r="L264">
        <v>87.715000000000003</v>
      </c>
      <c r="M264">
        <v>7.9632054894160671</v>
      </c>
      <c r="N264">
        <v>144.25749999999999</v>
      </c>
      <c r="O264">
        <v>12.989082194289141</v>
      </c>
      <c r="P264">
        <v>1.1410043354758912</v>
      </c>
      <c r="Q264">
        <v>5.1034931828306748E-2</v>
      </c>
      <c r="Y264">
        <v>0</v>
      </c>
      <c r="Z264">
        <v>0</v>
      </c>
      <c r="AD264">
        <v>47</v>
      </c>
      <c r="AE264">
        <v>47</v>
      </c>
      <c r="AF264">
        <v>47</v>
      </c>
      <c r="AG264">
        <v>53</v>
      </c>
      <c r="AH264">
        <v>67</v>
      </c>
      <c r="AI264">
        <v>77</v>
      </c>
      <c r="AJ264">
        <v>6.65</v>
      </c>
      <c r="AK264">
        <v>0.2165063509461097</v>
      </c>
      <c r="AL264">
        <f t="shared" si="0"/>
        <v>5.65</v>
      </c>
    </row>
    <row r="265" spans="1:38">
      <c r="A265" t="s">
        <v>14</v>
      </c>
      <c r="B265" t="s">
        <v>59</v>
      </c>
      <c r="C265" s="19">
        <v>44182</v>
      </c>
      <c r="D265" s="30">
        <v>942.96628284454346</v>
      </c>
      <c r="E265" s="37">
        <v>13.743035755563101</v>
      </c>
      <c r="F265" t="s">
        <v>67</v>
      </c>
      <c r="I265">
        <v>7.6166115064574033E-2</v>
      </c>
      <c r="J265">
        <v>170.47749999999999</v>
      </c>
      <c r="K265">
        <v>12.276954726686512</v>
      </c>
      <c r="L265">
        <v>161.79500000000002</v>
      </c>
      <c r="M265">
        <v>10.11841669835151</v>
      </c>
      <c r="N265">
        <v>366.94124999999997</v>
      </c>
      <c r="O265">
        <v>28.234405129982392</v>
      </c>
      <c r="P265">
        <v>2.3421080382356516</v>
      </c>
      <c r="Q265">
        <v>0.15238843179587683</v>
      </c>
      <c r="Y265">
        <v>32.85125</v>
      </c>
      <c r="Z265">
        <v>9.7024577684051394</v>
      </c>
      <c r="AD265">
        <v>47</v>
      </c>
      <c r="AE265">
        <v>47</v>
      </c>
      <c r="AF265">
        <v>47</v>
      </c>
      <c r="AG265">
        <v>53</v>
      </c>
      <c r="AH265">
        <v>67</v>
      </c>
      <c r="AI265">
        <v>77</v>
      </c>
      <c r="AJ265">
        <v>11.85</v>
      </c>
      <c r="AK265">
        <v>1.2852528934026968</v>
      </c>
      <c r="AL265">
        <f t="shared" si="0"/>
        <v>10.85</v>
      </c>
    </row>
    <row r="266" spans="1:38">
      <c r="A266" t="s">
        <v>14</v>
      </c>
      <c r="B266" t="s">
        <v>59</v>
      </c>
      <c r="C266" s="19">
        <v>44200</v>
      </c>
      <c r="D266" s="30">
        <v>1261.2349805831909</v>
      </c>
      <c r="E266" s="37">
        <v>13.6685784360476</v>
      </c>
      <c r="F266" t="s">
        <v>12</v>
      </c>
      <c r="I266">
        <v>6.7720293940190357E-2</v>
      </c>
      <c r="J266">
        <v>147.81833333333333</v>
      </c>
      <c r="K266">
        <v>24.816630689847802</v>
      </c>
      <c r="L266">
        <v>95.784999999999997</v>
      </c>
      <c r="M266">
        <v>14.160558601531477</v>
      </c>
      <c r="N266">
        <v>452.97291666666661</v>
      </c>
      <c r="O266">
        <v>76.886671358441816</v>
      </c>
      <c r="P266">
        <v>1.7437975689599017</v>
      </c>
      <c r="Q266">
        <v>0.339017721945647</v>
      </c>
      <c r="V266">
        <v>642.5</v>
      </c>
      <c r="W266">
        <f>305/2</f>
        <v>152.5</v>
      </c>
      <c r="Y266">
        <v>209.36958333333334</v>
      </c>
      <c r="Z266">
        <v>38.905182212031733</v>
      </c>
      <c r="AD266">
        <v>47</v>
      </c>
      <c r="AE266">
        <v>47</v>
      </c>
      <c r="AF266">
        <v>47</v>
      </c>
      <c r="AG266">
        <v>53</v>
      </c>
      <c r="AH266">
        <v>67</v>
      </c>
      <c r="AI266">
        <v>77</v>
      </c>
      <c r="AJ266">
        <v>12.324999999999999</v>
      </c>
      <c r="AK266">
        <v>1.7997829730275812</v>
      </c>
      <c r="AL266">
        <f t="shared" si="0"/>
        <v>11.324999999999999</v>
      </c>
    </row>
    <row r="267" spans="1:38">
      <c r="A267" t="s">
        <v>14</v>
      </c>
      <c r="B267" t="s">
        <v>60</v>
      </c>
      <c r="C267" s="19">
        <v>44117</v>
      </c>
      <c r="D267" s="30">
        <v>396.55983829498291</v>
      </c>
      <c r="E267" s="37">
        <v>12.6907993270279</v>
      </c>
      <c r="F267" t="s">
        <v>68</v>
      </c>
      <c r="I267">
        <v>9.73292872130079E-3</v>
      </c>
      <c r="J267">
        <v>3.5925000000000002</v>
      </c>
      <c r="K267">
        <v>7.6634957210572174E-2</v>
      </c>
      <c r="L267">
        <v>14.55</v>
      </c>
      <c r="M267">
        <v>0.4740077355205623</v>
      </c>
      <c r="N267">
        <v>18.142500000000002</v>
      </c>
      <c r="O267">
        <v>0.53929545087392383</v>
      </c>
      <c r="P267">
        <v>0.2968543259996741</v>
      </c>
      <c r="Q267">
        <v>1.9884868977167601E-3</v>
      </c>
      <c r="Y267">
        <v>0</v>
      </c>
      <c r="Z267">
        <v>0</v>
      </c>
      <c r="AD267">
        <v>57</v>
      </c>
      <c r="AE267">
        <v>61.5</v>
      </c>
      <c r="AF267">
        <v>62</v>
      </c>
      <c r="AG267">
        <v>66</v>
      </c>
      <c r="AH267">
        <v>70.75</v>
      </c>
      <c r="AI267">
        <v>86.75</v>
      </c>
      <c r="AJ267">
        <v>4.1500000000000004</v>
      </c>
      <c r="AK267">
        <v>0.4023369234857751</v>
      </c>
      <c r="AL267">
        <f t="shared" si="0"/>
        <v>3.1500000000000004</v>
      </c>
    </row>
    <row r="268" spans="1:38">
      <c r="A268" t="s">
        <v>14</v>
      </c>
      <c r="B268" t="s">
        <v>60</v>
      </c>
      <c r="C268" s="19">
        <v>44146</v>
      </c>
      <c r="D268" s="30">
        <v>778.44316864013672</v>
      </c>
      <c r="E268" s="37">
        <v>13.364680781529101</v>
      </c>
      <c r="F268" t="s">
        <v>66</v>
      </c>
      <c r="G268" s="24">
        <f>D268</f>
        <v>778.44316864013672</v>
      </c>
      <c r="H268" s="24">
        <f>D270-G268</f>
        <v>442.48295211791992</v>
      </c>
      <c r="I268">
        <v>3.4280086070213801E-2</v>
      </c>
      <c r="J268">
        <v>59.47999999999999</v>
      </c>
      <c r="K268">
        <v>11.225868192111774</v>
      </c>
      <c r="L268">
        <v>84.837500000000006</v>
      </c>
      <c r="M268">
        <v>11.440184566547261</v>
      </c>
      <c r="N268">
        <v>145.48249999999999</v>
      </c>
      <c r="O268">
        <v>22.357877200590107</v>
      </c>
      <c r="P268">
        <v>1.0026925175537538</v>
      </c>
      <c r="Q268">
        <v>0.14550010557983059</v>
      </c>
      <c r="Y268">
        <v>0.32750000000000001</v>
      </c>
      <c r="Z268">
        <v>0.17983209761700863</v>
      </c>
      <c r="AD268">
        <v>57</v>
      </c>
      <c r="AE268">
        <v>61.5</v>
      </c>
      <c r="AF268">
        <v>62</v>
      </c>
      <c r="AG268">
        <v>66</v>
      </c>
      <c r="AH268">
        <v>70.75</v>
      </c>
      <c r="AI268">
        <v>86.75</v>
      </c>
      <c r="AJ268">
        <v>11.3</v>
      </c>
      <c r="AK268">
        <v>0.40311288741492768</v>
      </c>
      <c r="AL268">
        <f t="shared" si="0"/>
        <v>10.3</v>
      </c>
    </row>
    <row r="269" spans="1:38">
      <c r="A269" t="s">
        <v>14</v>
      </c>
      <c r="B269" t="s">
        <v>60</v>
      </c>
      <c r="C269" s="19">
        <v>44155</v>
      </c>
      <c r="D269" s="30">
        <v>921.72014808654785</v>
      </c>
      <c r="E269" s="37">
        <v>13.519312309725301</v>
      </c>
      <c r="F269" t="s">
        <v>67</v>
      </c>
      <c r="I269">
        <v>4.340517846280454E-2</v>
      </c>
      <c r="J269">
        <v>110.62249999999999</v>
      </c>
      <c r="K269">
        <v>11.519550320361185</v>
      </c>
      <c r="L269">
        <v>119.755</v>
      </c>
      <c r="M269">
        <v>15.111097743049632</v>
      </c>
      <c r="N269">
        <v>241.64749999999998</v>
      </c>
      <c r="O269">
        <v>24.534264262795091</v>
      </c>
      <c r="P269">
        <v>1.2587501754213317</v>
      </c>
      <c r="Q269">
        <v>0.1691537750513952</v>
      </c>
      <c r="Y269">
        <v>10.1775</v>
      </c>
      <c r="Z269">
        <v>2.9524266149502627</v>
      </c>
      <c r="AD269">
        <v>57</v>
      </c>
      <c r="AE269">
        <v>61.5</v>
      </c>
      <c r="AF269">
        <v>62</v>
      </c>
      <c r="AG269">
        <v>66</v>
      </c>
      <c r="AH269">
        <v>70.75</v>
      </c>
      <c r="AI269">
        <v>86.75</v>
      </c>
      <c r="AJ269">
        <v>11.35</v>
      </c>
      <c r="AK269">
        <v>0.86998563206526625</v>
      </c>
      <c r="AL269">
        <f t="shared" si="0"/>
        <v>10.35</v>
      </c>
    </row>
    <row r="270" spans="1:38">
      <c r="A270" t="s">
        <v>14</v>
      </c>
      <c r="B270" t="s">
        <v>60</v>
      </c>
      <c r="C270" s="19">
        <v>44173</v>
      </c>
      <c r="D270" s="30">
        <v>1220.9261207580566</v>
      </c>
      <c r="E270" s="37">
        <v>13.713078452315299</v>
      </c>
      <c r="F270" t="s">
        <v>12</v>
      </c>
      <c r="I270">
        <v>3.3327254597577897E-2</v>
      </c>
      <c r="J270">
        <v>84.58</v>
      </c>
      <c r="K270">
        <v>7.2574513432747016</v>
      </c>
      <c r="L270">
        <v>71.52000000000001</v>
      </c>
      <c r="M270">
        <v>12.905875277045965</v>
      </c>
      <c r="N270">
        <v>270.95249999999999</v>
      </c>
      <c r="O270">
        <v>30.353633877730928</v>
      </c>
      <c r="P270">
        <v>0.94982675603097011</v>
      </c>
      <c r="Q270">
        <v>0.18292425517668898</v>
      </c>
      <c r="V270">
        <v>863.1</v>
      </c>
      <c r="W270">
        <f>412/2</f>
        <v>206</v>
      </c>
      <c r="Y270">
        <v>114.59750000000001</v>
      </c>
      <c r="Z270">
        <v>12.355389765199627</v>
      </c>
      <c r="AD270">
        <v>57</v>
      </c>
      <c r="AE270">
        <v>61.5</v>
      </c>
      <c r="AF270">
        <v>62</v>
      </c>
      <c r="AG270">
        <v>66</v>
      </c>
      <c r="AH270">
        <v>70.75</v>
      </c>
      <c r="AI270">
        <v>86.75</v>
      </c>
      <c r="AJ270">
        <v>11.4</v>
      </c>
      <c r="AK270">
        <v>0.59160797830996281</v>
      </c>
      <c r="AL270">
        <f t="shared" si="0"/>
        <v>10.4</v>
      </c>
    </row>
    <row r="271" spans="1:38">
      <c r="A271" t="s">
        <v>14</v>
      </c>
      <c r="B271" t="s">
        <v>61</v>
      </c>
      <c r="C271" s="19">
        <v>44117</v>
      </c>
      <c r="D271" s="30">
        <v>396.55983829498291</v>
      </c>
      <c r="E271" s="37">
        <v>12.6907993270279</v>
      </c>
      <c r="F271" t="s">
        <v>68</v>
      </c>
      <c r="I271">
        <v>6.6992080310221578E-3</v>
      </c>
      <c r="J271">
        <v>2.1574999999999998</v>
      </c>
      <c r="K271">
        <v>0.26855710131491023</v>
      </c>
      <c r="L271">
        <v>7.875</v>
      </c>
      <c r="M271">
        <v>1.1244072512513716</v>
      </c>
      <c r="N271">
        <v>10.032499999999999</v>
      </c>
      <c r="O271">
        <v>1.392715423193126</v>
      </c>
      <c r="P271">
        <v>0.17417940880657612</v>
      </c>
      <c r="Q271">
        <v>2.6737212438492509E-2</v>
      </c>
      <c r="Y271">
        <v>0</v>
      </c>
      <c r="Z271">
        <v>0</v>
      </c>
      <c r="AD271">
        <v>48</v>
      </c>
      <c r="AE271">
        <v>58</v>
      </c>
      <c r="AF271">
        <v>51</v>
      </c>
      <c r="AG271">
        <v>62</v>
      </c>
      <c r="AH271">
        <v>68.25</v>
      </c>
      <c r="AI271">
        <v>86</v>
      </c>
      <c r="AJ271">
        <v>4.95</v>
      </c>
      <c r="AK271">
        <v>0.2861380785564886</v>
      </c>
      <c r="AL271">
        <f t="shared" si="0"/>
        <v>3.95</v>
      </c>
    </row>
    <row r="272" spans="1:38">
      <c r="A272" t="s">
        <v>14</v>
      </c>
      <c r="B272" t="s">
        <v>61</v>
      </c>
      <c r="C272" s="19">
        <v>44144</v>
      </c>
      <c r="D272" s="30">
        <v>754.9431676864624</v>
      </c>
      <c r="E272" s="37">
        <v>13.3259548773134</v>
      </c>
      <c r="F272" t="s">
        <v>66</v>
      </c>
      <c r="G272" s="24">
        <f>D272</f>
        <v>754.9431676864624</v>
      </c>
      <c r="H272" s="24">
        <f>D274-G272</f>
        <v>401.67787647247314</v>
      </c>
      <c r="I272">
        <v>4.6733913781884788E-2</v>
      </c>
      <c r="J272">
        <v>51.744999999999997</v>
      </c>
      <c r="K272">
        <v>5.9672166878704891</v>
      </c>
      <c r="L272">
        <v>70</v>
      </c>
      <c r="M272">
        <v>1.915302413023495</v>
      </c>
      <c r="N272">
        <v>124.61500000000001</v>
      </c>
      <c r="O272">
        <v>6.1329472251655313</v>
      </c>
      <c r="P272">
        <v>1.2033982798835332</v>
      </c>
      <c r="Q272">
        <v>4.0911184192888334E-2</v>
      </c>
      <c r="Y272">
        <v>1.0525</v>
      </c>
      <c r="Z272">
        <v>0.27399437342154798</v>
      </c>
      <c r="AD272">
        <v>48</v>
      </c>
      <c r="AE272">
        <v>58</v>
      </c>
      <c r="AF272">
        <v>51</v>
      </c>
      <c r="AG272">
        <v>62</v>
      </c>
      <c r="AH272">
        <v>68.25</v>
      </c>
      <c r="AI272">
        <v>86</v>
      </c>
      <c r="AJ272">
        <v>6.75</v>
      </c>
      <c r="AK272">
        <v>0.57608593109014572</v>
      </c>
      <c r="AL272">
        <f t="shared" si="0"/>
        <v>5.75</v>
      </c>
    </row>
    <row r="273" spans="1:38">
      <c r="A273" t="s">
        <v>14</v>
      </c>
      <c r="B273" t="s">
        <v>61</v>
      </c>
      <c r="C273" s="19">
        <v>44153</v>
      </c>
      <c r="D273" s="30">
        <v>889.47014713287354</v>
      </c>
      <c r="E273" s="37">
        <v>13.487909641145899</v>
      </c>
      <c r="F273" t="s">
        <v>67</v>
      </c>
      <c r="I273">
        <v>4.7267403876445957E-2</v>
      </c>
      <c r="J273">
        <v>92.567499999999995</v>
      </c>
      <c r="K273">
        <v>3.1249116654181628</v>
      </c>
      <c r="L273">
        <v>101.30249999999999</v>
      </c>
      <c r="M273">
        <v>3.4495516012954397</v>
      </c>
      <c r="N273">
        <v>219.0025</v>
      </c>
      <c r="O273">
        <v>9.9274823721827623</v>
      </c>
      <c r="P273">
        <v>1.3825715633860443</v>
      </c>
      <c r="Q273">
        <v>9.9820449612275944E-2</v>
      </c>
      <c r="Y273">
        <v>24.025000000000002</v>
      </c>
      <c r="Z273">
        <v>5.8266020686731856</v>
      </c>
      <c r="AD273">
        <v>48</v>
      </c>
      <c r="AE273">
        <v>58</v>
      </c>
      <c r="AF273">
        <v>51</v>
      </c>
      <c r="AG273">
        <v>62</v>
      </c>
      <c r="AH273">
        <v>68.25</v>
      </c>
      <c r="AI273">
        <v>86</v>
      </c>
      <c r="AJ273">
        <v>13.1</v>
      </c>
      <c r="AK273">
        <v>1.6023420358962095</v>
      </c>
      <c r="AL273">
        <f t="shared" si="0"/>
        <v>12.1</v>
      </c>
    </row>
    <row r="274" spans="1:38">
      <c r="A274" t="s">
        <v>14</v>
      </c>
      <c r="B274" t="s">
        <v>61</v>
      </c>
      <c r="C274" s="19">
        <v>44169</v>
      </c>
      <c r="D274" s="30">
        <v>1156.6210441589355</v>
      </c>
      <c r="E274" s="37">
        <v>13.6848582481993</v>
      </c>
      <c r="F274" t="s">
        <v>12</v>
      </c>
      <c r="I274">
        <v>6.0071937338595276E-2</v>
      </c>
      <c r="J274">
        <v>81.822499999999991</v>
      </c>
      <c r="K274">
        <v>6.2426308222842914</v>
      </c>
      <c r="L274">
        <v>105.345</v>
      </c>
      <c r="M274">
        <v>10.038298743645134</v>
      </c>
      <c r="N274">
        <v>311.51250000000005</v>
      </c>
      <c r="O274">
        <v>23.992879976845778</v>
      </c>
      <c r="P274">
        <v>1.5618703708034771</v>
      </c>
      <c r="Q274">
        <v>0.15193507160190126</v>
      </c>
      <c r="V274">
        <v>534.9</v>
      </c>
      <c r="W274">
        <f>202/2</f>
        <v>101</v>
      </c>
      <c r="Y274">
        <v>123.38000000000001</v>
      </c>
      <c r="Z274">
        <v>11.798429980298208</v>
      </c>
      <c r="AD274">
        <v>48</v>
      </c>
      <c r="AE274">
        <v>58</v>
      </c>
      <c r="AF274">
        <v>51</v>
      </c>
      <c r="AG274">
        <v>62</v>
      </c>
      <c r="AH274">
        <v>68.25</v>
      </c>
      <c r="AI274">
        <v>86</v>
      </c>
      <c r="AJ274">
        <v>14.8125</v>
      </c>
      <c r="AK274">
        <v>1.5370807355178191</v>
      </c>
      <c r="AL274">
        <f t="shared" si="0"/>
        <v>13.8125</v>
      </c>
    </row>
    <row r="275" spans="1:38">
      <c r="A275" t="s">
        <v>14</v>
      </c>
      <c r="B275" t="s">
        <v>62</v>
      </c>
      <c r="C275" s="19">
        <v>44117</v>
      </c>
      <c r="D275" s="30">
        <v>396.55983829498291</v>
      </c>
      <c r="E275" s="37">
        <v>12.6907993270279</v>
      </c>
      <c r="F275" t="s">
        <v>68</v>
      </c>
      <c r="I275">
        <v>9.2246191274188288E-3</v>
      </c>
      <c r="J275">
        <v>3.16</v>
      </c>
      <c r="K275">
        <v>0.41571224021751696</v>
      </c>
      <c r="L275">
        <v>13.030000000000001</v>
      </c>
      <c r="M275">
        <v>1.3697140820867182</v>
      </c>
      <c r="N275">
        <v>16.190000000000001</v>
      </c>
      <c r="O275">
        <v>1.7852264095439931</v>
      </c>
      <c r="P275">
        <v>0.2652077999132913</v>
      </c>
      <c r="Q275">
        <v>3.2240706125142495E-2</v>
      </c>
      <c r="Y275">
        <v>0</v>
      </c>
      <c r="Z275">
        <v>0</v>
      </c>
      <c r="AD275">
        <v>58</v>
      </c>
      <c r="AE275">
        <v>62.5</v>
      </c>
      <c r="AF275">
        <v>61.75</v>
      </c>
      <c r="AG275">
        <v>66.5</v>
      </c>
      <c r="AH275">
        <v>72.5</v>
      </c>
      <c r="AI275">
        <v>89</v>
      </c>
      <c r="AJ275">
        <v>3.5</v>
      </c>
      <c r="AK275">
        <v>0.18027756377320001</v>
      </c>
      <c r="AL275">
        <f t="shared" si="0"/>
        <v>2.5</v>
      </c>
    </row>
    <row r="276" spans="1:38">
      <c r="A276" t="s">
        <v>14</v>
      </c>
      <c r="B276" t="s">
        <v>62</v>
      </c>
      <c r="C276" s="19">
        <v>44146</v>
      </c>
      <c r="D276" s="30">
        <v>778.44316864013672</v>
      </c>
      <c r="E276" s="37">
        <v>13.364680781529101</v>
      </c>
      <c r="F276" t="s">
        <v>66</v>
      </c>
      <c r="G276" s="24">
        <f>D276</f>
        <v>778.44316864013672</v>
      </c>
      <c r="H276" s="24">
        <f>D278-G276</f>
        <v>474.83295059204102</v>
      </c>
      <c r="I276">
        <v>4.4300051587440804E-2</v>
      </c>
      <c r="J276">
        <v>60.255000000000003</v>
      </c>
      <c r="K276">
        <v>5.9695358557708067</v>
      </c>
      <c r="L276">
        <v>87.977500000000006</v>
      </c>
      <c r="M276">
        <v>7.4508873912216771</v>
      </c>
      <c r="N276">
        <v>148.89249999999998</v>
      </c>
      <c r="O276">
        <v>13.302905306110132</v>
      </c>
      <c r="P276">
        <v>1.317926534726364</v>
      </c>
      <c r="Q276">
        <v>0.16255424600881579</v>
      </c>
      <c r="Y276">
        <v>5.0000000000000001E-3</v>
      </c>
      <c r="Z276">
        <v>2.886751345948129E-3</v>
      </c>
      <c r="AD276">
        <v>58</v>
      </c>
      <c r="AE276">
        <v>62.5</v>
      </c>
      <c r="AF276">
        <v>61.75</v>
      </c>
      <c r="AG276">
        <v>66.5</v>
      </c>
      <c r="AH276">
        <v>72.5</v>
      </c>
      <c r="AI276">
        <v>89</v>
      </c>
      <c r="AJ276">
        <v>8.2000000000000011</v>
      </c>
      <c r="AK276">
        <v>0.25495097567963931</v>
      </c>
      <c r="AL276">
        <f t="shared" si="0"/>
        <v>7.2000000000000011</v>
      </c>
    </row>
    <row r="277" spans="1:38">
      <c r="A277" t="s">
        <v>14</v>
      </c>
      <c r="B277" t="s">
        <v>62</v>
      </c>
      <c r="C277" s="19">
        <v>44155</v>
      </c>
      <c r="D277" s="30">
        <v>921.72014808654785</v>
      </c>
      <c r="E277" s="37">
        <v>13.519312309725301</v>
      </c>
      <c r="F277" t="s">
        <v>67</v>
      </c>
      <c r="I277">
        <v>4.2383570882351396E-2</v>
      </c>
      <c r="J277">
        <v>89.055000000000007</v>
      </c>
      <c r="K277">
        <v>5.3790682278624722</v>
      </c>
      <c r="L277">
        <v>108.48</v>
      </c>
      <c r="M277">
        <v>8.5586243053425317</v>
      </c>
      <c r="N277">
        <v>202.23499999999999</v>
      </c>
      <c r="O277">
        <v>12.580664065673842</v>
      </c>
      <c r="P277">
        <v>1.2926989119117176</v>
      </c>
      <c r="Q277">
        <v>9.6337056824822825E-2</v>
      </c>
      <c r="Y277">
        <v>3.7125000000000004</v>
      </c>
      <c r="Z277">
        <v>1.3491625488922128</v>
      </c>
      <c r="AD277">
        <v>58</v>
      </c>
      <c r="AE277">
        <v>62.5</v>
      </c>
      <c r="AF277">
        <v>61.75</v>
      </c>
      <c r="AG277">
        <v>66.5</v>
      </c>
      <c r="AH277">
        <v>72.5</v>
      </c>
      <c r="AI277">
        <v>89</v>
      </c>
      <c r="AJ277">
        <v>10.35</v>
      </c>
      <c r="AK277">
        <v>0.54025456962435869</v>
      </c>
      <c r="AL277">
        <f t="shared" si="0"/>
        <v>9.35</v>
      </c>
    </row>
    <row r="278" spans="1:38">
      <c r="A278" t="s">
        <v>14</v>
      </c>
      <c r="B278" t="s">
        <v>62</v>
      </c>
      <c r="C278" s="19">
        <v>44175</v>
      </c>
      <c r="D278" s="30">
        <v>1253.2761192321777</v>
      </c>
      <c r="E278" s="37">
        <v>13.7237935348096</v>
      </c>
      <c r="F278" t="s">
        <v>12</v>
      </c>
      <c r="I278">
        <v>5.8827550040510143E-2</v>
      </c>
      <c r="J278">
        <v>100.53999999999999</v>
      </c>
      <c r="K278">
        <v>8.4150222816104598</v>
      </c>
      <c r="L278">
        <v>125.85249999999999</v>
      </c>
      <c r="M278">
        <v>7.309192129321409</v>
      </c>
      <c r="N278">
        <v>345.46750000000003</v>
      </c>
      <c r="O278">
        <v>25.059440461630267</v>
      </c>
      <c r="P278">
        <v>1.8530678262760696</v>
      </c>
      <c r="Q278">
        <v>0.25443084816614792</v>
      </c>
      <c r="V278">
        <v>839.6</v>
      </c>
      <c r="W278">
        <f>410.4/2</f>
        <v>205.2</v>
      </c>
      <c r="Y278">
        <v>118.7325</v>
      </c>
      <c r="Z278">
        <v>14.011195151853876</v>
      </c>
      <c r="AD278">
        <v>58</v>
      </c>
      <c r="AE278">
        <v>62.5</v>
      </c>
      <c r="AF278">
        <v>61.75</v>
      </c>
      <c r="AG278">
        <v>66.5</v>
      </c>
      <c r="AH278">
        <v>72.5</v>
      </c>
      <c r="AI278">
        <v>89</v>
      </c>
      <c r="AJ278">
        <v>12.15</v>
      </c>
      <c r="AK278">
        <v>1.0520812706250384</v>
      </c>
      <c r="AL278">
        <f t="shared" si="0"/>
        <v>11.15</v>
      </c>
    </row>
    <row r="279" spans="1:38">
      <c r="A279" t="s">
        <v>14</v>
      </c>
      <c r="B279" t="s">
        <v>63</v>
      </c>
      <c r="C279" s="19">
        <v>44117</v>
      </c>
      <c r="D279" s="30">
        <v>396.55983829498291</v>
      </c>
      <c r="E279" s="37">
        <v>12.6907993270279</v>
      </c>
      <c r="F279" t="s">
        <v>68</v>
      </c>
      <c r="I279">
        <v>7.1709399932295926E-3</v>
      </c>
      <c r="J279">
        <v>2.5625</v>
      </c>
      <c r="K279">
        <v>0.40843961201953283</v>
      </c>
      <c r="L279">
        <v>11.6525</v>
      </c>
      <c r="M279">
        <v>1.3901041627638313</v>
      </c>
      <c r="N279">
        <v>14.214999999999998</v>
      </c>
      <c r="O279">
        <v>1.7973151272569523</v>
      </c>
      <c r="P279">
        <v>0.23843375477488393</v>
      </c>
      <c r="Q279">
        <v>3.8994110067380731E-2</v>
      </c>
      <c r="Y279">
        <v>0</v>
      </c>
      <c r="Z279">
        <v>0</v>
      </c>
      <c r="AD279">
        <v>50.25</v>
      </c>
      <c r="AE279">
        <v>60.75</v>
      </c>
      <c r="AF279">
        <v>59.5</v>
      </c>
      <c r="AG279">
        <v>62</v>
      </c>
      <c r="AH279">
        <v>69.5</v>
      </c>
      <c r="AI279">
        <v>89</v>
      </c>
      <c r="AJ279">
        <v>3.7249999999999996</v>
      </c>
      <c r="AK279">
        <v>0.38951091127207282</v>
      </c>
      <c r="AL279">
        <f t="shared" si="0"/>
        <v>2.7249999999999996</v>
      </c>
    </row>
    <row r="280" spans="1:38">
      <c r="A280" t="s">
        <v>14</v>
      </c>
      <c r="B280" t="s">
        <v>63</v>
      </c>
      <c r="C280" s="19">
        <v>44146</v>
      </c>
      <c r="D280" s="30">
        <v>778.44316864013672</v>
      </c>
      <c r="E280" s="37">
        <v>13.364680781529101</v>
      </c>
      <c r="F280" t="s">
        <v>66</v>
      </c>
      <c r="G280" s="24">
        <f>D280</f>
        <v>778.44316864013672</v>
      </c>
      <c r="H280" s="24">
        <f>D282-G280</f>
        <v>474.83295059204102</v>
      </c>
      <c r="I280">
        <v>3.3154118451567849E-2</v>
      </c>
      <c r="J280">
        <v>51.824999999999996</v>
      </c>
      <c r="K280">
        <v>3.2833456006539161</v>
      </c>
      <c r="L280">
        <v>79.414999999999992</v>
      </c>
      <c r="M280">
        <v>4.3929877835781195</v>
      </c>
      <c r="N280">
        <v>134.04249999999999</v>
      </c>
      <c r="O280">
        <v>6.4399797812829389</v>
      </c>
      <c r="P280">
        <v>1.1189514977404149</v>
      </c>
      <c r="Q280">
        <v>0.10389032381322315</v>
      </c>
      <c r="Y280">
        <v>1.7324999999999999</v>
      </c>
      <c r="Z280">
        <v>0.79933696482355521</v>
      </c>
      <c r="AD280">
        <v>50.25</v>
      </c>
      <c r="AE280">
        <v>60.75</v>
      </c>
      <c r="AF280">
        <v>59.5</v>
      </c>
      <c r="AG280">
        <v>62</v>
      </c>
      <c r="AH280">
        <v>69.5</v>
      </c>
      <c r="AI280">
        <v>89</v>
      </c>
      <c r="AJ280">
        <v>7.7</v>
      </c>
      <c r="AK280">
        <v>0.43874821936960495</v>
      </c>
      <c r="AL280">
        <f t="shared" si="0"/>
        <v>6.7</v>
      </c>
    </row>
    <row r="281" spans="1:38">
      <c r="A281" t="s">
        <v>14</v>
      </c>
      <c r="B281" t="s">
        <v>63</v>
      </c>
      <c r="C281" s="19">
        <v>44153</v>
      </c>
      <c r="D281" s="30">
        <v>889.47014713287354</v>
      </c>
      <c r="E281" s="37">
        <v>13.487909641145899</v>
      </c>
      <c r="F281" t="s">
        <v>67</v>
      </c>
      <c r="I281">
        <v>4.2317693393510825E-2</v>
      </c>
      <c r="J281">
        <v>84.894999999999996</v>
      </c>
      <c r="K281">
        <v>10.145545410014527</v>
      </c>
      <c r="L281">
        <v>97.592500000000001</v>
      </c>
      <c r="M281">
        <v>13.856385035426776</v>
      </c>
      <c r="N281">
        <v>191.80249999999998</v>
      </c>
      <c r="O281">
        <v>22.727705697012258</v>
      </c>
      <c r="P281">
        <v>1.1954748383666809</v>
      </c>
      <c r="Q281">
        <v>0.21099331963978221</v>
      </c>
      <c r="Y281">
        <v>7.5324999999999989</v>
      </c>
      <c r="Z281">
        <v>2.2345707082122073</v>
      </c>
      <c r="AD281">
        <v>50.25</v>
      </c>
      <c r="AE281">
        <v>60.75</v>
      </c>
      <c r="AF281">
        <v>59.5</v>
      </c>
      <c r="AG281">
        <v>62</v>
      </c>
      <c r="AH281">
        <v>69.5</v>
      </c>
      <c r="AI281">
        <v>89</v>
      </c>
      <c r="AJ281">
        <v>10.6</v>
      </c>
      <c r="AK281">
        <v>0.37416573867739411</v>
      </c>
      <c r="AL281">
        <f t="shared" si="0"/>
        <v>9.6</v>
      </c>
    </row>
    <row r="282" spans="1:38">
      <c r="A282" t="s">
        <v>14</v>
      </c>
      <c r="B282" t="s">
        <v>63</v>
      </c>
      <c r="C282" s="19">
        <v>44175</v>
      </c>
      <c r="D282" s="30">
        <v>1253.2761192321777</v>
      </c>
      <c r="E282" s="37">
        <v>13.7237935348096</v>
      </c>
      <c r="F282" t="s">
        <v>12</v>
      </c>
      <c r="I282">
        <v>5.5441391455030978E-2</v>
      </c>
      <c r="J282">
        <v>91.837500000000006</v>
      </c>
      <c r="K282">
        <v>9.4224920403256061</v>
      </c>
      <c r="L282">
        <v>125.995</v>
      </c>
      <c r="M282">
        <v>10.490206146687463</v>
      </c>
      <c r="N282">
        <v>320.39499999999998</v>
      </c>
      <c r="O282">
        <v>24.746452102607936</v>
      </c>
      <c r="P282">
        <v>1.8434262658797802</v>
      </c>
      <c r="Q282">
        <v>0.35198847194728033</v>
      </c>
      <c r="V282">
        <v>764.3</v>
      </c>
      <c r="W282">
        <f>384.4/2</f>
        <v>192.2</v>
      </c>
      <c r="Y282">
        <v>101.39500000000001</v>
      </c>
      <c r="Z282">
        <v>14.632270557458458</v>
      </c>
      <c r="AD282">
        <v>50.25</v>
      </c>
      <c r="AE282">
        <v>60.75</v>
      </c>
      <c r="AF282">
        <v>59.5</v>
      </c>
      <c r="AG282">
        <v>62</v>
      </c>
      <c r="AH282">
        <v>69.5</v>
      </c>
      <c r="AI282">
        <v>89</v>
      </c>
      <c r="AJ282">
        <v>12.55</v>
      </c>
      <c r="AK282">
        <v>1.0825317547305451</v>
      </c>
      <c r="AL282">
        <f t="shared" si="0"/>
        <v>11.55</v>
      </c>
    </row>
    <row r="283" spans="1:38">
      <c r="A283" t="s">
        <v>14</v>
      </c>
      <c r="B283" t="s">
        <v>64</v>
      </c>
      <c r="C283" s="19">
        <v>44117</v>
      </c>
      <c r="D283" s="30">
        <v>396.55983829498291</v>
      </c>
      <c r="E283" s="37">
        <v>12.6907993270279</v>
      </c>
      <c r="F283" t="s">
        <v>68</v>
      </c>
      <c r="I283">
        <v>4.7487722925789152E-3</v>
      </c>
      <c r="J283">
        <v>2.75</v>
      </c>
      <c r="K283">
        <v>0.11232393630329324</v>
      </c>
      <c r="L283">
        <v>7.9200000000000008</v>
      </c>
      <c r="M283">
        <v>0.47235226967451399</v>
      </c>
      <c r="N283">
        <v>10.67</v>
      </c>
      <c r="O283">
        <v>0.54115616969596314</v>
      </c>
      <c r="P283">
        <v>0.15196071336252528</v>
      </c>
      <c r="Q283">
        <v>9.3274704276723828E-3</v>
      </c>
      <c r="Y283">
        <v>0</v>
      </c>
      <c r="Z283">
        <v>0</v>
      </c>
      <c r="AD283">
        <v>48</v>
      </c>
      <c r="AE283">
        <v>58</v>
      </c>
      <c r="AF283">
        <v>51</v>
      </c>
      <c r="AG283">
        <v>62.5</v>
      </c>
      <c r="AH283">
        <v>70.25</v>
      </c>
      <c r="AI283">
        <v>86</v>
      </c>
      <c r="AJ283">
        <v>5.15</v>
      </c>
      <c r="AK283">
        <v>0.20463381929681126</v>
      </c>
      <c r="AL283">
        <f t="shared" si="0"/>
        <v>4.1500000000000004</v>
      </c>
    </row>
    <row r="284" spans="1:38">
      <c r="A284" t="s">
        <v>14</v>
      </c>
      <c r="B284" t="s">
        <v>64</v>
      </c>
      <c r="C284" s="19">
        <v>44144</v>
      </c>
      <c r="D284" s="30">
        <v>754.9431676864624</v>
      </c>
      <c r="E284" s="37">
        <v>13.3259548773134</v>
      </c>
      <c r="F284" t="s">
        <v>66</v>
      </c>
      <c r="G284" s="24">
        <f>D284</f>
        <v>754.9431676864624</v>
      </c>
      <c r="H284" s="24">
        <f>D286-G284</f>
        <v>401.67787647247314</v>
      </c>
      <c r="I284">
        <v>3.0093217000114414E-2</v>
      </c>
      <c r="J284">
        <v>36.015000000000001</v>
      </c>
      <c r="K284">
        <v>5.2635072274419201</v>
      </c>
      <c r="L284">
        <v>47.835000000000001</v>
      </c>
      <c r="M284">
        <v>3.3960037789535478</v>
      </c>
      <c r="N284">
        <v>87.317499999999995</v>
      </c>
      <c r="O284">
        <v>9.2919520509238129</v>
      </c>
      <c r="P284">
        <v>0.85013338025323215</v>
      </c>
      <c r="Q284">
        <v>6.2096489155438986E-2</v>
      </c>
      <c r="Y284">
        <v>1.54</v>
      </c>
      <c r="Z284">
        <v>0.5292132525425518</v>
      </c>
      <c r="AD284">
        <v>48</v>
      </c>
      <c r="AE284">
        <v>58</v>
      </c>
      <c r="AF284">
        <v>51</v>
      </c>
      <c r="AG284">
        <v>62.5</v>
      </c>
      <c r="AH284">
        <v>70.25</v>
      </c>
      <c r="AI284">
        <v>86</v>
      </c>
      <c r="AJ284">
        <v>8.375</v>
      </c>
      <c r="AK284">
        <v>0.57268555944776545</v>
      </c>
      <c r="AL284">
        <f t="shared" si="0"/>
        <v>7.375</v>
      </c>
    </row>
    <row r="285" spans="1:38">
      <c r="A285" t="s">
        <v>14</v>
      </c>
      <c r="B285" t="s">
        <v>64</v>
      </c>
      <c r="C285" s="19">
        <v>44153</v>
      </c>
      <c r="D285" s="30">
        <v>889.47014713287354</v>
      </c>
      <c r="E285" s="37">
        <v>13.487909641145899</v>
      </c>
      <c r="F285" t="s">
        <v>67</v>
      </c>
      <c r="I285">
        <v>3.6830388914440071E-2</v>
      </c>
      <c r="J285">
        <v>59.1875</v>
      </c>
      <c r="K285">
        <v>0.99915276609737791</v>
      </c>
      <c r="L285">
        <v>75.29249999999999</v>
      </c>
      <c r="M285">
        <v>3.5379781773399301</v>
      </c>
      <c r="N285">
        <v>161.00749999999999</v>
      </c>
      <c r="O285">
        <v>3.4235882126798636</v>
      </c>
      <c r="P285">
        <v>1.1509496535762522</v>
      </c>
      <c r="Q285">
        <v>7.5310800087011229E-2</v>
      </c>
      <c r="Y285">
        <v>25.884999999999998</v>
      </c>
      <c r="Z285">
        <v>3.7735184730787634</v>
      </c>
      <c r="AD285">
        <v>48</v>
      </c>
      <c r="AE285">
        <v>58</v>
      </c>
      <c r="AF285">
        <v>51</v>
      </c>
      <c r="AG285">
        <v>62.5</v>
      </c>
      <c r="AH285">
        <v>70.25</v>
      </c>
      <c r="AI285">
        <v>86</v>
      </c>
      <c r="AJ285">
        <v>12.95</v>
      </c>
      <c r="AK285">
        <v>0.80738776309775961</v>
      </c>
      <c r="AL285">
        <f t="shared" si="0"/>
        <v>11.95</v>
      </c>
    </row>
    <row r="286" spans="1:38">
      <c r="A286" t="s">
        <v>14</v>
      </c>
      <c r="B286" t="s">
        <v>64</v>
      </c>
      <c r="C286" s="19">
        <v>44169</v>
      </c>
      <c r="D286" s="30">
        <v>1156.6210441589355</v>
      </c>
      <c r="E286" s="37">
        <v>13.6848582481993</v>
      </c>
      <c r="F286" t="s">
        <v>12</v>
      </c>
      <c r="I286">
        <v>5.3044710612388905E-2</v>
      </c>
      <c r="J286">
        <v>71.942499999999995</v>
      </c>
      <c r="K286">
        <v>10.438752619446458</v>
      </c>
      <c r="L286">
        <v>101.575</v>
      </c>
      <c r="M286">
        <v>9.7220758242946044</v>
      </c>
      <c r="N286">
        <v>267.18</v>
      </c>
      <c r="O286">
        <v>33.924907025173439</v>
      </c>
      <c r="P286">
        <v>1.4985130747999864</v>
      </c>
      <c r="Q286">
        <v>0.21940645519328292</v>
      </c>
      <c r="V286">
        <v>626.5</v>
      </c>
      <c r="W286">
        <f>213.5/2</f>
        <v>106.75</v>
      </c>
      <c r="Y286">
        <v>92.972499999999997</v>
      </c>
      <c r="Z286">
        <v>15.214084688756873</v>
      </c>
      <c r="AD286">
        <v>48</v>
      </c>
      <c r="AE286">
        <v>58</v>
      </c>
      <c r="AF286">
        <v>51</v>
      </c>
      <c r="AG286">
        <v>62.5</v>
      </c>
      <c r="AH286">
        <v>70.25</v>
      </c>
      <c r="AI286">
        <v>86</v>
      </c>
      <c r="AJ286">
        <v>14.825000000000001</v>
      </c>
      <c r="AK286">
        <v>0.81729355191387199</v>
      </c>
      <c r="AL286">
        <f t="shared" si="0"/>
        <v>13.825000000000001</v>
      </c>
    </row>
    <row r="287" spans="1:38">
      <c r="A287" t="s">
        <v>14</v>
      </c>
      <c r="B287" t="s">
        <v>65</v>
      </c>
      <c r="C287" s="19">
        <v>44117</v>
      </c>
      <c r="D287" s="30">
        <v>396.55983829498291</v>
      </c>
      <c r="E287" s="37">
        <v>12.6907993270279</v>
      </c>
      <c r="F287" t="s">
        <v>68</v>
      </c>
      <c r="I287">
        <v>8.7862056283720819E-3</v>
      </c>
      <c r="J287">
        <v>3.4074999999999998</v>
      </c>
      <c r="K287">
        <v>0.43089780304228403</v>
      </c>
      <c r="L287">
        <v>12.275000000000002</v>
      </c>
      <c r="M287">
        <v>1.4840288631514735</v>
      </c>
      <c r="N287">
        <v>15.682500000000001</v>
      </c>
      <c r="O287">
        <v>1.9146904667160525</v>
      </c>
      <c r="P287">
        <v>0.25479996322279042</v>
      </c>
      <c r="Q287">
        <v>3.5307017449797896E-2</v>
      </c>
      <c r="Y287">
        <v>0</v>
      </c>
      <c r="Z287">
        <v>0</v>
      </c>
      <c r="AD287">
        <v>49.5</v>
      </c>
      <c r="AE287">
        <v>62</v>
      </c>
      <c r="AF287">
        <v>59.25</v>
      </c>
      <c r="AG287">
        <v>62.5</v>
      </c>
      <c r="AH287">
        <v>70.25</v>
      </c>
      <c r="AI287">
        <v>88.25</v>
      </c>
      <c r="AJ287">
        <v>4.2</v>
      </c>
      <c r="AK287">
        <v>0.12247448713915901</v>
      </c>
      <c r="AL287">
        <f t="shared" si="0"/>
        <v>3.2</v>
      </c>
    </row>
    <row r="288" spans="1:38">
      <c r="A288" t="s">
        <v>14</v>
      </c>
      <c r="B288" t="s">
        <v>65</v>
      </c>
      <c r="C288" s="19">
        <v>44146</v>
      </c>
      <c r="D288" s="30">
        <v>778.44316864013672</v>
      </c>
      <c r="E288" s="37">
        <v>13.364680781529101</v>
      </c>
      <c r="F288" t="s">
        <v>66</v>
      </c>
      <c r="G288" s="24">
        <f>D288</f>
        <v>778.44316864013672</v>
      </c>
      <c r="H288" s="24">
        <f>D290-G288</f>
        <v>442.48295211791992</v>
      </c>
      <c r="I288">
        <v>7.3049882339294672E-2</v>
      </c>
      <c r="J288">
        <v>52.147499999999994</v>
      </c>
      <c r="K288">
        <v>6.7730413835538794</v>
      </c>
      <c r="L288">
        <v>76.307500000000005</v>
      </c>
      <c r="M288">
        <v>10.365039294828215</v>
      </c>
      <c r="N288">
        <v>129.64249999999998</v>
      </c>
      <c r="O288">
        <v>16.722318606680567</v>
      </c>
      <c r="P288">
        <v>1.771459646727896</v>
      </c>
      <c r="Q288">
        <v>0.47229336627794255</v>
      </c>
      <c r="Y288">
        <v>0.36</v>
      </c>
      <c r="Z288">
        <v>0.21334635376932662</v>
      </c>
      <c r="AD288">
        <v>49.5</v>
      </c>
      <c r="AE288">
        <v>62</v>
      </c>
      <c r="AF288">
        <v>59.25</v>
      </c>
      <c r="AG288">
        <v>62.5</v>
      </c>
      <c r="AH288">
        <v>70.25</v>
      </c>
      <c r="AI288">
        <v>88.25</v>
      </c>
      <c r="AJ288">
        <v>11.8</v>
      </c>
      <c r="AK288">
        <v>1.0606601717798247</v>
      </c>
      <c r="AL288">
        <f t="shared" si="0"/>
        <v>10.8</v>
      </c>
    </row>
    <row r="289" spans="1:38">
      <c r="A289" t="s">
        <v>14</v>
      </c>
      <c r="B289" t="s">
        <v>65</v>
      </c>
      <c r="C289" s="19">
        <v>44153</v>
      </c>
      <c r="D289" s="30">
        <v>889.47014713287354</v>
      </c>
      <c r="E289" s="37">
        <v>13.487909641145899</v>
      </c>
      <c r="F289" t="s">
        <v>67</v>
      </c>
      <c r="I289">
        <v>4.6615753328964789E-2</v>
      </c>
      <c r="J289">
        <v>70.954999999999998</v>
      </c>
      <c r="K289">
        <v>2.6877205335873158</v>
      </c>
      <c r="L289">
        <v>85.745000000000005</v>
      </c>
      <c r="M289">
        <v>4.8867107205835429</v>
      </c>
      <c r="N289">
        <v>164.6525</v>
      </c>
      <c r="O289">
        <v>3.7391629522305476</v>
      </c>
      <c r="P289">
        <v>1.0954702032306727</v>
      </c>
      <c r="Q289">
        <v>0.10688013237814073</v>
      </c>
      <c r="Y289">
        <v>6.5675000000000008</v>
      </c>
      <c r="Z289">
        <v>2.2519116878776564</v>
      </c>
      <c r="AD289">
        <v>49.5</v>
      </c>
      <c r="AE289">
        <v>62</v>
      </c>
      <c r="AF289">
        <v>59.25</v>
      </c>
      <c r="AG289">
        <v>62.5</v>
      </c>
      <c r="AH289">
        <v>70.25</v>
      </c>
      <c r="AI289">
        <v>88.25</v>
      </c>
      <c r="AJ289">
        <v>13.05</v>
      </c>
      <c r="AK289">
        <v>0.36314597615834865</v>
      </c>
      <c r="AL289">
        <f t="shared" si="0"/>
        <v>12.05</v>
      </c>
    </row>
    <row r="290" spans="1:38">
      <c r="A290" t="s">
        <v>14</v>
      </c>
      <c r="B290" t="s">
        <v>65</v>
      </c>
      <c r="C290" s="19">
        <v>44173</v>
      </c>
      <c r="D290" s="30">
        <v>1220.9261207580566</v>
      </c>
      <c r="E290" s="37">
        <v>13.713078452315299</v>
      </c>
      <c r="F290" t="s">
        <v>12</v>
      </c>
      <c r="I290">
        <v>6.6863916959017292E-2</v>
      </c>
      <c r="J290">
        <v>98.160000000000011</v>
      </c>
      <c r="K290">
        <v>7.9457514853326812</v>
      </c>
      <c r="L290">
        <v>98.967500000000001</v>
      </c>
      <c r="M290">
        <v>9.2118197396967396</v>
      </c>
      <c r="N290">
        <v>349.59500000000003</v>
      </c>
      <c r="O290">
        <v>36.498550313676759</v>
      </c>
      <c r="P290">
        <v>1.6548819447356782</v>
      </c>
      <c r="Q290">
        <v>0.12858285098420077</v>
      </c>
      <c r="V290">
        <v>877.6</v>
      </c>
      <c r="W290">
        <f>111.5/2</f>
        <v>55.75</v>
      </c>
      <c r="Y290">
        <v>152.08999999999997</v>
      </c>
      <c r="Z290">
        <v>27.876063507365409</v>
      </c>
      <c r="AD290">
        <v>49.5</v>
      </c>
      <c r="AE290">
        <v>62</v>
      </c>
      <c r="AF290">
        <v>59.25</v>
      </c>
      <c r="AG290">
        <v>62.5</v>
      </c>
      <c r="AH290">
        <v>70.25</v>
      </c>
      <c r="AI290">
        <v>88.25</v>
      </c>
      <c r="AJ290">
        <v>13.75</v>
      </c>
      <c r="AK290">
        <v>1.6618889854620265</v>
      </c>
      <c r="AL290">
        <f t="shared" si="0"/>
        <v>12.75</v>
      </c>
    </row>
    <row r="291" spans="1:38">
      <c r="A291" t="s">
        <v>14</v>
      </c>
      <c r="B291" t="s">
        <v>86</v>
      </c>
      <c r="C291" s="7">
        <v>44280</v>
      </c>
      <c r="F291" t="s">
        <v>68</v>
      </c>
      <c r="I291">
        <v>4.8601409730674935E-2</v>
      </c>
      <c r="J291">
        <v>27.750000000000004</v>
      </c>
      <c r="K291">
        <v>2.3886362915549331</v>
      </c>
      <c r="L291">
        <v>60.794999999999995</v>
      </c>
      <c r="M291">
        <v>3.9215483761732348</v>
      </c>
      <c r="N291">
        <v>88.545000000000016</v>
      </c>
      <c r="O291">
        <v>6.2978164205275169</v>
      </c>
      <c r="P291">
        <v>1.8104025124676413</v>
      </c>
      <c r="Q291">
        <v>0.13220610653753262</v>
      </c>
      <c r="Y291">
        <v>0</v>
      </c>
      <c r="Z291">
        <v>0</v>
      </c>
    </row>
    <row r="292" spans="1:38">
      <c r="A292" t="s">
        <v>14</v>
      </c>
      <c r="B292" t="s">
        <v>86</v>
      </c>
      <c r="C292" s="7">
        <v>44292</v>
      </c>
      <c r="F292" t="s">
        <v>66</v>
      </c>
      <c r="I292">
        <v>6.4234253567972507E-2</v>
      </c>
      <c r="J292">
        <v>84.102499999999992</v>
      </c>
      <c r="K292">
        <v>1.6900462271785404</v>
      </c>
      <c r="L292">
        <v>110.89</v>
      </c>
      <c r="M292">
        <v>3.8225536839483012</v>
      </c>
      <c r="N292">
        <v>198.74250000000001</v>
      </c>
      <c r="O292">
        <v>5.4577137689085031</v>
      </c>
      <c r="P292">
        <v>2.2321403114870444</v>
      </c>
      <c r="Q292">
        <v>9.4545610549776088E-2</v>
      </c>
      <c r="Y292">
        <v>0</v>
      </c>
      <c r="Z292">
        <v>0</v>
      </c>
    </row>
    <row r="293" spans="1:38">
      <c r="A293" t="s">
        <v>14</v>
      </c>
      <c r="B293" t="s">
        <v>86</v>
      </c>
      <c r="C293" s="7">
        <v>44307</v>
      </c>
      <c r="F293" t="s">
        <v>67</v>
      </c>
      <c r="I293">
        <v>7.0321574564967418E-2</v>
      </c>
      <c r="J293">
        <v>201.75291666666666</v>
      </c>
      <c r="K293">
        <v>23.629735096466149</v>
      </c>
      <c r="L293">
        <v>177.02916666666664</v>
      </c>
      <c r="M293">
        <v>26.630169073085362</v>
      </c>
      <c r="N293">
        <v>387.46208333333328</v>
      </c>
      <c r="O293">
        <v>49.257526466516161</v>
      </c>
      <c r="P293">
        <v>2.4260943224913762</v>
      </c>
      <c r="Q293">
        <v>0.50474655100833155</v>
      </c>
      <c r="Y293">
        <v>8.0025000000000013</v>
      </c>
      <c r="Z293">
        <v>1.1159030349153662</v>
      </c>
    </row>
    <row r="294" spans="1:38">
      <c r="A294" t="s">
        <v>14</v>
      </c>
      <c r="B294" t="s">
        <v>86</v>
      </c>
      <c r="C294" s="7">
        <v>44333</v>
      </c>
      <c r="F294" t="s">
        <v>12</v>
      </c>
      <c r="I294">
        <v>3.0163990646035473E-2</v>
      </c>
      <c r="J294">
        <v>157.76916666666668</v>
      </c>
      <c r="K294">
        <v>36.686882744507734</v>
      </c>
      <c r="L294">
        <v>88.258333333333326</v>
      </c>
      <c r="M294">
        <v>27.653592409452852</v>
      </c>
      <c r="N294">
        <v>551.755</v>
      </c>
      <c r="O294">
        <v>82.801692867154983</v>
      </c>
      <c r="P294">
        <v>1.0557396726112414</v>
      </c>
      <c r="Q294">
        <v>0.28430733360165567</v>
      </c>
      <c r="V294">
        <v>1819</v>
      </c>
      <c r="W294">
        <f>87.4/2</f>
        <v>43.7</v>
      </c>
      <c r="Y294">
        <v>305.72749999999996</v>
      </c>
      <c r="Z294">
        <v>19.981315178185927</v>
      </c>
    </row>
    <row r="295" spans="1:38">
      <c r="A295" t="s">
        <v>14</v>
      </c>
      <c r="B295" t="s">
        <v>87</v>
      </c>
      <c r="C295" s="7">
        <v>44280</v>
      </c>
      <c r="F295" t="s">
        <v>68</v>
      </c>
      <c r="I295">
        <v>3.9160078315183269E-2</v>
      </c>
      <c r="J295">
        <v>21.612500000000001</v>
      </c>
      <c r="K295">
        <v>2.1571407580406032</v>
      </c>
      <c r="L295">
        <v>47.607500000000002</v>
      </c>
      <c r="M295">
        <v>1.9153954117448604</v>
      </c>
      <c r="N295">
        <v>69.22</v>
      </c>
      <c r="O295">
        <v>3.6607717765519863</v>
      </c>
      <c r="P295">
        <v>1.4880829759769643</v>
      </c>
      <c r="Q295">
        <v>0.12782614008572199</v>
      </c>
      <c r="Y295">
        <v>0</v>
      </c>
      <c r="Z295">
        <v>0</v>
      </c>
    </row>
    <row r="296" spans="1:38">
      <c r="A296" t="s">
        <v>14</v>
      </c>
      <c r="B296" t="s">
        <v>87</v>
      </c>
      <c r="C296" s="7">
        <v>44292</v>
      </c>
      <c r="F296" t="s">
        <v>66</v>
      </c>
      <c r="I296">
        <v>8.3331212581298247E-2</v>
      </c>
      <c r="J296">
        <v>55.08250000000001</v>
      </c>
      <c r="K296">
        <v>6.7051924841871369</v>
      </c>
      <c r="L296">
        <v>87.62</v>
      </c>
      <c r="M296">
        <v>8.2125747079300879</v>
      </c>
      <c r="N296">
        <v>146.01500000000001</v>
      </c>
      <c r="O296">
        <v>15.826440166169153</v>
      </c>
      <c r="P296">
        <v>2.1249459208231052</v>
      </c>
      <c r="Q296">
        <v>0.18930595918564083</v>
      </c>
      <c r="Y296">
        <v>0</v>
      </c>
      <c r="Z296">
        <v>0</v>
      </c>
    </row>
    <row r="297" spans="1:38">
      <c r="A297" t="s">
        <v>14</v>
      </c>
      <c r="B297" t="s">
        <v>87</v>
      </c>
      <c r="C297" s="7">
        <v>44307</v>
      </c>
      <c r="F297" t="s">
        <v>67</v>
      </c>
      <c r="I297">
        <v>7.9327241401989254E-2</v>
      </c>
      <c r="J297">
        <v>148.785</v>
      </c>
      <c r="K297">
        <v>20.149036255787475</v>
      </c>
      <c r="L297">
        <v>143.35541666666666</v>
      </c>
      <c r="M297">
        <v>23.71564143734517</v>
      </c>
      <c r="N297">
        <v>298.19041666666669</v>
      </c>
      <c r="O297">
        <v>43.23600643012098</v>
      </c>
      <c r="P297">
        <v>2.7962852594201211</v>
      </c>
      <c r="Q297">
        <v>0.47759907101570637</v>
      </c>
      <c r="Y297">
        <v>4.9550000000000001</v>
      </c>
      <c r="Z297">
        <v>0.75333148967326058</v>
      </c>
    </row>
    <row r="298" spans="1:38">
      <c r="A298" t="s">
        <v>14</v>
      </c>
      <c r="B298" t="s">
        <v>87</v>
      </c>
      <c r="C298" s="7">
        <v>44336</v>
      </c>
      <c r="F298" t="s">
        <v>12</v>
      </c>
      <c r="I298">
        <v>6.9021116640038294E-2</v>
      </c>
      <c r="J298">
        <v>178.79833333333335</v>
      </c>
      <c r="K298">
        <v>12.146603968309815</v>
      </c>
      <c r="L298">
        <v>121.715</v>
      </c>
      <c r="M298">
        <v>11.293354773362841</v>
      </c>
      <c r="N298">
        <v>539.30083333333334</v>
      </c>
      <c r="O298">
        <v>41.466461154702372</v>
      </c>
      <c r="P298">
        <v>2.1741651741612062</v>
      </c>
      <c r="Q298">
        <v>0.13443861621855505</v>
      </c>
      <c r="V298">
        <v>1488</v>
      </c>
      <c r="W298">
        <f>275/2</f>
        <v>137.5</v>
      </c>
      <c r="Y298">
        <v>238.78749999999999</v>
      </c>
      <c r="Z298">
        <v>25.523318908438497</v>
      </c>
    </row>
    <row r="299" spans="1:38">
      <c r="A299" t="s">
        <v>14</v>
      </c>
      <c r="B299" t="s">
        <v>88</v>
      </c>
      <c r="C299" s="7">
        <v>44280</v>
      </c>
      <c r="F299" t="s">
        <v>68</v>
      </c>
      <c r="I299">
        <v>4.2945056663222292E-2</v>
      </c>
      <c r="J299">
        <v>23.967500000000001</v>
      </c>
      <c r="K299">
        <v>4.2595664392048151</v>
      </c>
      <c r="L299">
        <v>55.534999999999997</v>
      </c>
      <c r="M299">
        <v>7.5263498235643196</v>
      </c>
      <c r="N299">
        <v>79.502499999999998</v>
      </c>
      <c r="O299">
        <v>11.769799895636863</v>
      </c>
      <c r="P299">
        <v>1.6641209456998636</v>
      </c>
      <c r="Q299">
        <v>0.24932779658872734</v>
      </c>
      <c r="Y299">
        <v>0</v>
      </c>
      <c r="Z299">
        <v>0</v>
      </c>
    </row>
    <row r="300" spans="1:38">
      <c r="A300" t="s">
        <v>14</v>
      </c>
      <c r="B300" t="s">
        <v>88</v>
      </c>
      <c r="C300" s="7">
        <v>44292</v>
      </c>
      <c r="F300" t="s">
        <v>66</v>
      </c>
      <c r="I300">
        <v>6.4122671423200397E-2</v>
      </c>
      <c r="J300">
        <v>77.78</v>
      </c>
      <c r="K300">
        <v>6.9292544091458375</v>
      </c>
      <c r="L300">
        <v>115.2375</v>
      </c>
      <c r="M300">
        <v>8.5931565552673153</v>
      </c>
      <c r="N300">
        <v>195.90750000000003</v>
      </c>
      <c r="O300">
        <v>14.439174938917555</v>
      </c>
      <c r="P300">
        <v>2.4526921819374152</v>
      </c>
      <c r="Q300">
        <v>0.14996832027887369</v>
      </c>
      <c r="Y300">
        <v>0</v>
      </c>
      <c r="Z300">
        <v>0</v>
      </c>
    </row>
    <row r="301" spans="1:38">
      <c r="A301" t="s">
        <v>14</v>
      </c>
      <c r="B301" t="s">
        <v>88</v>
      </c>
      <c r="C301" s="7">
        <v>44309</v>
      </c>
      <c r="F301" t="s">
        <v>67</v>
      </c>
      <c r="I301">
        <v>6.5289683938906648E-2</v>
      </c>
      <c r="J301">
        <v>201.995</v>
      </c>
      <c r="K301">
        <v>24.876939632176704</v>
      </c>
      <c r="L301">
        <v>181.03083333333333</v>
      </c>
      <c r="M301">
        <v>23.843334153696183</v>
      </c>
      <c r="N301">
        <v>390.20083333333338</v>
      </c>
      <c r="O301">
        <v>47.434035314845467</v>
      </c>
      <c r="P301">
        <v>2.5136528316479061</v>
      </c>
      <c r="Q301">
        <v>0.44874954142532325</v>
      </c>
      <c r="Y301">
        <v>6.9375</v>
      </c>
      <c r="Z301">
        <v>1.5425378169324309</v>
      </c>
    </row>
    <row r="302" spans="1:38">
      <c r="A302" t="s">
        <v>14</v>
      </c>
      <c r="B302" t="s">
        <v>88</v>
      </c>
      <c r="C302" s="7">
        <v>44340</v>
      </c>
      <c r="F302" t="s">
        <v>12</v>
      </c>
      <c r="I302">
        <v>3.9591265959682126E-2</v>
      </c>
      <c r="J302">
        <v>139.93041666666667</v>
      </c>
      <c r="K302">
        <v>17.0466735971909</v>
      </c>
      <c r="L302">
        <v>87.155000000000001</v>
      </c>
      <c r="M302">
        <v>7.3524878001838054</v>
      </c>
      <c r="N302">
        <v>474.62166666666667</v>
      </c>
      <c r="O302">
        <v>28.870753319271266</v>
      </c>
      <c r="P302">
        <v>1.2768183271997484</v>
      </c>
      <c r="Q302">
        <v>0.21671755749592439</v>
      </c>
      <c r="V302">
        <v>1678</v>
      </c>
      <c r="W302">
        <f>287.6/2</f>
        <v>143.80000000000001</v>
      </c>
      <c r="Y302">
        <v>247.53625</v>
      </c>
      <c r="Z302">
        <v>5.2749446361410799</v>
      </c>
    </row>
    <row r="303" spans="1:38">
      <c r="A303" t="s">
        <v>14</v>
      </c>
      <c r="B303" t="s">
        <v>89</v>
      </c>
      <c r="C303" s="7">
        <v>44280</v>
      </c>
      <c r="F303" t="s">
        <v>68</v>
      </c>
      <c r="I303">
        <v>4.3964538491130953E-2</v>
      </c>
      <c r="J303">
        <v>25.54</v>
      </c>
      <c r="K303">
        <v>4.8658486755481176</v>
      </c>
      <c r="L303">
        <v>55.832499999999996</v>
      </c>
      <c r="M303">
        <v>4.8136029039241244</v>
      </c>
      <c r="N303">
        <v>81.372500000000002</v>
      </c>
      <c r="O303">
        <v>9.6718529550098715</v>
      </c>
      <c r="P303">
        <v>1.5827233856807144</v>
      </c>
      <c r="Q303">
        <v>0.18148913769789657</v>
      </c>
      <c r="Y303">
        <v>0</v>
      </c>
      <c r="Z303">
        <v>0</v>
      </c>
    </row>
    <row r="304" spans="1:38">
      <c r="A304" t="s">
        <v>14</v>
      </c>
      <c r="B304" t="s">
        <v>89</v>
      </c>
      <c r="C304" s="7">
        <v>44292</v>
      </c>
      <c r="F304" t="s">
        <v>66</v>
      </c>
      <c r="I304">
        <v>5.7152217972772791E-2</v>
      </c>
      <c r="J304">
        <v>65.767499999999998</v>
      </c>
      <c r="K304">
        <v>9.0616558227511579</v>
      </c>
      <c r="L304">
        <v>98.924999999999997</v>
      </c>
      <c r="M304">
        <v>10.524007870895334</v>
      </c>
      <c r="N304">
        <v>168.57750000000001</v>
      </c>
      <c r="O304">
        <v>19.766553136970135</v>
      </c>
      <c r="P304">
        <v>1.9574634655674679</v>
      </c>
      <c r="Q304">
        <v>0.15436246831556219</v>
      </c>
      <c r="Y304">
        <v>0</v>
      </c>
      <c r="Z304">
        <v>0</v>
      </c>
    </row>
    <row r="305" spans="1:26">
      <c r="A305" t="s">
        <v>14</v>
      </c>
      <c r="B305" t="s">
        <v>89</v>
      </c>
      <c r="C305" s="7">
        <v>44309</v>
      </c>
      <c r="F305" t="s">
        <v>67</v>
      </c>
      <c r="I305">
        <v>7.1303454320256074E-2</v>
      </c>
      <c r="J305">
        <v>177.19791666666666</v>
      </c>
      <c r="K305">
        <v>15.067317269860899</v>
      </c>
      <c r="L305">
        <v>139.41458333333333</v>
      </c>
      <c r="M305">
        <v>14.633295310868737</v>
      </c>
      <c r="N305">
        <v>332.02750000000003</v>
      </c>
      <c r="O305">
        <v>27.848001245683907</v>
      </c>
      <c r="P305">
        <v>2.1212777660276179</v>
      </c>
      <c r="Q305">
        <v>0.26272606837235474</v>
      </c>
      <c r="Y305">
        <v>15.182500000000001</v>
      </c>
      <c r="Z305">
        <v>2.0586823253398414</v>
      </c>
    </row>
    <row r="306" spans="1:26">
      <c r="A306" t="s">
        <v>14</v>
      </c>
      <c r="B306" t="s">
        <v>89</v>
      </c>
      <c r="C306" s="7">
        <v>44336</v>
      </c>
      <c r="F306" t="s">
        <v>12</v>
      </c>
      <c r="I306">
        <v>4.642097793193968E-2</v>
      </c>
      <c r="J306">
        <v>164.98124999999999</v>
      </c>
      <c r="K306">
        <v>17.059947752066606</v>
      </c>
      <c r="L306">
        <v>111.98374999999999</v>
      </c>
      <c r="M306">
        <v>10.75648784358385</v>
      </c>
      <c r="N306">
        <v>528.08166666666659</v>
      </c>
      <c r="O306">
        <v>57.498992672335888</v>
      </c>
      <c r="P306">
        <v>1.4506555603731148</v>
      </c>
      <c r="Q306">
        <v>0.25217879221598083</v>
      </c>
      <c r="V306">
        <v>1347</v>
      </c>
      <c r="W306">
        <f>289/2</f>
        <v>144.5</v>
      </c>
      <c r="Y306">
        <v>251.11666666666662</v>
      </c>
      <c r="Z306">
        <v>30.747951121142297</v>
      </c>
    </row>
    <row r="307" spans="1:26">
      <c r="A307" t="s">
        <v>14</v>
      </c>
      <c r="B307" t="s">
        <v>90</v>
      </c>
      <c r="C307" s="7">
        <v>44280</v>
      </c>
      <c r="F307" t="s">
        <v>68</v>
      </c>
      <c r="I307">
        <v>4.3406669868623619E-2</v>
      </c>
      <c r="J307">
        <v>19.53</v>
      </c>
      <c r="K307">
        <v>2.0159778437935931</v>
      </c>
      <c r="L307">
        <v>46.282499999999999</v>
      </c>
      <c r="M307">
        <v>3.0946900087084597</v>
      </c>
      <c r="N307">
        <v>65.8125</v>
      </c>
      <c r="O307">
        <v>5.0375115798047103</v>
      </c>
      <c r="P307">
        <v>1.6711567899420094</v>
      </c>
      <c r="Q307">
        <v>0.12044743784224493</v>
      </c>
      <c r="Y307">
        <v>0</v>
      </c>
      <c r="Z307">
        <v>0</v>
      </c>
    </row>
    <row r="308" spans="1:26">
      <c r="A308" t="s">
        <v>14</v>
      </c>
      <c r="B308" t="s">
        <v>90</v>
      </c>
      <c r="C308" s="7">
        <v>44292</v>
      </c>
      <c r="F308" t="s">
        <v>66</v>
      </c>
      <c r="I308">
        <v>8.0610122846445781E-2</v>
      </c>
      <c r="J308">
        <v>69.289999999999992</v>
      </c>
      <c r="K308">
        <v>8.040467440806335</v>
      </c>
      <c r="L308">
        <v>104.70500000000001</v>
      </c>
      <c r="M308">
        <v>8.2652369395357592</v>
      </c>
      <c r="N308">
        <v>174.77999999999997</v>
      </c>
      <c r="O308">
        <v>16.467425927165134</v>
      </c>
      <c r="P308">
        <v>3.1840998524346085</v>
      </c>
      <c r="Q308">
        <v>0.28608610443001747</v>
      </c>
      <c r="Y308">
        <v>0</v>
      </c>
      <c r="Z308">
        <v>0</v>
      </c>
    </row>
    <row r="309" spans="1:26">
      <c r="A309" t="s">
        <v>14</v>
      </c>
      <c r="B309" t="s">
        <v>90</v>
      </c>
      <c r="C309" s="7">
        <v>44316</v>
      </c>
      <c r="F309" t="s">
        <v>67</v>
      </c>
      <c r="I309">
        <v>4.7637809504848971E-2</v>
      </c>
      <c r="J309">
        <v>190.66833333333335</v>
      </c>
      <c r="K309">
        <v>16.570792033306969</v>
      </c>
      <c r="L309">
        <v>176.04958333333335</v>
      </c>
      <c r="M309">
        <v>12.710304116313083</v>
      </c>
      <c r="N309">
        <v>366.71791666666667</v>
      </c>
      <c r="O309">
        <v>26.547716765315027</v>
      </c>
      <c r="P309">
        <v>1.7625989516794118</v>
      </c>
      <c r="Q309">
        <v>0.859925751035581</v>
      </c>
      <c r="Y309">
        <v>0</v>
      </c>
      <c r="Z309">
        <v>0</v>
      </c>
    </row>
    <row r="310" spans="1:26">
      <c r="A310" t="s">
        <v>14</v>
      </c>
      <c r="B310" t="s">
        <v>90</v>
      </c>
      <c r="C310" s="7">
        <v>44340</v>
      </c>
      <c r="F310" t="s">
        <v>12</v>
      </c>
      <c r="I310">
        <v>6.5317266200621213E-2</v>
      </c>
      <c r="J310">
        <v>199.68041666666664</v>
      </c>
      <c r="K310">
        <v>12.168155471599631</v>
      </c>
      <c r="L310">
        <v>103.12833333333333</v>
      </c>
      <c r="M310">
        <v>20.647626298421315</v>
      </c>
      <c r="N310">
        <v>495.88291666666663</v>
      </c>
      <c r="O310">
        <v>55.340501737705821</v>
      </c>
      <c r="P310">
        <v>2.3677508997725192</v>
      </c>
      <c r="Q310">
        <v>0.46930046610728415</v>
      </c>
      <c r="V310">
        <v>1111</v>
      </c>
      <c r="W310">
        <f>307.2/2</f>
        <v>153.6</v>
      </c>
      <c r="Y310">
        <v>193.07416666666668</v>
      </c>
      <c r="Z310">
        <v>25.765741920483489</v>
      </c>
    </row>
    <row r="311" spans="1:26">
      <c r="A311" t="s">
        <v>14</v>
      </c>
      <c r="B311" t="s">
        <v>91</v>
      </c>
      <c r="C311" s="7">
        <v>44280</v>
      </c>
      <c r="F311" t="s">
        <v>68</v>
      </c>
      <c r="I311">
        <v>4.7766136746920387E-2</v>
      </c>
      <c r="J311">
        <v>25.712500000000002</v>
      </c>
      <c r="K311">
        <v>1.5991475593786477</v>
      </c>
      <c r="L311">
        <v>55.875000000000007</v>
      </c>
      <c r="M311">
        <v>2.7815178709953496</v>
      </c>
      <c r="N311">
        <v>81.587500000000006</v>
      </c>
      <c r="O311">
        <v>4.3238126983022704</v>
      </c>
      <c r="P311">
        <v>1.7315224570758641</v>
      </c>
      <c r="Q311">
        <v>0.13767934710419003</v>
      </c>
      <c r="Y311">
        <v>0</v>
      </c>
      <c r="Z311">
        <v>0</v>
      </c>
    </row>
    <row r="312" spans="1:26">
      <c r="A312" t="s">
        <v>14</v>
      </c>
      <c r="B312" t="s">
        <v>91</v>
      </c>
      <c r="C312" s="7">
        <v>44292</v>
      </c>
      <c r="F312" t="s">
        <v>66</v>
      </c>
      <c r="I312">
        <v>8.3231458420505389E-2</v>
      </c>
      <c r="J312">
        <v>81.164999999999992</v>
      </c>
      <c r="K312">
        <v>8.8314565616324163</v>
      </c>
      <c r="L312">
        <v>124.955</v>
      </c>
      <c r="M312">
        <v>6.6196708125605861</v>
      </c>
      <c r="N312">
        <v>207.9375</v>
      </c>
      <c r="O312">
        <v>14.547399753335034</v>
      </c>
      <c r="P312">
        <v>2.7466381278766776</v>
      </c>
      <c r="Q312">
        <v>0.14361224756156679</v>
      </c>
      <c r="Y312">
        <v>0</v>
      </c>
      <c r="Z312">
        <v>0</v>
      </c>
    </row>
    <row r="313" spans="1:26">
      <c r="A313" t="s">
        <v>14</v>
      </c>
      <c r="B313" t="s">
        <v>91</v>
      </c>
      <c r="C313" s="7">
        <v>44309</v>
      </c>
      <c r="F313" t="s">
        <v>67</v>
      </c>
      <c r="I313">
        <v>7.0354370888204634E-2</v>
      </c>
      <c r="J313">
        <v>175.62833333333333</v>
      </c>
      <c r="K313">
        <v>10.965601370920064</v>
      </c>
      <c r="L313">
        <v>175.98416666666668</v>
      </c>
      <c r="M313">
        <v>12.951017504356455</v>
      </c>
      <c r="N313">
        <v>356.375</v>
      </c>
      <c r="O313">
        <v>23.88967271646894</v>
      </c>
      <c r="P313">
        <v>2.4096372029210085</v>
      </c>
      <c r="Q313">
        <v>0.28202355628475728</v>
      </c>
      <c r="Y313">
        <v>4.41</v>
      </c>
      <c r="Z313">
        <v>0.25023322454595631</v>
      </c>
    </row>
    <row r="314" spans="1:26">
      <c r="A314" t="s">
        <v>14</v>
      </c>
      <c r="B314" t="s">
        <v>91</v>
      </c>
      <c r="C314" s="7">
        <v>44340</v>
      </c>
      <c r="F314" t="s">
        <v>12</v>
      </c>
      <c r="I314">
        <v>6.277040912363209E-2</v>
      </c>
      <c r="J314">
        <v>245.91166666666666</v>
      </c>
      <c r="K314">
        <v>25.086558568949538</v>
      </c>
      <c r="L314">
        <v>155.17291666666665</v>
      </c>
      <c r="M314">
        <v>8.836040554094911</v>
      </c>
      <c r="N314">
        <v>583.00041666666664</v>
      </c>
      <c r="O314">
        <v>33.272695869908134</v>
      </c>
      <c r="P314">
        <v>2.181271717046215</v>
      </c>
      <c r="Q314">
        <v>0.37863698360559983</v>
      </c>
      <c r="V314">
        <v>1157</v>
      </c>
      <c r="W314">
        <f>255.3/2</f>
        <v>127.65</v>
      </c>
      <c r="Y314">
        <v>181.91583333333332</v>
      </c>
      <c r="Z314">
        <v>21.196272061510136</v>
      </c>
    </row>
    <row r="315" spans="1:26">
      <c r="A315" t="s">
        <v>14</v>
      </c>
      <c r="B315" t="s">
        <v>92</v>
      </c>
      <c r="C315" s="7">
        <v>44242</v>
      </c>
      <c r="F315" t="s">
        <v>68</v>
      </c>
      <c r="I315">
        <v>3.3094801220817233E-2</v>
      </c>
      <c r="J315">
        <v>33.450000000000003</v>
      </c>
      <c r="K315">
        <v>0.91413893911150679</v>
      </c>
      <c r="L315">
        <v>68.277500000000003</v>
      </c>
      <c r="M315">
        <v>2.4393181253511638</v>
      </c>
      <c r="N315">
        <v>101.72750000000001</v>
      </c>
      <c r="O315">
        <v>3.2577788317604406</v>
      </c>
      <c r="P315">
        <v>1.050759938760947</v>
      </c>
      <c r="Q315">
        <v>2.7137334939528121E-2</v>
      </c>
      <c r="Y315">
        <v>0</v>
      </c>
      <c r="Z315">
        <v>0</v>
      </c>
    </row>
    <row r="316" spans="1:26">
      <c r="A316" t="s">
        <v>14</v>
      </c>
      <c r="B316" t="s">
        <v>92</v>
      </c>
      <c r="C316" s="7">
        <v>44250</v>
      </c>
      <c r="F316" t="s">
        <v>66</v>
      </c>
      <c r="I316">
        <v>4.8989603407311441E-2</v>
      </c>
      <c r="J316">
        <v>64.227499999999992</v>
      </c>
      <c r="K316">
        <v>8.5164608993407729</v>
      </c>
      <c r="L316">
        <v>105.6825</v>
      </c>
      <c r="M316">
        <v>7.8189996962527095</v>
      </c>
      <c r="N316">
        <v>171.45999999999998</v>
      </c>
      <c r="O316">
        <v>16.136327029407976</v>
      </c>
      <c r="P316">
        <v>1.4206984988120319</v>
      </c>
      <c r="Q316">
        <v>0.16617971043196259</v>
      </c>
      <c r="Y316">
        <v>0</v>
      </c>
      <c r="Z316">
        <v>0</v>
      </c>
    </row>
    <row r="317" spans="1:26">
      <c r="A317" t="s">
        <v>14</v>
      </c>
      <c r="B317" t="s">
        <v>92</v>
      </c>
      <c r="C317" s="7">
        <v>44263</v>
      </c>
      <c r="F317" t="s">
        <v>67</v>
      </c>
      <c r="I317">
        <v>7.4393397831584662E-2</v>
      </c>
      <c r="J317">
        <v>192.65708333333333</v>
      </c>
      <c r="K317">
        <v>35.237510122283837</v>
      </c>
      <c r="L317">
        <v>157.92541666666668</v>
      </c>
      <c r="M317">
        <v>29.984492082598084</v>
      </c>
      <c r="N317">
        <v>408.26666666666665</v>
      </c>
      <c r="O317">
        <v>76.05621312616482</v>
      </c>
      <c r="P317">
        <v>2.2875969833212282</v>
      </c>
      <c r="Q317">
        <v>0.41650224130942259</v>
      </c>
      <c r="Y317">
        <v>57.68416666666667</v>
      </c>
      <c r="Z317">
        <v>11.848665077567608</v>
      </c>
    </row>
    <row r="318" spans="1:26">
      <c r="A318" t="s">
        <v>14</v>
      </c>
      <c r="B318" t="s">
        <v>92</v>
      </c>
      <c r="C318" s="7">
        <v>44281</v>
      </c>
      <c r="F318" t="s">
        <v>12</v>
      </c>
      <c r="I318">
        <v>7.4736236468808642E-2</v>
      </c>
      <c r="J318">
        <v>172.80666666666664</v>
      </c>
      <c r="K318">
        <v>16.681511833075522</v>
      </c>
      <c r="L318">
        <v>151.405</v>
      </c>
      <c r="M318">
        <v>12.052558472819797</v>
      </c>
      <c r="N318">
        <v>492.67583333333334</v>
      </c>
      <c r="O318">
        <v>40.777300611233407</v>
      </c>
      <c r="P318">
        <v>2.1860349167126527</v>
      </c>
      <c r="Q318">
        <v>0.20885329505485128</v>
      </c>
      <c r="V318">
        <v>1503</v>
      </c>
      <c r="W318">
        <f>383/2</f>
        <v>191.5</v>
      </c>
      <c r="Y318">
        <v>168.46416666666667</v>
      </c>
      <c r="Z318">
        <v>15.757838400771089</v>
      </c>
    </row>
    <row r="319" spans="1:26">
      <c r="A319" t="s">
        <v>14</v>
      </c>
      <c r="B319" t="s">
        <v>93</v>
      </c>
      <c r="C319" s="7">
        <v>44242</v>
      </c>
      <c r="F319" t="s">
        <v>68</v>
      </c>
      <c r="I319">
        <v>2.5192927824129508E-2</v>
      </c>
      <c r="J319">
        <v>20.69</v>
      </c>
      <c r="K319">
        <v>2.010841449078796</v>
      </c>
      <c r="L319">
        <v>46.392499999999998</v>
      </c>
      <c r="M319">
        <v>2.1333829746828452</v>
      </c>
      <c r="N319">
        <v>67.082499999999996</v>
      </c>
      <c r="O319">
        <v>4.0467978596251246</v>
      </c>
      <c r="P319">
        <v>0.83766485015230607</v>
      </c>
      <c r="Q319">
        <v>7.3077737548721794E-2</v>
      </c>
      <c r="Y319">
        <v>0</v>
      </c>
      <c r="Z319">
        <v>0</v>
      </c>
    </row>
    <row r="320" spans="1:26">
      <c r="A320" t="s">
        <v>14</v>
      </c>
      <c r="B320" t="s">
        <v>93</v>
      </c>
      <c r="C320" s="7">
        <v>44250</v>
      </c>
      <c r="F320" t="s">
        <v>66</v>
      </c>
      <c r="I320">
        <v>4.4339226218948154E-2</v>
      </c>
      <c r="J320">
        <v>47.452500000000001</v>
      </c>
      <c r="K320">
        <v>3.8385574004652736</v>
      </c>
      <c r="L320">
        <v>82.745000000000005</v>
      </c>
      <c r="M320">
        <v>3.3378898024550105</v>
      </c>
      <c r="N320">
        <v>133.64500000000001</v>
      </c>
      <c r="O320">
        <v>7.0421072840450307</v>
      </c>
      <c r="P320">
        <v>1.4077704324516038</v>
      </c>
      <c r="Q320">
        <v>0.14422140753719667</v>
      </c>
      <c r="Y320">
        <v>0</v>
      </c>
      <c r="Z320">
        <v>0</v>
      </c>
    </row>
    <row r="321" spans="1:26">
      <c r="A321" t="s">
        <v>14</v>
      </c>
      <c r="B321" t="s">
        <v>93</v>
      </c>
      <c r="C321" s="7">
        <v>44259</v>
      </c>
      <c r="F321" t="s">
        <v>67</v>
      </c>
      <c r="I321">
        <v>6.4974886638652293E-2</v>
      </c>
      <c r="J321">
        <v>87.207499999999996</v>
      </c>
      <c r="K321">
        <v>9.3113014142910178</v>
      </c>
      <c r="L321">
        <v>107.95</v>
      </c>
      <c r="M321">
        <v>10.601119001033497</v>
      </c>
      <c r="N321">
        <v>213.20083333333332</v>
      </c>
      <c r="O321">
        <v>21.026055501536781</v>
      </c>
      <c r="P321">
        <v>1.9167591558402426</v>
      </c>
      <c r="Q321">
        <v>0.31894042440624976</v>
      </c>
      <c r="Y321">
        <v>18.043333333333333</v>
      </c>
      <c r="Z321">
        <v>3.274137149551628</v>
      </c>
    </row>
    <row r="322" spans="1:26">
      <c r="A322" t="s">
        <v>14</v>
      </c>
      <c r="B322" t="s">
        <v>93</v>
      </c>
      <c r="C322" s="7">
        <v>44281</v>
      </c>
      <c r="F322" t="s">
        <v>12</v>
      </c>
      <c r="I322">
        <v>7.098288703074257E-2</v>
      </c>
      <c r="J322">
        <v>148.57833333333332</v>
      </c>
      <c r="K322">
        <v>23.243282691517116</v>
      </c>
      <c r="L322">
        <v>143.37916666666666</v>
      </c>
      <c r="M322">
        <v>18.271990486605226</v>
      </c>
      <c r="N322">
        <v>448.14249999999998</v>
      </c>
      <c r="O322">
        <v>68.495532608108945</v>
      </c>
      <c r="P322">
        <v>2.0939951674069057</v>
      </c>
      <c r="Q322">
        <v>0.285520293521349</v>
      </c>
      <c r="V322">
        <v>1575</v>
      </c>
      <c r="W322">
        <f>366/2</f>
        <v>183</v>
      </c>
      <c r="Y322">
        <v>156.185</v>
      </c>
      <c r="Z322">
        <v>29.401922981328966</v>
      </c>
    </row>
    <row r="323" spans="1:26">
      <c r="A323" t="s">
        <v>14</v>
      </c>
      <c r="B323" t="s">
        <v>94</v>
      </c>
      <c r="C323" s="7">
        <v>44242</v>
      </c>
      <c r="F323" t="s">
        <v>68</v>
      </c>
      <c r="I323">
        <v>3.0114498590429337E-2</v>
      </c>
      <c r="J323">
        <v>33.602499999999999</v>
      </c>
      <c r="K323">
        <v>5.1350906759277368</v>
      </c>
      <c r="L323">
        <v>66.195000000000007</v>
      </c>
      <c r="M323">
        <v>7.1857550055648183</v>
      </c>
      <c r="N323">
        <v>99.797500000000014</v>
      </c>
      <c r="O323">
        <v>12.284883241203353</v>
      </c>
      <c r="P323">
        <v>1.1142364478458855</v>
      </c>
      <c r="Q323">
        <v>0.15158698138475013</v>
      </c>
      <c r="Y323">
        <v>0</v>
      </c>
      <c r="Z323">
        <v>0</v>
      </c>
    </row>
    <row r="324" spans="1:26">
      <c r="A324" t="s">
        <v>14</v>
      </c>
      <c r="B324" t="s">
        <v>94</v>
      </c>
      <c r="C324" s="7">
        <v>44250</v>
      </c>
      <c r="F324" t="s">
        <v>66</v>
      </c>
      <c r="I324">
        <v>4.8502537734127278E-2</v>
      </c>
      <c r="J324">
        <v>63.642499999999998</v>
      </c>
      <c r="K324">
        <v>6.4287030509012171</v>
      </c>
      <c r="L324">
        <v>97.18249999999999</v>
      </c>
      <c r="M324">
        <v>7.6025438450999925</v>
      </c>
      <c r="N324">
        <v>162.11750000000001</v>
      </c>
      <c r="O324">
        <v>13.923834705879914</v>
      </c>
      <c r="P324">
        <v>1.4793274008908819</v>
      </c>
      <c r="Q324">
        <v>0.15770516148293254</v>
      </c>
      <c r="Y324">
        <v>0</v>
      </c>
      <c r="Z324">
        <v>0</v>
      </c>
    </row>
    <row r="325" spans="1:26">
      <c r="A325" t="s">
        <v>14</v>
      </c>
      <c r="B325" t="s">
        <v>94</v>
      </c>
      <c r="C325" s="7">
        <v>44264</v>
      </c>
      <c r="F325" t="s">
        <v>67</v>
      </c>
      <c r="I325">
        <v>7.1986530410804911E-2</v>
      </c>
      <c r="J325">
        <v>161.45541666666668</v>
      </c>
      <c r="K325">
        <v>25.784754282605682</v>
      </c>
      <c r="L325">
        <v>137.28958333333335</v>
      </c>
      <c r="M325">
        <v>22.807131594360989</v>
      </c>
      <c r="N325">
        <v>334.42</v>
      </c>
      <c r="O325">
        <v>56.070843123776172</v>
      </c>
      <c r="P325">
        <v>2.1775925449268483</v>
      </c>
      <c r="Q325">
        <v>0.49868759788708555</v>
      </c>
      <c r="Y325">
        <v>35.674999999999997</v>
      </c>
      <c r="Z325">
        <v>9.2657590982426665</v>
      </c>
    </row>
    <row r="326" spans="1:26">
      <c r="A326" t="s">
        <v>14</v>
      </c>
      <c r="B326" t="s">
        <v>94</v>
      </c>
      <c r="C326" s="7">
        <v>44286</v>
      </c>
      <c r="F326" t="s">
        <v>12</v>
      </c>
      <c r="I326">
        <v>8.858103679882405E-2</v>
      </c>
      <c r="J326">
        <v>206.24374999999998</v>
      </c>
      <c r="K326">
        <v>27.290334474483245</v>
      </c>
      <c r="L326">
        <v>201.08499999999998</v>
      </c>
      <c r="M326">
        <v>25.734606384025827</v>
      </c>
      <c r="N326">
        <v>599.76625000000001</v>
      </c>
      <c r="O326">
        <v>97.869628021478306</v>
      </c>
      <c r="P326">
        <v>2.8567384367620754</v>
      </c>
      <c r="Q326">
        <v>0.34833275077169285</v>
      </c>
      <c r="V326">
        <v>1597</v>
      </c>
      <c r="W326">
        <f>362/2</f>
        <v>181</v>
      </c>
      <c r="Y326">
        <v>192.4375</v>
      </c>
      <c r="Z326">
        <v>50.899819059836311</v>
      </c>
    </row>
    <row r="327" spans="1:26">
      <c r="A327" t="s">
        <v>14</v>
      </c>
      <c r="B327" t="s">
        <v>95</v>
      </c>
      <c r="C327" s="7">
        <v>44242</v>
      </c>
      <c r="F327" t="s">
        <v>68</v>
      </c>
      <c r="I327">
        <v>3.7733151815424769E-2</v>
      </c>
      <c r="J327">
        <v>28.450000000000003</v>
      </c>
      <c r="K327">
        <v>3.325026315685327</v>
      </c>
      <c r="L327">
        <v>58.432500000000005</v>
      </c>
      <c r="M327">
        <v>5.666041203227052</v>
      </c>
      <c r="N327">
        <v>86.882499999999993</v>
      </c>
      <c r="O327">
        <v>8.9750667360564691</v>
      </c>
      <c r="P327">
        <v>0.99992852310875646</v>
      </c>
      <c r="Q327">
        <v>7.6297413155198238E-2</v>
      </c>
      <c r="Y327">
        <v>0</v>
      </c>
      <c r="Z327">
        <v>0</v>
      </c>
    </row>
    <row r="328" spans="1:26">
      <c r="A328" t="s">
        <v>14</v>
      </c>
      <c r="B328" t="s">
        <v>95</v>
      </c>
      <c r="C328" s="7">
        <v>44250</v>
      </c>
      <c r="F328" t="s">
        <v>66</v>
      </c>
      <c r="I328">
        <v>5.1438891706819971E-2</v>
      </c>
      <c r="J328">
        <v>61.542500000000004</v>
      </c>
      <c r="K328">
        <v>13.437693486979077</v>
      </c>
      <c r="L328">
        <v>91.457499999999996</v>
      </c>
      <c r="M328">
        <v>15.179303549570385</v>
      </c>
      <c r="N328">
        <v>154.4025</v>
      </c>
      <c r="O328">
        <v>28.862809511838368</v>
      </c>
      <c r="P328">
        <v>1.4660084136443692</v>
      </c>
      <c r="Q328">
        <v>0.28844598403297317</v>
      </c>
      <c r="Y328">
        <v>0</v>
      </c>
      <c r="Z328">
        <v>0</v>
      </c>
    </row>
    <row r="329" spans="1:26">
      <c r="A329" t="s">
        <v>14</v>
      </c>
      <c r="B329" t="s">
        <v>95</v>
      </c>
      <c r="C329" s="7">
        <v>44264</v>
      </c>
      <c r="F329" t="s">
        <v>67</v>
      </c>
      <c r="I329">
        <v>7.480728695698087E-2</v>
      </c>
      <c r="J329">
        <v>139.55416666666667</v>
      </c>
      <c r="K329">
        <v>35.414757500829964</v>
      </c>
      <c r="L329">
        <v>122.23166666666665</v>
      </c>
      <c r="M329">
        <v>34.304376853344763</v>
      </c>
      <c r="N329">
        <v>300.09166666666664</v>
      </c>
      <c r="O329">
        <v>75.500774076237832</v>
      </c>
      <c r="P329">
        <v>2.0197967478384835</v>
      </c>
      <c r="Q329">
        <v>0.80384810771174375</v>
      </c>
      <c r="Y329">
        <v>38.305833333333339</v>
      </c>
      <c r="Z329">
        <v>14.66400230692178</v>
      </c>
    </row>
    <row r="330" spans="1:26">
      <c r="A330" t="s">
        <v>14</v>
      </c>
      <c r="B330" t="s">
        <v>95</v>
      </c>
      <c r="C330" s="7">
        <v>44286</v>
      </c>
      <c r="F330" t="s">
        <v>12</v>
      </c>
      <c r="I330">
        <v>9.202794926088069E-2</v>
      </c>
      <c r="J330">
        <v>241.34624999999997</v>
      </c>
      <c r="K330">
        <v>48.196227493633337</v>
      </c>
      <c r="L330">
        <v>178.05833333333334</v>
      </c>
      <c r="M330">
        <v>37.127828100286791</v>
      </c>
      <c r="N330">
        <v>622.57458333333329</v>
      </c>
      <c r="O330">
        <v>107.23566760267846</v>
      </c>
      <c r="P330">
        <v>2.806852452456861</v>
      </c>
      <c r="Q330">
        <v>0.76296336507168472</v>
      </c>
      <c r="V330">
        <v>1534</v>
      </c>
      <c r="W330">
        <f>442.4/2</f>
        <v>221.2</v>
      </c>
      <c r="Y330">
        <v>203.17</v>
      </c>
      <c r="Z330">
        <v>24.558059135821743</v>
      </c>
    </row>
    <row r="331" spans="1:26">
      <c r="A331" t="s">
        <v>14</v>
      </c>
      <c r="B331" t="s">
        <v>96</v>
      </c>
      <c r="C331" s="7">
        <v>44242</v>
      </c>
      <c r="F331" t="s">
        <v>68</v>
      </c>
      <c r="I331">
        <v>3.0295825138507176E-2</v>
      </c>
      <c r="J331">
        <v>28.734999999999999</v>
      </c>
      <c r="K331">
        <v>3.2775054029958079</v>
      </c>
      <c r="L331">
        <v>60.382500000000007</v>
      </c>
      <c r="M331">
        <v>4.4319585117642646</v>
      </c>
      <c r="N331">
        <v>89.117500000000007</v>
      </c>
      <c r="O331">
        <v>7.597218103797382</v>
      </c>
      <c r="P331">
        <v>1.0452059672784977</v>
      </c>
      <c r="Q331">
        <v>7.8241857824255676E-2</v>
      </c>
      <c r="Y331">
        <v>0</v>
      </c>
      <c r="Z331">
        <v>0</v>
      </c>
    </row>
    <row r="332" spans="1:26">
      <c r="A332" t="s">
        <v>14</v>
      </c>
      <c r="B332" t="s">
        <v>96</v>
      </c>
      <c r="C332" s="7">
        <v>44250</v>
      </c>
      <c r="F332" t="s">
        <v>66</v>
      </c>
      <c r="I332">
        <v>5.499425625308637E-2</v>
      </c>
      <c r="J332">
        <v>59.227500000000006</v>
      </c>
      <c r="K332">
        <v>11.43452766478207</v>
      </c>
      <c r="L332">
        <v>86.50500000000001</v>
      </c>
      <c r="M332">
        <v>12.514988680245221</v>
      </c>
      <c r="N332">
        <v>147.65</v>
      </c>
      <c r="O332">
        <v>23.973715120245057</v>
      </c>
      <c r="P332">
        <v>1.8560561485416649</v>
      </c>
      <c r="Q332">
        <v>0.34305106729160079</v>
      </c>
      <c r="Y332">
        <v>0</v>
      </c>
      <c r="Z332">
        <v>0</v>
      </c>
    </row>
    <row r="333" spans="1:26">
      <c r="A333" t="s">
        <v>14</v>
      </c>
      <c r="B333" t="s">
        <v>96</v>
      </c>
      <c r="C333" s="7">
        <v>44263</v>
      </c>
      <c r="F333" t="s">
        <v>67</v>
      </c>
      <c r="I333">
        <v>7.2738227965562882E-2</v>
      </c>
      <c r="J333">
        <v>139.61291666666665</v>
      </c>
      <c r="K333">
        <v>11.256568707314925</v>
      </c>
      <c r="L333">
        <v>131.46708333333333</v>
      </c>
      <c r="M333">
        <v>8.7973313076507988</v>
      </c>
      <c r="N333">
        <v>302.11291666666671</v>
      </c>
      <c r="O333">
        <v>24.005139653899704</v>
      </c>
      <c r="P333">
        <v>2.4185460798549658</v>
      </c>
      <c r="Q333">
        <v>0.1935768475611519</v>
      </c>
      <c r="Y333">
        <v>31.032916666666672</v>
      </c>
      <c r="Z333">
        <v>8.107434070693893</v>
      </c>
    </row>
    <row r="334" spans="1:26">
      <c r="A334" t="s">
        <v>14</v>
      </c>
      <c r="B334" t="s">
        <v>96</v>
      </c>
      <c r="C334" s="7">
        <v>44286</v>
      </c>
      <c r="F334" t="s">
        <v>12</v>
      </c>
      <c r="I334">
        <v>7.3043634030084889E-2</v>
      </c>
      <c r="J334">
        <v>145.11000000000001</v>
      </c>
      <c r="K334">
        <v>24.862866592273409</v>
      </c>
      <c r="L334">
        <v>131.18</v>
      </c>
      <c r="M334">
        <v>14.397574319873975</v>
      </c>
      <c r="N334">
        <v>467.59291666666672</v>
      </c>
      <c r="O334">
        <v>77.47484367813442</v>
      </c>
      <c r="P334">
        <v>2.3556571974702374</v>
      </c>
      <c r="Q334">
        <v>0.10615321442144372</v>
      </c>
      <c r="V334">
        <v>781</v>
      </c>
      <c r="W334">
        <f>244/2</f>
        <v>122</v>
      </c>
      <c r="Y334">
        <v>191.30291666666665</v>
      </c>
      <c r="Z334">
        <v>42.470371984124505</v>
      </c>
    </row>
    <row r="335" spans="1:26">
      <c r="A335" t="s">
        <v>14</v>
      </c>
      <c r="B335" t="s">
        <v>97</v>
      </c>
      <c r="C335" s="7">
        <v>44242</v>
      </c>
      <c r="F335" t="s">
        <v>68</v>
      </c>
      <c r="I335">
        <v>3.2120225581820649E-2</v>
      </c>
      <c r="J335">
        <v>32.064999999999998</v>
      </c>
      <c r="K335">
        <v>3.8603486457400153</v>
      </c>
      <c r="L335">
        <v>63.852499999999992</v>
      </c>
      <c r="M335">
        <v>5.8381680559915567</v>
      </c>
      <c r="N335">
        <v>95.91749999999999</v>
      </c>
      <c r="O335">
        <v>9.697691628251901</v>
      </c>
      <c r="P335">
        <v>0.9876969366409849</v>
      </c>
      <c r="Q335">
        <v>0.11172955369783268</v>
      </c>
      <c r="Y335">
        <v>0</v>
      </c>
      <c r="Z335">
        <v>0</v>
      </c>
    </row>
    <row r="336" spans="1:26">
      <c r="A336" t="s">
        <v>14</v>
      </c>
      <c r="B336" t="s">
        <v>97</v>
      </c>
      <c r="C336" s="7">
        <v>44250</v>
      </c>
      <c r="F336" t="s">
        <v>66</v>
      </c>
      <c r="I336">
        <v>5.8086324299112813E-2</v>
      </c>
      <c r="J336">
        <v>67.27000000000001</v>
      </c>
      <c r="K336">
        <v>9.3921900179528386</v>
      </c>
      <c r="L336">
        <v>96.495000000000005</v>
      </c>
      <c r="M336">
        <v>11.406337785050304</v>
      </c>
      <c r="N336">
        <v>165.3725</v>
      </c>
      <c r="O336">
        <v>20.668400750501544</v>
      </c>
      <c r="P336">
        <v>1.6409386614499371</v>
      </c>
      <c r="Q336">
        <v>0.21430510555191004</v>
      </c>
      <c r="Y336">
        <v>0</v>
      </c>
      <c r="Z336">
        <v>0</v>
      </c>
    </row>
    <row r="337" spans="1:26">
      <c r="A337" t="s">
        <v>14</v>
      </c>
      <c r="B337" t="s">
        <v>97</v>
      </c>
      <c r="C337" s="7">
        <v>44263</v>
      </c>
      <c r="F337" t="s">
        <v>67</v>
      </c>
      <c r="I337">
        <v>9.0414716315453059E-2</v>
      </c>
      <c r="J337">
        <v>150.71333333333331</v>
      </c>
      <c r="K337">
        <v>26.032722890837078</v>
      </c>
      <c r="L337">
        <v>144.76</v>
      </c>
      <c r="M337">
        <v>26.383675648793567</v>
      </c>
      <c r="N337">
        <v>317.21083333333331</v>
      </c>
      <c r="O337">
        <v>52.108153328313591</v>
      </c>
      <c r="P337">
        <v>2.3055752660440532</v>
      </c>
      <c r="Q337">
        <v>0.4814396433123983</v>
      </c>
      <c r="Y337">
        <v>21.737499999999997</v>
      </c>
      <c r="Z337">
        <v>11.800830744062051</v>
      </c>
    </row>
    <row r="338" spans="1:26">
      <c r="A338" t="s">
        <v>14</v>
      </c>
      <c r="B338" t="s">
        <v>97</v>
      </c>
      <c r="C338" s="7">
        <v>44286</v>
      </c>
      <c r="F338" t="s">
        <v>12</v>
      </c>
      <c r="I338">
        <v>8.7536777071303556E-2</v>
      </c>
      <c r="J338">
        <v>196.96666666666667</v>
      </c>
      <c r="K338">
        <v>34.55837126568666</v>
      </c>
      <c r="L338">
        <v>167.95625000000001</v>
      </c>
      <c r="M338">
        <v>30.693021136243765</v>
      </c>
      <c r="N338">
        <v>560.08583333333331</v>
      </c>
      <c r="O338">
        <v>92.238187112527157</v>
      </c>
      <c r="P338">
        <v>2.2759562038538923</v>
      </c>
      <c r="Q338">
        <v>0.43671030023484692</v>
      </c>
      <c r="V338">
        <v>1665</v>
      </c>
      <c r="W338">
        <f>464.4/2</f>
        <v>232.2</v>
      </c>
      <c r="Y338">
        <v>195.16291666666669</v>
      </c>
      <c r="Z338">
        <v>37.052521096654857</v>
      </c>
    </row>
  </sheetData>
  <sortState xmlns:xlrd2="http://schemas.microsoft.com/office/spreadsheetml/2017/richdata2" ref="A2:AL290">
    <sortCondition ref="B2:B290"/>
    <sortCondition ref="C2:C290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Observed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Pasley, Heather (A&amp;F, Toowoomba)</dc:creator>
  <cp:lastModifiedBy>Pasley, Heather (A&amp;F, Toowoomba)</cp:lastModifiedBy>
  <dcterms:created xsi:type="dcterms:W3CDTF">2021-03-25T04:52:22Z</dcterms:created>
  <dcterms:modified xsi:type="dcterms:W3CDTF">2021-09-15T00:07:18Z</dcterms:modified>
</cp:coreProperties>
</file>