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199A9662-20F5-0147-94AA-C41A1472BC07}" xr6:coauthVersionLast="47" xr6:coauthVersionMax="47" xr10:uidLastSave="{00000000-0000-0000-0000-000000000000}"/>
  <bookViews>
    <workbookView xWindow="0" yWindow="760" windowWidth="30240" windowHeight="17580" activeTab="8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剧本精细设计" sheetId="18" r:id="rId14"/>
    <sheet name="PVP" sheetId="19" r:id="rId15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" i="11" l="1"/>
  <c r="E13" i="14"/>
  <c r="F13" i="14"/>
  <c r="D13" i="14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579" i="13"/>
  <c r="I566" i="13"/>
  <c r="I581" i="13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8" i="13"/>
  <c r="I560" i="13"/>
  <c r="I562" i="13"/>
  <c r="I563" i="13"/>
  <c r="I564" i="13"/>
  <c r="I565" i="13"/>
  <c r="I568" i="13"/>
  <c r="I569" i="13"/>
  <c r="I570" i="13"/>
  <c r="I578" i="13"/>
  <c r="I58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P3" i="14"/>
  <c r="F37" i="14" s="1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M26" i="15" s="1"/>
  <c r="L27" i="15"/>
  <c r="M27" i="15" s="1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F40" i="14" l="1"/>
  <c r="F39" i="14"/>
  <c r="F38" i="14"/>
  <c r="O5" i="14"/>
  <c r="G33" i="11"/>
  <c r="G32" i="11"/>
  <c r="G30" i="11"/>
  <c r="D5" i="14"/>
  <c r="D10" i="14" s="1"/>
  <c r="I559" i="13"/>
  <c r="I571" i="13"/>
  <c r="I561" i="13"/>
  <c r="I585" i="13"/>
  <c r="I575" i="13"/>
  <c r="I584" i="13"/>
  <c r="I574" i="13"/>
  <c r="I583" i="13"/>
  <c r="I573" i="13"/>
  <c r="I572" i="13"/>
  <c r="I595" i="13"/>
  <c r="I582" i="13"/>
  <c r="I594" i="13"/>
  <c r="I593" i="13"/>
  <c r="I592" i="13"/>
  <c r="I577" i="13"/>
  <c r="I567" i="13"/>
  <c r="I557" i="13"/>
  <c r="AF17" i="17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586" i="13" l="1"/>
  <c r="I576" i="13"/>
  <c r="I609" i="13"/>
  <c r="I598" i="13"/>
  <c r="I596" i="13"/>
  <c r="I589" i="13"/>
  <c r="I607" i="13"/>
  <c r="I597" i="13"/>
  <c r="I599" i="13"/>
  <c r="I587" i="13"/>
  <c r="I608" i="13"/>
  <c r="I588" i="13"/>
  <c r="I600" i="13"/>
  <c r="I610" i="13"/>
  <c r="I590" i="13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I611" i="13" l="1"/>
  <c r="I615" i="13"/>
  <c r="I612" i="13"/>
  <c r="I624" i="13"/>
  <c r="I602" i="13"/>
  <c r="I614" i="13"/>
  <c r="I591" i="13"/>
  <c r="I613" i="13"/>
  <c r="I603" i="13"/>
  <c r="I622" i="13"/>
  <c r="I601" i="13"/>
  <c r="I605" i="13"/>
  <c r="I625" i="13"/>
  <c r="I623" i="13"/>
  <c r="I604" i="13"/>
  <c r="F5" i="14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P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I617" i="13" l="1"/>
  <c r="I618" i="13"/>
  <c r="I640" i="13"/>
  <c r="I628" i="13"/>
  <c r="I619" i="13"/>
  <c r="I637" i="13"/>
  <c r="I627" i="13"/>
  <c r="I638" i="13"/>
  <c r="I620" i="13"/>
  <c r="I606" i="13"/>
  <c r="I630" i="13"/>
  <c r="I616" i="13"/>
  <c r="I629" i="13"/>
  <c r="I626" i="13"/>
  <c r="I639" i="13"/>
  <c r="CZ37" i="4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O6" i="18" s="1"/>
  <c r="V6" i="18" s="1"/>
  <c r="DT5" i="4"/>
  <c r="DT44" i="4"/>
  <c r="DT8" i="4"/>
  <c r="O8" i="18" s="1"/>
  <c r="V8" i="18" s="1"/>
  <c r="DT15" i="4"/>
  <c r="O15" i="18" s="1"/>
  <c r="V15" i="18" s="1"/>
  <c r="DT12" i="4"/>
  <c r="O12" i="18" s="1"/>
  <c r="V12" i="18" s="1"/>
  <c r="DT19" i="4"/>
  <c r="O19" i="18" s="1"/>
  <c r="V19" i="18" s="1"/>
  <c r="DT17" i="4"/>
  <c r="O17" i="18" s="1"/>
  <c r="V17" i="18" s="1"/>
  <c r="DT21" i="4"/>
  <c r="O21" i="18" s="1"/>
  <c r="V21" i="18" s="1"/>
  <c r="DT13" i="4"/>
  <c r="O13" i="18" s="1"/>
  <c r="V13" i="18" s="1"/>
  <c r="DT7" i="4"/>
  <c r="O7" i="18" s="1"/>
  <c r="V7" i="18" s="1"/>
  <c r="DT42" i="4"/>
  <c r="DT20" i="4"/>
  <c r="O20" i="18" s="1"/>
  <c r="V20" i="18" s="1"/>
  <c r="DT9" i="4"/>
  <c r="O9" i="18" s="1"/>
  <c r="V9" i="18" s="1"/>
  <c r="DT18" i="4"/>
  <c r="O18" i="18" s="1"/>
  <c r="V18" i="18" s="1"/>
  <c r="DT16" i="4"/>
  <c r="O16" i="18" s="1"/>
  <c r="V16" i="18" s="1"/>
  <c r="DT14" i="4"/>
  <c r="O14" i="18" s="1"/>
  <c r="V14" i="18" s="1"/>
  <c r="DT11" i="4"/>
  <c r="O11" i="18" s="1"/>
  <c r="V11" i="18" s="1"/>
  <c r="DT10" i="4"/>
  <c r="O10" i="18" s="1"/>
  <c r="V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I621" i="13" l="1"/>
  <c r="I654" i="13"/>
  <c r="I634" i="13"/>
  <c r="I641" i="13"/>
  <c r="I635" i="13"/>
  <c r="I643" i="13"/>
  <c r="I644" i="13"/>
  <c r="I653" i="13"/>
  <c r="I655" i="13"/>
  <c r="I631" i="13"/>
  <c r="I642" i="13"/>
  <c r="I633" i="13"/>
  <c r="I645" i="13"/>
  <c r="I652" i="13"/>
  <c r="I632" i="13"/>
  <c r="EB5" i="4"/>
  <c r="ED5" i="4" s="1"/>
  <c r="DY5" i="4"/>
  <c r="DU5" i="4"/>
  <c r="O5" i="18"/>
  <c r="V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O22" i="18" s="1"/>
  <c r="V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I647" i="13" l="1"/>
  <c r="I648" i="13"/>
  <c r="I659" i="13"/>
  <c r="I669" i="13"/>
  <c r="I650" i="13"/>
  <c r="I656" i="13"/>
  <c r="I660" i="13"/>
  <c r="I646" i="13"/>
  <c r="I670" i="13"/>
  <c r="I668" i="13"/>
  <c r="I667" i="13"/>
  <c r="I649" i="13"/>
  <c r="I658" i="13"/>
  <c r="I636" i="13"/>
  <c r="I657" i="13"/>
  <c r="EB12" i="4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I672" i="13" l="1"/>
  <c r="I683" i="13"/>
  <c r="I665" i="13"/>
  <c r="I651" i="13"/>
  <c r="I685" i="13"/>
  <c r="I684" i="13"/>
  <c r="I661" i="13"/>
  <c r="I673" i="13"/>
  <c r="I674" i="13"/>
  <c r="I664" i="13"/>
  <c r="I675" i="13"/>
  <c r="I663" i="13"/>
  <c r="I671" i="13"/>
  <c r="I682" i="13"/>
  <c r="I662" i="13"/>
  <c r="CN58" i="4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P9" i="18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I679" i="13" l="1"/>
  <c r="I700" i="13"/>
  <c r="I677" i="13"/>
  <c r="I689" i="13"/>
  <c r="I666" i="13"/>
  <c r="I697" i="13"/>
  <c r="I686" i="13"/>
  <c r="I688" i="13"/>
  <c r="I680" i="13"/>
  <c r="I678" i="13"/>
  <c r="I676" i="13"/>
  <c r="I698" i="13"/>
  <c r="I690" i="13"/>
  <c r="I699" i="13"/>
  <c r="I687" i="13"/>
  <c r="G241" i="15"/>
  <c r="G55" i="15"/>
  <c r="CN40" i="4"/>
  <c r="G120" i="15" s="1"/>
  <c r="CO40" i="4"/>
  <c r="BZ10" i="4"/>
  <c r="P10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I681" i="13" l="1"/>
  <c r="I702" i="13"/>
  <c r="I693" i="13"/>
  <c r="I714" i="13"/>
  <c r="I695" i="13"/>
  <c r="I704" i="13"/>
  <c r="I705" i="13"/>
  <c r="I703" i="13"/>
  <c r="I692" i="13"/>
  <c r="I701" i="13"/>
  <c r="I713" i="13"/>
  <c r="I715" i="13"/>
  <c r="I691" i="13"/>
  <c r="I712" i="13"/>
  <c r="I694" i="13"/>
  <c r="G121" i="15"/>
  <c r="CN69" i="4"/>
  <c r="CN71" i="4" s="1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I710" i="13" l="1"/>
  <c r="I727" i="13"/>
  <c r="I729" i="13"/>
  <c r="I718" i="13"/>
  <c r="I720" i="13"/>
  <c r="I709" i="13"/>
  <c r="I707" i="13"/>
  <c r="I716" i="13"/>
  <c r="I706" i="13"/>
  <c r="I708" i="13"/>
  <c r="I730" i="13"/>
  <c r="I717" i="13"/>
  <c r="I728" i="13"/>
  <c r="I719" i="13"/>
  <c r="I696" i="13"/>
  <c r="BZ11" i="4"/>
  <c r="P11" i="18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I735" i="13" l="1"/>
  <c r="I711" i="13"/>
  <c r="I723" i="13"/>
  <c r="I721" i="13"/>
  <c r="I734" i="13"/>
  <c r="I733" i="13"/>
  <c r="I743" i="13"/>
  <c r="I731" i="13"/>
  <c r="I744" i="13"/>
  <c r="I732" i="13"/>
  <c r="I722" i="13"/>
  <c r="I742" i="13"/>
  <c r="I745" i="13"/>
  <c r="I724" i="13"/>
  <c r="I725" i="13"/>
  <c r="BZ12" i="4"/>
  <c r="P12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I758" i="13" l="1"/>
  <c r="I757" i="13"/>
  <c r="I726" i="13"/>
  <c r="I737" i="13"/>
  <c r="I750" i="13"/>
  <c r="I747" i="13"/>
  <c r="I760" i="13"/>
  <c r="I746" i="13"/>
  <c r="I738" i="13"/>
  <c r="I748" i="13"/>
  <c r="I740" i="13"/>
  <c r="I749" i="13"/>
  <c r="I739" i="13"/>
  <c r="I759" i="13"/>
  <c r="I736" i="13"/>
  <c r="BZ13" i="4"/>
  <c r="P13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I765" i="13" l="1"/>
  <c r="I751" i="13"/>
  <c r="I763" i="13"/>
  <c r="I774" i="13"/>
  <c r="I753" i="13"/>
  <c r="I752" i="13"/>
  <c r="I754" i="13"/>
  <c r="I761" i="13"/>
  <c r="I741" i="13"/>
  <c r="I764" i="13"/>
  <c r="I775" i="13"/>
  <c r="I772" i="13"/>
  <c r="I755" i="13"/>
  <c r="I762" i="13"/>
  <c r="I773" i="13"/>
  <c r="BZ14" i="4"/>
  <c r="P14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I788" i="13" l="1"/>
  <c r="I779" i="13"/>
  <c r="I768" i="13"/>
  <c r="I756" i="13"/>
  <c r="I789" i="13"/>
  <c r="I777" i="13"/>
  <c r="I770" i="13"/>
  <c r="I776" i="13"/>
  <c r="I778" i="13"/>
  <c r="I769" i="13"/>
  <c r="I766" i="13"/>
  <c r="I787" i="13"/>
  <c r="I790" i="13"/>
  <c r="I780" i="13"/>
  <c r="I767" i="13"/>
  <c r="BZ15" i="4"/>
  <c r="P15" i="18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I784" i="13" l="1"/>
  <c r="I782" i="13"/>
  <c r="I795" i="13"/>
  <c r="I793" i="13"/>
  <c r="I771" i="13"/>
  <c r="I791" i="13"/>
  <c r="I783" i="13"/>
  <c r="I785" i="13"/>
  <c r="I794" i="13"/>
  <c r="I781" i="13"/>
  <c r="I792" i="13"/>
  <c r="BZ16" i="4"/>
  <c r="P16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I796" i="13" l="1"/>
  <c r="I786" i="13"/>
  <c r="I800" i="13"/>
  <c r="I798" i="13"/>
  <c r="I797" i="13"/>
  <c r="I799" i="13"/>
  <c r="BZ17" i="4"/>
  <c r="P17" i="18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P18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P19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P20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P21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P22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T15" i="18"/>
  <c r="R7" i="18"/>
  <c r="S19" i="18"/>
  <c r="T19" i="18"/>
  <c r="T9" i="18"/>
  <c r="D11" i="14"/>
  <c r="Q14" i="18"/>
  <c r="Q10" i="18"/>
  <c r="Q12" i="18"/>
  <c r="S16" i="18"/>
  <c r="Q20" i="18"/>
  <c r="Q18" i="18"/>
  <c r="R21" i="18" l="1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<sst xmlns="http://schemas.openxmlformats.org/spreadsheetml/2006/main" count="1622" uniqueCount="769">
  <si>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</si>
  <si>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</si>
  <si>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</si>
  <si>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</si>
  <si>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</si>
  <si>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</si>
  <si>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</si>
  <si>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</si>
  <si>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</si>
  <si>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</si>
  <si>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</si>
  <si>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</si>
  <si>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</si>
  <si>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</si>
  <si>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</si>
  <si>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</si>
  <si>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</si>
  <si>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</si>
  <si>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</si>
  <si>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</si>
  <si>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</si>
  <si>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</si>
  <si>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</si>
  <si>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</si>
  <si>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</si>
  <si>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</si>
  <si>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</si>
  <si>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</si>
  <si>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</si>
  <si>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</si>
  <si>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</si>
  <si>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</si>
  <si>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</si>
  <si>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</si>
  <si>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</si>
  <si>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</si>
  <si>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</si>
  <si>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</si>
  <si>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</si>
  <si>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</si>
  <si>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</si>
  <si>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</si>
  <si>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</si>
  <si>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</si>
  <si>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</si>
  <si>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</si>
  <si>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</si>
  <si>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</si>
  <si>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</si>
  <si>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</si>
  <si>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</si>
  <si>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</si>
  <si>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</si>
  <si>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</si>
  <si>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</si>
  <si>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</si>
  <si>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</si>
  <si>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</si>
  <si>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</si>
  <si>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</si>
  <si>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</si>
  <si>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</si>
  <si>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</si>
  <si>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</si>
  <si>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</si>
  <si>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</si>
  <si>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</si>
  <si>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</si>
  <si>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</si>
  <si>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</si>
  <si>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</si>
  <si>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</si>
  <si>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</si>
  <si>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</si>
  <si>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</si>
  <si>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</si>
  <si>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</si>
  <si>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</si>
  <si>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</si>
  <si>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</si>
  <si>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</si>
  <si>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</si>
  <si>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</si>
  <si>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</si>
  <si>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</si>
  <si>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</si>
  <si>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</si>
  <si>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</si>
  <si>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</si>
  <si>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</si>
  <si>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</si>
  <si>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</si>
  <si>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</si>
  <si>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</si>
  <si>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</si>
  <si>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</si>
  <si>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</si>
  <si>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</si>
  <si>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</si>
  <si>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</si>
  <si>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</si>
  <si>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</si>
  <si>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</si>
  <si>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</si>
  <si>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</si>
  <si>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</si>
  <si>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</si>
  <si>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</si>
  <si>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</si>
  <si>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</si>
  <si>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</si>
  <si>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</si>
  <si>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</si>
  <si>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</si>
  <si>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</si>
  <si>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</si>
  <si>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</si>
  <si>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</si>
  <si>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</si>
  <si>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</si>
  <si>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</si>
  <si>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</si>
  <si>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</si>
  <si>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</si>
  <si>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</si>
  <si>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</si>
  <si>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</si>
  <si>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</si>
  <si>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</si>
  <si>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</si>
  <si>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</si>
  <si>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</si>
  <si>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</si>
  <si>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</si>
  <si>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</si>
  <si>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</si>
  <si>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</si>
  <si>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</si>
  <si>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</si>
  <si>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</si>
  <si>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</si>
  <si>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</si>
  <si>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</si>
  <si>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</si>
  <si>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</si>
  <si>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</si>
  <si>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</si>
  <si>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</si>
  <si>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</si>
  <si>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</si>
  <si>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</si>
  <si>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</si>
  <si>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</si>
  <si>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</si>
  <si>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</si>
  <si>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</si>
  <si>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</si>
  <si>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</si>
  <si>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</si>
  <si>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</si>
  <si>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</si>
  <si>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</si>
  <si>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</si>
  <si>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</si>
  <si>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</si>
  <si>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</si>
  <si>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</si>
  <si>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</si>
  <si>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</si>
  <si>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</si>
  <si>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</si>
  <si>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</si>
  <si>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</si>
  <si>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</si>
  <si>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</si>
  <si>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</si>
  <si>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</si>
  <si>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</si>
  <si>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</si>
  <si>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</si>
  <si>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</si>
  <si>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</si>
  <si>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</si>
  <si>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</si>
  <si>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</si>
  <si>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</si>
  <si>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</si>
  <si>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</si>
  <si>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</si>
  <si>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</si>
  <si>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</si>
  <si>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</si>
  <si>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</si>
  <si>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</si>
  <si>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</si>
  <si>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</si>
  <si>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</si>
  <si>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</si>
  <si>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</si>
  <si>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</si>
  <si>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</si>
  <si>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</si>
  <si>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</si>
  <si>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</si>
  <si>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</si>
  <si>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</si>
  <si>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</si>
  <si>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</si>
  <si>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</si>
  <si>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</si>
  <si>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</si>
  <si>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</si>
  <si>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</si>
  <si>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</si>
  <si>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</si>
  <si>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</si>
  <si>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</si>
  <si>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</si>
  <si>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</si>
  <si>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</si>
  <si>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</si>
  <si>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</si>
  <si>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</si>
  <si>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</si>
  <si>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</si>
  <si>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</si>
  <si>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</si>
  <si>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</si>
  <si>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</si>
  <si>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</si>
  <si>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</si>
  <si>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</si>
  <si>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</si>
  <si>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</si>
  <si>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</si>
  <si>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</si>
  <si>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</si>
  <si>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</si>
  <si>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</si>
  <si>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</si>
  <si>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</si>
  <si>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</si>
  <si>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</si>
  <si>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</si>
  <si>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</si>
  <si>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</si>
  <si>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</si>
  <si>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</si>
  <si>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</si>
  <si>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</si>
  <si>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</si>
  <si>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</si>
  <si>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</si>
  <si>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</si>
  <si>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</si>
  <si>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</si>
  <si>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</si>
  <si>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</si>
  <si>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</si>
  <si>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</si>
  <si>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</si>
  <si>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</si>
  <si>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</si>
  <si>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</si>
  <si>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</si>
  <si>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</si>
  <si>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</si>
  <si>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</si>
  <si>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</si>
  <si>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</si>
  <si>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</si>
  <si>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</si>
  <si>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</si>
  <si>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</si>
  <si>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</si>
  <si>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</si>
  <si>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</si>
  <si>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</si>
  <si>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</si>
  <si>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</si>
  <si>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</si>
  <si>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</si>
  <si>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</si>
  <si>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</si>
  <si>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</si>
  <si>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</si>
  <si>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</si>
  <si>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</si>
  <si>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</si>
  <si>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</si>
  <si>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</si>
  <si>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</si>
  <si>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</si>
  <si>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</si>
  <si>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</si>
  <si>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</si>
  <si>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</si>
  <si>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</si>
  <si>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</si>
  <si>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</si>
  <si>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</si>
  <si>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</si>
  <si>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</si>
  <si>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</si>
  <si>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</si>
  <si>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</si>
  <si>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</si>
  <si>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</si>
  <si>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</si>
  <si>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</si>
  <si>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</si>
  <si>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</si>
  <si>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</si>
  <si>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</si>
  <si>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</si>
  <si>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</si>
  <si>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</si>
  <si>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</si>
  <si>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</si>
  <si>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</si>
  <si>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</si>
  <si>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</si>
  <si>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</si>
  <si>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</si>
  <si>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</si>
  <si>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</si>
  <si>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</si>
  <si>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</si>
  <si>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</si>
  <si>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</si>
  <si>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</si>
  <si>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</si>
  <si>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</si>
  <si>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</si>
  <si>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</si>
  <si>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</si>
  <si>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</si>
  <si>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</si>
  <si>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</si>
  <si>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</si>
  <si>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</si>
  <si>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</si>
  <si>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</si>
  <si>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</si>
  <si>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</si>
  <si>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</si>
  <si>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</si>
  <si>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</si>
  <si>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</si>
  <si>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</si>
  <si>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</si>
  <si>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</si>
  <si>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</si>
  <si>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</si>
  <si>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</si>
  <si>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</si>
  <si>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</si>
  <si>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</si>
  <si>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</si>
  <si>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</si>
  <si>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</si>
  <si>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</si>
  <si>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</si>
  <si>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</si>
  <si>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</si>
  <si>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</si>
  <si>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</si>
  <si>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</si>
  <si>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</si>
  <si>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</si>
  <si>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</si>
  <si>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</si>
  <si>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</si>
  <si>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</si>
  <si>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</si>
  <si>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</si>
  <si>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</si>
  <si>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</si>
  <si>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</si>
  <si>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</si>
  <si>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</si>
  <si>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</si>
  <si>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</si>
  <si>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</si>
  <si>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</si>
  <si>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</si>
  <si>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</si>
  <si>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</si>
  <si>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</si>
  <si>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</si>
  <si>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</si>
  <si>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</si>
  <si>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</si>
  <si>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</si>
  <si>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</si>
  <si>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</si>
  <si>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</si>
  <si>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</si>
  <si>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</si>
  <si>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</si>
  <si>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</si>
  <si>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</si>
  <si>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</si>
  <si>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</si>
  <si>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</si>
  <si>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</si>
  <si>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</si>
  <si>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</si>
  <si>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</si>
  <si>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</si>
  <si>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</si>
  <si>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</si>
  <si>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</si>
  <si>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</si>
  <si>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</si>
  <si>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</si>
  <si>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</si>
  <si>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</si>
  <si>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</si>
  <si>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</si>
  <si>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</si>
  <si>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</si>
  <si>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</si>
  <si>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</si>
  <si>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</si>
  <si>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</si>
  <si>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</si>
  <si>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</si>
  <si>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</si>
  <si>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</si>
  <si>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</si>
  <si>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</si>
  <si>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</si>
  <si>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</si>
  <si>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</si>
  <si>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</si>
  <si>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</si>
  <si>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</si>
  <si>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</si>
  <si>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</si>
  <si>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</si>
  <si>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</si>
  <si>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</si>
  <si>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</si>
  <si>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</si>
  <si>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</si>
  <si>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</si>
  <si>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</si>
  <si>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</si>
  <si>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</si>
  <si>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</si>
  <si>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</si>
  <si>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</si>
  <si>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</si>
  <si>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</si>
  <si>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</si>
  <si>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</si>
  <si>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</si>
  <si>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</si>
  <si>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</si>
  <si>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</si>
  <si>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</si>
  <si>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</si>
  <si>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</si>
  <si>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</si>
  <si>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</si>
  <si>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</si>
  <si>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</si>
  <si>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</si>
  <si>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</si>
  <si>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</si>
  <si>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</si>
  <si>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</si>
  <si>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</si>
  <si>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</si>
  <si>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</si>
  <si>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</si>
  <si>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</si>
  <si>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</si>
  <si>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</si>
  <si>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</si>
  <si>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</si>
  <si>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</si>
  <si>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</si>
  <si>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</si>
  <si>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</si>
  <si>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</si>
  <si>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</si>
  <si>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</si>
  <si>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</si>
  <si>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</si>
  <si>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</si>
  <si>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</si>
  <si>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</si>
  <si>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</si>
  <si>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</si>
  <si>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</si>
  <si>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</si>
  <si>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</si>
  <si>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</si>
  <si>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</si>
  <si>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</si>
  <si>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</si>
  <si>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</si>
  <si>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</si>
  <si>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</si>
  <si>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</si>
  <si>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</si>
  <si>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</si>
  <si>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</si>
  <si>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</si>
  <si>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</si>
  <si>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</si>
  <si>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</si>
  <si>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</si>
  <si>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</si>
  <si>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</si>
  <si>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</si>
  <si>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</si>
  <si>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</si>
  <si>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</si>
  <si>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</si>
  <si>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</si>
  <si>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</si>
  <si>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</si>
  <si>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</si>
  <si>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</si>
  <si>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</si>
  <si>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</si>
  <si>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</si>
  <si>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</si>
  <si>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</si>
  <si>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</si>
  <si>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</si>
  <si>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</si>
  <si>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</si>
  <si>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</si>
  <si>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</si>
  <si>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</si>
  <si>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</si>
  <si>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铁球*1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</si>
  <si>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</si>
  <si>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</si>
  <si>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</si>
  <si>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</si>
  <si>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</si>
  <si>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</si>
  <si>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</si>
  <si>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</si>
  <si>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</si>
  <si>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</si>
  <si>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</si>
  <si>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</si>
  <si>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</si>
  <si>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</si>
  <si>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</si>
  <si>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</si>
  <si>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</si>
  <si>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</si>
  <si>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</si>
  <si>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</si>
  <si>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</si>
  <si>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</si>
  <si>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</si>
  <si>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</si>
  <si>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</si>
  <si>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</si>
  <si>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</si>
  <si>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</si>
  <si>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</si>
  <si>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</si>
  <si>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</si>
  <si>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</si>
  <si>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</si>
  <si>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</si>
  <si>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</si>
  <si>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</si>
  <si>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</si>
  <si>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</si>
  <si>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</si>
  <si>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</si>
  <si>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</si>
  <si>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</si>
  <si>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</si>
  <si>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</si>
  <si>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</si>
  <si>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</si>
  <si>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</si>
  <si>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</si>
  <si>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</si>
  <si>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</si>
  <si>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</si>
  <si>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</si>
  <si>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</si>
  <si>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</si>
  <si>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</si>
  <si>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</si>
  <si>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</si>
  <si>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</si>
  <si>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</si>
  <si>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</si>
  <si>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</si>
  <si>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</si>
  <si>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</si>
  <si>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</si>
  <si>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</si>
  <si>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</si>
  <si>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</si>
  <si>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</si>
  <si>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</si>
  <si>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</si>
  <si>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</si>
  <si>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</si>
  <si>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</si>
  <si>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</si>
  <si>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</si>
  <si>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</si>
  <si>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</si>
  <si>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</si>
  <si>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</si>
  <si>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</si>
  <si>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</si>
  <si>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</si>
  <si>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</si>
  <si>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</si>
  <si>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</si>
  <si>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</si>
  <si>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</si>
  <si>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</si>
  <si>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</si>
  <si>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</si>
  <si>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</si>
  <si>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</si>
  <si>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</si>
  <si>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</si>
  <si>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</si>
  <si>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</si>
  <si>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</si>
  <si>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</si>
  <si>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</si>
  <si>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</si>
  <si>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</si>
  <si>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</si>
  <si>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</si>
  <si>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</si>
  <si>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</si>
  <si>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</si>
  <si>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</si>
  <si>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</si>
  <si>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</si>
  <si>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</si>
  <si>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</si>
  <si>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</si>
  <si>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</si>
  <si>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</si>
  <si>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</si>
  <si>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</si>
  <si>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</si>
  <si>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</si>
  <si>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</si>
  <si>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</si>
  <si>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</si>
  <si>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</si>
  <si>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</si>
  <si>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</si>
  <si>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</si>
  <si>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</si>
  <si>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</si>
  <si>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</si>
  <si>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</si>
  <si>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</si>
  <si>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</si>
  <si>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</si>
  <si>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</si>
  <si>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</si>
  <si>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</si>
  <si>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</si>
  <si>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</si>
  <si>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</si>
  <si>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</si>
  <si>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</si>
  <si>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</si>
  <si>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</si>
  <si>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</si>
  <si>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</si>
  <si>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</si>
  <si>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</si>
  <si>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</si>
  <si>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</si>
  <si>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特殊球*3</t>
  </si>
  <si>
    <t>橙卡*40</t>
  </si>
  <si>
    <t>铁球*3</t>
  </si>
  <si>
    <t>弹球*3</t>
  </si>
  <si>
    <t>橙卡*60</t>
  </si>
  <si>
    <t>PVP LEVEL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</si>
  <si>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</si>
  <si>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</si>
  <si>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</si>
  <si>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</si>
  <si>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</si>
  <si>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</si>
  <si>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</si>
  <si>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</si>
  <si>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</si>
  <si>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</si>
  <si>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</si>
  <si>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</si>
  <si>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</si>
  <si>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</si>
  <si>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</si>
  <si>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</si>
  <si>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</si>
  <si>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</si>
  <si>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</si>
  <si>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</si>
  <si>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</si>
  <si>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</si>
  <si>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</si>
  <si>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</si>
  <si>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</si>
  <si>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</si>
  <si>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</si>
  <si>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</si>
  <si>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</si>
  <si>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</si>
  <si>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</si>
  <si>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</si>
  <si>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</si>
  <si>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</si>
  <si>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</si>
  <si>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</si>
  <si>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</si>
  <si>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</si>
  <si>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</si>
  <si>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</si>
  <si>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</si>
  <si>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</si>
  <si>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</si>
  <si>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</si>
  <si>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</si>
  <si>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</si>
  <si>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</si>
  <si>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</si>
  <si>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</si>
  <si>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</si>
  <si>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</si>
  <si>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</si>
  <si>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</si>
  <si>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</si>
  <si>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</si>
  <si>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</si>
  <si>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</si>
  <si>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</si>
  <si>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白银宝箱</t>
  </si>
  <si>
    <t>随机特殊球*4</t>
  </si>
  <si>
    <t>随机特殊球*6</t>
  </si>
  <si>
    <t>随机特殊球*8</t>
  </si>
  <si>
    <t>随机特殊球*10</t>
  </si>
  <si>
    <t>随机特殊球*12</t>
  </si>
  <si>
    <t>随机特殊球*14</t>
  </si>
  <si>
    <t>随机特殊球*16</t>
  </si>
  <si>
    <t>随机特殊球*18</t>
  </si>
  <si>
    <t>随机特殊球*20</t>
  </si>
  <si>
    <t>随机特殊球*22</t>
  </si>
  <si>
    <t>随机特殊球*24</t>
  </si>
  <si>
    <t>随机特殊球*26</t>
  </si>
  <si>
    <t>随机特殊球*28</t>
  </si>
  <si>
    <t>随机特殊球*30</t>
  </si>
  <si>
    <t>随机特殊球*32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</si>
</sst>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7" fillId="5" borderId="0" xfId="0" applyFont="1" applyFill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0" fillId="7" borderId="0" xfId="0" applyFill="1" applyBorder="1"/>
    <xf numFmtId="0" fontId="0" fillId="8" borderId="0" xfId="0" applyFill="1" applyBorder="1"/>
    <xf numFmtId="0" fontId="0" fillId="0" borderId="0" xfId="0" applyBorder="1" applyAlignment="1">
      <alignment wrapText="1"/>
    </xf>
    <xf numFmtId="0" fontId="0" fillId="9" borderId="0" xfId="0" applyFill="1" applyBorder="1"/>
    <xf numFmtId="0" fontId="0" fillId="16" borderId="0" xfId="0" applyFill="1" applyBorder="1"/>
    <xf numFmtId="0" fontId="0" fillId="2" borderId="0" xfId="0" applyFill="1" applyBorder="1"/>
    <xf numFmtId="9" fontId="0" fillId="0" borderId="0" xfId="0" applyNumberForma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1" applyNumberFormat="1" applyFont="1" applyBorder="1"/>
    <xf numFmtId="0" fontId="0" fillId="0" borderId="0" xfId="0" applyNumberFormat="1" applyBorder="1"/>
    <xf numFmtId="0" fontId="0" fillId="5" borderId="0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186422</xdr:colOff>
      <xdr:row>14</xdr:row>
      <xdr:rowOff>81559</xdr:rowOff>
    </xdr:from>
    <xdr:to>
      <xdr:col>191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233028</xdr:colOff>
      <xdr:row>32</xdr:row>
      <xdr:rowOff>81559</xdr:rowOff>
    </xdr:from>
    <xdr:to>
      <xdr:col>196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139817</xdr:colOff>
      <xdr:row>33</xdr:row>
      <xdr:rowOff>34954</xdr:rowOff>
    </xdr:from>
    <xdr:to>
      <xdr:col>194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189</xdr:col>
      <xdr:colOff>792294</xdr:colOff>
      <xdr:row>16</xdr:row>
      <xdr:rowOff>104862</xdr:rowOff>
    </xdr:from>
    <xdr:to>
      <xdr:col>190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191</xdr:col>
      <xdr:colOff>241301</xdr:colOff>
      <xdr:row>14</xdr:row>
      <xdr:rowOff>152400</xdr:rowOff>
    </xdr:from>
    <xdr:to>
      <xdr:col>198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</xdr:row>
      <xdr:rowOff>0</xdr:rowOff>
    </xdr:from>
    <xdr:to>
      <xdr:col>15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9" t="s">
        <v>14</v>
      </c>
      <c r="E2" s="99"/>
      <c r="F2" s="99"/>
      <c r="G2" s="99"/>
      <c r="H2" s="99" t="s">
        <v>15</v>
      </c>
      <c r="I2" s="99"/>
      <c r="J2" s="99"/>
      <c r="K2" s="99" t="s">
        <v>16</v>
      </c>
      <c r="L2" s="99"/>
      <c r="M2" s="99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9" t="s">
        <v>14</v>
      </c>
      <c r="B4" s="99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9"/>
      <c r="B5" s="99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9"/>
      <c r="B6" s="99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9"/>
      <c r="B7" s="99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9"/>
      <c r="B8" s="99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9"/>
      <c r="B9" s="99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9"/>
      <c r="B10" s="99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9"/>
      <c r="B11" s="99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9"/>
      <c r="B12" s="99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9"/>
      <c r="B13" s="99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9"/>
      <c r="B14" s="99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9"/>
      <c r="B15" s="99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9" t="s">
        <v>15</v>
      </c>
      <c r="B16" s="99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9"/>
      <c r="B17" s="99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9"/>
      <c r="B18" s="99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9"/>
      <c r="B19" s="99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9"/>
      <c r="B20" s="99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9"/>
      <c r="B21" s="99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9"/>
      <c r="B22" s="99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9"/>
      <c r="B23" s="99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9"/>
      <c r="B24" s="99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9" t="s">
        <v>16</v>
      </c>
      <c r="B25" s="99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9"/>
      <c r="B26" s="99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9"/>
      <c r="B27" s="99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9"/>
      <c r="B28" s="99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9"/>
      <c r="B29" s="99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9"/>
      <c r="B30" s="99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9"/>
      <c r="B31" s="99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9"/>
      <c r="B32" s="99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9"/>
      <c r="B33" s="99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9" t="s">
        <v>17</v>
      </c>
      <c r="B34" s="99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9"/>
      <c r="B35" s="99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9"/>
      <c r="B36" s="99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9" t="s">
        <v>214</v>
      </c>
      <c r="D5" s="99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9" t="s">
        <v>54</v>
      </c>
      <c r="H42" s="99"/>
      <c r="I42" s="99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582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583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I32"/>
  <sheetViews>
    <sheetView workbookViewId="0">
      <selection activeCell="G19" sqref="G19"/>
    </sheetView>
  </sheetViews>
  <sheetFormatPr baseColWidth="10" defaultRowHeight="16" x14ac:dyDescent="0.2"/>
  <cols>
    <col min="3" max="3" width="11.33203125" customWidth="1"/>
    <col min="6" max="6" width="22.16406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5"/>
    <col min="30" max="30" width="12.6640625" customWidth="1"/>
  </cols>
  <sheetData>
    <row r="2" spans="1:35" x14ac:dyDescent="0.2">
      <c r="O2" t="s">
        <v>700</v>
      </c>
      <c r="P2" t="s">
        <v>701</v>
      </c>
      <c r="Q2" t="s">
        <v>729</v>
      </c>
      <c r="R2" t="s">
        <v>702</v>
      </c>
      <c r="S2" t="s">
        <v>703</v>
      </c>
      <c r="T2" t="s">
        <v>730</v>
      </c>
      <c r="U2" t="s">
        <v>704</v>
      </c>
      <c r="V2" t="s">
        <v>705</v>
      </c>
      <c r="W2" t="s">
        <v>706</v>
      </c>
      <c r="X2" t="s">
        <v>707</v>
      </c>
      <c r="Y2" t="s">
        <v>708</v>
      </c>
      <c r="Z2" t="s">
        <v>709</v>
      </c>
      <c r="AA2" s="75" t="s">
        <v>710</v>
      </c>
      <c r="AB2" s="75" t="s">
        <v>731</v>
      </c>
      <c r="AC2" s="75" t="s">
        <v>732</v>
      </c>
      <c r="AD2" s="75" t="s">
        <v>711</v>
      </c>
      <c r="AE2" s="75" t="s">
        <v>54</v>
      </c>
      <c r="AF2" s="75" t="s">
        <v>433</v>
      </c>
      <c r="AG2" s="75" t="s">
        <v>682</v>
      </c>
    </row>
    <row r="3" spans="1:35" x14ac:dyDescent="0.2">
      <c r="A3" t="s">
        <v>514</v>
      </c>
      <c r="B3" t="s">
        <v>562</v>
      </c>
      <c r="C3" t="s">
        <v>563</v>
      </c>
      <c r="D3" t="s">
        <v>564</v>
      </c>
      <c r="E3" t="s">
        <v>565</v>
      </c>
      <c r="F3" t="s">
        <v>566</v>
      </c>
      <c r="H3" t="s">
        <v>699</v>
      </c>
      <c r="L3">
        <v>1</v>
      </c>
      <c r="M3" s="99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8">
        <v>0.4</v>
      </c>
      <c r="W3" s="48">
        <v>0.1</v>
      </c>
      <c r="X3" s="48">
        <f>1-V3-W3</f>
        <v>0.5</v>
      </c>
      <c r="Y3">
        <v>5</v>
      </c>
      <c r="Z3">
        <f>(V3*(AVERAGE(O3:P3))+R3*W3-X3*(AVERAGE(S3:U3)))*Y3</f>
        <v>40</v>
      </c>
      <c r="AA3" s="75">
        <v>40</v>
      </c>
      <c r="AB3" s="75">
        <f>SUM($AA$3:AA3)</f>
        <v>40</v>
      </c>
      <c r="AC3" s="75">
        <v>0</v>
      </c>
      <c r="AD3" t="s">
        <v>488</v>
      </c>
      <c r="AE3">
        <v>600</v>
      </c>
      <c r="AF3">
        <f>SUM($AE$3:AE3)</f>
        <v>600</v>
      </c>
      <c r="AG3">
        <f>AF3/100</f>
        <v>6</v>
      </c>
    </row>
    <row r="4" spans="1:35" x14ac:dyDescent="0.2">
      <c r="A4">
        <v>1</v>
      </c>
      <c r="B4">
        <f>VLOOKUP(A4,'Dungeon&amp;Framework'!EP:EQ,2,FALSE)</f>
        <v>48</v>
      </c>
      <c r="C4">
        <v>40</v>
      </c>
      <c r="D4" t="s">
        <v>478</v>
      </c>
      <c r="E4" t="s">
        <v>753</v>
      </c>
      <c r="F4" t="s">
        <v>754</v>
      </c>
      <c r="L4">
        <v>2</v>
      </c>
      <c r="M4" s="99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8">
        <v>0.4</v>
      </c>
      <c r="W4" s="48">
        <v>0.1</v>
      </c>
      <c r="X4" s="48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5">
        <v>40</v>
      </c>
      <c r="AB4" s="75">
        <f>SUM($AA$3:AA4)</f>
        <v>80</v>
      </c>
      <c r="AC4" s="75">
        <f>AB3</f>
        <v>40</v>
      </c>
      <c r="AD4" t="s">
        <v>557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5" x14ac:dyDescent="0.2">
      <c r="A5">
        <v>2</v>
      </c>
      <c r="B5">
        <f>VLOOKUP(A5,'Dungeon&amp;Framework'!EP:EQ,2,FALSE)</f>
        <v>100</v>
      </c>
      <c r="C5">
        <v>100</v>
      </c>
      <c r="D5" t="s">
        <v>544</v>
      </c>
      <c r="E5" t="s">
        <v>753</v>
      </c>
      <c r="F5" t="s">
        <v>755</v>
      </c>
      <c r="L5">
        <v>3</v>
      </c>
      <c r="M5" s="99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8">
        <v>0.4</v>
      </c>
      <c r="W5" s="48">
        <v>0.1</v>
      </c>
      <c r="X5" s="48">
        <f t="shared" si="1"/>
        <v>0.5</v>
      </c>
      <c r="Y5">
        <v>5</v>
      </c>
      <c r="Z5">
        <f t="shared" si="2"/>
        <v>40</v>
      </c>
      <c r="AA5" s="75">
        <v>40</v>
      </c>
      <c r="AB5" s="75">
        <f>SUM($AA$3:AA5)</f>
        <v>120</v>
      </c>
      <c r="AC5" s="75">
        <f t="shared" ref="AC5:AC32" si="4">AB4</f>
        <v>80</v>
      </c>
      <c r="AD5" t="s">
        <v>688</v>
      </c>
      <c r="AE5">
        <v>250</v>
      </c>
      <c r="AF5">
        <f>SUM($AE$3:AE5)</f>
        <v>880</v>
      </c>
      <c r="AG5">
        <f t="shared" si="3"/>
        <v>8.8000000000000007</v>
      </c>
    </row>
    <row r="6" spans="1:35" x14ac:dyDescent="0.2">
      <c r="A6">
        <v>3</v>
      </c>
      <c r="B6">
        <f>VLOOKUP(A6,'Dungeon&amp;Framework'!EP:EQ,2,FALSE)</f>
        <v>296</v>
      </c>
      <c r="C6">
        <v>300</v>
      </c>
      <c r="D6" t="s">
        <v>551</v>
      </c>
      <c r="E6" t="s">
        <v>753</v>
      </c>
      <c r="F6" t="s">
        <v>756</v>
      </c>
      <c r="L6">
        <v>4</v>
      </c>
      <c r="M6" s="99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8">
        <v>0.4</v>
      </c>
      <c r="W6" s="48">
        <v>0.1</v>
      </c>
      <c r="X6" s="48">
        <f t="shared" ref="X6:X9" si="5">1-V6-W6</f>
        <v>0.5</v>
      </c>
      <c r="Y6">
        <v>5</v>
      </c>
      <c r="Z6">
        <f t="shared" si="2"/>
        <v>40</v>
      </c>
      <c r="AA6" s="75">
        <v>40</v>
      </c>
      <c r="AB6" s="75">
        <f>SUM($AA$3:AA6)</f>
        <v>160</v>
      </c>
      <c r="AC6" s="75">
        <f t="shared" si="4"/>
        <v>120</v>
      </c>
      <c r="AD6" t="s">
        <v>548</v>
      </c>
      <c r="AE6">
        <v>100</v>
      </c>
      <c r="AF6">
        <f>SUM($AE$3:AE6)</f>
        <v>980</v>
      </c>
      <c r="AG6">
        <f t="shared" si="3"/>
        <v>9.8000000000000007</v>
      </c>
    </row>
    <row r="7" spans="1:35" x14ac:dyDescent="0.2">
      <c r="A7">
        <v>4</v>
      </c>
      <c r="B7">
        <f>VLOOKUP(A7,'Dungeon&amp;Framework'!EP:EQ,2,FALSE)</f>
        <v>636</v>
      </c>
      <c r="C7">
        <v>600</v>
      </c>
      <c r="D7" t="s">
        <v>548</v>
      </c>
      <c r="E7" t="s">
        <v>688</v>
      </c>
      <c r="F7" t="s">
        <v>757</v>
      </c>
      <c r="H7">
        <v>2</v>
      </c>
      <c r="I7">
        <v>10</v>
      </c>
      <c r="L7">
        <v>5</v>
      </c>
      <c r="M7" s="99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8">
        <v>0.4</v>
      </c>
      <c r="W7" s="48">
        <v>0.1</v>
      </c>
      <c r="X7" s="48">
        <f t="shared" si="5"/>
        <v>0.5</v>
      </c>
      <c r="Y7">
        <v>5</v>
      </c>
      <c r="Z7">
        <f t="shared" si="2"/>
        <v>40</v>
      </c>
      <c r="AA7" s="75">
        <v>40</v>
      </c>
      <c r="AB7" s="75">
        <f>SUM($AA$3:AA7)</f>
        <v>200</v>
      </c>
      <c r="AC7" s="75">
        <f t="shared" si="4"/>
        <v>160</v>
      </c>
      <c r="AD7" s="27" t="s">
        <v>485</v>
      </c>
      <c r="AE7">
        <v>2500</v>
      </c>
      <c r="AF7">
        <f>SUM($AE$3:AE7)</f>
        <v>3480</v>
      </c>
      <c r="AG7">
        <f t="shared" si="3"/>
        <v>34.799999999999997</v>
      </c>
      <c r="AI7" t="s">
        <v>727</v>
      </c>
    </row>
    <row r="8" spans="1:35" x14ac:dyDescent="0.2">
      <c r="A8">
        <v>5</v>
      </c>
      <c r="B8">
        <f>VLOOKUP(A8,'Dungeon&amp;Framework'!EP:EQ,2,FALSE)</f>
        <v>1116</v>
      </c>
      <c r="C8">
        <v>1000</v>
      </c>
      <c r="D8" t="s">
        <v>567</v>
      </c>
      <c r="E8" t="s">
        <v>688</v>
      </c>
      <c r="F8" t="s">
        <v>758</v>
      </c>
      <c r="L8">
        <v>6</v>
      </c>
      <c r="M8" s="99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8">
        <v>0.5</v>
      </c>
      <c r="W8" s="48">
        <v>0.1</v>
      </c>
      <c r="X8" s="48">
        <f t="shared" si="5"/>
        <v>0.4</v>
      </c>
      <c r="Y8">
        <v>5</v>
      </c>
      <c r="Z8">
        <f t="shared" si="2"/>
        <v>46.75</v>
      </c>
      <c r="AA8" s="75">
        <v>45</v>
      </c>
      <c r="AB8" s="75">
        <f>SUM($AA$3:AA8)</f>
        <v>245</v>
      </c>
      <c r="AC8" s="75">
        <f t="shared" si="4"/>
        <v>200</v>
      </c>
      <c r="AD8" t="s">
        <v>717</v>
      </c>
      <c r="AE8">
        <f>15*60</f>
        <v>900</v>
      </c>
      <c r="AF8">
        <f>SUM($AE$3:AE8)</f>
        <v>4380</v>
      </c>
      <c r="AG8">
        <f t="shared" si="3"/>
        <v>43.8</v>
      </c>
    </row>
    <row r="9" spans="1:35" x14ac:dyDescent="0.2">
      <c r="A9">
        <v>6</v>
      </c>
      <c r="B9">
        <f>VLOOKUP(A9,'Dungeon&amp;Framework'!EP:EQ,2,FALSE)</f>
        <v>1816</v>
      </c>
      <c r="C9">
        <v>1800</v>
      </c>
      <c r="D9" t="s">
        <v>553</v>
      </c>
      <c r="E9" t="s">
        <v>688</v>
      </c>
      <c r="F9" t="s">
        <v>759</v>
      </c>
      <c r="H9">
        <v>3</v>
      </c>
      <c r="I9">
        <v>15</v>
      </c>
      <c r="L9">
        <v>7</v>
      </c>
      <c r="M9" s="99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8">
        <v>0.5</v>
      </c>
      <c r="W9" s="48">
        <v>0.1</v>
      </c>
      <c r="X9" s="48">
        <f t="shared" si="5"/>
        <v>0.4</v>
      </c>
      <c r="Y9">
        <v>5</v>
      </c>
      <c r="Z9">
        <f t="shared" si="2"/>
        <v>46.75</v>
      </c>
      <c r="AA9" s="75">
        <v>45</v>
      </c>
      <c r="AB9" s="75">
        <f>SUM($AA$3:AA9)</f>
        <v>290</v>
      </c>
      <c r="AC9" s="75">
        <f t="shared" si="4"/>
        <v>245</v>
      </c>
      <c r="AD9" t="s">
        <v>722</v>
      </c>
      <c r="AE9">
        <v>60</v>
      </c>
      <c r="AF9">
        <f>SUM($AE$3:AE9)</f>
        <v>4440</v>
      </c>
      <c r="AG9">
        <f t="shared" si="3"/>
        <v>44.4</v>
      </c>
    </row>
    <row r="10" spans="1:35" x14ac:dyDescent="0.2">
      <c r="A10">
        <v>7</v>
      </c>
      <c r="B10">
        <f>VLOOKUP(A10,'Dungeon&amp;Framework'!EP:EQ,2,FALSE)</f>
        <v>3016</v>
      </c>
      <c r="C10">
        <v>3000</v>
      </c>
      <c r="D10" t="s">
        <v>568</v>
      </c>
      <c r="E10" t="s">
        <v>489</v>
      </c>
      <c r="F10" t="s">
        <v>760</v>
      </c>
      <c r="L10">
        <v>8</v>
      </c>
      <c r="M10" s="99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8">
        <v>0.5</v>
      </c>
      <c r="W10" s="48">
        <v>0.1</v>
      </c>
      <c r="X10" s="48">
        <f t="shared" ref="X10:X16" si="6">1-V10-W10</f>
        <v>0.4</v>
      </c>
      <c r="Y10">
        <v>5</v>
      </c>
      <c r="Z10">
        <f t="shared" si="2"/>
        <v>46.75</v>
      </c>
      <c r="AA10" s="75">
        <v>45</v>
      </c>
      <c r="AB10" s="75">
        <f>SUM($AA$3:AA10)</f>
        <v>335</v>
      </c>
      <c r="AC10" s="75">
        <f t="shared" si="4"/>
        <v>290</v>
      </c>
      <c r="AD10" t="s">
        <v>688</v>
      </c>
      <c r="AE10">
        <v>250</v>
      </c>
      <c r="AF10">
        <f>SUM($AE$3:AE10)</f>
        <v>4690</v>
      </c>
      <c r="AG10">
        <f t="shared" si="3"/>
        <v>46.9</v>
      </c>
    </row>
    <row r="11" spans="1:35" x14ac:dyDescent="0.2">
      <c r="A11">
        <v>8</v>
      </c>
      <c r="B11">
        <f>VLOOKUP(A11,'Dungeon&amp;Framework'!EP:EQ,2,FALSE)</f>
        <v>4616</v>
      </c>
      <c r="C11">
        <v>4600</v>
      </c>
      <c r="D11" t="s">
        <v>552</v>
      </c>
      <c r="E11" t="s">
        <v>489</v>
      </c>
      <c r="F11" t="s">
        <v>761</v>
      </c>
      <c r="H11">
        <v>4</v>
      </c>
      <c r="I11">
        <v>20</v>
      </c>
      <c r="L11">
        <v>9</v>
      </c>
      <c r="M11" s="99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8">
        <v>0.5</v>
      </c>
      <c r="W11" s="48">
        <v>0.1</v>
      </c>
      <c r="X11" s="48">
        <f t="shared" si="6"/>
        <v>0.4</v>
      </c>
      <c r="Y11">
        <v>5</v>
      </c>
      <c r="Z11">
        <f t="shared" si="2"/>
        <v>46.75</v>
      </c>
      <c r="AA11" s="75">
        <v>45</v>
      </c>
      <c r="AB11" s="75">
        <f>SUM($AA$3:AA11)</f>
        <v>380</v>
      </c>
      <c r="AC11" s="75">
        <f t="shared" si="4"/>
        <v>335</v>
      </c>
      <c r="AD11" t="s">
        <v>552</v>
      </c>
      <c r="AE11">
        <v>200</v>
      </c>
      <c r="AF11">
        <f>SUM($AE$3:AE11)</f>
        <v>4890</v>
      </c>
      <c r="AG11">
        <f t="shared" si="3"/>
        <v>48.9</v>
      </c>
    </row>
    <row r="12" spans="1:35" x14ac:dyDescent="0.2">
      <c r="A12">
        <v>9</v>
      </c>
      <c r="B12">
        <f>VLOOKUP(A12,'Dungeon&amp;Framework'!EP:EQ,2,FALSE)</f>
        <v>8386</v>
      </c>
      <c r="C12">
        <v>8000</v>
      </c>
      <c r="D12" t="s">
        <v>488</v>
      </c>
      <c r="E12" t="s">
        <v>489</v>
      </c>
      <c r="F12" t="s">
        <v>762</v>
      </c>
      <c r="L12">
        <v>10</v>
      </c>
      <c r="M12" s="99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8">
        <v>0.5</v>
      </c>
      <c r="W12" s="48">
        <v>0.1</v>
      </c>
      <c r="X12" s="48">
        <f t="shared" si="6"/>
        <v>0.4</v>
      </c>
      <c r="Y12">
        <v>5</v>
      </c>
      <c r="Z12">
        <f t="shared" si="2"/>
        <v>46.75</v>
      </c>
      <c r="AA12" s="75">
        <v>45</v>
      </c>
      <c r="AB12" s="75">
        <f>SUM($AA$3:AA12)</f>
        <v>425</v>
      </c>
      <c r="AC12" s="75">
        <f t="shared" si="4"/>
        <v>380</v>
      </c>
      <c r="AD12" s="27" t="s">
        <v>476</v>
      </c>
      <c r="AE12">
        <v>1500</v>
      </c>
      <c r="AF12">
        <f>SUM($AE$3:AE12)</f>
        <v>6390</v>
      </c>
      <c r="AG12">
        <f t="shared" si="3"/>
        <v>63.9</v>
      </c>
    </row>
    <row r="13" spans="1:35" x14ac:dyDescent="0.2">
      <c r="A13">
        <v>10</v>
      </c>
      <c r="B13">
        <f>VLOOKUP(A13,'Dungeon&amp;Framework'!EP:EQ,2,FALSE)</f>
        <v>12636</v>
      </c>
      <c r="C13">
        <v>12000</v>
      </c>
      <c r="D13" t="s">
        <v>572</v>
      </c>
      <c r="E13" t="s">
        <v>716</v>
      </c>
      <c r="F13" t="s">
        <v>763</v>
      </c>
      <c r="H13">
        <v>5</v>
      </c>
      <c r="I13">
        <v>25</v>
      </c>
      <c r="L13">
        <v>11</v>
      </c>
      <c r="M13" s="99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8">
        <v>0.6</v>
      </c>
      <c r="W13" s="48">
        <v>0.1</v>
      </c>
      <c r="X13" s="48">
        <f t="shared" si="6"/>
        <v>0.30000000000000004</v>
      </c>
      <c r="Y13">
        <v>5</v>
      </c>
      <c r="Z13">
        <f t="shared" si="2"/>
        <v>51.999999999999993</v>
      </c>
      <c r="AA13" s="75">
        <v>50</v>
      </c>
      <c r="AB13" s="75">
        <f>SUM($AA$3:AA13)</f>
        <v>475</v>
      </c>
      <c r="AC13" s="75">
        <f t="shared" si="4"/>
        <v>425</v>
      </c>
      <c r="AD13" t="s">
        <v>718</v>
      </c>
      <c r="AE13">
        <v>1200</v>
      </c>
      <c r="AF13">
        <f>SUM($AE$3:AE13)</f>
        <v>7590</v>
      </c>
      <c r="AG13">
        <f t="shared" si="3"/>
        <v>75.900000000000006</v>
      </c>
    </row>
    <row r="14" spans="1:35" x14ac:dyDescent="0.2">
      <c r="A14">
        <v>11</v>
      </c>
      <c r="B14">
        <f>VLOOKUP(A14,'Dungeon&amp;Framework'!EP:EQ,2,FALSE)</f>
        <v>14476</v>
      </c>
      <c r="C14">
        <v>14000</v>
      </c>
      <c r="D14" t="s">
        <v>569</v>
      </c>
      <c r="E14" t="s">
        <v>716</v>
      </c>
      <c r="F14" t="s">
        <v>764</v>
      </c>
      <c r="L14">
        <v>12</v>
      </c>
      <c r="M14" s="99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8">
        <v>0.6</v>
      </c>
      <c r="W14" s="48">
        <v>0.1</v>
      </c>
      <c r="X14" s="48">
        <f t="shared" si="6"/>
        <v>0.30000000000000004</v>
      </c>
      <c r="Y14">
        <v>5</v>
      </c>
      <c r="Z14">
        <f t="shared" si="2"/>
        <v>51.999999999999993</v>
      </c>
      <c r="AA14" s="75">
        <v>50</v>
      </c>
      <c r="AB14" s="75">
        <f>SUM($AA$3:AA14)</f>
        <v>525</v>
      </c>
      <c r="AC14" s="75">
        <f t="shared" si="4"/>
        <v>475</v>
      </c>
      <c r="AD14" t="s">
        <v>723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5" x14ac:dyDescent="0.2">
      <c r="A15" s="27">
        <v>12</v>
      </c>
      <c r="B15" s="27">
        <f>VLOOKUP(A15,'Dungeon&amp;Framework'!EP:EQ,2,FALSE)</f>
        <v>18616</v>
      </c>
      <c r="C15" s="27">
        <v>18000</v>
      </c>
      <c r="D15" s="27" t="s">
        <v>573</v>
      </c>
      <c r="E15" s="27" t="s">
        <v>716</v>
      </c>
      <c r="F15" s="27" t="s">
        <v>765</v>
      </c>
      <c r="G15" s="27" t="s">
        <v>697</v>
      </c>
      <c r="H15">
        <v>6</v>
      </c>
      <c r="I15">
        <v>30</v>
      </c>
      <c r="L15">
        <v>13</v>
      </c>
      <c r="M15" s="99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8">
        <v>0.6</v>
      </c>
      <c r="W15" s="48">
        <v>0.1</v>
      </c>
      <c r="X15" s="48">
        <f t="shared" si="6"/>
        <v>0.30000000000000004</v>
      </c>
      <c r="Y15">
        <v>5</v>
      </c>
      <c r="Z15">
        <f t="shared" si="2"/>
        <v>51.999999999999993</v>
      </c>
      <c r="AA15" s="75">
        <v>50</v>
      </c>
      <c r="AB15" s="75">
        <f>SUM($AA$3:AA15)</f>
        <v>575</v>
      </c>
      <c r="AC15" s="75">
        <f t="shared" si="4"/>
        <v>525</v>
      </c>
      <c r="AD15" t="s">
        <v>489</v>
      </c>
      <c r="AE15">
        <v>750</v>
      </c>
      <c r="AF15">
        <f>SUM($AE$3:AE15)</f>
        <v>8430</v>
      </c>
      <c r="AG15">
        <f t="shared" si="3"/>
        <v>84.3</v>
      </c>
    </row>
    <row r="16" spans="1:35" x14ac:dyDescent="0.2">
      <c r="A16">
        <v>13</v>
      </c>
      <c r="B16">
        <f>VLOOKUP(A16,'Dungeon&amp;Framework'!ER:ES,2,FALSE)</f>
        <v>27168</v>
      </c>
      <c r="C16">
        <v>26000</v>
      </c>
      <c r="D16" t="s">
        <v>570</v>
      </c>
      <c r="E16" t="s">
        <v>716</v>
      </c>
      <c r="F16" t="s">
        <v>766</v>
      </c>
      <c r="L16">
        <v>14</v>
      </c>
      <c r="M16" s="99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8">
        <v>0.6</v>
      </c>
      <c r="W16" s="48">
        <v>0.1</v>
      </c>
      <c r="X16" s="48">
        <f t="shared" si="6"/>
        <v>0.30000000000000004</v>
      </c>
      <c r="Y16">
        <v>5</v>
      </c>
      <c r="Z16">
        <f t="shared" si="2"/>
        <v>51.999999999999993</v>
      </c>
      <c r="AA16" s="75">
        <v>50</v>
      </c>
      <c r="AB16" s="75">
        <f>SUM($AA$3:AA16)</f>
        <v>625</v>
      </c>
      <c r="AC16" s="75">
        <f t="shared" si="4"/>
        <v>575</v>
      </c>
      <c r="AD16" s="39" t="s">
        <v>573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>
        <v>14</v>
      </c>
      <c r="B17">
        <f>VLOOKUP(A17,'Dungeon&amp;Framework'!ER:ES,2,FALSE)</f>
        <v>35088</v>
      </c>
      <c r="C17">
        <v>35000</v>
      </c>
      <c r="D17" t="s">
        <v>574</v>
      </c>
      <c r="E17" t="s">
        <v>716</v>
      </c>
      <c r="F17" t="s">
        <v>767</v>
      </c>
      <c r="L17">
        <v>15</v>
      </c>
      <c r="M17" s="99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8">
        <v>0.6</v>
      </c>
      <c r="W17" s="48">
        <v>0.1</v>
      </c>
      <c r="X17" s="48">
        <f t="shared" ref="X17:X22" si="7">1-V17-W17</f>
        <v>0.30000000000000004</v>
      </c>
      <c r="Y17">
        <v>5</v>
      </c>
      <c r="Z17">
        <f t="shared" si="2"/>
        <v>51.999999999999993</v>
      </c>
      <c r="AA17" s="75">
        <v>50</v>
      </c>
      <c r="AB17" s="75">
        <f>SUM($AA$3:AA17)</f>
        <v>675</v>
      </c>
      <c r="AC17" s="75">
        <f t="shared" si="4"/>
        <v>625</v>
      </c>
      <c r="AD17" s="27" t="s">
        <v>485</v>
      </c>
      <c r="AE17">
        <v>2500</v>
      </c>
      <c r="AF17">
        <f>SUM($AE$3:AE17)</f>
        <v>11230</v>
      </c>
      <c r="AG17">
        <f t="shared" si="3"/>
        <v>112.3</v>
      </c>
    </row>
    <row r="18" spans="1:33" x14ac:dyDescent="0.2">
      <c r="A18">
        <v>15</v>
      </c>
      <c r="B18">
        <f>VLOOKUP(A18,'Dungeon&amp;Framework'!ER:ES,2,FALSE)</f>
        <v>41528</v>
      </c>
      <c r="C18">
        <v>41000</v>
      </c>
      <c r="D18" t="s">
        <v>571</v>
      </c>
      <c r="E18" t="s">
        <v>716</v>
      </c>
      <c r="F18" t="s">
        <v>768</v>
      </c>
      <c r="L18">
        <v>16</v>
      </c>
      <c r="M18" s="99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8">
        <v>0.6</v>
      </c>
      <c r="W18" s="48">
        <v>0.1</v>
      </c>
      <c r="X18" s="48">
        <f t="shared" si="7"/>
        <v>0.30000000000000004</v>
      </c>
      <c r="Y18">
        <v>6</v>
      </c>
      <c r="Z18">
        <f t="shared" si="2"/>
        <v>57</v>
      </c>
      <c r="AA18" s="75">
        <v>55</v>
      </c>
      <c r="AB18" s="75">
        <f>SUM($AA$3:AA18)</f>
        <v>730</v>
      </c>
      <c r="AC18" s="75">
        <f t="shared" si="4"/>
        <v>675</v>
      </c>
      <c r="AD18" t="s">
        <v>719</v>
      </c>
      <c r="AE18">
        <f>25*60</f>
        <v>1500</v>
      </c>
      <c r="AF18">
        <f>SUM($AE$3:AE18)</f>
        <v>12730</v>
      </c>
      <c r="AG18">
        <f t="shared" si="3"/>
        <v>127.3</v>
      </c>
    </row>
    <row r="19" spans="1:33" x14ac:dyDescent="0.2">
      <c r="L19">
        <v>17</v>
      </c>
      <c r="M19" s="99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8">
        <v>0.6</v>
      </c>
      <c r="W19" s="48">
        <v>0.1</v>
      </c>
      <c r="X19" s="48">
        <f t="shared" si="7"/>
        <v>0.30000000000000004</v>
      </c>
      <c r="Y19">
        <v>6</v>
      </c>
      <c r="Z19">
        <f t="shared" si="2"/>
        <v>57</v>
      </c>
      <c r="AA19" s="75">
        <v>55</v>
      </c>
      <c r="AB19" s="75">
        <f>SUM($AA$3:AA19)</f>
        <v>785</v>
      </c>
      <c r="AC19" s="75">
        <f t="shared" si="4"/>
        <v>730</v>
      </c>
      <c r="AD19" s="39" t="s">
        <v>724</v>
      </c>
      <c r="AE19">
        <v>120</v>
      </c>
      <c r="AF19">
        <f>SUM($AE$3:AE19)</f>
        <v>12850</v>
      </c>
      <c r="AG19">
        <f t="shared" si="3"/>
        <v>128.5</v>
      </c>
    </row>
    <row r="20" spans="1:33" x14ac:dyDescent="0.2">
      <c r="L20">
        <v>18</v>
      </c>
      <c r="M20" s="99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8">
        <v>0.6</v>
      </c>
      <c r="W20" s="48">
        <v>0.1</v>
      </c>
      <c r="X20" s="48">
        <f t="shared" si="7"/>
        <v>0.30000000000000004</v>
      </c>
      <c r="Y20">
        <v>6</v>
      </c>
      <c r="Z20">
        <f t="shared" si="2"/>
        <v>57</v>
      </c>
      <c r="AA20" s="75">
        <v>55</v>
      </c>
      <c r="AB20" s="75">
        <f>SUM($AA$3:AA20)</f>
        <v>840</v>
      </c>
      <c r="AC20" s="75">
        <f t="shared" si="4"/>
        <v>785</v>
      </c>
      <c r="AD20" t="s">
        <v>489</v>
      </c>
      <c r="AE20">
        <v>750</v>
      </c>
      <c r="AF20">
        <f>SUM($AE$3:AE20)</f>
        <v>13600</v>
      </c>
      <c r="AG20">
        <f t="shared" si="3"/>
        <v>136</v>
      </c>
    </row>
    <row r="21" spans="1:33" x14ac:dyDescent="0.2">
      <c r="L21">
        <v>19</v>
      </c>
      <c r="M21" s="99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8">
        <v>0.6</v>
      </c>
      <c r="W21" s="48">
        <v>0.1</v>
      </c>
      <c r="X21" s="48">
        <f t="shared" si="7"/>
        <v>0.30000000000000004</v>
      </c>
      <c r="Y21">
        <v>6</v>
      </c>
      <c r="Z21">
        <f t="shared" si="2"/>
        <v>57</v>
      </c>
      <c r="AA21" s="75">
        <v>55</v>
      </c>
      <c r="AB21" s="75">
        <f>SUM($AA$3:AA21)</f>
        <v>895</v>
      </c>
      <c r="AC21" s="75">
        <f t="shared" si="4"/>
        <v>840</v>
      </c>
      <c r="AD21" s="39" t="s">
        <v>713</v>
      </c>
      <c r="AE21">
        <v>400</v>
      </c>
      <c r="AF21">
        <f>SUM($AE$3:AE21)</f>
        <v>14000</v>
      </c>
      <c r="AG21">
        <f t="shared" si="3"/>
        <v>140</v>
      </c>
    </row>
    <row r="22" spans="1:33" x14ac:dyDescent="0.2">
      <c r="L22">
        <v>20</v>
      </c>
      <c r="M22" s="99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8">
        <v>0.6</v>
      </c>
      <c r="W22" s="48">
        <v>0.1</v>
      </c>
      <c r="X22" s="48">
        <f t="shared" si="7"/>
        <v>0.30000000000000004</v>
      </c>
      <c r="Y22">
        <v>6</v>
      </c>
      <c r="Z22">
        <f t="shared" si="2"/>
        <v>57</v>
      </c>
      <c r="AA22" s="75">
        <v>55</v>
      </c>
      <c r="AB22" s="75">
        <f>SUM($AA$3:AA22)</f>
        <v>950</v>
      </c>
      <c r="AC22" s="75">
        <f t="shared" si="4"/>
        <v>895</v>
      </c>
      <c r="AD22" s="27" t="s">
        <v>484</v>
      </c>
      <c r="AE22">
        <v>3000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99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8">
        <v>0.6</v>
      </c>
      <c r="W23" s="48">
        <v>0.1</v>
      </c>
      <c r="X23" s="48">
        <f t="shared" si="1"/>
        <v>0.30000000000000004</v>
      </c>
      <c r="Y23">
        <v>7</v>
      </c>
      <c r="Z23">
        <f t="shared" si="2"/>
        <v>56.699999999999989</v>
      </c>
      <c r="AA23" s="75">
        <v>60</v>
      </c>
      <c r="AB23" s="75">
        <f>SUM($AA$3:AA23)</f>
        <v>1010</v>
      </c>
      <c r="AC23" s="75">
        <f t="shared" si="4"/>
        <v>950</v>
      </c>
      <c r="AD23" t="s">
        <v>720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99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8">
        <v>0.6</v>
      </c>
      <c r="W24" s="48">
        <v>0.1</v>
      </c>
      <c r="X24" s="48">
        <f t="shared" ref="X24:X27" si="8">1-V24-W24</f>
        <v>0.30000000000000004</v>
      </c>
      <c r="Y24">
        <v>7</v>
      </c>
      <c r="Z24">
        <f t="shared" si="2"/>
        <v>56.699999999999989</v>
      </c>
      <c r="AA24" s="75">
        <v>60</v>
      </c>
      <c r="AB24" s="75">
        <f>SUM($AA$3:AA24)</f>
        <v>1070</v>
      </c>
      <c r="AC24" s="75">
        <f t="shared" si="4"/>
        <v>1010</v>
      </c>
      <c r="AD24" s="39" t="s">
        <v>725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99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8">
        <v>0.6</v>
      </c>
      <c r="W25" s="48">
        <v>0.1</v>
      </c>
      <c r="X25" s="48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5">
        <v>60</v>
      </c>
      <c r="AB25" s="75">
        <f>SUM($AA$3:AA25)</f>
        <v>1130</v>
      </c>
      <c r="AC25" s="75">
        <f t="shared" si="4"/>
        <v>1070</v>
      </c>
      <c r="AD25" t="s">
        <v>716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99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8">
        <v>0.6</v>
      </c>
      <c r="W26" s="48">
        <v>0.1</v>
      </c>
      <c r="X26" s="48">
        <f t="shared" si="8"/>
        <v>0.30000000000000004</v>
      </c>
      <c r="Y26">
        <v>7</v>
      </c>
      <c r="Z26">
        <f t="shared" si="2"/>
        <v>56.699999999999989</v>
      </c>
      <c r="AA26" s="75">
        <v>60</v>
      </c>
      <c r="AB26" s="75">
        <f>SUM($AA$3:AA26)</f>
        <v>1190</v>
      </c>
      <c r="AC26" s="75">
        <f t="shared" si="4"/>
        <v>1130</v>
      </c>
      <c r="AD26" s="39" t="s">
        <v>714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99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8">
        <v>0.6</v>
      </c>
      <c r="W27" s="48">
        <v>0.1</v>
      </c>
      <c r="X27" s="48">
        <f t="shared" si="8"/>
        <v>0.30000000000000004</v>
      </c>
      <c r="Y27">
        <v>7</v>
      </c>
      <c r="Z27">
        <f t="shared" si="2"/>
        <v>56.699999999999989</v>
      </c>
      <c r="AA27" s="75">
        <v>60</v>
      </c>
      <c r="AB27" s="75">
        <f>SUM($AA$3:AA27)</f>
        <v>1250</v>
      </c>
      <c r="AC27" s="75">
        <f t="shared" si="4"/>
        <v>1190</v>
      </c>
      <c r="AD27" s="27" t="s">
        <v>485</v>
      </c>
      <c r="AE27">
        <v>2500</v>
      </c>
      <c r="AF27">
        <f>SUM($AE$3:AE27)</f>
        <v>22700</v>
      </c>
      <c r="AG27">
        <f t="shared" si="3"/>
        <v>227</v>
      </c>
    </row>
    <row r="28" spans="1:33" x14ac:dyDescent="0.2">
      <c r="L28">
        <v>26</v>
      </c>
      <c r="M28" s="99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8">
        <v>0.6</v>
      </c>
      <c r="W28" s="48">
        <v>0.1</v>
      </c>
      <c r="X28" s="48">
        <f t="shared" si="1"/>
        <v>0.30000000000000004</v>
      </c>
      <c r="Y28">
        <v>10</v>
      </c>
      <c r="Z28">
        <f t="shared" si="2"/>
        <v>67.999999999999986</v>
      </c>
      <c r="AA28" s="75">
        <v>65</v>
      </c>
      <c r="AB28" s="75">
        <f>SUM($AA$3:AA28)</f>
        <v>1315</v>
      </c>
      <c r="AC28" s="75">
        <f t="shared" si="4"/>
        <v>1250</v>
      </c>
      <c r="AD28" t="s">
        <v>721</v>
      </c>
      <c r="AE28">
        <f>35*60</f>
        <v>2100</v>
      </c>
      <c r="AF28">
        <f>SUM($AE$3:AE28)</f>
        <v>24800</v>
      </c>
      <c r="AG28">
        <f t="shared" si="3"/>
        <v>248</v>
      </c>
    </row>
    <row r="29" spans="1:33" x14ac:dyDescent="0.2">
      <c r="L29">
        <v>27</v>
      </c>
      <c r="M29" s="99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8">
        <v>0.6</v>
      </c>
      <c r="W29" s="48">
        <v>0.1</v>
      </c>
      <c r="X29" s="48">
        <f t="shared" si="1"/>
        <v>0.30000000000000004</v>
      </c>
      <c r="Y29">
        <v>11</v>
      </c>
      <c r="Z29">
        <f t="shared" si="2"/>
        <v>74.799999999999983</v>
      </c>
      <c r="AA29" s="75">
        <v>70</v>
      </c>
      <c r="AB29" s="75">
        <f>SUM($AA$3:AA29)</f>
        <v>1385</v>
      </c>
      <c r="AC29" s="75">
        <f t="shared" si="4"/>
        <v>1315</v>
      </c>
      <c r="AD29" s="39" t="s">
        <v>726</v>
      </c>
      <c r="AE29">
        <v>210</v>
      </c>
      <c r="AF29">
        <f>SUM($AE$3:AE29)</f>
        <v>25010</v>
      </c>
      <c r="AG29">
        <f t="shared" si="3"/>
        <v>250.1</v>
      </c>
    </row>
    <row r="30" spans="1:33" x14ac:dyDescent="0.2">
      <c r="L30">
        <v>28</v>
      </c>
      <c r="M30" s="99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8">
        <v>0.6</v>
      </c>
      <c r="W30" s="48">
        <v>0.1</v>
      </c>
      <c r="X30" s="48">
        <f t="shared" si="1"/>
        <v>0.30000000000000004</v>
      </c>
      <c r="Y30">
        <v>12</v>
      </c>
      <c r="Z30">
        <f t="shared" si="2"/>
        <v>81.599999999999994</v>
      </c>
      <c r="AA30" s="75">
        <v>75</v>
      </c>
      <c r="AB30" s="75">
        <f>SUM($AA$3:AA30)</f>
        <v>1460</v>
      </c>
      <c r="AC30" s="75">
        <f t="shared" si="4"/>
        <v>1385</v>
      </c>
      <c r="AD30" t="s">
        <v>716</v>
      </c>
      <c r="AE30">
        <v>720</v>
      </c>
      <c r="AF30">
        <f>SUM($AE$3:AE30)</f>
        <v>25730</v>
      </c>
      <c r="AG30">
        <f t="shared" si="3"/>
        <v>257.3</v>
      </c>
    </row>
    <row r="31" spans="1:33" x14ac:dyDescent="0.2">
      <c r="L31">
        <v>29</v>
      </c>
      <c r="M31" s="99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8">
        <v>0.6</v>
      </c>
      <c r="W31" s="48">
        <v>0.1</v>
      </c>
      <c r="X31" s="48">
        <f t="shared" si="1"/>
        <v>0.30000000000000004</v>
      </c>
      <c r="Y31">
        <v>13</v>
      </c>
      <c r="Z31">
        <f t="shared" si="2"/>
        <v>88.399999999999991</v>
      </c>
      <c r="AA31" s="75">
        <v>85</v>
      </c>
      <c r="AB31" s="75">
        <f>SUM($AA$3:AA31)</f>
        <v>1545</v>
      </c>
      <c r="AC31" s="75">
        <f t="shared" si="4"/>
        <v>1460</v>
      </c>
      <c r="AD31" s="39" t="s">
        <v>715</v>
      </c>
      <c r="AE31">
        <v>600</v>
      </c>
      <c r="AF31">
        <f>SUM($AE$3:AE31)</f>
        <v>26330</v>
      </c>
      <c r="AG31">
        <f t="shared" si="3"/>
        <v>263.3</v>
      </c>
    </row>
    <row r="32" spans="1:33" x14ac:dyDescent="0.2">
      <c r="L32">
        <v>30</v>
      </c>
      <c r="M32" s="99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8">
        <v>0.6</v>
      </c>
      <c r="W32" s="48">
        <v>0.1</v>
      </c>
      <c r="X32" s="48">
        <f t="shared" si="1"/>
        <v>0.30000000000000004</v>
      </c>
      <c r="Y32">
        <v>14</v>
      </c>
      <c r="Z32">
        <f t="shared" si="2"/>
        <v>95.199999999999989</v>
      </c>
      <c r="AA32" s="75">
        <v>90</v>
      </c>
      <c r="AB32" s="75">
        <f>SUM($AA$3:AA32)</f>
        <v>1635</v>
      </c>
      <c r="AC32" s="75">
        <f t="shared" si="4"/>
        <v>1545</v>
      </c>
      <c r="AD32" s="27" t="s">
        <v>712</v>
      </c>
      <c r="AE32">
        <v>4500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8" t="s">
        <v>642</v>
      </c>
    </row>
    <row r="2" spans="1:127" x14ac:dyDescent="0.2">
      <c r="A2" s="88"/>
      <c r="O2" s="89"/>
      <c r="P2" s="89" t="s">
        <v>654</v>
      </c>
      <c r="Q2" s="89"/>
      <c r="R2" s="89"/>
      <c r="S2" s="89"/>
      <c r="T2" s="89"/>
      <c r="V2" s="6" t="s">
        <v>655</v>
      </c>
    </row>
    <row r="3" spans="1:127" x14ac:dyDescent="0.2">
      <c r="X3" t="s">
        <v>648</v>
      </c>
    </row>
    <row r="4" spans="1:127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81"/>
      <c r="H4" s="81" t="s">
        <v>748</v>
      </c>
      <c r="I4" s="81"/>
      <c r="J4" s="17" t="s">
        <v>636</v>
      </c>
      <c r="K4" s="17" t="s">
        <v>637</v>
      </c>
      <c r="O4" t="s">
        <v>650</v>
      </c>
      <c r="P4" t="s">
        <v>644</v>
      </c>
      <c r="Q4" t="s">
        <v>645</v>
      </c>
      <c r="R4" t="s">
        <v>646</v>
      </c>
      <c r="S4" t="s">
        <v>647</v>
      </c>
      <c r="T4" t="s">
        <v>649</v>
      </c>
      <c r="V4" t="s">
        <v>652</v>
      </c>
    </row>
    <row r="5" spans="1:127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613</v>
      </c>
      <c r="F5" s="81" t="s">
        <v>184</v>
      </c>
      <c r="G5" s="81"/>
      <c r="H5" s="81"/>
      <c r="I5" s="81"/>
      <c r="J5" s="86" t="s">
        <v>631</v>
      </c>
      <c r="K5" s="86"/>
      <c r="L5" s="17" t="s">
        <v>632</v>
      </c>
      <c r="M5" s="17" t="s">
        <v>641</v>
      </c>
      <c r="O5">
        <f>'Dungeon&amp;Framework'!DT5</f>
        <v>4800</v>
      </c>
      <c r="P5">
        <f>'Dungeon&amp;Framework'!BX5</f>
        <v>9600</v>
      </c>
      <c r="Q5">
        <f>P5/'Chest&amp;Cards&amp;Offer'!$D$10</f>
        <v>8.4210526315789472E-2</v>
      </c>
      <c r="R5">
        <f>Q5*'Chest&amp;Cards&amp;Offer'!$D$7</f>
        <v>0.42105263157894735</v>
      </c>
      <c r="S5">
        <f>Q5*'Chest&amp;Cards&amp;Offer'!$D$6</f>
        <v>1.263157894736842</v>
      </c>
      <c r="T5">
        <f>Q5*'Chest&amp;Cards&amp;Offer'!$D$5</f>
        <v>9600</v>
      </c>
      <c r="V5">
        <f>O5/'Chest&amp;Cards&amp;Offer'!$E$5</f>
        <v>1.3793103448275862E-2</v>
      </c>
      <c r="DW5" s="16"/>
    </row>
    <row r="6" spans="1:127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614</v>
      </c>
      <c r="F6" s="81" t="s">
        <v>185</v>
      </c>
      <c r="G6" s="81"/>
      <c r="H6" s="119" t="s">
        <v>749</v>
      </c>
      <c r="I6" s="97"/>
      <c r="J6" s="86" t="s">
        <v>633</v>
      </c>
      <c r="K6" s="86"/>
      <c r="L6" s="17" t="s">
        <v>634</v>
      </c>
      <c r="O6">
        <f>'Dungeon&amp;Framework'!DT6</f>
        <v>14400</v>
      </c>
      <c r="P6">
        <f>'Dungeon&amp;Framework'!BX6</f>
        <v>24000</v>
      </c>
      <c r="Q6">
        <f>P6/'Chest&amp;Cards&amp;Offer'!$D$10</f>
        <v>0.21052631578947367</v>
      </c>
      <c r="R6">
        <f>Q6*'Chest&amp;Cards&amp;Offer'!$D$7</f>
        <v>1.0526315789473684</v>
      </c>
      <c r="S6">
        <f>Q6*'Chest&amp;Cards&amp;Offer'!$D$6</f>
        <v>3.1578947368421053</v>
      </c>
      <c r="T6">
        <f>Q6*'Chest&amp;Cards&amp;Offer'!$D$5</f>
        <v>24000</v>
      </c>
      <c r="V6">
        <f>O6/'Chest&amp;Cards&amp;Offer'!$E$5</f>
        <v>4.1379310344827586E-2</v>
      </c>
      <c r="DW6" s="16"/>
    </row>
    <row r="7" spans="1:127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615</v>
      </c>
      <c r="F7" s="81" t="s">
        <v>186</v>
      </c>
      <c r="G7" s="81"/>
      <c r="H7" s="119"/>
      <c r="I7" s="97"/>
      <c r="J7" s="87" t="s">
        <v>635</v>
      </c>
      <c r="K7" s="87"/>
      <c r="L7" s="17" t="s">
        <v>639</v>
      </c>
      <c r="O7">
        <f>'Dungeon&amp;Framework'!DT7</f>
        <v>24000</v>
      </c>
      <c r="P7">
        <f>'Dungeon&amp;Framework'!BX7</f>
        <v>38400</v>
      </c>
      <c r="Q7">
        <f>P7/'Chest&amp;Cards&amp;Offer'!$D$10</f>
        <v>0.33684210526315789</v>
      </c>
      <c r="R7">
        <f>Q7*'Chest&amp;Cards&amp;Offer'!$D$7</f>
        <v>1.6842105263157894</v>
      </c>
      <c r="S7">
        <f>Q7*'Chest&amp;Cards&amp;Offer'!$D$6</f>
        <v>5.0526315789473681</v>
      </c>
      <c r="T7">
        <f>Q7*'Chest&amp;Cards&amp;Offer'!$D$5</f>
        <v>38400</v>
      </c>
      <c r="V7">
        <f>O7/'Chest&amp;Cards&amp;Offer'!$E$5</f>
        <v>6.8965517241379309E-2</v>
      </c>
      <c r="DW7" s="16"/>
    </row>
    <row r="8" spans="1:127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616</v>
      </c>
      <c r="F8" s="81" t="s">
        <v>187</v>
      </c>
      <c r="G8" s="81"/>
      <c r="H8" s="119"/>
      <c r="I8" s="97"/>
      <c r="O8">
        <f>'Dungeon&amp;Framework'!DT8</f>
        <v>38400</v>
      </c>
      <c r="P8">
        <f>'Dungeon&amp;Framework'!BX8</f>
        <v>57600</v>
      </c>
      <c r="Q8">
        <f>P8/'Chest&amp;Cards&amp;Offer'!$D$10</f>
        <v>0.50526315789473686</v>
      </c>
      <c r="R8">
        <f>Q8*'Chest&amp;Cards&amp;Offer'!$D$7</f>
        <v>2.5263157894736841</v>
      </c>
      <c r="S8">
        <f>Q8*'Chest&amp;Cards&amp;Offer'!$D$6</f>
        <v>7.5789473684210531</v>
      </c>
      <c r="T8">
        <f>Q8*'Chest&amp;Cards&amp;Offer'!$D$5</f>
        <v>57600</v>
      </c>
      <c r="V8">
        <f>O8/'Chest&amp;Cards&amp;Offer'!$E$5</f>
        <v>0.1103448275862069</v>
      </c>
      <c r="DW8" s="16"/>
    </row>
    <row r="9" spans="1:127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617</v>
      </c>
      <c r="F9" s="81"/>
      <c r="G9" s="81"/>
      <c r="H9" s="119"/>
      <c r="I9" s="97"/>
      <c r="J9" s="90" t="s">
        <v>658</v>
      </c>
      <c r="K9" s="17" t="s">
        <v>638</v>
      </c>
      <c r="L9" s="17" t="s">
        <v>640</v>
      </c>
      <c r="O9">
        <f>'Dungeon&amp;Framework'!DT9</f>
        <v>52800</v>
      </c>
      <c r="P9">
        <f>'Dungeon&amp;Framework'!BX9</f>
        <v>76800</v>
      </c>
      <c r="Q9">
        <f>P9/'Chest&amp;Cards&amp;Offer'!$D$10</f>
        <v>0.67368421052631577</v>
      </c>
      <c r="R9">
        <f>Q9*'Chest&amp;Cards&amp;Offer'!$D$7</f>
        <v>3.3684210526315788</v>
      </c>
      <c r="S9">
        <f>Q9*'Chest&amp;Cards&amp;Offer'!$D$6</f>
        <v>10.105263157894736</v>
      </c>
      <c r="T9">
        <f>Q9*'Chest&amp;Cards&amp;Offer'!$D$5</f>
        <v>76800</v>
      </c>
      <c r="V9">
        <f>O9/'Chest&amp;Cards&amp;Offer'!$E$5</f>
        <v>0.15172413793103448</v>
      </c>
      <c r="DW9" s="16"/>
    </row>
    <row r="10" spans="1:127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618</v>
      </c>
      <c r="F10" s="81"/>
      <c r="G10" s="81"/>
      <c r="H10" s="119" t="s">
        <v>750</v>
      </c>
      <c r="I10" s="97"/>
      <c r="K10" s="17" t="s">
        <v>656</v>
      </c>
      <c r="L10" s="17" t="s">
        <v>651</v>
      </c>
      <c r="O10">
        <f>'Dungeon&amp;Framework'!DT10</f>
        <v>72000</v>
      </c>
      <c r="P10">
        <f>'Dungeon&amp;Framework'!BX10</f>
        <v>100800</v>
      </c>
      <c r="Q10">
        <f>P10/'Chest&amp;Cards&amp;Offer'!$D$10</f>
        <v>0.88421052631578945</v>
      </c>
      <c r="R10">
        <f>Q10*'Chest&amp;Cards&amp;Offer'!$D$7</f>
        <v>4.4210526315789469</v>
      </c>
      <c r="S10">
        <f>Q10*'Chest&amp;Cards&amp;Offer'!$D$6</f>
        <v>13.263157894736842</v>
      </c>
      <c r="T10">
        <f>Q10*'Chest&amp;Cards&amp;Offer'!$D$5</f>
        <v>100800</v>
      </c>
      <c r="V10">
        <f>O10/'Chest&amp;Cards&amp;Offer'!$E$5</f>
        <v>0.20689655172413793</v>
      </c>
      <c r="DW10" s="16"/>
    </row>
    <row r="11" spans="1:127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619</v>
      </c>
      <c r="F11" s="81"/>
      <c r="G11" s="81"/>
      <c r="H11" s="119"/>
      <c r="I11" s="97"/>
      <c r="O11">
        <f>'Dungeon&amp;Framework'!DT11</f>
        <v>91200</v>
      </c>
      <c r="P11">
        <f>'Dungeon&amp;Framework'!BX11</f>
        <v>124800</v>
      </c>
      <c r="Q11">
        <f>P11/'Chest&amp;Cards&amp;Offer'!$D$10</f>
        <v>1.0947368421052632</v>
      </c>
      <c r="R11">
        <f>Q11*'Chest&amp;Cards&amp;Offer'!$D$7</f>
        <v>5.4736842105263159</v>
      </c>
      <c r="S11">
        <f>Q11*'Chest&amp;Cards&amp;Offer'!$D$6</f>
        <v>16.421052631578949</v>
      </c>
      <c r="T11">
        <f>Q11*'Chest&amp;Cards&amp;Offer'!$D$5</f>
        <v>124800.00000000001</v>
      </c>
      <c r="V11">
        <f>O11/'Chest&amp;Cards&amp;Offer'!$E$5</f>
        <v>0.2620689655172414</v>
      </c>
      <c r="DW11" s="16"/>
    </row>
    <row r="12" spans="1:127" ht="34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620</v>
      </c>
      <c r="F12" s="81"/>
      <c r="G12" s="81" t="s">
        <v>751</v>
      </c>
      <c r="H12" s="119"/>
      <c r="I12" s="97"/>
      <c r="K12" s="17" t="s">
        <v>657</v>
      </c>
      <c r="O12">
        <f>'Dungeon&amp;Framework'!DT12</f>
        <v>115200</v>
      </c>
      <c r="P12">
        <f>'Dungeon&amp;Framework'!BX12</f>
        <v>153600</v>
      </c>
      <c r="Q12">
        <f>P12/'Chest&amp;Cards&amp;Offer'!$D$10</f>
        <v>1.3473684210526315</v>
      </c>
      <c r="R12">
        <f>Q12*'Chest&amp;Cards&amp;Offer'!$D$7</f>
        <v>6.7368421052631575</v>
      </c>
      <c r="S12">
        <f>Q12*'Chest&amp;Cards&amp;Offer'!$D$6</f>
        <v>20.210526315789473</v>
      </c>
      <c r="T12">
        <f>Q12*'Chest&amp;Cards&amp;Offer'!$D$5</f>
        <v>153600</v>
      </c>
      <c r="V12">
        <f>O12/'Chest&amp;Cards&amp;Offer'!$E$5</f>
        <v>0.33103448275862069</v>
      </c>
      <c r="DW12" s="16"/>
    </row>
    <row r="13" spans="1:127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621</v>
      </c>
      <c r="F13" s="81"/>
      <c r="G13" s="81"/>
      <c r="H13" s="119"/>
      <c r="I13" s="97" t="s">
        <v>752</v>
      </c>
      <c r="J13" s="90" t="s">
        <v>660</v>
      </c>
      <c r="O13">
        <f>'Dungeon&amp;Framework'!DT13</f>
        <v>139200</v>
      </c>
      <c r="P13">
        <f>'Dungeon&amp;Framework'!BX13</f>
        <v>182400</v>
      </c>
      <c r="Q13">
        <f>P13/'Chest&amp;Cards&amp;Offer'!$D$10</f>
        <v>1.6</v>
      </c>
      <c r="R13">
        <f>Q13*'Chest&amp;Cards&amp;Offer'!$D$7</f>
        <v>8</v>
      </c>
      <c r="S13">
        <f>Q13*'Chest&amp;Cards&amp;Offer'!$D$6</f>
        <v>24</v>
      </c>
      <c r="T13">
        <f>Q13*'Chest&amp;Cards&amp;Offer'!$D$5</f>
        <v>182400</v>
      </c>
      <c r="V13">
        <f>O13/'Chest&amp;Cards&amp;Offer'!$E$5</f>
        <v>0.4</v>
      </c>
    </row>
    <row r="14" spans="1:127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622</v>
      </c>
      <c r="F14" s="119" t="s">
        <v>183</v>
      </c>
      <c r="G14" s="97"/>
      <c r="H14" s="97"/>
      <c r="I14" s="97"/>
      <c r="K14" s="17" t="s">
        <v>661</v>
      </c>
      <c r="O14">
        <f>'Dungeon&amp;Framework'!DT14</f>
        <v>168000</v>
      </c>
      <c r="P14">
        <f>'Dungeon&amp;Framework'!BX14</f>
        <v>216000</v>
      </c>
      <c r="Q14">
        <f>P14/'Chest&amp;Cards&amp;Offer'!$D$10</f>
        <v>1.8947368421052631</v>
      </c>
      <c r="R14">
        <f>Q14*'Chest&amp;Cards&amp;Offer'!$D$7</f>
        <v>9.473684210526315</v>
      </c>
      <c r="S14">
        <f>Q14*'Chest&amp;Cards&amp;Offer'!$D$6</f>
        <v>28.421052631578945</v>
      </c>
      <c r="T14">
        <f>Q14*'Chest&amp;Cards&amp;Offer'!$D$5</f>
        <v>216000</v>
      </c>
      <c r="V14">
        <f>O14/'Chest&amp;Cards&amp;Offer'!$E$5</f>
        <v>0.48275862068965519</v>
      </c>
    </row>
    <row r="15" spans="1:127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623</v>
      </c>
      <c r="F15" s="119"/>
      <c r="G15" s="97"/>
      <c r="H15" s="97"/>
      <c r="I15" s="97"/>
      <c r="O15">
        <f>'Dungeon&amp;Framework'!DT15</f>
        <v>196800</v>
      </c>
      <c r="P15">
        <f>'Dungeon&amp;Framework'!BX15</f>
        <v>249600</v>
      </c>
      <c r="Q15">
        <f>P15/'Chest&amp;Cards&amp;Offer'!$D$10</f>
        <v>2.1894736842105265</v>
      </c>
      <c r="R15">
        <f>Q15*'Chest&amp;Cards&amp;Offer'!$D$7</f>
        <v>10.947368421052632</v>
      </c>
      <c r="S15">
        <f>Q15*'Chest&amp;Cards&amp;Offer'!$D$6</f>
        <v>32.842105263157897</v>
      </c>
      <c r="T15">
        <f>Q15*'Chest&amp;Cards&amp;Offer'!$D$5</f>
        <v>249600.00000000003</v>
      </c>
      <c r="V15">
        <f>O15/'Chest&amp;Cards&amp;Offer'!$E$5</f>
        <v>0.56551724137931036</v>
      </c>
    </row>
    <row r="16" spans="1:127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624</v>
      </c>
      <c r="F16" s="119"/>
      <c r="G16" s="97"/>
      <c r="H16" s="97"/>
      <c r="I16" s="97"/>
      <c r="O16">
        <f>'Dungeon&amp;Framework'!DT16</f>
        <v>230400</v>
      </c>
      <c r="P16">
        <f>'Dungeon&amp;Framework'!BX16</f>
        <v>288000</v>
      </c>
      <c r="Q16">
        <f>P16/'Chest&amp;Cards&amp;Offer'!$D$10</f>
        <v>2.5263157894736841</v>
      </c>
      <c r="R16">
        <f>Q16*'Chest&amp;Cards&amp;Offer'!$D$7</f>
        <v>12.631578947368421</v>
      </c>
      <c r="S16">
        <f>Q16*'Chest&amp;Cards&amp;Offer'!$D$6</f>
        <v>37.89473684210526</v>
      </c>
      <c r="T16">
        <f>Q16*'Chest&amp;Cards&amp;Offer'!$D$5</f>
        <v>288000</v>
      </c>
      <c r="V16">
        <f>O16/'Chest&amp;Cards&amp;Offer'!$E$5</f>
        <v>0.66206896551724137</v>
      </c>
    </row>
    <row r="17" spans="1:23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625</v>
      </c>
      <c r="F17" s="119"/>
      <c r="G17" s="97"/>
      <c r="H17" s="97"/>
      <c r="I17" s="97"/>
      <c r="K17" s="17" t="s">
        <v>662</v>
      </c>
      <c r="O17">
        <f>'Dungeon&amp;Framework'!DT17</f>
        <v>264000</v>
      </c>
      <c r="P17">
        <f>'Dungeon&amp;Framework'!BX17</f>
        <v>326400</v>
      </c>
      <c r="Q17">
        <f>P17/'Chest&amp;Cards&amp;Offer'!$D$10</f>
        <v>2.8631578947368421</v>
      </c>
      <c r="R17">
        <f>Q17*'Chest&amp;Cards&amp;Offer'!$D$7</f>
        <v>14.315789473684211</v>
      </c>
      <c r="S17">
        <f>Q17*'Chest&amp;Cards&amp;Offer'!$D$6</f>
        <v>42.94736842105263</v>
      </c>
      <c r="T17">
        <f>Q17*'Chest&amp;Cards&amp;Offer'!$D$5</f>
        <v>326400</v>
      </c>
      <c r="V17">
        <f>O17/'Chest&amp;Cards&amp;Offer'!$E$5</f>
        <v>0.75862068965517238</v>
      </c>
    </row>
    <row r="18" spans="1:23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626</v>
      </c>
      <c r="F18" s="119"/>
      <c r="G18" s="97"/>
      <c r="H18" s="97"/>
      <c r="I18" s="97"/>
      <c r="O18">
        <f>'Dungeon&amp;Framework'!DT18</f>
        <v>302400</v>
      </c>
      <c r="P18">
        <f>'Dungeon&amp;Framework'!BX18</f>
        <v>369600</v>
      </c>
      <c r="Q18">
        <f>P18/'Chest&amp;Cards&amp;Offer'!$D$10</f>
        <v>3.2421052631578946</v>
      </c>
      <c r="R18">
        <f>Q18*'Chest&amp;Cards&amp;Offer'!$D$7</f>
        <v>16.210526315789473</v>
      </c>
      <c r="S18">
        <f>Q18*'Chest&amp;Cards&amp;Offer'!$D$6</f>
        <v>48.631578947368418</v>
      </c>
      <c r="T18">
        <f>Q18*'Chest&amp;Cards&amp;Offer'!$D$5</f>
        <v>369600</v>
      </c>
      <c r="V18">
        <f>O18/'Chest&amp;Cards&amp;Offer'!$E$5</f>
        <v>0.86896551724137927</v>
      </c>
    </row>
    <row r="19" spans="1:23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627</v>
      </c>
      <c r="F19" s="119"/>
      <c r="G19" s="97"/>
      <c r="H19" s="97"/>
      <c r="I19" s="97"/>
      <c r="K19" s="17" t="s">
        <v>663</v>
      </c>
      <c r="O19">
        <f>'Dungeon&amp;Framework'!DT19</f>
        <v>340800</v>
      </c>
      <c r="P19">
        <f>'Dungeon&amp;Framework'!BX19</f>
        <v>412800</v>
      </c>
      <c r="Q19">
        <f>P19/'Chest&amp;Cards&amp;Offer'!$D$10</f>
        <v>3.6210526315789475</v>
      </c>
      <c r="R19">
        <f>Q19*'Chest&amp;Cards&amp;Offer'!$D$7</f>
        <v>18.105263157894736</v>
      </c>
      <c r="S19">
        <f>Q19*'Chest&amp;Cards&amp;Offer'!$D$6</f>
        <v>54.315789473684212</v>
      </c>
      <c r="T19">
        <f>Q19*'Chest&amp;Cards&amp;Offer'!$D$5</f>
        <v>412800</v>
      </c>
      <c r="V19">
        <f>O19/'Chest&amp;Cards&amp;Offer'!$E$5</f>
        <v>0.97931034482758617</v>
      </c>
      <c r="W19" t="s">
        <v>653</v>
      </c>
    </row>
    <row r="20" spans="1:23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628</v>
      </c>
      <c r="F20" s="81"/>
      <c r="G20" s="81"/>
      <c r="H20" s="81"/>
      <c r="I20" s="81"/>
      <c r="K20" s="17" t="s">
        <v>643</v>
      </c>
      <c r="O20">
        <f>'Dungeon&amp;Framework'!DT20</f>
        <v>384000</v>
      </c>
      <c r="P20">
        <f>'Dungeon&amp;Framework'!BX20</f>
        <v>460800</v>
      </c>
      <c r="Q20">
        <f>P20/'Chest&amp;Cards&amp;Offer'!$D$10</f>
        <v>4.0421052631578949</v>
      </c>
      <c r="R20">
        <f>Q20*'Chest&amp;Cards&amp;Offer'!$D$7</f>
        <v>20.210526315789473</v>
      </c>
      <c r="S20">
        <f>Q20*'Chest&amp;Cards&amp;Offer'!$D$6</f>
        <v>60.631578947368425</v>
      </c>
      <c r="T20">
        <f>Q20*'Chest&amp;Cards&amp;Offer'!$D$5</f>
        <v>460800</v>
      </c>
      <c r="V20">
        <f>O20/'Chest&amp;Cards&amp;Offer'!$E$5</f>
        <v>1.103448275862069</v>
      </c>
    </row>
    <row r="21" spans="1:23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629</v>
      </c>
      <c r="F21" s="81"/>
      <c r="G21" s="81"/>
      <c r="H21" s="81"/>
      <c r="I21" s="81"/>
      <c r="O21">
        <f>'Dungeon&amp;Framework'!DT21</f>
        <v>427200</v>
      </c>
      <c r="P21">
        <f>'Dungeon&amp;Framework'!BX21</f>
        <v>508800</v>
      </c>
      <c r="Q21">
        <f>P21/'Chest&amp;Cards&amp;Offer'!$D$10</f>
        <v>4.4631578947368418</v>
      </c>
      <c r="R21">
        <f>Q21*'Chest&amp;Cards&amp;Offer'!$D$7</f>
        <v>22.315789473684209</v>
      </c>
      <c r="S21">
        <f>Q21*'Chest&amp;Cards&amp;Offer'!$D$6</f>
        <v>66.94736842105263</v>
      </c>
      <c r="T21">
        <f>Q21*'Chest&amp;Cards&amp;Offer'!$D$5</f>
        <v>508799.99999999994</v>
      </c>
      <c r="V21">
        <f>O21/'Chest&amp;Cards&amp;Offer'!$E$5</f>
        <v>1.2275862068965517</v>
      </c>
    </row>
    <row r="22" spans="1:23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630</v>
      </c>
      <c r="F22" s="81"/>
      <c r="G22" s="81"/>
      <c r="H22" s="81"/>
      <c r="I22" s="81"/>
      <c r="O22">
        <f>'Dungeon&amp;Framework'!DT22</f>
        <v>475200</v>
      </c>
      <c r="P22">
        <f>'Dungeon&amp;Framework'!BX22</f>
        <v>561600</v>
      </c>
      <c r="Q22">
        <f>P22/'Chest&amp;Cards&amp;Offer'!$D$10</f>
        <v>4.9263157894736844</v>
      </c>
      <c r="R22">
        <f>Q22*'Chest&amp;Cards&amp;Offer'!$D$7</f>
        <v>24.631578947368421</v>
      </c>
      <c r="S22">
        <f>Q22*'Chest&amp;Cards&amp;Offer'!$D$6</f>
        <v>73.89473684210526</v>
      </c>
      <c r="T22">
        <f>Q22*'Chest&amp;Cards&amp;Offer'!$D$5</f>
        <v>561600</v>
      </c>
      <c r="V22">
        <f>O22/'Chest&amp;Cards&amp;Offer'!$E$5</f>
        <v>1.3655172413793104</v>
      </c>
    </row>
    <row r="23" spans="1:23" x14ac:dyDescent="0.2">
      <c r="A23" s="85"/>
      <c r="B23" s="39"/>
      <c r="C23" s="83"/>
      <c r="D23" s="39"/>
      <c r="E23" s="39"/>
      <c r="F23" s="81"/>
      <c r="G23" s="81"/>
      <c r="H23" s="81"/>
      <c r="I23" s="81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679</v>
      </c>
    </row>
    <row r="2" spans="1:1" x14ac:dyDescent="0.2">
      <c r="A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K95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1" sqref="E11"/>
    </sheetView>
  </sheetViews>
  <sheetFormatPr baseColWidth="10" defaultRowHeight="16" x14ac:dyDescent="0.2"/>
  <cols>
    <col min="3" max="3" width="12.33203125" customWidth="1"/>
    <col min="4" max="4" width="18.164062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1" width="12.1640625" style="7" customWidth="1"/>
    <col min="152" max="152" width="14.5" style="7" customWidth="1"/>
    <col min="153" max="153" width="16.33203125" style="7" customWidth="1"/>
    <col min="154" max="154" width="9.83203125" customWidth="1"/>
    <col min="155" max="155" width="11.1640625" style="5" customWidth="1"/>
    <col min="157" max="157" width="38" customWidth="1"/>
    <col min="158" max="158" width="24.5" customWidth="1"/>
    <col min="159" max="159" width="27.5" customWidth="1"/>
    <col min="160" max="161" width="23" customWidth="1"/>
    <col min="162" max="162" width="20.83203125" customWidth="1"/>
    <col min="164" max="164" width="14.33203125" customWidth="1"/>
    <col min="165" max="165" width="14.6640625" customWidth="1"/>
    <col min="166" max="166" width="13.83203125" customWidth="1"/>
    <col min="167" max="167" width="14.1640625" customWidth="1"/>
    <col min="191" max="191" width="0" hidden="1" customWidth="1"/>
    <col min="211" max="211" width="29.33203125" customWidth="1"/>
    <col min="212" max="212" width="18.83203125" style="31" customWidth="1"/>
    <col min="213" max="213" width="16.1640625" style="31" customWidth="1"/>
    <col min="214" max="214" width="25.5" style="31" customWidth="1"/>
    <col min="216" max="219" width="10.83203125" style="31"/>
    <col min="221" max="223" width="10.83203125" style="32"/>
    <col min="225" max="227" width="10.83203125" style="32"/>
    <col min="229" max="231" width="10.83203125" style="32"/>
    <col min="233" max="235" width="10.83203125" style="32"/>
    <col min="236" max="236" width="10.83203125" style="34"/>
    <col min="238" max="240" width="10.83203125" style="35"/>
    <col min="243" max="245" width="10.83203125" style="35"/>
  </cols>
  <sheetData>
    <row r="1" spans="1:2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K1">
        <v>40</v>
      </c>
      <c r="FL1">
        <v>41</v>
      </c>
      <c r="FM1">
        <v>42</v>
      </c>
      <c r="FN1">
        <v>43</v>
      </c>
      <c r="FO1">
        <v>44</v>
      </c>
      <c r="FP1">
        <v>45</v>
      </c>
      <c r="FQ1">
        <v>46</v>
      </c>
      <c r="FR1">
        <v>47</v>
      </c>
      <c r="FS1">
        <v>48</v>
      </c>
      <c r="FT1">
        <v>49</v>
      </c>
      <c r="FU1">
        <v>50</v>
      </c>
      <c r="FV1">
        <v>51</v>
      </c>
      <c r="FW1">
        <v>52</v>
      </c>
      <c r="FX1">
        <v>53</v>
      </c>
      <c r="FY1">
        <v>54</v>
      </c>
      <c r="FZ1">
        <v>55</v>
      </c>
      <c r="GA1">
        <v>56</v>
      </c>
      <c r="GB1">
        <v>57</v>
      </c>
      <c r="GC1">
        <v>58</v>
      </c>
      <c r="GD1">
        <v>59</v>
      </c>
      <c r="GE1">
        <v>60</v>
      </c>
      <c r="GF1">
        <v>61</v>
      </c>
      <c r="GG1">
        <v>62</v>
      </c>
      <c r="GH1">
        <v>63</v>
      </c>
      <c r="GI1">
        <v>64</v>
      </c>
      <c r="GJ1">
        <v>65</v>
      </c>
      <c r="GK1">
        <v>66</v>
      </c>
      <c r="GL1">
        <v>67</v>
      </c>
      <c r="GM1">
        <v>68</v>
      </c>
      <c r="GN1">
        <v>69</v>
      </c>
      <c r="GO1">
        <v>70</v>
      </c>
    </row>
    <row r="2" spans="1:2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50" t="s">
        <v>525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526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528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A2" s="28" t="s">
        <v>293</v>
      </c>
      <c r="FB2" s="28"/>
      <c r="FC2" s="28"/>
      <c r="FD2" s="28"/>
      <c r="FE2" s="28"/>
      <c r="FF2" s="28"/>
      <c r="FM2" t="s">
        <v>233</v>
      </c>
      <c r="GA2" t="s">
        <v>238</v>
      </c>
      <c r="GH2" s="6"/>
      <c r="GI2" s="6"/>
      <c r="GJ2" s="6"/>
      <c r="GK2" s="6"/>
      <c r="GL2" s="30"/>
      <c r="GM2" s="6" t="s">
        <v>283</v>
      </c>
      <c r="GN2" s="6"/>
      <c r="GO2" s="6"/>
      <c r="GP2" s="6"/>
      <c r="GQ2" s="6"/>
      <c r="GR2" s="6"/>
      <c r="GS2" s="6"/>
      <c r="GT2" s="6"/>
      <c r="GU2" s="6"/>
      <c r="GV2" s="6"/>
      <c r="HB2" s="27" t="s">
        <v>315</v>
      </c>
      <c r="HC2" s="27"/>
    </row>
    <row r="3" spans="1:245" ht="24" x14ac:dyDescent="0.3">
      <c r="AZ3" s="99" t="s">
        <v>376</v>
      </c>
      <c r="BA3" s="99"/>
      <c r="BB3" s="99"/>
      <c r="BD3" s="99" t="s">
        <v>374</v>
      </c>
      <c r="BE3" s="99"/>
      <c r="BF3" s="99"/>
      <c r="BG3" s="99"/>
      <c r="CG3" t="s">
        <v>471</v>
      </c>
      <c r="CK3" t="s">
        <v>474</v>
      </c>
      <c r="CM3" t="s">
        <v>459</v>
      </c>
      <c r="CQ3" s="99" t="s">
        <v>496</v>
      </c>
      <c r="CR3" s="99"/>
      <c r="CS3" s="99"/>
      <c r="CT3" s="99"/>
      <c r="CU3" s="99"/>
      <c r="CV3" s="99"/>
      <c r="CW3" s="99"/>
      <c r="CX3" s="99"/>
      <c r="CY3" s="46"/>
      <c r="CZ3" s="46"/>
      <c r="DA3" s="46"/>
      <c r="DB3" s="74"/>
      <c r="DC3" s="46"/>
      <c r="DD3" s="46"/>
      <c r="DE3" s="46"/>
      <c r="DF3" s="77"/>
      <c r="DU3" t="s">
        <v>596</v>
      </c>
      <c r="EH3" s="7"/>
      <c r="ES3" s="7" t="s">
        <v>698</v>
      </c>
      <c r="FA3" s="29" t="s">
        <v>294</v>
      </c>
      <c r="FH3" t="s">
        <v>286</v>
      </c>
      <c r="GH3" s="6"/>
      <c r="GI3" s="6"/>
      <c r="GJ3" s="6"/>
      <c r="GK3" s="6"/>
      <c r="GL3" s="30" t="s">
        <v>285</v>
      </c>
      <c r="GM3" s="6"/>
      <c r="GN3" s="6"/>
      <c r="GO3" s="6"/>
      <c r="GP3" s="6"/>
      <c r="GQ3" s="6"/>
      <c r="GR3" s="6"/>
      <c r="GS3" s="6"/>
      <c r="GT3" s="6"/>
      <c r="GU3" s="6"/>
      <c r="GV3" s="6"/>
      <c r="HB3" s="27" t="s">
        <v>314</v>
      </c>
      <c r="HC3" s="27"/>
      <c r="HD3" s="104" t="s">
        <v>49</v>
      </c>
      <c r="HE3" s="104"/>
      <c r="HF3" s="104"/>
      <c r="HH3" s="104" t="s">
        <v>50</v>
      </c>
      <c r="HI3" s="104"/>
      <c r="HJ3" s="104"/>
      <c r="HM3" s="105" t="s">
        <v>51</v>
      </c>
      <c r="HN3" s="105"/>
      <c r="HO3" s="105"/>
      <c r="HQ3" s="105" t="s">
        <v>104</v>
      </c>
      <c r="HR3" s="105"/>
      <c r="HS3" s="105"/>
      <c r="HU3" s="105" t="s">
        <v>112</v>
      </c>
      <c r="HV3" s="105"/>
      <c r="HW3" s="105"/>
      <c r="HY3" s="105" t="s">
        <v>113</v>
      </c>
      <c r="HZ3" s="105"/>
      <c r="IA3" s="105"/>
      <c r="ID3" s="106" t="s">
        <v>129</v>
      </c>
      <c r="IE3" s="106"/>
      <c r="IF3" s="106"/>
      <c r="II3" s="106" t="s">
        <v>105</v>
      </c>
      <c r="IJ3" s="106"/>
      <c r="IK3" s="106"/>
    </row>
    <row r="4" spans="1:245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666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575</v>
      </c>
      <c r="BY4" t="s">
        <v>576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685</v>
      </c>
      <c r="CO4" t="s">
        <v>686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588</v>
      </c>
      <c r="DA4" t="s">
        <v>597</v>
      </c>
      <c r="DB4" s="72" t="s">
        <v>589</v>
      </c>
      <c r="DC4" t="s">
        <v>497</v>
      </c>
      <c r="DD4" t="s">
        <v>498</v>
      </c>
      <c r="DE4" t="s">
        <v>499</v>
      </c>
      <c r="DF4" s="75" t="s">
        <v>590</v>
      </c>
      <c r="DG4" t="s">
        <v>591</v>
      </c>
      <c r="DH4" t="s">
        <v>520</v>
      </c>
      <c r="DI4" t="s">
        <v>592</v>
      </c>
      <c r="DJ4" t="s">
        <v>593</v>
      </c>
      <c r="DK4" t="s">
        <v>510</v>
      </c>
      <c r="DL4" t="s">
        <v>501</v>
      </c>
      <c r="DM4" t="s">
        <v>516</v>
      </c>
      <c r="DN4" t="s">
        <v>594</v>
      </c>
      <c r="DO4" t="s">
        <v>595</v>
      </c>
      <c r="DP4" t="s">
        <v>500</v>
      </c>
      <c r="DQ4" t="s">
        <v>502</v>
      </c>
      <c r="DR4" t="s">
        <v>518</v>
      </c>
      <c r="DS4" t="s">
        <v>521</v>
      </c>
      <c r="DT4" t="s">
        <v>511</v>
      </c>
      <c r="DU4" t="s">
        <v>512</v>
      </c>
      <c r="DV4" t="s">
        <v>513</v>
      </c>
      <c r="DX4" t="s">
        <v>598</v>
      </c>
      <c r="DY4" t="s">
        <v>586</v>
      </c>
      <c r="DZ4" t="s">
        <v>587</v>
      </c>
      <c r="EB4" t="s">
        <v>529</v>
      </c>
      <c r="EC4" t="s">
        <v>530</v>
      </c>
      <c r="ED4" t="s">
        <v>531</v>
      </c>
      <c r="EE4" t="s">
        <v>532</v>
      </c>
      <c r="EF4" t="s">
        <v>533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560</v>
      </c>
      <c r="ES4" s="7" t="s">
        <v>561</v>
      </c>
      <c r="EV4" s="7" t="s">
        <v>694</v>
      </c>
      <c r="FA4" t="s">
        <v>291</v>
      </c>
      <c r="FB4" t="s">
        <v>295</v>
      </c>
      <c r="FC4" t="s">
        <v>296</v>
      </c>
      <c r="FD4" t="s">
        <v>297</v>
      </c>
      <c r="FE4" t="s">
        <v>298</v>
      </c>
      <c r="FF4" t="s">
        <v>292</v>
      </c>
      <c r="FH4" t="s">
        <v>287</v>
      </c>
      <c r="FI4" t="s">
        <v>288</v>
      </c>
      <c r="FJ4" t="s">
        <v>289</v>
      </c>
      <c r="FK4" t="s">
        <v>290</v>
      </c>
      <c r="FM4" t="s">
        <v>224</v>
      </c>
      <c r="FN4" t="s">
        <v>225</v>
      </c>
      <c r="FO4" t="s">
        <v>226</v>
      </c>
      <c r="FP4" t="s">
        <v>227</v>
      </c>
      <c r="FQ4" t="s">
        <v>228</v>
      </c>
      <c r="FR4" t="s">
        <v>229</v>
      </c>
      <c r="FS4" t="s">
        <v>230</v>
      </c>
      <c r="FT4" t="s">
        <v>231</v>
      </c>
      <c r="FV4" t="s">
        <v>234</v>
      </c>
      <c r="FX4" t="s">
        <v>235</v>
      </c>
      <c r="GA4" t="s">
        <v>239</v>
      </c>
      <c r="GB4" t="s">
        <v>240</v>
      </c>
      <c r="GC4" t="s">
        <v>241</v>
      </c>
      <c r="GH4" s="6"/>
      <c r="GI4" s="6"/>
      <c r="GJ4" s="6"/>
      <c r="GK4" s="6"/>
      <c r="GL4" s="6" t="s">
        <v>301</v>
      </c>
      <c r="GM4" s="6"/>
      <c r="GN4" s="6"/>
      <c r="GO4" s="6"/>
      <c r="GP4" s="6"/>
      <c r="GQ4" s="6"/>
      <c r="GR4" s="6"/>
      <c r="GS4" s="6"/>
      <c r="GT4" s="6"/>
      <c r="GU4" s="6"/>
      <c r="GV4" s="6"/>
      <c r="GX4" t="s">
        <v>313</v>
      </c>
      <c r="HB4" t="s">
        <v>312</v>
      </c>
      <c r="HD4" s="31" t="s">
        <v>309</v>
      </c>
      <c r="HE4" s="31" t="s">
        <v>311</v>
      </c>
      <c r="HF4" s="31" t="s">
        <v>310</v>
      </c>
      <c r="HH4" s="31" t="s">
        <v>309</v>
      </c>
      <c r="HI4" s="31" t="s">
        <v>311</v>
      </c>
      <c r="HJ4" s="31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Y4" s="33" t="s">
        <v>309</v>
      </c>
      <c r="HZ4" s="33" t="s">
        <v>311</v>
      </c>
      <c r="IA4" s="33" t="s">
        <v>310</v>
      </c>
      <c r="ID4" s="36" t="s">
        <v>309</v>
      </c>
      <c r="IE4" s="36" t="s">
        <v>311</v>
      </c>
      <c r="IF4" s="36" t="s">
        <v>310</v>
      </c>
      <c r="II4" s="36" t="s">
        <v>309</v>
      </c>
      <c r="IJ4" s="36" t="s">
        <v>311</v>
      </c>
      <c r="IK4" s="36" t="s">
        <v>310</v>
      </c>
    </row>
    <row r="5" spans="1:245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02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1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3600</v>
      </c>
      <c r="BZ5" s="47">
        <f>(BX5-BY5)/BY5</f>
        <v>1.6666666666666667</v>
      </c>
      <c r="CG5">
        <f>BJ5</f>
        <v>3</v>
      </c>
      <c r="CH5" s="100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9">
        <f>SUM(DI5:DI22)</f>
        <v>915000</v>
      </c>
      <c r="DO5" s="99">
        <f>DK22</f>
        <v>54</v>
      </c>
      <c r="DP5">
        <f>DJ5/DK5</f>
        <v>5000</v>
      </c>
      <c r="DQ5" s="99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9">
        <f>SUM(DX5:DX64)*EA77/(DY64)/100</f>
        <v>115.4256045907911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X5" s="49"/>
      <c r="FA5" t="s">
        <v>299</v>
      </c>
      <c r="GH5" t="s">
        <v>242</v>
      </c>
      <c r="GS5" t="s">
        <v>279</v>
      </c>
      <c r="GX5" t="s">
        <v>316</v>
      </c>
    </row>
    <row r="6" spans="1:245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02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1">
        <v>0</v>
      </c>
      <c r="AX6">
        <f t="shared" ref="AX6:AX64" si="3">AU6*(1-AW6)</f>
        <v>3600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7200</v>
      </c>
      <c r="BZ6" s="47">
        <f t="shared" ref="BZ6:BZ64" si="9">(BX6-BY6)/BY6</f>
        <v>2.3333333333333335</v>
      </c>
      <c r="CG6">
        <f t="shared" ref="CG6:CG64" si="10">BJ6</f>
        <v>6</v>
      </c>
      <c r="CH6" s="100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9"/>
      <c r="DO6" s="99"/>
      <c r="DP6">
        <f t="shared" ref="DP6:DP64" si="19">DJ6/DK6</f>
        <v>5000</v>
      </c>
      <c r="DQ6" s="99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9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X6" s="49"/>
    </row>
    <row r="7" spans="1:245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02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29">AS7-AS6</f>
        <v>18000</v>
      </c>
      <c r="AW7" s="41">
        <v>0</v>
      </c>
      <c r="AX7">
        <f t="shared" si="3"/>
        <v>18000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25200</v>
      </c>
      <c r="BZ7" s="47">
        <f t="shared" si="9"/>
        <v>0.52380952380952384</v>
      </c>
      <c r="CG7">
        <f t="shared" si="10"/>
        <v>9</v>
      </c>
      <c r="CH7" s="100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9"/>
      <c r="DO7" s="99"/>
      <c r="DP7">
        <f t="shared" si="19"/>
        <v>6666.666666666667</v>
      </c>
      <c r="DQ7" s="99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9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X7" s="49"/>
      <c r="GH7" t="s">
        <v>243</v>
      </c>
      <c r="GJ7" t="s">
        <v>247</v>
      </c>
      <c r="GS7" t="s">
        <v>280</v>
      </c>
      <c r="GX7" s="2" t="s">
        <v>317</v>
      </c>
      <c r="GY7" s="2"/>
    </row>
    <row r="8" spans="1:245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02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29"/>
        <v>18000</v>
      </c>
      <c r="AW8" s="41">
        <v>0</v>
      </c>
      <c r="AX8">
        <f t="shared" si="3"/>
        <v>18000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43200</v>
      </c>
      <c r="BZ8" s="47">
        <f t="shared" si="9"/>
        <v>0.33333333333333331</v>
      </c>
      <c r="CG8">
        <f t="shared" si="10"/>
        <v>12</v>
      </c>
      <c r="CH8" s="100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9"/>
      <c r="DO8" s="99"/>
      <c r="DP8">
        <f t="shared" si="19"/>
        <v>7500</v>
      </c>
      <c r="DQ8" s="99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9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X8" s="49"/>
      <c r="GJ8" t="s">
        <v>251</v>
      </c>
      <c r="GS8" t="s">
        <v>281</v>
      </c>
    </row>
    <row r="9" spans="1:245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02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55200</v>
      </c>
      <c r="BZ9" s="47">
        <f t="shared" si="9"/>
        <v>0.39130434782608697</v>
      </c>
      <c r="CG9">
        <f t="shared" si="10"/>
        <v>15</v>
      </c>
      <c r="CH9" s="100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9"/>
      <c r="DO9" s="99"/>
      <c r="DP9">
        <f t="shared" si="19"/>
        <v>9000</v>
      </c>
      <c r="DQ9" s="99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9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X9" s="49"/>
      <c r="GH9" t="s">
        <v>244</v>
      </c>
      <c r="GJ9" t="s">
        <v>249</v>
      </c>
      <c r="GS9" t="s">
        <v>282</v>
      </c>
    </row>
    <row r="10" spans="1:2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02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115200</v>
      </c>
      <c r="BZ10" s="47">
        <f t="shared" si="9"/>
        <v>-0.125</v>
      </c>
      <c r="CG10">
        <f t="shared" si="10"/>
        <v>18</v>
      </c>
      <c r="CH10" s="100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9"/>
      <c r="DO10" s="99"/>
      <c r="DP10">
        <f t="shared" si="19"/>
        <v>12500</v>
      </c>
      <c r="DQ10" s="99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9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X10" s="49"/>
      <c r="GH10" t="s">
        <v>245</v>
      </c>
      <c r="GJ10" t="s">
        <v>248</v>
      </c>
      <c r="GS10" t="s">
        <v>284</v>
      </c>
    </row>
    <row r="11" spans="1:2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02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127200</v>
      </c>
      <c r="BZ11" s="47">
        <f t="shared" si="9"/>
        <v>-1.8867924528301886E-2</v>
      </c>
      <c r="CG11">
        <f t="shared" si="10"/>
        <v>21</v>
      </c>
      <c r="CH11" s="100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9"/>
      <c r="DO11" s="99"/>
      <c r="DP11">
        <f t="shared" si="19"/>
        <v>12857.142857142857</v>
      </c>
      <c r="DQ11" s="99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9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X11" s="49"/>
      <c r="GH11" t="s">
        <v>246</v>
      </c>
    </row>
    <row r="12" spans="1:2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02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187200</v>
      </c>
      <c r="BZ12" s="47">
        <f t="shared" si="9"/>
        <v>-0.17948717948717949</v>
      </c>
      <c r="CG12">
        <f t="shared" si="10"/>
        <v>24</v>
      </c>
      <c r="CH12" s="100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9"/>
      <c r="DO12" s="99"/>
      <c r="DP12">
        <f t="shared" si="19"/>
        <v>15000</v>
      </c>
      <c r="DQ12" s="99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9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X12" s="49"/>
      <c r="GJ12" t="s">
        <v>250</v>
      </c>
      <c r="GX12" t="s">
        <v>318</v>
      </c>
    </row>
    <row r="13" spans="1:2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02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29"/>
        <v>36000</v>
      </c>
      <c r="AW13" s="41">
        <v>0</v>
      </c>
      <c r="AX13">
        <f t="shared" si="3"/>
        <v>36000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223200</v>
      </c>
      <c r="BZ13" s="47">
        <f t="shared" si="9"/>
        <v>-0.18279569892473119</v>
      </c>
      <c r="CG13">
        <f t="shared" si="10"/>
        <v>27</v>
      </c>
      <c r="CH13" s="100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9"/>
      <c r="DO13" s="99"/>
      <c r="DP13">
        <f t="shared" si="19"/>
        <v>14444.444444444445</v>
      </c>
      <c r="DQ13" s="99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9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X13" s="49"/>
    </row>
    <row r="14" spans="1:245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100" t="s">
        <v>183</v>
      </c>
      <c r="G14" t="str">
        <f t="shared" si="2"/>
        <v>紫1</v>
      </c>
      <c r="H14">
        <f>VLOOKUP(G14,Reference1!C:E,3,FALSE)</f>
        <v>579</v>
      </c>
      <c r="I14" s="102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235200</v>
      </c>
      <c r="BZ14" s="47">
        <f t="shared" si="9"/>
        <v>-8.1632653061224483E-2</v>
      </c>
      <c r="CG14">
        <f t="shared" si="10"/>
        <v>30</v>
      </c>
      <c r="CH14" s="100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9"/>
      <c r="DO14" s="99"/>
      <c r="DP14">
        <f t="shared" si="19"/>
        <v>13750</v>
      </c>
      <c r="DQ14" s="99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9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5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100"/>
      <c r="G15" t="str">
        <f t="shared" si="2"/>
        <v>紫2</v>
      </c>
      <c r="H15">
        <f>VLOOKUP(G15,Reference1!C:E,3,FALSE)</f>
        <v>521.1</v>
      </c>
      <c r="I15" s="102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295200</v>
      </c>
      <c r="BZ15" s="47">
        <f t="shared" si="9"/>
        <v>-0.15447154471544716</v>
      </c>
      <c r="CG15">
        <f t="shared" si="10"/>
        <v>33</v>
      </c>
      <c r="CH15" s="100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9"/>
      <c r="DO15" s="99"/>
      <c r="DP15">
        <f t="shared" si="19"/>
        <v>13863.636363636364</v>
      </c>
      <c r="DQ15" s="99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9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FA15" t="s">
        <v>300</v>
      </c>
    </row>
    <row r="16" spans="1:245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100"/>
      <c r="G16" t="str">
        <f t="shared" si="2"/>
        <v>紫3</v>
      </c>
      <c r="H16">
        <f>VLOOKUP(G16,Reference1!C:E,3,FALSE)</f>
        <v>463.20000000000005</v>
      </c>
      <c r="I16" s="102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415200</v>
      </c>
      <c r="BZ16" s="47">
        <f t="shared" si="9"/>
        <v>-0.30635838150289019</v>
      </c>
      <c r="CG16">
        <f t="shared" si="10"/>
        <v>36</v>
      </c>
      <c r="CH16" s="100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9"/>
      <c r="DO16" s="99"/>
      <c r="DP16">
        <f t="shared" si="19"/>
        <v>15208.333333333334</v>
      </c>
      <c r="DQ16" s="99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9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7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100"/>
      <c r="G17" t="str">
        <f t="shared" si="2"/>
        <v>紫1</v>
      </c>
      <c r="H17">
        <f>VLOOKUP(G17,Reference1!C:E,3,FALSE)</f>
        <v>579</v>
      </c>
      <c r="I17" s="102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427200</v>
      </c>
      <c r="BZ17" s="47">
        <f t="shared" si="9"/>
        <v>-0.23595505617977527</v>
      </c>
      <c r="CG17">
        <f t="shared" si="10"/>
        <v>39</v>
      </c>
      <c r="CH17" s="100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9"/>
      <c r="DO17" s="99"/>
      <c r="DP17">
        <f t="shared" si="19"/>
        <v>14615.384615384615</v>
      </c>
      <c r="DQ17" s="99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9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7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100"/>
      <c r="G18" t="str">
        <f t="shared" si="2"/>
        <v>紫2</v>
      </c>
      <c r="H18">
        <f>VLOOKUP(G18,Reference1!C:E,3,FALSE)</f>
        <v>521.1</v>
      </c>
      <c r="I18" s="102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487200</v>
      </c>
      <c r="BZ18" s="47">
        <f t="shared" si="9"/>
        <v>-0.2413793103448276</v>
      </c>
      <c r="CG18">
        <f t="shared" si="10"/>
        <v>42</v>
      </c>
      <c r="CH18" s="100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9"/>
      <c r="DO18" s="99"/>
      <c r="DP18">
        <f t="shared" si="19"/>
        <v>14642.857142857143</v>
      </c>
      <c r="DQ18" s="99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9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7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100"/>
      <c r="G19" t="str">
        <f t="shared" si="2"/>
        <v>紫3</v>
      </c>
      <c r="H19">
        <f>VLOOKUP(G19,Reference1!C:E,3,FALSE)</f>
        <v>463.20000000000005</v>
      </c>
      <c r="I19" s="102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607200</v>
      </c>
      <c r="BZ19" s="47">
        <f t="shared" si="9"/>
        <v>-0.3201581027667984</v>
      </c>
      <c r="CG19">
        <f t="shared" si="10"/>
        <v>45</v>
      </c>
      <c r="CH19" s="100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9"/>
      <c r="DO19" s="99"/>
      <c r="DP19">
        <f t="shared" si="19"/>
        <v>15666.666666666666</v>
      </c>
      <c r="DQ19" s="99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9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02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29"/>
        <v>36000</v>
      </c>
      <c r="AW20" s="41">
        <v>0</v>
      </c>
      <c r="AX20">
        <f t="shared" si="3"/>
        <v>36000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643200</v>
      </c>
      <c r="BZ20" s="47">
        <f t="shared" si="9"/>
        <v>-0.28358208955223879</v>
      </c>
      <c r="CG20">
        <f t="shared" si="10"/>
        <v>48</v>
      </c>
      <c r="CH20" s="100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9"/>
      <c r="DO20" s="99"/>
      <c r="DP20">
        <f t="shared" si="19"/>
        <v>15312.5</v>
      </c>
      <c r="DQ20" s="99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9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02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643200</v>
      </c>
      <c r="BZ21" s="47">
        <f t="shared" si="9"/>
        <v>-0.20895522388059701</v>
      </c>
      <c r="CG21">
        <f t="shared" si="10"/>
        <v>51</v>
      </c>
      <c r="CH21" s="100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9"/>
      <c r="DO21" s="99"/>
      <c r="DP21">
        <f t="shared" si="19"/>
        <v>16176.470588235294</v>
      </c>
      <c r="DQ21" s="99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9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02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643200</v>
      </c>
      <c r="BZ22" s="47">
        <f t="shared" si="9"/>
        <v>-0.12686567164179105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100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9"/>
      <c r="DO22" s="99"/>
      <c r="DP22">
        <f t="shared" si="19"/>
        <v>16944.444444444445</v>
      </c>
      <c r="DQ22" s="99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9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7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103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29"/>
        <v>72000</v>
      </c>
      <c r="AW23" s="42">
        <v>0.3</v>
      </c>
      <c r="AX23">
        <f t="shared" si="3"/>
        <v>50400</v>
      </c>
      <c r="AY23">
        <f t="shared" si="4"/>
        <v>21600</v>
      </c>
      <c r="AZ23">
        <f>SUM($AY$5:AY23)</f>
        <v>261600</v>
      </c>
      <c r="BA23">
        <f>AZ23/'Chest&amp;Cards&amp;Offer'!$R$3</f>
        <v>1090</v>
      </c>
      <c r="BB23">
        <f t="shared" si="5"/>
        <v>10.9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693600</v>
      </c>
      <c r="BZ23" s="47">
        <f t="shared" si="9"/>
        <v>-3.8062283737024222E-2</v>
      </c>
      <c r="CC23" t="s">
        <v>424</v>
      </c>
      <c r="CG23">
        <f t="shared" si="10"/>
        <v>57</v>
      </c>
      <c r="CH23" s="99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9">
        <f>SUM(DI23:DI40)</f>
        <v>1986000</v>
      </c>
      <c r="DO23" s="99">
        <f>DK40-DK22</f>
        <v>66</v>
      </c>
      <c r="DP23">
        <f t="shared" si="19"/>
        <v>16684.21052631579</v>
      </c>
      <c r="DQ23" s="99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10.9</v>
      </c>
      <c r="DZ23" s="99"/>
      <c r="EB23">
        <f t="shared" si="25"/>
        <v>10.9</v>
      </c>
      <c r="EC23">
        <f>B23*(3-1.333)*'Chest&amp;Cards&amp;Offer'!$J$70/100</f>
        <v>28.505700000000001</v>
      </c>
      <c r="ED23">
        <f t="shared" si="26"/>
        <v>39.405700000000003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FA23" s="11" t="s">
        <v>302</v>
      </c>
    </row>
    <row r="24" spans="1:157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103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29"/>
        <v>72000</v>
      </c>
      <c r="AW24" s="42">
        <v>0.3</v>
      </c>
      <c r="AX24">
        <f>AU24*(1-AW24)</f>
        <v>50400</v>
      </c>
      <c r="AY24">
        <f t="shared" si="4"/>
        <v>21600</v>
      </c>
      <c r="AZ24">
        <f>SUM($AY$5:AY24)</f>
        <v>283200</v>
      </c>
      <c r="BA24">
        <f>AZ24/'Chest&amp;Cards&amp;Offer'!$R$3</f>
        <v>1180</v>
      </c>
      <c r="BB24">
        <f t="shared" si="5"/>
        <v>11.8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744000</v>
      </c>
      <c r="BZ24" s="47">
        <f t="shared" si="9"/>
        <v>5.1612903225806452E-2</v>
      </c>
      <c r="CG24">
        <f t="shared" si="10"/>
        <v>60</v>
      </c>
      <c r="CH24" s="99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9"/>
      <c r="DO24" s="99"/>
      <c r="DP24">
        <f t="shared" si="19"/>
        <v>16450</v>
      </c>
      <c r="DQ24" s="99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11.8</v>
      </c>
      <c r="DZ24" s="99"/>
      <c r="EB24">
        <f t="shared" si="25"/>
        <v>11.8</v>
      </c>
      <c r="EC24">
        <f>B24*(3-1.333)*'Chest&amp;Cards&amp;Offer'!$J$70/100</f>
        <v>30.006000000000004</v>
      </c>
      <c r="ED24">
        <f t="shared" si="26"/>
        <v>41.806000000000004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FA24" t="s">
        <v>303</v>
      </c>
    </row>
    <row r="25" spans="1:1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103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29"/>
        <v>108000</v>
      </c>
      <c r="AW25" s="42">
        <v>0.3</v>
      </c>
      <c r="AX25">
        <f>AU25*(1-AW25)</f>
        <v>75600</v>
      </c>
      <c r="AY25">
        <f t="shared" si="4"/>
        <v>32400</v>
      </c>
      <c r="AZ25">
        <f>SUM($AY$5:AY25)</f>
        <v>315600</v>
      </c>
      <c r="BA25">
        <f>AZ25/'Chest&amp;Cards&amp;Offer'!$R$3</f>
        <v>1315</v>
      </c>
      <c r="BB25">
        <f t="shared" si="5"/>
        <v>13.15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819600</v>
      </c>
      <c r="BZ25" s="47">
        <f t="shared" si="9"/>
        <v>9.5168374816983897E-2</v>
      </c>
      <c r="CG25">
        <f t="shared" si="10"/>
        <v>63</v>
      </c>
      <c r="CH25" s="99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9"/>
      <c r="DO25" s="99"/>
      <c r="DP25">
        <f t="shared" si="19"/>
        <v>17333.333333333332</v>
      </c>
      <c r="DQ25" s="99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13.15</v>
      </c>
      <c r="DZ25" s="99"/>
      <c r="EB25">
        <f t="shared" si="25"/>
        <v>13.15</v>
      </c>
      <c r="EC25">
        <f>B25*(3-1.333)*'Chest&amp;Cards&amp;Offer'!$J$70/100</f>
        <v>31.506299999999996</v>
      </c>
      <c r="ED25">
        <f t="shared" si="26"/>
        <v>44.656299999999995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103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29"/>
        <v>108000</v>
      </c>
      <c r="AW26" s="42">
        <v>0.3</v>
      </c>
      <c r="AX26">
        <f t="shared" si="3"/>
        <v>75600</v>
      </c>
      <c r="AY26">
        <f t="shared" si="4"/>
        <v>32400</v>
      </c>
      <c r="AZ26">
        <f>SUM($AY$5:AY26)</f>
        <v>348000</v>
      </c>
      <c r="BA26">
        <f>AZ26/'Chest&amp;Cards&amp;Offer'!$R$3</f>
        <v>1450</v>
      </c>
      <c r="BB26">
        <f t="shared" si="5"/>
        <v>14.5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895200</v>
      </c>
      <c r="BZ26" s="47">
        <f t="shared" si="9"/>
        <v>0.14209115281501342</v>
      </c>
      <c r="CG26">
        <f t="shared" si="10"/>
        <v>66</v>
      </c>
      <c r="CH26" s="99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9"/>
      <c r="DO26" s="99"/>
      <c r="DP26">
        <f t="shared" si="19"/>
        <v>18136.363636363636</v>
      </c>
      <c r="DQ26" s="99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14.5</v>
      </c>
      <c r="DZ26" s="99"/>
      <c r="EB26">
        <f t="shared" si="25"/>
        <v>14.5</v>
      </c>
      <c r="EC26">
        <f>B26*(3-1.333)*'Chest&amp;Cards&amp;Offer'!$J$70/100</f>
        <v>33.006599999999999</v>
      </c>
      <c r="ED26">
        <f t="shared" si="26"/>
        <v>47.506599999999999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FA26" t="s">
        <v>304</v>
      </c>
    </row>
    <row r="27" spans="1:1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103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420000</v>
      </c>
      <c r="BA27">
        <f>AZ27/'Chest&amp;Cards&amp;Offer'!$R$3</f>
        <v>1750</v>
      </c>
      <c r="BB27">
        <f t="shared" si="5"/>
        <v>17.5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1063200</v>
      </c>
      <c r="BZ27" s="47">
        <f t="shared" si="9"/>
        <v>8.8036117381489837E-2</v>
      </c>
      <c r="CG27">
        <f t="shared" si="10"/>
        <v>70</v>
      </c>
      <c r="CH27" s="99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9"/>
      <c r="DO27" s="99"/>
      <c r="DP27">
        <f t="shared" si="19"/>
        <v>18257.142857142859</v>
      </c>
      <c r="DQ27" s="99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17.5</v>
      </c>
      <c r="DZ27" s="99"/>
      <c r="EB27">
        <f t="shared" si="25"/>
        <v>17.5</v>
      </c>
      <c r="EC27">
        <f>B27*(3-1.333)*'Chest&amp;Cards&amp;Offer'!$J$70/100</f>
        <v>34.506900000000002</v>
      </c>
      <c r="ED27">
        <f t="shared" si="26"/>
        <v>52.006900000000002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FA27" t="s">
        <v>305</v>
      </c>
    </row>
    <row r="28" spans="1:1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103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5"/>
        <v>22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1315200</v>
      </c>
      <c r="BZ28" s="47">
        <f t="shared" si="9"/>
        <v>-1.824817518248175E-2</v>
      </c>
      <c r="CG28">
        <f t="shared" si="10"/>
        <v>74</v>
      </c>
      <c r="CH28" s="99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9"/>
      <c r="DO28" s="99"/>
      <c r="DP28">
        <f t="shared" si="19"/>
        <v>18689.18918918919</v>
      </c>
      <c r="DQ28" s="99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22</v>
      </c>
      <c r="DZ28" s="99"/>
      <c r="EB28">
        <f t="shared" si="25"/>
        <v>22</v>
      </c>
      <c r="EC28">
        <f>B28*(3-1.333)*'Chest&amp;Cards&amp;Offer'!$J$70/100</f>
        <v>36.007200000000005</v>
      </c>
      <c r="ED28">
        <f t="shared" si="26"/>
        <v>58.007200000000005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FA28" t="s">
        <v>306</v>
      </c>
    </row>
    <row r="29" spans="1:1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103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624000</v>
      </c>
      <c r="BA29">
        <f>AZ29/'Chest&amp;Cards&amp;Offer'!$R$3</f>
        <v>2600</v>
      </c>
      <c r="BB29">
        <f t="shared" si="5"/>
        <v>26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1459200</v>
      </c>
      <c r="BZ29" s="47">
        <f t="shared" si="9"/>
        <v>-1.6447368421052631E-2</v>
      </c>
      <c r="CG29">
        <f t="shared" si="10"/>
        <v>78</v>
      </c>
      <c r="CH29" s="99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9"/>
      <c r="DO29" s="99"/>
      <c r="DP29">
        <f t="shared" si="19"/>
        <v>18769.23076923077</v>
      </c>
      <c r="DQ29" s="99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26</v>
      </c>
      <c r="DZ29" s="99"/>
      <c r="EB29">
        <f t="shared" si="25"/>
        <v>26</v>
      </c>
      <c r="EC29">
        <f>B29*(3-1.333)*'Chest&amp;Cards&amp;Offer'!$J$70/100</f>
        <v>37.507500000000007</v>
      </c>
      <c r="ED29">
        <f t="shared" si="26"/>
        <v>63.507500000000007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FA29" t="s">
        <v>307</v>
      </c>
    </row>
    <row r="30" spans="1:157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103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768000</v>
      </c>
      <c r="BA30">
        <f>AZ30/'Chest&amp;Cards&amp;Offer'!$R$3</f>
        <v>3200</v>
      </c>
      <c r="BB30">
        <f t="shared" si="5"/>
        <v>32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1675200</v>
      </c>
      <c r="BZ30" s="47">
        <f t="shared" si="9"/>
        <v>-5.1575931232091692E-2</v>
      </c>
      <c r="CG30">
        <f t="shared" si="10"/>
        <v>82</v>
      </c>
      <c r="CH30" s="99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9"/>
      <c r="DO30" s="99"/>
      <c r="DP30">
        <f t="shared" si="19"/>
        <v>19134.146341463416</v>
      </c>
      <c r="DQ30" s="99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32</v>
      </c>
      <c r="DZ30" s="99"/>
      <c r="EB30">
        <f t="shared" si="25"/>
        <v>32</v>
      </c>
      <c r="EC30">
        <f>B30*(3-1.333)*'Chest&amp;Cards&amp;Offer'!$J$70/100</f>
        <v>39.007799999999996</v>
      </c>
      <c r="ED30">
        <f t="shared" si="26"/>
        <v>71.007800000000003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FA30" t="s">
        <v>308</v>
      </c>
    </row>
    <row r="31" spans="1:157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103"/>
      <c r="K31" t="s">
        <v>169</v>
      </c>
      <c r="M31" s="101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864000</v>
      </c>
      <c r="BA31">
        <f>AZ31/'Chest&amp;Cards&amp;Offer'!$R$3</f>
        <v>3600</v>
      </c>
      <c r="BB31">
        <f t="shared" si="5"/>
        <v>36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1819200</v>
      </c>
      <c r="BZ31" s="47">
        <f t="shared" si="9"/>
        <v>-4.221635883905013E-2</v>
      </c>
      <c r="CG31">
        <f t="shared" si="10"/>
        <v>86</v>
      </c>
      <c r="CH31" s="99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9"/>
      <c r="DO31" s="99"/>
      <c r="DP31">
        <f t="shared" si="19"/>
        <v>19186.046511627908</v>
      </c>
      <c r="DQ31" s="99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36</v>
      </c>
      <c r="DZ31" s="99"/>
      <c r="EB31">
        <f t="shared" si="25"/>
        <v>36</v>
      </c>
      <c r="EC31">
        <f>B31*(3-1.333)*'Chest&amp;Cards&amp;Offer'!$J$70/100</f>
        <v>40.508099999999999</v>
      </c>
      <c r="ED31">
        <f t="shared" si="26"/>
        <v>76.508099999999999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7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103"/>
      <c r="K32" t="s">
        <v>170</v>
      </c>
      <c r="M32" s="101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1008000</v>
      </c>
      <c r="BA32">
        <f>AZ32/'Chest&amp;Cards&amp;Offer'!$R$3</f>
        <v>4200</v>
      </c>
      <c r="BB32">
        <f t="shared" si="5"/>
        <v>42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2035200</v>
      </c>
      <c r="BZ32" s="47">
        <f t="shared" si="9"/>
        <v>-6.3679245283018868E-2</v>
      </c>
      <c r="CG32">
        <f t="shared" si="10"/>
        <v>90</v>
      </c>
      <c r="CH32" s="99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9"/>
      <c r="DO32" s="99"/>
      <c r="DP32">
        <f t="shared" si="19"/>
        <v>19500</v>
      </c>
      <c r="DQ32" s="99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42</v>
      </c>
      <c r="DZ32" s="99"/>
      <c r="EB32">
        <f t="shared" si="25"/>
        <v>42</v>
      </c>
      <c r="EC32">
        <f>B32*(3-1.333)*'Chest&amp;Cards&amp;Offer'!$J$70/100</f>
        <v>42.008400000000002</v>
      </c>
      <c r="ED32">
        <f t="shared" si="26"/>
        <v>84.008399999999995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245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103"/>
      <c r="M33" s="101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1104000</v>
      </c>
      <c r="BA33">
        <f>AZ33/'Chest&amp;Cards&amp;Offer'!$R$3</f>
        <v>4600</v>
      </c>
      <c r="BB33">
        <f t="shared" si="5"/>
        <v>46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2179200</v>
      </c>
      <c r="BZ33" s="47">
        <f t="shared" si="9"/>
        <v>-4.6255506607929514E-2</v>
      </c>
      <c r="CG33">
        <f t="shared" si="10"/>
        <v>94</v>
      </c>
      <c r="CH33" s="99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9"/>
      <c r="DO33" s="99"/>
      <c r="DP33">
        <f t="shared" si="19"/>
        <v>19531.91489361702</v>
      </c>
      <c r="DQ33" s="99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46</v>
      </c>
      <c r="DZ33" s="99"/>
      <c r="EB33">
        <f>BB33</f>
        <v>46</v>
      </c>
      <c r="EC33">
        <f>B33*(3-1.333)*'Chest&amp;Cards&amp;Offer'!$J$70/100</f>
        <v>43.508699999999997</v>
      </c>
      <c r="ED33">
        <f t="shared" si="26"/>
        <v>89.508700000000005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245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103"/>
      <c r="M34" s="101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1248000</v>
      </c>
      <c r="BA34">
        <f>AZ34/'Chest&amp;Cards&amp;Offer'!$R$3</f>
        <v>5200</v>
      </c>
      <c r="BB34">
        <f t="shared" si="5"/>
        <v>52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2395200</v>
      </c>
      <c r="BZ34" s="47">
        <f t="shared" si="9"/>
        <v>-6.0120240480961921E-2</v>
      </c>
      <c r="CG34">
        <f t="shared" si="10"/>
        <v>98</v>
      </c>
      <c r="CH34" s="99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9"/>
      <c r="DO34" s="99"/>
      <c r="DP34">
        <f t="shared" si="19"/>
        <v>19806.122448979593</v>
      </c>
      <c r="DQ34" s="99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52</v>
      </c>
      <c r="DZ34" s="99"/>
      <c r="EB34">
        <f t="shared" si="25"/>
        <v>52</v>
      </c>
      <c r="EC34">
        <f>B34*(3-1.333)*'Chest&amp;Cards&amp;Offer'!$J$70/100</f>
        <v>45.008999999999993</v>
      </c>
      <c r="ED34">
        <f t="shared" si="26"/>
        <v>97.008999999999986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245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103"/>
      <c r="M35" s="101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29"/>
        <v>180000</v>
      </c>
      <c r="AW35" s="42">
        <v>0.5</v>
      </c>
      <c r="AX35">
        <f t="shared" si="3"/>
        <v>90000</v>
      </c>
      <c r="AY35">
        <f t="shared" si="4"/>
        <v>90000</v>
      </c>
      <c r="AZ35">
        <f>SUM($AY$5:AY35)</f>
        <v>1338000</v>
      </c>
      <c r="BA35">
        <f>AZ35/'Chest&amp;Cards&amp;Offer'!$R$3</f>
        <v>5575</v>
      </c>
      <c r="BB35">
        <f t="shared" si="5"/>
        <v>55.75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2485200</v>
      </c>
      <c r="BZ35" s="47">
        <f t="shared" si="9"/>
        <v>-2.0762916465475616E-2</v>
      </c>
      <c r="CG35">
        <f t="shared" si="10"/>
        <v>101</v>
      </c>
      <c r="CH35" s="99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9"/>
      <c r="DO35" s="99"/>
      <c r="DP35">
        <f t="shared" si="19"/>
        <v>20405.940594059404</v>
      </c>
      <c r="DQ35" s="99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55.75</v>
      </c>
      <c r="DZ35" s="99"/>
      <c r="EB35">
        <f t="shared" si="25"/>
        <v>55.75</v>
      </c>
      <c r="EC35">
        <f>B35*(3-1.333)*'Chest&amp;Cards&amp;Offer'!$J$70/100</f>
        <v>46.509300000000003</v>
      </c>
      <c r="ED35">
        <f t="shared" si="26"/>
        <v>102.2593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245" s="56" customFormat="1" x14ac:dyDescent="0.2">
      <c r="A36" s="120">
        <v>32</v>
      </c>
      <c r="B36" s="56">
        <v>32</v>
      </c>
      <c r="C36" s="121" t="s">
        <v>50</v>
      </c>
      <c r="D36" s="56">
        <v>6</v>
      </c>
      <c r="E36" s="56" t="str">
        <f t="shared" si="36"/>
        <v>橙2 - Lv6</v>
      </c>
      <c r="F36" s="122"/>
      <c r="G36" s="56" t="str">
        <f t="shared" si="33"/>
        <v>橙6</v>
      </c>
      <c r="H36" s="56">
        <f>VLOOKUP(G36,Reference1!C:E,3,FALSE)</f>
        <v>634.40000000000009</v>
      </c>
      <c r="I36" s="103"/>
      <c r="K36" s="56" t="s">
        <v>171</v>
      </c>
      <c r="M36" s="101"/>
      <c r="N36" s="121" t="s">
        <v>137</v>
      </c>
      <c r="O36" s="121" t="s">
        <v>137</v>
      </c>
      <c r="P36" s="123" t="s">
        <v>137</v>
      </c>
      <c r="Q36" s="123" t="s">
        <v>137</v>
      </c>
      <c r="R36" s="123" t="s">
        <v>137</v>
      </c>
      <c r="S36" s="123" t="s">
        <v>137</v>
      </c>
      <c r="T36" s="34" t="s">
        <v>137</v>
      </c>
      <c r="U36" s="56" t="s">
        <v>137</v>
      </c>
      <c r="V36" s="124"/>
      <c r="W36" s="34">
        <v>6</v>
      </c>
      <c r="X36" s="34">
        <v>6</v>
      </c>
      <c r="Y36" s="34">
        <v>5</v>
      </c>
      <c r="Z36" s="34">
        <v>5</v>
      </c>
      <c r="AA36" s="34">
        <v>5</v>
      </c>
      <c r="AB36" s="34">
        <v>5</v>
      </c>
      <c r="AC36" s="56">
        <v>6</v>
      </c>
      <c r="AD36" s="56">
        <v>4</v>
      </c>
      <c r="AI36" s="56">
        <f>VLOOKUP(W36,CardUpgrade!$C$10:$I$20,6,FALSE)</f>
        <v>116</v>
      </c>
      <c r="AJ36" s="56">
        <f>VLOOKUP(X36,CardUpgrade!$C$10:$I$20,6,FALSE)</f>
        <v>116</v>
      </c>
      <c r="AK36" s="56">
        <f>VLOOKUP(Y36,CardUpgrade!$C$10:$I$20,6,FALSE)</f>
        <v>66</v>
      </c>
      <c r="AL36" s="56">
        <f>VLOOKUP(Z36,CardUpgrade!$C$10:$I$20,6,FALSE)</f>
        <v>66</v>
      </c>
      <c r="AM36" s="56">
        <f>VLOOKUP(AA36,CardUpgrade!$C$10:$I$20,6,FALSE)</f>
        <v>66</v>
      </c>
      <c r="AN36" s="56">
        <f>VLOOKUP(AB36,CardUpgrade!$C$10:$I$20,6,FALSE)</f>
        <v>66</v>
      </c>
      <c r="AO36" s="56">
        <f>VLOOKUP(AC36,CardUpgrade!$C$10:$I$20,7,FALSE)</f>
        <v>59</v>
      </c>
      <c r="AP36" s="56">
        <f>VLOOKUP(AD36,CardUpgrade!$C$10:$I$20,7,FALSE)</f>
        <v>19</v>
      </c>
      <c r="AS36" s="125">
        <f>SUM(AI36:AJ36)*'Chest&amp;Cards&amp;Offer'!$N$3 + SUM('Dungeon&amp;Framework'!AK36:AN36)*'Chest&amp;Cards&amp;Offer'!$N$4</f>
        <v>4003200</v>
      </c>
      <c r="AT36" s="56">
        <f>SUM(AO36:AP36)*'Chest&amp;Cards&amp;Offer'!$N$5</f>
        <v>3744000</v>
      </c>
      <c r="AU36" s="120">
        <f t="shared" si="29"/>
        <v>180000</v>
      </c>
      <c r="AW36" s="126">
        <v>0.5</v>
      </c>
      <c r="AX36" s="56">
        <f t="shared" si="3"/>
        <v>90000</v>
      </c>
      <c r="AY36" s="56">
        <f t="shared" si="4"/>
        <v>90000</v>
      </c>
      <c r="AZ36" s="56">
        <f>SUM($AY$5:AY36)</f>
        <v>1428000</v>
      </c>
      <c r="BA36" s="56">
        <f>AZ36/'Chest&amp;Cards&amp;Offer'!$R$3</f>
        <v>5950</v>
      </c>
      <c r="BB36" s="56">
        <f t="shared" si="5"/>
        <v>59.5</v>
      </c>
      <c r="BC36" s="56">
        <v>32</v>
      </c>
      <c r="BH36" s="56">
        <f>VLOOKUP(LEFT(C36,1),'CardsStar&amp;Rewards'!$AB$13:$AF$16,3,FALSE)</f>
        <v>8</v>
      </c>
      <c r="BI36" s="56">
        <f>VLOOKUP(LEFT(C36,1),'CardsStar&amp;Rewards'!$AB$19:$AF$22,3,FALSE)</f>
        <v>3</v>
      </c>
      <c r="BJ36" s="56">
        <f>SUM($BI$5:BI36)</f>
        <v>104</v>
      </c>
      <c r="BS36" s="56">
        <f>VLOOKUP(BJ36,StarIdelRewards!A:D,4,FALSE)</f>
        <v>19</v>
      </c>
      <c r="BT36" s="56">
        <v>2</v>
      </c>
      <c r="BU36" s="56">
        <f t="shared" si="6"/>
        <v>160</v>
      </c>
      <c r="BV36" s="56">
        <f t="shared" si="7"/>
        <v>9600</v>
      </c>
      <c r="BW36" s="56">
        <f t="shared" si="8"/>
        <v>182400</v>
      </c>
      <c r="BX36" s="56">
        <f>SUM($BW$5:BW36)</f>
        <v>2616000</v>
      </c>
      <c r="BY36" s="56">
        <f>SUM($AX$5:AX36)</f>
        <v>2575200</v>
      </c>
      <c r="BZ36" s="127">
        <f t="shared" si="9"/>
        <v>1.5843429636533086E-2</v>
      </c>
      <c r="CG36" s="56">
        <f t="shared" si="10"/>
        <v>104</v>
      </c>
      <c r="CH36" s="99"/>
      <c r="CI36" s="128">
        <f t="shared" si="35"/>
        <v>14</v>
      </c>
      <c r="CJ36" s="128">
        <f t="shared" si="35"/>
        <v>1260</v>
      </c>
      <c r="CK36" s="129"/>
      <c r="CQ36" s="56">
        <f>VLOOKUP(W36,CardUpgrade!$O$9:$R$20,2,FALSE)</f>
        <v>975000</v>
      </c>
      <c r="CR36" s="56">
        <f>VLOOKUP(X36,CardUpgrade!$O$9:$R$20,2,FALSE)</f>
        <v>975000</v>
      </c>
      <c r="CS36" s="56">
        <f>VLOOKUP(Y36,CardUpgrade!$O$9:$R$20,3,FALSE)</f>
        <v>935000</v>
      </c>
      <c r="CT36" s="56">
        <f>VLOOKUP(Z36,CardUpgrade!$O$9:$R$20,3,FALSE)</f>
        <v>935000</v>
      </c>
      <c r="CU36" s="56">
        <f>VLOOKUP(AA36,CardUpgrade!$O$9:$R$20,3,FALSE)</f>
        <v>935000</v>
      </c>
      <c r="CV36" s="56">
        <f>VLOOKUP(AB36,CardUpgrade!$O$9:$R$20,3,FALSE)</f>
        <v>935000</v>
      </c>
      <c r="CW36" s="56">
        <f>VLOOKUP(AC36,CardUpgrade!$O$9:$R$20,4,FALSE)</f>
        <v>3265000</v>
      </c>
      <c r="CX36" s="56">
        <f>VLOOKUP(AD36,CardUpgrade!$O$9:$R$20,4,FALSE)</f>
        <v>1115000</v>
      </c>
      <c r="CY36" s="56">
        <f t="shared" si="12"/>
        <v>5690000</v>
      </c>
      <c r="CZ36" s="56">
        <f t="shared" si="30"/>
        <v>400000</v>
      </c>
      <c r="DA36" s="130">
        <v>0.4</v>
      </c>
      <c r="DB36" s="131">
        <f t="shared" si="13"/>
        <v>240000</v>
      </c>
      <c r="DC36" s="56">
        <f>SUM($DB$5:DB36)</f>
        <v>4002000</v>
      </c>
      <c r="DD36" s="130">
        <v>0.5</v>
      </c>
      <c r="DE36" s="130">
        <f t="shared" si="34"/>
        <v>0.5</v>
      </c>
      <c r="DF36" s="132">
        <f t="shared" si="15"/>
        <v>120000</v>
      </c>
      <c r="DG36" s="56">
        <f>SUM($DF$5:DF36)</f>
        <v>1821000</v>
      </c>
      <c r="DH36" s="56">
        <f t="shared" si="31"/>
        <v>120000</v>
      </c>
      <c r="DI36" s="56">
        <f t="shared" si="16"/>
        <v>120000</v>
      </c>
      <c r="DJ36" s="56">
        <f>SUM($DI$5:DI36)</f>
        <v>2181000</v>
      </c>
      <c r="DK36" s="56">
        <f t="shared" si="17"/>
        <v>104</v>
      </c>
      <c r="DL36" s="56">
        <f>SUM($BH$5:BH36)</f>
        <v>300</v>
      </c>
      <c r="DM36" s="56">
        <f t="shared" si="18"/>
        <v>202</v>
      </c>
      <c r="DN36" s="99"/>
      <c r="DO36" s="99"/>
      <c r="DP36" s="56">
        <f t="shared" si="19"/>
        <v>20971.153846153848</v>
      </c>
      <c r="DQ36" s="99"/>
      <c r="DR36" s="56">
        <f>VLOOKUP(DK36,StarIdelRewards!A:I,9,FALSE)*BV36</f>
        <v>172800</v>
      </c>
      <c r="DS36" s="56">
        <f t="shared" si="20"/>
        <v>120000</v>
      </c>
      <c r="DT36" s="56">
        <f>SUM($DR$5:DR36)</f>
        <v>2395200</v>
      </c>
      <c r="DU36" s="127">
        <f t="shared" si="21"/>
        <v>-0.23972945891783567</v>
      </c>
      <c r="DV36" s="56">
        <f t="shared" si="22"/>
        <v>12.5</v>
      </c>
      <c r="DX36" s="56">
        <f t="shared" si="23"/>
        <v>160000</v>
      </c>
      <c r="DY36" s="56">
        <f t="shared" si="24"/>
        <v>59.5</v>
      </c>
      <c r="DZ36" s="99"/>
      <c r="EB36" s="56">
        <f t="shared" si="25"/>
        <v>59.5</v>
      </c>
      <c r="EC36" s="56">
        <f>B36*(3-1.333)*'Chest&amp;Cards&amp;Offer'!$J$70/100</f>
        <v>48.009599999999999</v>
      </c>
      <c r="ED36" s="56">
        <f t="shared" si="26"/>
        <v>107.50960000000001</v>
      </c>
      <c r="EE36" s="56">
        <f t="shared" si="27"/>
        <v>202</v>
      </c>
      <c r="EG36" s="34"/>
      <c r="EH36" s="56">
        <f>VLOOKUP(W36,CardUpgrade!$I$52:$L$63,2,FALSE)</f>
        <v>116</v>
      </c>
      <c r="EI36" s="56">
        <f>VLOOKUP(X36,CardUpgrade!$I$52:$L$63,2,FALSE)</f>
        <v>116</v>
      </c>
      <c r="EJ36" s="56">
        <f>VLOOKUP(Y36,CardUpgrade!$I$52:$L$63,3,FALSE)</f>
        <v>396</v>
      </c>
      <c r="EK36" s="56">
        <f>VLOOKUP(Z36,CardUpgrade!$I$52:$L$63,3,FALSE)</f>
        <v>396</v>
      </c>
      <c r="EL36" s="56">
        <f>VLOOKUP(AA36,CardUpgrade!$I$52:$L$63,3,FALSE)</f>
        <v>396</v>
      </c>
      <c r="EM36" s="56">
        <f>VLOOKUP(AB36,CardUpgrade!$I$52:$L$63,3,FALSE)</f>
        <v>396</v>
      </c>
      <c r="EN36" s="56">
        <f>VLOOKUP(AC36,CardUpgrade!$I$52:$L$63,4,FALSE)</f>
        <v>1856</v>
      </c>
      <c r="EO36" s="56">
        <f>VLOOKUP(AD36,CardUpgrade!$I$52:$L$63,4,FALSE)</f>
        <v>576</v>
      </c>
      <c r="EP36" s="34">
        <v>6</v>
      </c>
      <c r="EQ36" s="34">
        <f t="shared" si="28"/>
        <v>1816</v>
      </c>
      <c r="ES36" s="34">
        <f t="shared" si="0"/>
        <v>4248</v>
      </c>
      <c r="ET36" s="34"/>
      <c r="EU36" s="34"/>
      <c r="EV36" s="34"/>
      <c r="EW36" s="34"/>
      <c r="EY36" s="133"/>
      <c r="HD36" s="31"/>
      <c r="HE36" s="31"/>
      <c r="HF36" s="31"/>
      <c r="HH36" s="31"/>
      <c r="HI36" s="31"/>
      <c r="HJ36" s="31"/>
      <c r="HK36" s="31"/>
      <c r="HM36" s="32"/>
      <c r="HN36" s="32"/>
      <c r="HO36" s="32"/>
      <c r="HQ36" s="32"/>
      <c r="HR36" s="32"/>
      <c r="HS36" s="32"/>
      <c r="HU36" s="32"/>
      <c r="HV36" s="32"/>
      <c r="HW36" s="32"/>
      <c r="HY36" s="32"/>
      <c r="HZ36" s="32"/>
      <c r="IA36" s="32"/>
      <c r="IB36" s="34"/>
      <c r="ID36" s="35"/>
      <c r="IE36" s="35"/>
      <c r="IF36" s="35"/>
      <c r="II36" s="35"/>
      <c r="IJ36" s="35"/>
      <c r="IK36" s="35"/>
    </row>
    <row r="37" spans="1:245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103"/>
      <c r="K37" t="s">
        <v>172</v>
      </c>
      <c r="M37" s="101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1728000</v>
      </c>
      <c r="BA37">
        <f>AZ37/'Chest&amp;Cards&amp;Offer'!$R$3</f>
        <v>7200</v>
      </c>
      <c r="BB37">
        <f t="shared" si="5"/>
        <v>72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2875200</v>
      </c>
      <c r="BZ37" s="47">
        <f t="shared" si="9"/>
        <v>-2.337228714524207E-2</v>
      </c>
      <c r="CG37">
        <f t="shared" si="10"/>
        <v>108</v>
      </c>
      <c r="CH37" s="99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9"/>
      <c r="DO37" s="99"/>
      <c r="DP37">
        <f t="shared" si="19"/>
        <v>21861.111111111109</v>
      </c>
      <c r="DQ37" s="99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72</v>
      </c>
      <c r="DZ37" s="99"/>
      <c r="EB37">
        <f t="shared" si="25"/>
        <v>72</v>
      </c>
      <c r="EC37">
        <f>B37*(3-1.333)*'Chest&amp;Cards&amp;Offer'!$J$70/100</f>
        <v>49.509900000000009</v>
      </c>
      <c r="ED37">
        <f t="shared" si="26"/>
        <v>121.50990000000002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245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103"/>
      <c r="K38" t="s">
        <v>173</v>
      </c>
      <c r="M38" s="101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2028000</v>
      </c>
      <c r="BA38">
        <f>AZ38/'Chest&amp;Cards&amp;Offer'!$R$3</f>
        <v>8450</v>
      </c>
      <c r="BB38">
        <f t="shared" si="5"/>
        <v>84.5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3175200</v>
      </c>
      <c r="BZ38" s="47">
        <f t="shared" si="9"/>
        <v>-5.2154195011337869E-2</v>
      </c>
      <c r="CG38">
        <f t="shared" si="10"/>
        <v>112</v>
      </c>
      <c r="CH38" s="99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9"/>
      <c r="DO38" s="99"/>
      <c r="DP38">
        <f t="shared" si="19"/>
        <v>22687.5</v>
      </c>
      <c r="DQ38" s="99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84.5</v>
      </c>
      <c r="DZ38" s="99"/>
      <c r="EB38">
        <f t="shared" si="25"/>
        <v>84.5</v>
      </c>
      <c r="EC38">
        <f>B38*(3-1.333)*'Chest&amp;Cards&amp;Offer'!$J$70/100</f>
        <v>51.010200000000005</v>
      </c>
      <c r="ED38">
        <f t="shared" si="26"/>
        <v>135.5102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245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103"/>
      <c r="M39" s="101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2328000</v>
      </c>
      <c r="BA39">
        <f>AZ39/'Chest&amp;Cards&amp;Offer'!$R$3</f>
        <v>9700</v>
      </c>
      <c r="BB39">
        <f t="shared" si="5"/>
        <v>97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3475200</v>
      </c>
      <c r="BZ39" s="47">
        <f t="shared" si="9"/>
        <v>-7.5966850828729282E-2</v>
      </c>
      <c r="CG39">
        <f t="shared" si="10"/>
        <v>116</v>
      </c>
      <c r="CH39" s="99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9"/>
      <c r="DO39" s="99"/>
      <c r="DP39">
        <f t="shared" si="19"/>
        <v>23456.896551724138</v>
      </c>
      <c r="DQ39" s="99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97</v>
      </c>
      <c r="DZ39" s="99"/>
      <c r="EB39">
        <f t="shared" si="25"/>
        <v>97</v>
      </c>
      <c r="EC39">
        <f>B39*(3-1.333)*'Chest&amp;Cards&amp;Offer'!$J$70/100</f>
        <v>52.5105</v>
      </c>
      <c r="ED39">
        <f t="shared" si="26"/>
        <v>149.51050000000001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245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103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2628000</v>
      </c>
      <c r="BA40">
        <f>AZ40/'Chest&amp;Cards&amp;Offer'!$R$3</f>
        <v>10950</v>
      </c>
      <c r="BB40">
        <f t="shared" si="5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3775200</v>
      </c>
      <c r="BZ40" s="47">
        <f t="shared" si="9"/>
        <v>-9.3452002542911639E-2</v>
      </c>
      <c r="CB40">
        <f>BF40</f>
        <v>99.5</v>
      </c>
      <c r="CC40">
        <f>CB40/2</f>
        <v>49.75</v>
      </c>
      <c r="CF40">
        <f>BJ40</f>
        <v>120</v>
      </c>
      <c r="CG40">
        <f t="shared" si="10"/>
        <v>120</v>
      </c>
      <c r="CH40" s="99"/>
      <c r="CI40" s="44">
        <f t="shared" si="35"/>
        <v>18</v>
      </c>
      <c r="CJ40" s="44">
        <f t="shared" si="35"/>
        <v>1620</v>
      </c>
      <c r="CK40" s="44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9"/>
      <c r="DO40" s="99"/>
      <c r="DP40">
        <f t="shared" si="19"/>
        <v>24175</v>
      </c>
      <c r="DQ40" s="99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109.5</v>
      </c>
      <c r="DZ40" s="99"/>
      <c r="EB40">
        <f t="shared" si="25"/>
        <v>109.5</v>
      </c>
      <c r="EC40">
        <f>B40*(3-1.333)*'Chest&amp;Cards&amp;Offer'!$J$70/100</f>
        <v>54.010799999999996</v>
      </c>
      <c r="ED40">
        <f t="shared" si="26"/>
        <v>163.51079999999999</v>
      </c>
      <c r="EE40">
        <f t="shared" si="27"/>
        <v>234</v>
      </c>
      <c r="EF40">
        <f>ED40/EE40*100</f>
        <v>69.876410256410253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H40" t="s">
        <v>252</v>
      </c>
    </row>
    <row r="41" spans="1:245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107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29"/>
        <v>288000</v>
      </c>
      <c r="AW41" s="42">
        <v>0.6</v>
      </c>
      <c r="AX41">
        <f t="shared" si="3"/>
        <v>115200</v>
      </c>
      <c r="AY41">
        <f t="shared" si="4"/>
        <v>172800</v>
      </c>
      <c r="AZ41">
        <f>SUM($AY$5:AY41)</f>
        <v>2800800</v>
      </c>
      <c r="BA41">
        <f>AZ41/'Chest&amp;Cards&amp;Offer'!$R$3</f>
        <v>11670</v>
      </c>
      <c r="BB41">
        <f t="shared" si="5"/>
        <v>116.7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3890400</v>
      </c>
      <c r="BZ41" s="47">
        <f t="shared" si="9"/>
        <v>-3.8864898210980874E-2</v>
      </c>
      <c r="CC41" t="s">
        <v>425</v>
      </c>
      <c r="CG41">
        <f t="shared" si="10"/>
        <v>124</v>
      </c>
      <c r="CH41" s="99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9">
        <f>SUM(DI41:DI58)</f>
        <v>7320000</v>
      </c>
      <c r="DO41" s="99">
        <f>DK58-DK41</f>
        <v>80</v>
      </c>
      <c r="DP41">
        <f t="shared" si="19"/>
        <v>25330.645161290322</v>
      </c>
      <c r="DQ41" s="99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116.7</v>
      </c>
      <c r="DZ41" s="99"/>
      <c r="EB41">
        <f t="shared" si="25"/>
        <v>116.7</v>
      </c>
      <c r="EC41">
        <f>B41*(3-1.333)*'Chest&amp;Cards&amp;Offer'!$J$70/100</f>
        <v>55.511100000000006</v>
      </c>
      <c r="ED41">
        <f t="shared" si="26"/>
        <v>172.21110000000002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H41" t="s">
        <v>253</v>
      </c>
    </row>
    <row r="42" spans="1:245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107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29"/>
        <v>288000</v>
      </c>
      <c r="AW42" s="42">
        <v>0.6</v>
      </c>
      <c r="AX42">
        <f t="shared" si="3"/>
        <v>115200</v>
      </c>
      <c r="AY42">
        <f t="shared" si="4"/>
        <v>172800</v>
      </c>
      <c r="AZ42">
        <f>SUM($AY$5:AY42)</f>
        <v>2973600</v>
      </c>
      <c r="BA42">
        <f>AZ42/'Chest&amp;Cards&amp;Offer'!$R$3</f>
        <v>12390</v>
      </c>
      <c r="BB42">
        <f t="shared" si="5"/>
        <v>123.9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4005600</v>
      </c>
      <c r="BZ42" s="47">
        <f t="shared" si="9"/>
        <v>1.2582384661473937E-2</v>
      </c>
      <c r="CG42">
        <f t="shared" si="10"/>
        <v>128</v>
      </c>
      <c r="CH42" s="99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9"/>
      <c r="DO42" s="99"/>
      <c r="DP42">
        <f t="shared" si="19"/>
        <v>26414.0625</v>
      </c>
      <c r="DQ42" s="99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123.9</v>
      </c>
      <c r="DZ42" s="99"/>
      <c r="EB42">
        <f t="shared" si="25"/>
        <v>123.9</v>
      </c>
      <c r="EC42">
        <f>B42*(3-1.333)*'Chest&amp;Cards&amp;Offer'!$J$70/100</f>
        <v>57.011400000000002</v>
      </c>
      <c r="ED42">
        <f t="shared" si="26"/>
        <v>180.91140000000001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H42" s="25" t="s">
        <v>255</v>
      </c>
      <c r="GI42" s="25"/>
      <c r="GJ42" s="25"/>
      <c r="GK42" s="25"/>
    </row>
    <row r="43" spans="1:245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107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29"/>
        <v>432000</v>
      </c>
      <c r="AW43" s="42">
        <v>0.6</v>
      </c>
      <c r="AX43">
        <f t="shared" si="3"/>
        <v>172800</v>
      </c>
      <c r="AY43">
        <f t="shared" si="4"/>
        <v>259200</v>
      </c>
      <c r="AZ43">
        <f>SUM($AY$5:AY43)</f>
        <v>3232800</v>
      </c>
      <c r="BA43">
        <f>AZ43/'Chest&amp;Cards&amp;Offer'!$R$3</f>
        <v>13470</v>
      </c>
      <c r="BB43">
        <f t="shared" si="5"/>
        <v>134.69999999999999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4178400</v>
      </c>
      <c r="BZ43" s="47">
        <f t="shared" si="9"/>
        <v>4.9971280873061456E-2</v>
      </c>
      <c r="CG43">
        <f t="shared" si="10"/>
        <v>132</v>
      </c>
      <c r="CH43" s="99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9"/>
      <c r="DO43" s="99"/>
      <c r="DP43">
        <f t="shared" si="19"/>
        <v>25613.636363636364</v>
      </c>
      <c r="DQ43" s="99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134.69999999999999</v>
      </c>
      <c r="DZ43" s="99"/>
      <c r="EB43">
        <f t="shared" si="25"/>
        <v>134.69999999999999</v>
      </c>
      <c r="EC43">
        <f>B43*(3-1.333)*'Chest&amp;Cards&amp;Offer'!$J$70/100</f>
        <v>58.511699999999998</v>
      </c>
      <c r="ED43">
        <f t="shared" si="26"/>
        <v>193.21169999999998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H43" t="s">
        <v>256</v>
      </c>
      <c r="GL43" t="s">
        <v>257</v>
      </c>
    </row>
    <row r="44" spans="1:245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107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29"/>
        <v>432000</v>
      </c>
      <c r="AW44" s="42">
        <v>0.6</v>
      </c>
      <c r="AX44">
        <f t="shared" si="3"/>
        <v>172800</v>
      </c>
      <c r="AY44">
        <f t="shared" si="4"/>
        <v>259200</v>
      </c>
      <c r="AZ44">
        <f>SUM($AY$5:AY44)</f>
        <v>3492000</v>
      </c>
      <c r="BA44">
        <f>AZ44/'Chest&amp;Cards&amp;Offer'!$R$3</f>
        <v>14550</v>
      </c>
      <c r="BB44">
        <f t="shared" si="5"/>
        <v>145.5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4351200</v>
      </c>
      <c r="BZ44" s="47">
        <f t="shared" si="9"/>
        <v>8.4390512961941527E-2</v>
      </c>
      <c r="CG44">
        <f t="shared" si="10"/>
        <v>136</v>
      </c>
      <c r="CH44" s="99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9"/>
      <c r="DO44" s="99"/>
      <c r="DP44">
        <f t="shared" si="19"/>
        <v>24860.294117647059</v>
      </c>
      <c r="DQ44" s="99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145.5</v>
      </c>
      <c r="DZ44" s="99"/>
      <c r="EB44">
        <f t="shared" si="25"/>
        <v>145.5</v>
      </c>
      <c r="EC44">
        <f>B44*(3-1.333)*'Chest&amp;Cards&amp;Offer'!$J$70/100</f>
        <v>60.012000000000008</v>
      </c>
      <c r="ED44">
        <f t="shared" si="26"/>
        <v>205.512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H44" t="s">
        <v>254</v>
      </c>
    </row>
    <row r="45" spans="1:245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107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4068000</v>
      </c>
      <c r="BA45">
        <f>AZ45/'Chest&amp;Cards&amp;Offer'!$R$3</f>
        <v>16950</v>
      </c>
      <c r="BB45">
        <f t="shared" si="5"/>
        <v>169.5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4735200</v>
      </c>
      <c r="BZ45" s="47">
        <f t="shared" si="9"/>
        <v>6.6396350734921436E-2</v>
      </c>
      <c r="CG45">
        <f t="shared" si="10"/>
        <v>141</v>
      </c>
      <c r="CH45" s="99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9"/>
      <c r="DO45" s="99"/>
      <c r="DP45">
        <f t="shared" si="19"/>
        <v>26531.91489361702</v>
      </c>
      <c r="DQ45" s="99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169.5</v>
      </c>
      <c r="DZ45" s="99"/>
      <c r="EB45">
        <f t="shared" si="25"/>
        <v>169.5</v>
      </c>
      <c r="EC45">
        <f>B45*(3-1.333)*'Chest&amp;Cards&amp;Offer'!$J$70/100</f>
        <v>61.512300000000003</v>
      </c>
      <c r="ED45">
        <f t="shared" si="26"/>
        <v>231.01230000000001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245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107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4932000</v>
      </c>
      <c r="BA46">
        <f>AZ46/'Chest&amp;Cards&amp;Offer'!$R$3</f>
        <v>20550</v>
      </c>
      <c r="BB46">
        <f t="shared" si="5"/>
        <v>205.5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5311200</v>
      </c>
      <c r="BZ46" s="47">
        <f t="shared" si="9"/>
        <v>1.5815634884771803E-2</v>
      </c>
      <c r="CG46">
        <f t="shared" si="10"/>
        <v>146</v>
      </c>
      <c r="CH46" s="99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9"/>
      <c r="DO46" s="99"/>
      <c r="DP46">
        <f t="shared" si="19"/>
        <v>29321.917808219179</v>
      </c>
      <c r="DQ46" s="99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205.5</v>
      </c>
      <c r="DZ46" s="99"/>
      <c r="EB46">
        <f t="shared" si="25"/>
        <v>205.5</v>
      </c>
      <c r="EC46">
        <f>B46*(3-1.333)*'Chest&amp;Cards&amp;Offer'!$J$70/100</f>
        <v>63.012599999999992</v>
      </c>
      <c r="ED46">
        <f t="shared" si="26"/>
        <v>268.51260000000002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245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107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5508000</v>
      </c>
      <c r="BA47">
        <f>AZ47/'Chest&amp;Cards&amp;Offer'!$R$3</f>
        <v>22950</v>
      </c>
      <c r="BB47">
        <f t="shared" si="5"/>
        <v>229.5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5695200</v>
      </c>
      <c r="BZ47" s="47">
        <f t="shared" si="9"/>
        <v>8.0067425200168567E-3</v>
      </c>
      <c r="CG47">
        <f t="shared" si="10"/>
        <v>151</v>
      </c>
      <c r="CH47" s="99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9"/>
      <c r="DO47" s="99"/>
      <c r="DP47">
        <f t="shared" si="19"/>
        <v>30735.099337748343</v>
      </c>
      <c r="DQ47" s="99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229.5</v>
      </c>
      <c r="DZ47" s="99"/>
      <c r="EB47">
        <f t="shared" si="25"/>
        <v>229.5</v>
      </c>
      <c r="EC47">
        <f>B47*(3-1.333)*'Chest&amp;Cards&amp;Offer'!$J$70/100</f>
        <v>64.512900000000002</v>
      </c>
      <c r="ED47">
        <f t="shared" si="26"/>
        <v>294.0129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245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107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6372000</v>
      </c>
      <c r="BA48">
        <f>AZ48/'Chest&amp;Cards&amp;Offer'!$R$3</f>
        <v>26550</v>
      </c>
      <c r="BB48">
        <f t="shared" si="5"/>
        <v>265.5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6271200</v>
      </c>
      <c r="BZ48" s="47">
        <f t="shared" si="9"/>
        <v>-2.9468044393417527E-2</v>
      </c>
      <c r="CG48">
        <f t="shared" si="10"/>
        <v>156</v>
      </c>
      <c r="CH48" s="99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9"/>
      <c r="DO48" s="99"/>
      <c r="DP48">
        <f t="shared" si="19"/>
        <v>33211.538461538461</v>
      </c>
      <c r="DQ48" s="99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265.5</v>
      </c>
      <c r="DZ48" s="99"/>
      <c r="EB48">
        <f t="shared" si="25"/>
        <v>265.5</v>
      </c>
      <c r="EC48">
        <f>B48*(3-1.333)*'Chest&amp;Cards&amp;Offer'!$J$70/100</f>
        <v>66.013199999999998</v>
      </c>
      <c r="ED48">
        <f t="shared" si="26"/>
        <v>331.51319999999998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3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107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6948000</v>
      </c>
      <c r="BA49">
        <f>AZ49/'Chest&amp;Cards&amp;Offer'!$R$3</f>
        <v>28950</v>
      </c>
      <c r="BB49">
        <f t="shared" si="5"/>
        <v>289.5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6655200</v>
      </c>
      <c r="BZ49" s="47">
        <f t="shared" si="9"/>
        <v>-3.1373963216732782E-2</v>
      </c>
      <c r="CG49">
        <f t="shared" si="10"/>
        <v>161</v>
      </c>
      <c r="CH49" s="99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9"/>
      <c r="DO49" s="99"/>
      <c r="DP49">
        <f t="shared" si="19"/>
        <v>34416.149068322979</v>
      </c>
      <c r="DQ49" s="99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289.5</v>
      </c>
      <c r="DZ49" s="99"/>
      <c r="EB49">
        <f t="shared" si="25"/>
        <v>289.5</v>
      </c>
      <c r="EC49">
        <f>B49*(3-1.333)*'Chest&amp;Cards&amp;Offer'!$J$70/100</f>
        <v>67.513500000000008</v>
      </c>
      <c r="ED49">
        <f t="shared" si="26"/>
        <v>357.01350000000002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3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107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7956000</v>
      </c>
      <c r="BA50">
        <f>AZ50/'Chest&amp;Cards&amp;Offer'!$R$3</f>
        <v>33150</v>
      </c>
      <c r="BB50">
        <f t="shared" si="5"/>
        <v>331.5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7087200</v>
      </c>
      <c r="BZ50" s="47">
        <f t="shared" si="9"/>
        <v>-3.9620724686759229E-2</v>
      </c>
      <c r="CG50">
        <f t="shared" si="10"/>
        <v>166</v>
      </c>
      <c r="CH50" s="99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9"/>
      <c r="DO50" s="99"/>
      <c r="DP50">
        <f t="shared" si="19"/>
        <v>36632.530120481926</v>
      </c>
      <c r="DQ50" s="99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331.5</v>
      </c>
      <c r="DZ50" s="99"/>
      <c r="EB50">
        <f t="shared" si="25"/>
        <v>331.5</v>
      </c>
      <c r="EC50">
        <f>B50*(3-1.333)*'Chest&amp;Cards&amp;Offer'!$J$70/100</f>
        <v>69.013800000000003</v>
      </c>
      <c r="ED50">
        <f t="shared" si="26"/>
        <v>400.5138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3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107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8628000</v>
      </c>
      <c r="BA51">
        <f>AZ51/'Chest&amp;Cards&amp;Offer'!$R$3</f>
        <v>35950</v>
      </c>
      <c r="BB51">
        <f t="shared" si="5"/>
        <v>359.5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7375200</v>
      </c>
      <c r="BZ51" s="47">
        <f t="shared" si="9"/>
        <v>-2.8311096648226487E-2</v>
      </c>
      <c r="CG51">
        <f t="shared" si="10"/>
        <v>171</v>
      </c>
      <c r="CH51" s="99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9"/>
      <c r="DO51" s="99"/>
      <c r="DP51">
        <f t="shared" si="19"/>
        <v>37666.666666666664</v>
      </c>
      <c r="DQ51" s="99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359.5</v>
      </c>
      <c r="DZ51" s="99"/>
      <c r="EB51">
        <f t="shared" si="25"/>
        <v>359.5</v>
      </c>
      <c r="EC51">
        <f>B51*(3-1.333)*'Chest&amp;Cards&amp;Offer'!$J$70/100</f>
        <v>70.514100000000013</v>
      </c>
      <c r="ED51">
        <f t="shared" si="26"/>
        <v>430.01409999999998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H51" s="26" t="s">
        <v>268</v>
      </c>
      <c r="GI51" s="26"/>
      <c r="GJ51" s="26"/>
      <c r="GK51" s="26"/>
    </row>
    <row r="52" spans="1:193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107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9636000</v>
      </c>
      <c r="BA52">
        <f>AZ52/'Chest&amp;Cards&amp;Offer'!$R$3</f>
        <v>40150</v>
      </c>
      <c r="BB52">
        <f t="shared" si="5"/>
        <v>401.5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7807200</v>
      </c>
      <c r="BZ52" s="47">
        <f t="shared" si="9"/>
        <v>-3.4122348601291118E-2</v>
      </c>
      <c r="CG52">
        <f t="shared" si="10"/>
        <v>176</v>
      </c>
      <c r="CH52" s="99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9"/>
      <c r="DO52" s="99"/>
      <c r="DP52">
        <f t="shared" si="19"/>
        <v>39664.772727272728</v>
      </c>
      <c r="DQ52" s="99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401.5</v>
      </c>
      <c r="DZ52" s="99"/>
      <c r="EB52">
        <f t="shared" si="25"/>
        <v>401.5</v>
      </c>
      <c r="EC52">
        <f>B52*(3-1.333)*'Chest&amp;Cards&amp;Offer'!$J$70/100</f>
        <v>72.014400000000009</v>
      </c>
      <c r="ED52">
        <f t="shared" si="26"/>
        <v>473.51440000000002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H52" t="s">
        <v>269</v>
      </c>
    </row>
    <row r="53" spans="1:193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107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29"/>
        <v>612000</v>
      </c>
      <c r="AW53" s="42">
        <v>0.7</v>
      </c>
      <c r="AX53">
        <f t="shared" si="3"/>
        <v>183600.00000000003</v>
      </c>
      <c r="AY53">
        <f t="shared" si="4"/>
        <v>428400</v>
      </c>
      <c r="AZ53">
        <f>SUM($AY$5:AY53)</f>
        <v>10064400</v>
      </c>
      <c r="BA53">
        <f>AZ53/'Chest&amp;Cards&amp;Offer'!$R$3</f>
        <v>41935</v>
      </c>
      <c r="BB53">
        <f t="shared" si="5"/>
        <v>419.35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7990800</v>
      </c>
      <c r="BZ53" s="47">
        <f t="shared" si="9"/>
        <v>-9.4608800120138167E-3</v>
      </c>
      <c r="CG53">
        <f t="shared" si="10"/>
        <v>180</v>
      </c>
      <c r="CH53" s="99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9"/>
      <c r="DO53" s="99"/>
      <c r="DP53">
        <f t="shared" si="19"/>
        <v>40450</v>
      </c>
      <c r="DQ53" s="99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419.35</v>
      </c>
      <c r="DZ53" s="99"/>
      <c r="EB53">
        <f t="shared" si="25"/>
        <v>419.35</v>
      </c>
      <c r="EC53">
        <f>B53*(3-1.333)*'Chest&amp;Cards&amp;Offer'!$J$70/100</f>
        <v>73.514700000000005</v>
      </c>
      <c r="ED53">
        <f t="shared" si="26"/>
        <v>492.86470000000003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H53" t="s">
        <v>270</v>
      </c>
    </row>
    <row r="54" spans="1:193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107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29"/>
        <v>612000</v>
      </c>
      <c r="AW54" s="42">
        <v>0.7</v>
      </c>
      <c r="AX54">
        <f t="shared" si="3"/>
        <v>183600.00000000003</v>
      </c>
      <c r="AY54">
        <f t="shared" si="4"/>
        <v>428400</v>
      </c>
      <c r="AZ54">
        <f>SUM($AY$5:AY54)</f>
        <v>10492800</v>
      </c>
      <c r="BA54">
        <f>AZ54/'Chest&amp;Cards&amp;Offer'!$R$3</f>
        <v>43720</v>
      </c>
      <c r="BB54">
        <f t="shared" si="5"/>
        <v>437.2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8174400</v>
      </c>
      <c r="BZ54" s="47">
        <f t="shared" si="9"/>
        <v>1.4092777451556078E-2</v>
      </c>
      <c r="CG54">
        <f t="shared" si="10"/>
        <v>184</v>
      </c>
      <c r="CH54" s="99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9"/>
      <c r="DO54" s="99"/>
      <c r="DP54">
        <f t="shared" si="19"/>
        <v>41201.086956521736</v>
      </c>
      <c r="DQ54" s="99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437.2</v>
      </c>
      <c r="DZ54" s="99"/>
      <c r="EB54">
        <f t="shared" si="25"/>
        <v>437.2</v>
      </c>
      <c r="EC54">
        <f>B54*(3-1.333)*'Chest&amp;Cards&amp;Offer'!$J$70/100</f>
        <v>75.015000000000015</v>
      </c>
      <c r="ED54">
        <f t="shared" si="26"/>
        <v>512.21500000000003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3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107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11920800</v>
      </c>
      <c r="BA55">
        <f>AZ55/'Chest&amp;Cards&amp;Offer'!$R$3</f>
        <v>49670</v>
      </c>
      <c r="BB55">
        <f t="shared" si="5"/>
        <v>496.7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8786400</v>
      </c>
      <c r="BZ55" s="47">
        <f t="shared" si="9"/>
        <v>-1.3930620049166894E-2</v>
      </c>
      <c r="CG55">
        <f t="shared" si="10"/>
        <v>189</v>
      </c>
      <c r="CH55" s="99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9"/>
      <c r="DO55" s="99"/>
      <c r="DP55">
        <f t="shared" si="19"/>
        <v>43603.174603174601</v>
      </c>
      <c r="DQ55" s="99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496.7</v>
      </c>
      <c r="DZ55" s="99"/>
      <c r="EB55">
        <f t="shared" si="25"/>
        <v>496.7</v>
      </c>
      <c r="EC55">
        <f>B55*(3-1.333)*'Chest&amp;Cards&amp;Offer'!$J$70/100</f>
        <v>76.515299999999996</v>
      </c>
      <c r="ED55">
        <f t="shared" si="26"/>
        <v>573.21529999999996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3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107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13348800</v>
      </c>
      <c r="BA56">
        <f>AZ56/'Chest&amp;Cards&amp;Offer'!$R$3</f>
        <v>55620</v>
      </c>
      <c r="BB56">
        <f t="shared" si="5"/>
        <v>556.20000000000005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9398400</v>
      </c>
      <c r="BZ56" s="47">
        <f t="shared" si="9"/>
        <v>-3.6772216547497447E-2</v>
      </c>
      <c r="CG56">
        <f t="shared" si="10"/>
        <v>194</v>
      </c>
      <c r="CH56" s="99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9"/>
      <c r="DO56" s="99"/>
      <c r="DP56">
        <f t="shared" si="19"/>
        <v>45881.443298969069</v>
      </c>
      <c r="DQ56" s="99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556.20000000000005</v>
      </c>
      <c r="DZ56" s="99"/>
      <c r="EB56">
        <f>BB56</f>
        <v>556.20000000000005</v>
      </c>
      <c r="EC56">
        <f>B56*(3-1.333)*'Chest&amp;Cards&amp;Offer'!$J$70/100</f>
        <v>78.015599999999992</v>
      </c>
      <c r="ED56">
        <f t="shared" si="26"/>
        <v>634.21559999999999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3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107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14776800</v>
      </c>
      <c r="BA57">
        <f>AZ57/'Chest&amp;Cards&amp;Offer'!$R$3</f>
        <v>61570</v>
      </c>
      <c r="BB57">
        <f t="shared" si="5"/>
        <v>615.70000000000005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10010400</v>
      </c>
      <c r="BZ57" s="47">
        <f t="shared" si="9"/>
        <v>-5.6820906257492206E-2</v>
      </c>
      <c r="CG57">
        <f t="shared" si="10"/>
        <v>199</v>
      </c>
      <c r="CH57" s="99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9"/>
      <c r="DO57" s="99"/>
      <c r="DP57">
        <f t="shared" si="19"/>
        <v>48045.226130653267</v>
      </c>
      <c r="DQ57" s="99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615.70000000000005</v>
      </c>
      <c r="DZ57" s="99"/>
      <c r="EB57">
        <f t="shared" si="25"/>
        <v>615.70000000000005</v>
      </c>
      <c r="EC57">
        <f>B57*(3-1.333)*'Chest&amp;Cards&amp;Offer'!$J$70/100</f>
        <v>79.515900000000002</v>
      </c>
      <c r="ED57">
        <f t="shared" si="26"/>
        <v>695.21590000000003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H57" t="s">
        <v>271</v>
      </c>
    </row>
    <row r="58" spans="1:193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107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16204800</v>
      </c>
      <c r="BA58">
        <f>AZ58/'Chest&amp;Cards&amp;Offer'!$R$3</f>
        <v>67520</v>
      </c>
      <c r="BB58">
        <f t="shared" si="5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10622400</v>
      </c>
      <c r="BZ58" s="47">
        <f t="shared" si="9"/>
        <v>-7.4559421599638506E-2</v>
      </c>
      <c r="CB58">
        <f>BF58</f>
        <v>565.70000000000005</v>
      </c>
      <c r="CC58">
        <f>CB58/2</f>
        <v>282.85000000000002</v>
      </c>
      <c r="CF58">
        <f>BJ58</f>
        <v>204</v>
      </c>
      <c r="CG58">
        <f t="shared" si="10"/>
        <v>204</v>
      </c>
      <c r="CH58" s="99"/>
      <c r="CI58" s="44">
        <f t="shared" si="35"/>
        <v>18</v>
      </c>
      <c r="CJ58" s="44">
        <f t="shared" si="35"/>
        <v>1620</v>
      </c>
      <c r="CK58" s="44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9"/>
      <c r="DO58" s="99"/>
      <c r="DP58">
        <f t="shared" si="19"/>
        <v>50102.941176470587</v>
      </c>
      <c r="DQ58" s="99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675.2</v>
      </c>
      <c r="DZ58" s="99"/>
      <c r="EB58">
        <f t="shared" si="25"/>
        <v>675.2</v>
      </c>
      <c r="EC58">
        <f>B58*(3-1.333)*'Chest&amp;Cards&amp;Offer'!$J$70/100</f>
        <v>81.016199999999998</v>
      </c>
      <c r="ED58">
        <f t="shared" si="26"/>
        <v>756.21620000000007</v>
      </c>
      <c r="EE58">
        <f t="shared" si="27"/>
        <v>390</v>
      </c>
      <c r="EF58">
        <f>ED58/EE58*100</f>
        <v>193.90158974358974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3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108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40">
        <f t="shared" si="29"/>
        <v>828000</v>
      </c>
      <c r="AW59" s="42">
        <v>0.8</v>
      </c>
      <c r="AX59">
        <f t="shared" si="3"/>
        <v>165599.99999999997</v>
      </c>
      <c r="AY59">
        <f t="shared" si="4"/>
        <v>662400</v>
      </c>
      <c r="AZ59">
        <f>SUM($AY$5:AY59)</f>
        <v>16867200</v>
      </c>
      <c r="BA59">
        <f>AZ59/'Chest&amp;Cards&amp;Offer'!$R$3</f>
        <v>70280</v>
      </c>
      <c r="BB59">
        <f t="shared" si="5"/>
        <v>702.8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10788000</v>
      </c>
      <c r="BZ59" s="47">
        <f t="shared" si="9"/>
        <v>-6.384872080088988E-2</v>
      </c>
      <c r="CC59" t="s">
        <v>426</v>
      </c>
      <c r="CG59">
        <f t="shared" si="10"/>
        <v>208</v>
      </c>
      <c r="CH59" s="99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9">
        <f>SUM(DI59:DI64)</f>
        <v>3300000</v>
      </c>
      <c r="DO59" s="99">
        <f>DK64-DK59</f>
        <v>32</v>
      </c>
      <c r="DP59">
        <f t="shared" si="19"/>
        <v>50581.730769230766</v>
      </c>
      <c r="DQ59" s="99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702.8</v>
      </c>
      <c r="DZ59" s="99"/>
      <c r="EB59">
        <f t="shared" si="25"/>
        <v>702.8</v>
      </c>
      <c r="EC59">
        <f>B59*(3-1.333)*'Chest&amp;Cards&amp;Offer'!$J$70/100</f>
        <v>82.516499999999994</v>
      </c>
      <c r="ED59">
        <f t="shared" si="26"/>
        <v>785.31649999999991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3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108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40">
        <f t="shared" si="29"/>
        <v>828000</v>
      </c>
      <c r="AW60" s="42">
        <v>0.8</v>
      </c>
      <c r="AX60">
        <f t="shared" si="3"/>
        <v>165599.99999999997</v>
      </c>
      <c r="AY60">
        <f t="shared" si="4"/>
        <v>662400</v>
      </c>
      <c r="AZ60">
        <f>SUM($AY$5:AY60)</f>
        <v>17529600</v>
      </c>
      <c r="BA60">
        <f>AZ60/'Chest&amp;Cards&amp;Offer'!$R$3</f>
        <v>73040</v>
      </c>
      <c r="BB60">
        <f t="shared" si="5"/>
        <v>730.4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10953600</v>
      </c>
      <c r="BZ60" s="47">
        <f t="shared" si="9"/>
        <v>-5.3461875547765117E-2</v>
      </c>
      <c r="CG60">
        <f t="shared" si="10"/>
        <v>212</v>
      </c>
      <c r="CH60" s="99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9"/>
      <c r="DO60" s="99"/>
      <c r="DP60">
        <f t="shared" si="19"/>
        <v>51042.452830188682</v>
      </c>
      <c r="DQ60" s="99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730.4</v>
      </c>
      <c r="DZ60" s="99"/>
      <c r="EB60">
        <f t="shared" si="25"/>
        <v>730.4</v>
      </c>
      <c r="EC60">
        <f>B60*(3-1.333)*'Chest&amp;Cards&amp;Offer'!$J$70/100</f>
        <v>84.016800000000003</v>
      </c>
      <c r="ED60">
        <f t="shared" si="26"/>
        <v>814.41679999999997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3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108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19737600</v>
      </c>
      <c r="BA61">
        <f>AZ61/'Chest&amp;Cards&amp;Offer'!$R$3</f>
        <v>82240</v>
      </c>
      <c r="BB61">
        <f t="shared" si="5"/>
        <v>822.4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11505600</v>
      </c>
      <c r="BZ61" s="47">
        <f t="shared" si="9"/>
        <v>-7.5511055486024201E-2</v>
      </c>
      <c r="CG61">
        <f t="shared" si="10"/>
        <v>219</v>
      </c>
      <c r="CH61" s="99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9"/>
      <c r="DO61" s="99"/>
      <c r="DP61">
        <f t="shared" si="19"/>
        <v>52493.150684931505</v>
      </c>
      <c r="DQ61" s="99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822.4</v>
      </c>
      <c r="DZ61" s="99"/>
      <c r="EB61">
        <f t="shared" si="25"/>
        <v>822.4</v>
      </c>
      <c r="EC61">
        <f>B61*(3-1.333)*'Chest&amp;Cards&amp;Offer'!$J$70/100</f>
        <v>85.517100000000013</v>
      </c>
      <c r="ED61">
        <f t="shared" si="26"/>
        <v>907.9171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3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108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21945600</v>
      </c>
      <c r="BA62">
        <f>AZ62/'Chest&amp;Cards&amp;Offer'!$R$3</f>
        <v>91440</v>
      </c>
      <c r="BB62">
        <f t="shared" si="5"/>
        <v>914.4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12057600</v>
      </c>
      <c r="BZ62" s="47">
        <f t="shared" si="9"/>
        <v>-9.4745222929936312E-2</v>
      </c>
      <c r="CG62">
        <f t="shared" si="10"/>
        <v>226</v>
      </c>
      <c r="CH62" s="99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9"/>
      <c r="DO62" s="99"/>
      <c r="DP62">
        <f t="shared" si="19"/>
        <v>53853.982300884956</v>
      </c>
      <c r="DQ62" s="99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914.4</v>
      </c>
      <c r="DZ62" s="99"/>
      <c r="EB62">
        <f t="shared" si="25"/>
        <v>914.4</v>
      </c>
      <c r="EC62">
        <f>B62*(3-1.333)*'Chest&amp;Cards&amp;Offer'!$J$70/100</f>
        <v>87.017399999999995</v>
      </c>
      <c r="ED62">
        <f t="shared" si="26"/>
        <v>1001.4173999999999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H62" t="s">
        <v>274</v>
      </c>
    </row>
    <row r="63" spans="1:193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108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24153600</v>
      </c>
      <c r="BA63">
        <f>AZ63/'Chest&amp;Cards&amp;Offer'!$R$3</f>
        <v>100640</v>
      </c>
      <c r="BB63">
        <f t="shared" si="5"/>
        <v>1006.4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12609600</v>
      </c>
      <c r="BZ63" s="47">
        <f t="shared" si="9"/>
        <v>-0.11229539398553483</v>
      </c>
      <c r="CG63">
        <f t="shared" si="10"/>
        <v>233</v>
      </c>
      <c r="CH63" s="99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9"/>
      <c r="DO63" s="99"/>
      <c r="DP63">
        <f t="shared" si="19"/>
        <v>55133.047210300429</v>
      </c>
      <c r="DQ63" s="99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1006.4</v>
      </c>
      <c r="DZ63" s="99"/>
      <c r="EB63">
        <f t="shared" si="25"/>
        <v>1006.4</v>
      </c>
      <c r="EC63">
        <f>B63*(3-1.333)*'Chest&amp;Cards&amp;Offer'!$J$70/100</f>
        <v>88.517700000000005</v>
      </c>
      <c r="ED63">
        <f t="shared" si="26"/>
        <v>1094.9177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H63" t="s">
        <v>275</v>
      </c>
    </row>
    <row r="64" spans="1:193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108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26361600</v>
      </c>
      <c r="BA64">
        <f>AZ64/'Chest&amp;Cards&amp;Offer'!$R$3</f>
        <v>109840</v>
      </c>
      <c r="BB64">
        <f t="shared" si="5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13161600</v>
      </c>
      <c r="BZ64" s="47">
        <f t="shared" si="9"/>
        <v>-0.12764405543398979</v>
      </c>
      <c r="CB64">
        <f>BF64</f>
        <v>423.2</v>
      </c>
      <c r="CC64">
        <f>CB64/2</f>
        <v>211.6</v>
      </c>
      <c r="CG64">
        <f t="shared" si="10"/>
        <v>240</v>
      </c>
      <c r="CH64" s="99"/>
      <c r="CI64" s="44">
        <f t="shared" si="35"/>
        <v>6</v>
      </c>
      <c r="CJ64" s="44">
        <f t="shared" si="35"/>
        <v>540</v>
      </c>
      <c r="CK64" s="44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9"/>
      <c r="DO64" s="99"/>
      <c r="DP64">
        <f t="shared" si="19"/>
        <v>56337.5</v>
      </c>
      <c r="DQ64" s="99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1098.4000000000001</v>
      </c>
      <c r="DZ64" s="99"/>
      <c r="EB64">
        <f t="shared" si="25"/>
        <v>1098.4000000000001</v>
      </c>
      <c r="EC64">
        <f>B64*(3-1.333)*'Chest&amp;Cards&amp;Offer'!$J$70/100</f>
        <v>90.017999999999986</v>
      </c>
      <c r="ED64">
        <f t="shared" si="26"/>
        <v>1188.4180000000001</v>
      </c>
      <c r="EE64">
        <f t="shared" si="27"/>
        <v>452</v>
      </c>
      <c r="EF64">
        <f>ED64/EE64*100</f>
        <v>262.92433628318588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90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599</v>
      </c>
      <c r="EH65" s="7"/>
      <c r="EI65" s="7"/>
      <c r="EJ65" s="7"/>
      <c r="EK65" s="7"/>
      <c r="EL65" s="7"/>
      <c r="EM65" s="7"/>
      <c r="EN65" s="7"/>
      <c r="GH65" t="s">
        <v>276</v>
      </c>
    </row>
    <row r="66" spans="1:190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668</v>
      </c>
      <c r="AT66" t="s">
        <v>667</v>
      </c>
      <c r="CK66" t="s">
        <v>683</v>
      </c>
      <c r="CN66" t="s">
        <v>681</v>
      </c>
      <c r="DZ66" t="s">
        <v>600</v>
      </c>
      <c r="EH66" s="7"/>
      <c r="EI66" s="7"/>
      <c r="EJ66" s="7"/>
      <c r="EK66" s="7"/>
      <c r="EL66" s="7"/>
      <c r="EM66" s="7"/>
      <c r="EN66" s="7"/>
    </row>
    <row r="67" spans="1:190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DZ67" t="s">
        <v>601</v>
      </c>
      <c r="EH67" s="7"/>
      <c r="EI67" s="7"/>
      <c r="EJ67" s="7"/>
      <c r="EK67" s="7"/>
      <c r="EL67" s="7"/>
      <c r="EM67" s="7"/>
      <c r="EN67" s="7"/>
      <c r="EQ67" s="7" t="s">
        <v>695</v>
      </c>
      <c r="ES67" s="7" t="s">
        <v>696</v>
      </c>
    </row>
    <row r="68" spans="1:190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669</v>
      </c>
      <c r="BE68" t="s">
        <v>373</v>
      </c>
      <c r="BF68">
        <f>SUM(BF5:BF64)</f>
        <v>1098.4000000000001</v>
      </c>
      <c r="CK68" t="s">
        <v>682</v>
      </c>
      <c r="CN68" t="s">
        <v>684</v>
      </c>
      <c r="DZ68" t="s">
        <v>602</v>
      </c>
      <c r="EH68" s="7"/>
      <c r="EI68" s="7"/>
      <c r="EJ68" s="7"/>
      <c r="EK68" s="7"/>
      <c r="EL68" s="7"/>
      <c r="EM68" s="7"/>
      <c r="EN68" s="7"/>
      <c r="GH68" t="s">
        <v>278</v>
      </c>
    </row>
    <row r="69" spans="1:190" x14ac:dyDescent="0.2">
      <c r="A69" s="7"/>
      <c r="B69" s="7"/>
      <c r="AS69" t="s">
        <v>670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H69" t="s">
        <v>277</v>
      </c>
    </row>
    <row r="70" spans="1:190" x14ac:dyDescent="0.2">
      <c r="A70" s="7"/>
      <c r="B70" s="7"/>
      <c r="BE70" t="s">
        <v>603</v>
      </c>
      <c r="CN70" t="s">
        <v>682</v>
      </c>
      <c r="DZ70" s="80" t="s">
        <v>610</v>
      </c>
    </row>
    <row r="71" spans="1:190" x14ac:dyDescent="0.2">
      <c r="A71" s="7"/>
      <c r="B71" s="7"/>
      <c r="BE71" t="s">
        <v>604</v>
      </c>
      <c r="CN71">
        <f>CN69/100</f>
        <v>420.13333333333338</v>
      </c>
      <c r="DY71" s="1"/>
      <c r="DZ71" s="1">
        <v>240</v>
      </c>
      <c r="EA71" s="1"/>
    </row>
    <row r="72" spans="1:190" x14ac:dyDescent="0.2">
      <c r="A72" s="7"/>
      <c r="B72" s="7"/>
      <c r="AS72" t="s">
        <v>740</v>
      </c>
      <c r="AT72" t="s">
        <v>744</v>
      </c>
      <c r="DY72" s="1"/>
      <c r="DZ72" s="1" t="s">
        <v>605</v>
      </c>
      <c r="EA72" s="1"/>
    </row>
    <row r="73" spans="1:190" x14ac:dyDescent="0.2">
      <c r="A73" s="7"/>
      <c r="B73" s="7"/>
      <c r="AS73" t="s">
        <v>741</v>
      </c>
      <c r="AT73" t="s">
        <v>745</v>
      </c>
      <c r="DY73" s="1"/>
      <c r="DZ73" s="1" t="s">
        <v>606</v>
      </c>
      <c r="EA73" s="1"/>
    </row>
    <row r="74" spans="1:190" x14ac:dyDescent="0.2">
      <c r="A74" s="7"/>
      <c r="B74" s="7"/>
      <c r="AS74" t="s">
        <v>742</v>
      </c>
      <c r="BE74" t="s">
        <v>400</v>
      </c>
      <c r="DY74" s="1"/>
      <c r="DZ74" s="1" t="s">
        <v>607</v>
      </c>
      <c r="EA74" s="1"/>
    </row>
    <row r="75" spans="1:190" x14ac:dyDescent="0.2">
      <c r="A75" s="7"/>
      <c r="B75" s="7"/>
      <c r="BF75">
        <f>BF68*BF69</f>
        <v>3295.2000000000003</v>
      </c>
      <c r="DY75" s="1"/>
      <c r="DZ75" s="1"/>
      <c r="EA75" s="1"/>
    </row>
    <row r="76" spans="1:190" x14ac:dyDescent="0.2">
      <c r="A76" s="7"/>
      <c r="B76" s="7"/>
      <c r="X76" t="s">
        <v>330</v>
      </c>
      <c r="DY76" s="1" t="s">
        <v>608</v>
      </c>
      <c r="DZ76" s="1">
        <f>DG64</f>
        <v>13161000</v>
      </c>
      <c r="EA76" s="79">
        <f>DZ76/($DZ$76+$DZ$77)</f>
        <v>0.3329993472089387</v>
      </c>
      <c r="EB76">
        <f>$DX$65*EA76</f>
        <v>6329651.5917475065</v>
      </c>
      <c r="EI76" t="s">
        <v>330</v>
      </c>
    </row>
    <row r="77" spans="1:190" x14ac:dyDescent="0.2">
      <c r="A77" s="7"/>
      <c r="B77" s="7"/>
      <c r="BE77" t="s">
        <v>401</v>
      </c>
      <c r="DY77" s="1" t="s">
        <v>609</v>
      </c>
      <c r="DZ77" s="1">
        <f>DY64*'Chest&amp;Cards&amp;Offer'!P3</f>
        <v>26361600.000000004</v>
      </c>
      <c r="EA77" s="79">
        <f>DZ77/($DZ$76+$DZ$77)</f>
        <v>0.66700065279106147</v>
      </c>
      <c r="EB77">
        <f>$DX$65*EA77</f>
        <v>12678348.408252496</v>
      </c>
      <c r="EC77">
        <f>EB77/(500*100)</f>
        <v>253.56696816504993</v>
      </c>
    </row>
    <row r="78" spans="1:190" x14ac:dyDescent="0.2">
      <c r="A78" s="7"/>
      <c r="B78" s="7"/>
    </row>
    <row r="79" spans="1:190" x14ac:dyDescent="0.2">
      <c r="A79" s="7"/>
      <c r="B79" s="7"/>
    </row>
    <row r="80" spans="1:190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ID3:IF3"/>
    <mergeCell ref="II3:IK3"/>
    <mergeCell ref="HD3:HF3"/>
    <mergeCell ref="I41:I58"/>
    <mergeCell ref="HY3:IA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H3:HJ3"/>
    <mergeCell ref="HM3:HO3"/>
    <mergeCell ref="HQ3:HS3"/>
    <mergeCell ref="HU3:HW3"/>
    <mergeCell ref="BD3:BG3"/>
    <mergeCell ref="CQ3:CX3"/>
    <mergeCell ref="AZ3:BB3"/>
    <mergeCell ref="CH5:CH22"/>
    <mergeCell ref="CH23:CH40"/>
    <mergeCell ref="CH41:CH58"/>
    <mergeCell ref="CH59:CH64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zoomScale="91" workbookViewId="0">
      <selection activeCell="D1" sqref="D1:D1001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582</v>
      </c>
      <c r="I1" t="s">
        <v>583</v>
      </c>
      <c r="K1" t="s">
        <v>519</v>
      </c>
      <c r="M1" t="s">
        <v>584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51</v>
      </c>
      <c r="I566">
        <f t="shared" si="8"/>
        <v>50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51</v>
      </c>
      <c r="I567">
        <f t="shared" si="8"/>
        <v>50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51</v>
      </c>
      <c r="I568">
        <f t="shared" si="8"/>
        <v>50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51</v>
      </c>
      <c r="I569">
        <f t="shared" si="8"/>
        <v>50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51</v>
      </c>
      <c r="I570">
        <f t="shared" si="8"/>
        <v>50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51</v>
      </c>
      <c r="I571">
        <f t="shared" si="8"/>
        <v>50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51</v>
      </c>
      <c r="I572">
        <f t="shared" si="8"/>
        <v>50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51</v>
      </c>
      <c r="I573">
        <f t="shared" si="8"/>
        <v>50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51</v>
      </c>
      <c r="I574">
        <f t="shared" si="8"/>
        <v>50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51</v>
      </c>
      <c r="I575">
        <f t="shared" si="8"/>
        <v>50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51</v>
      </c>
      <c r="I576">
        <f t="shared" si="8"/>
        <v>50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51</v>
      </c>
      <c r="I577">
        <f t="shared" si="8"/>
        <v>50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51</v>
      </c>
      <c r="I578">
        <f t="shared" si="8"/>
        <v>50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51</v>
      </c>
      <c r="I579">
        <f t="shared" ref="I579:I642" si="9">D579-1</f>
        <v>50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51</v>
      </c>
      <c r="I580">
        <f t="shared" si="9"/>
        <v>50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52</v>
      </c>
      <c r="I581">
        <f t="shared" si="9"/>
        <v>51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52</v>
      </c>
      <c r="I582">
        <f t="shared" si="9"/>
        <v>51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52</v>
      </c>
      <c r="I583">
        <f t="shared" si="9"/>
        <v>51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52</v>
      </c>
      <c r="I584">
        <f t="shared" si="9"/>
        <v>51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52</v>
      </c>
      <c r="I585">
        <f t="shared" si="9"/>
        <v>51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52</v>
      </c>
      <c r="I586">
        <f t="shared" si="9"/>
        <v>51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52</v>
      </c>
      <c r="I587">
        <f t="shared" si="9"/>
        <v>51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52</v>
      </c>
      <c r="I588">
        <f t="shared" si="9"/>
        <v>51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52</v>
      </c>
      <c r="I589">
        <f t="shared" si="9"/>
        <v>51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52</v>
      </c>
      <c r="I590">
        <f t="shared" si="9"/>
        <v>51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52</v>
      </c>
      <c r="I591">
        <f t="shared" si="9"/>
        <v>51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52</v>
      </c>
      <c r="I592">
        <f t="shared" si="9"/>
        <v>51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52</v>
      </c>
      <c r="I593">
        <f t="shared" si="9"/>
        <v>51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52</v>
      </c>
      <c r="I594">
        <f t="shared" si="9"/>
        <v>51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52</v>
      </c>
      <c r="I595">
        <f t="shared" si="9"/>
        <v>51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52</v>
      </c>
      <c r="I596">
        <f t="shared" si="9"/>
        <v>51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52</v>
      </c>
      <c r="I597">
        <f t="shared" si="9"/>
        <v>51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52</v>
      </c>
      <c r="I598">
        <f t="shared" si="9"/>
        <v>51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52</v>
      </c>
      <c r="I599">
        <f t="shared" si="9"/>
        <v>51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52</v>
      </c>
      <c r="I600">
        <f t="shared" si="9"/>
        <v>51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52</v>
      </c>
      <c r="I601">
        <f t="shared" si="9"/>
        <v>51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52</v>
      </c>
      <c r="I602">
        <f t="shared" si="9"/>
        <v>51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52</v>
      </c>
      <c r="I603">
        <f t="shared" si="9"/>
        <v>51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52</v>
      </c>
      <c r="I604">
        <f t="shared" si="9"/>
        <v>51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52</v>
      </c>
      <c r="I605">
        <f t="shared" si="9"/>
        <v>51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52</v>
      </c>
      <c r="I606">
        <f t="shared" si="9"/>
        <v>51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52</v>
      </c>
      <c r="I607">
        <f t="shared" si="9"/>
        <v>51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52</v>
      </c>
      <c r="I608">
        <f t="shared" si="9"/>
        <v>51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52</v>
      </c>
      <c r="I609">
        <f t="shared" si="9"/>
        <v>51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52</v>
      </c>
      <c r="I610">
        <f t="shared" si="9"/>
        <v>51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53</v>
      </c>
      <c r="I611">
        <f t="shared" si="9"/>
        <v>52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53</v>
      </c>
      <c r="I612">
        <f t="shared" si="9"/>
        <v>52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53</v>
      </c>
      <c r="I613">
        <f t="shared" si="9"/>
        <v>52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53</v>
      </c>
      <c r="I614">
        <f t="shared" si="9"/>
        <v>52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53</v>
      </c>
      <c r="I615">
        <f t="shared" si="9"/>
        <v>52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53</v>
      </c>
      <c r="I616">
        <f t="shared" si="9"/>
        <v>52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53</v>
      </c>
      <c r="I617">
        <f t="shared" si="9"/>
        <v>52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53</v>
      </c>
      <c r="I618">
        <f t="shared" si="9"/>
        <v>52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53</v>
      </c>
      <c r="I619">
        <f t="shared" si="9"/>
        <v>52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53</v>
      </c>
      <c r="I620">
        <f t="shared" si="9"/>
        <v>52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53</v>
      </c>
      <c r="I621">
        <f t="shared" si="9"/>
        <v>52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53</v>
      </c>
      <c r="I622">
        <f t="shared" si="9"/>
        <v>52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53</v>
      </c>
      <c r="I623">
        <f t="shared" si="9"/>
        <v>52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53</v>
      </c>
      <c r="I624">
        <f t="shared" si="9"/>
        <v>52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53</v>
      </c>
      <c r="I625">
        <f t="shared" si="9"/>
        <v>52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53</v>
      </c>
      <c r="I626">
        <f t="shared" si="9"/>
        <v>52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53</v>
      </c>
      <c r="I627">
        <f t="shared" si="9"/>
        <v>52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53</v>
      </c>
      <c r="I628">
        <f t="shared" si="9"/>
        <v>52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53</v>
      </c>
      <c r="I629">
        <f t="shared" si="9"/>
        <v>52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53</v>
      </c>
      <c r="I630">
        <f t="shared" si="9"/>
        <v>52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53</v>
      </c>
      <c r="I631">
        <f t="shared" si="9"/>
        <v>52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53</v>
      </c>
      <c r="I632">
        <f t="shared" si="9"/>
        <v>52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53</v>
      </c>
      <c r="I633">
        <f t="shared" si="9"/>
        <v>52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53</v>
      </c>
      <c r="I634">
        <f t="shared" si="9"/>
        <v>52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53</v>
      </c>
      <c r="I635">
        <f t="shared" si="9"/>
        <v>52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53</v>
      </c>
      <c r="I636">
        <f t="shared" si="9"/>
        <v>52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53</v>
      </c>
      <c r="I637">
        <f t="shared" si="9"/>
        <v>52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53</v>
      </c>
      <c r="I638">
        <f t="shared" si="9"/>
        <v>52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53</v>
      </c>
      <c r="I639">
        <f t="shared" si="9"/>
        <v>52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53</v>
      </c>
      <c r="I640">
        <f t="shared" si="9"/>
        <v>52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54</v>
      </c>
      <c r="I641">
        <f t="shared" si="9"/>
        <v>53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54</v>
      </c>
      <c r="I642">
        <f t="shared" si="9"/>
        <v>53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54</v>
      </c>
      <c r="I643">
        <f t="shared" ref="I643:I706" si="10">D643-1</f>
        <v>53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54</v>
      </c>
      <c r="I644">
        <f t="shared" si="10"/>
        <v>53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54</v>
      </c>
      <c r="I645">
        <f t="shared" si="10"/>
        <v>53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54</v>
      </c>
      <c r="I646">
        <f t="shared" si="10"/>
        <v>53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54</v>
      </c>
      <c r="I647">
        <f t="shared" si="10"/>
        <v>53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54</v>
      </c>
      <c r="I648">
        <f t="shared" si="10"/>
        <v>53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54</v>
      </c>
      <c r="I649">
        <f t="shared" si="10"/>
        <v>53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54</v>
      </c>
      <c r="I650">
        <f t="shared" si="10"/>
        <v>53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54</v>
      </c>
      <c r="I651">
        <f t="shared" si="10"/>
        <v>53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54</v>
      </c>
      <c r="I652">
        <f t="shared" si="10"/>
        <v>53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54</v>
      </c>
      <c r="I653">
        <f t="shared" si="10"/>
        <v>53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54</v>
      </c>
      <c r="I654">
        <f t="shared" si="10"/>
        <v>53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54</v>
      </c>
      <c r="I655">
        <f t="shared" si="10"/>
        <v>53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54</v>
      </c>
      <c r="I656">
        <f t="shared" si="10"/>
        <v>53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54</v>
      </c>
      <c r="I657">
        <f t="shared" si="10"/>
        <v>53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54</v>
      </c>
      <c r="I658">
        <f t="shared" si="10"/>
        <v>53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54</v>
      </c>
      <c r="I659">
        <f t="shared" si="10"/>
        <v>53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54</v>
      </c>
      <c r="I660">
        <f t="shared" si="10"/>
        <v>53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54</v>
      </c>
      <c r="I661">
        <f t="shared" si="10"/>
        <v>53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54</v>
      </c>
      <c r="I662">
        <f t="shared" si="10"/>
        <v>53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54</v>
      </c>
      <c r="I663">
        <f t="shared" si="10"/>
        <v>53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54</v>
      </c>
      <c r="I664">
        <f t="shared" si="10"/>
        <v>53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54</v>
      </c>
      <c r="I665">
        <f t="shared" si="10"/>
        <v>53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54</v>
      </c>
      <c r="I666">
        <f t="shared" si="10"/>
        <v>53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54</v>
      </c>
      <c r="I667">
        <f t="shared" si="10"/>
        <v>53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54</v>
      </c>
      <c r="I668">
        <f t="shared" si="10"/>
        <v>53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54</v>
      </c>
      <c r="I669">
        <f t="shared" si="10"/>
        <v>53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54</v>
      </c>
      <c r="I670">
        <f t="shared" si="10"/>
        <v>53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55</v>
      </c>
      <c r="I671">
        <f t="shared" si="10"/>
        <v>54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55</v>
      </c>
      <c r="I672">
        <f t="shared" si="10"/>
        <v>54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55</v>
      </c>
      <c r="I673">
        <f t="shared" si="10"/>
        <v>54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55</v>
      </c>
      <c r="I674">
        <f t="shared" si="10"/>
        <v>54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55</v>
      </c>
      <c r="I675">
        <f t="shared" si="10"/>
        <v>54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55</v>
      </c>
      <c r="I676">
        <f t="shared" si="10"/>
        <v>54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55</v>
      </c>
      <c r="I677">
        <f t="shared" si="10"/>
        <v>54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55</v>
      </c>
      <c r="I678">
        <f t="shared" si="10"/>
        <v>54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55</v>
      </c>
      <c r="I679">
        <f t="shared" si="10"/>
        <v>54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55</v>
      </c>
      <c r="I680">
        <f t="shared" si="10"/>
        <v>54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55</v>
      </c>
      <c r="I681">
        <f t="shared" si="10"/>
        <v>54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55</v>
      </c>
      <c r="I682">
        <f t="shared" si="10"/>
        <v>54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55</v>
      </c>
      <c r="I683">
        <f t="shared" si="10"/>
        <v>54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55</v>
      </c>
      <c r="I684">
        <f t="shared" si="10"/>
        <v>54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55</v>
      </c>
      <c r="I685">
        <f t="shared" si="10"/>
        <v>54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55</v>
      </c>
      <c r="I686">
        <f t="shared" si="10"/>
        <v>54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55</v>
      </c>
      <c r="I687">
        <f t="shared" si="10"/>
        <v>54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55</v>
      </c>
      <c r="I688">
        <f t="shared" si="10"/>
        <v>54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55</v>
      </c>
      <c r="I689">
        <f t="shared" si="10"/>
        <v>54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55</v>
      </c>
      <c r="I690">
        <f t="shared" si="10"/>
        <v>54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55</v>
      </c>
      <c r="I691">
        <f t="shared" si="10"/>
        <v>54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55</v>
      </c>
      <c r="I692">
        <f t="shared" si="10"/>
        <v>54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55</v>
      </c>
      <c r="I693">
        <f t="shared" si="10"/>
        <v>54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55</v>
      </c>
      <c r="I694">
        <f t="shared" si="10"/>
        <v>54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55</v>
      </c>
      <c r="I695">
        <f t="shared" si="10"/>
        <v>54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55</v>
      </c>
      <c r="I696">
        <f t="shared" si="10"/>
        <v>54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55</v>
      </c>
      <c r="I697">
        <f t="shared" si="10"/>
        <v>54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55</v>
      </c>
      <c r="I698">
        <f t="shared" si="10"/>
        <v>54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55</v>
      </c>
      <c r="I699">
        <f t="shared" si="10"/>
        <v>54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55</v>
      </c>
      <c r="I700">
        <f t="shared" si="10"/>
        <v>54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56</v>
      </c>
      <c r="I701">
        <f t="shared" si="10"/>
        <v>55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56</v>
      </c>
      <c r="I702">
        <f t="shared" si="10"/>
        <v>55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56</v>
      </c>
      <c r="I703">
        <f t="shared" si="10"/>
        <v>55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56</v>
      </c>
      <c r="I704">
        <f t="shared" si="10"/>
        <v>55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56</v>
      </c>
      <c r="I705">
        <f t="shared" si="10"/>
        <v>55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56</v>
      </c>
      <c r="I706">
        <f t="shared" si="10"/>
        <v>55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56</v>
      </c>
      <c r="I707">
        <f t="shared" ref="I707:I770" si="11">D707-1</f>
        <v>55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56</v>
      </c>
      <c r="I708">
        <f t="shared" si="11"/>
        <v>55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56</v>
      </c>
      <c r="I709">
        <f t="shared" si="11"/>
        <v>55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56</v>
      </c>
      <c r="I710">
        <f t="shared" si="11"/>
        <v>55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56</v>
      </c>
      <c r="I711">
        <f t="shared" si="11"/>
        <v>55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56</v>
      </c>
      <c r="I712">
        <f t="shared" si="11"/>
        <v>55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56</v>
      </c>
      <c r="I713">
        <f t="shared" si="11"/>
        <v>55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56</v>
      </c>
      <c r="I714">
        <f t="shared" si="11"/>
        <v>55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56</v>
      </c>
      <c r="I715">
        <f t="shared" si="11"/>
        <v>55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56</v>
      </c>
      <c r="I716">
        <f t="shared" si="11"/>
        <v>55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56</v>
      </c>
      <c r="I717">
        <f t="shared" si="11"/>
        <v>55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56</v>
      </c>
      <c r="I718">
        <f t="shared" si="11"/>
        <v>55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56</v>
      </c>
      <c r="I719">
        <f t="shared" si="11"/>
        <v>55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56</v>
      </c>
      <c r="I720">
        <f t="shared" si="11"/>
        <v>55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56</v>
      </c>
      <c r="I721">
        <f t="shared" si="11"/>
        <v>55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56</v>
      </c>
      <c r="I722">
        <f t="shared" si="11"/>
        <v>55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56</v>
      </c>
      <c r="I723">
        <f t="shared" si="11"/>
        <v>55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56</v>
      </c>
      <c r="I724">
        <f t="shared" si="11"/>
        <v>55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56</v>
      </c>
      <c r="I725">
        <f t="shared" si="11"/>
        <v>55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56</v>
      </c>
      <c r="I726">
        <f t="shared" si="11"/>
        <v>55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56</v>
      </c>
      <c r="I727">
        <f t="shared" si="11"/>
        <v>55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56</v>
      </c>
      <c r="I728">
        <f t="shared" si="11"/>
        <v>55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56</v>
      </c>
      <c r="I729">
        <f t="shared" si="11"/>
        <v>55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56</v>
      </c>
      <c r="I730">
        <f t="shared" si="11"/>
        <v>55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57</v>
      </c>
      <c r="I731">
        <f t="shared" si="11"/>
        <v>56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57</v>
      </c>
      <c r="I732">
        <f t="shared" si="11"/>
        <v>56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57</v>
      </c>
      <c r="I733">
        <f t="shared" si="11"/>
        <v>56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57</v>
      </c>
      <c r="I734">
        <f t="shared" si="11"/>
        <v>56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57</v>
      </c>
      <c r="I735">
        <f t="shared" si="11"/>
        <v>56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57</v>
      </c>
      <c r="I736">
        <f t="shared" si="11"/>
        <v>56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57</v>
      </c>
      <c r="I737">
        <f t="shared" si="11"/>
        <v>56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57</v>
      </c>
      <c r="I738">
        <f t="shared" si="11"/>
        <v>56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57</v>
      </c>
      <c r="I739">
        <f t="shared" si="11"/>
        <v>56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57</v>
      </c>
      <c r="I740">
        <f t="shared" si="11"/>
        <v>56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57</v>
      </c>
      <c r="I741">
        <f t="shared" si="11"/>
        <v>56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57</v>
      </c>
      <c r="I742">
        <f t="shared" si="11"/>
        <v>56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57</v>
      </c>
      <c r="I743">
        <f t="shared" si="11"/>
        <v>56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57</v>
      </c>
      <c r="I744">
        <f t="shared" si="11"/>
        <v>56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57</v>
      </c>
      <c r="I745">
        <f t="shared" si="11"/>
        <v>56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57</v>
      </c>
      <c r="I746">
        <f t="shared" si="11"/>
        <v>56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57</v>
      </c>
      <c r="I747">
        <f t="shared" si="11"/>
        <v>56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57</v>
      </c>
      <c r="I748">
        <f t="shared" si="11"/>
        <v>56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57</v>
      </c>
      <c r="I749">
        <f t="shared" si="11"/>
        <v>56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57</v>
      </c>
      <c r="I750">
        <f t="shared" si="11"/>
        <v>56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57</v>
      </c>
      <c r="I751">
        <f t="shared" si="11"/>
        <v>56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57</v>
      </c>
      <c r="I752">
        <f t="shared" si="11"/>
        <v>56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57</v>
      </c>
      <c r="I753">
        <f t="shared" si="11"/>
        <v>56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57</v>
      </c>
      <c r="I754">
        <f t="shared" si="11"/>
        <v>56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57</v>
      </c>
      <c r="I755">
        <f t="shared" si="11"/>
        <v>56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57</v>
      </c>
      <c r="I756">
        <f t="shared" si="11"/>
        <v>56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57</v>
      </c>
      <c r="I757">
        <f t="shared" si="11"/>
        <v>56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57</v>
      </c>
      <c r="I758">
        <f t="shared" si="11"/>
        <v>56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57</v>
      </c>
      <c r="I759">
        <f t="shared" si="11"/>
        <v>56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57</v>
      </c>
      <c r="I760">
        <f t="shared" si="11"/>
        <v>56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58</v>
      </c>
      <c r="I761">
        <f t="shared" si="11"/>
        <v>57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58</v>
      </c>
      <c r="I762">
        <f t="shared" si="11"/>
        <v>57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58</v>
      </c>
      <c r="I763">
        <f t="shared" si="11"/>
        <v>57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58</v>
      </c>
      <c r="I764">
        <f t="shared" si="11"/>
        <v>57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58</v>
      </c>
      <c r="I765">
        <f t="shared" si="11"/>
        <v>57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58</v>
      </c>
      <c r="I766">
        <f t="shared" si="11"/>
        <v>57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58</v>
      </c>
      <c r="I767">
        <f t="shared" si="11"/>
        <v>57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58</v>
      </c>
      <c r="I768">
        <f t="shared" si="11"/>
        <v>57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58</v>
      </c>
      <c r="I769">
        <f t="shared" si="11"/>
        <v>57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58</v>
      </c>
      <c r="I770">
        <f t="shared" si="11"/>
        <v>57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58</v>
      </c>
      <c r="I771">
        <f t="shared" ref="I771:I834" si="12">D771-1</f>
        <v>57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58</v>
      </c>
      <c r="I772">
        <f t="shared" si="12"/>
        <v>57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58</v>
      </c>
      <c r="I773">
        <f t="shared" si="12"/>
        <v>57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58</v>
      </c>
      <c r="I774">
        <f t="shared" si="12"/>
        <v>57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58</v>
      </c>
      <c r="I775">
        <f t="shared" si="12"/>
        <v>57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58</v>
      </c>
      <c r="I776">
        <f t="shared" si="12"/>
        <v>57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58</v>
      </c>
      <c r="I777">
        <f t="shared" si="12"/>
        <v>57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58</v>
      </c>
      <c r="I778">
        <f t="shared" si="12"/>
        <v>57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58</v>
      </c>
      <c r="I779">
        <f t="shared" si="12"/>
        <v>57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58</v>
      </c>
      <c r="I780">
        <f t="shared" si="12"/>
        <v>57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58</v>
      </c>
      <c r="I781">
        <f t="shared" si="12"/>
        <v>57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58</v>
      </c>
      <c r="I782">
        <f t="shared" si="12"/>
        <v>57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58</v>
      </c>
      <c r="I783">
        <f t="shared" si="12"/>
        <v>57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58</v>
      </c>
      <c r="I784">
        <f t="shared" si="12"/>
        <v>57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58</v>
      </c>
      <c r="I785">
        <f t="shared" si="12"/>
        <v>57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58</v>
      </c>
      <c r="I786">
        <f t="shared" si="12"/>
        <v>57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58</v>
      </c>
      <c r="I787">
        <f t="shared" si="12"/>
        <v>57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58</v>
      </c>
      <c r="I788">
        <f t="shared" si="12"/>
        <v>57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58</v>
      </c>
      <c r="I789">
        <f t="shared" si="12"/>
        <v>57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58</v>
      </c>
      <c r="I790">
        <f t="shared" si="12"/>
        <v>57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59</v>
      </c>
      <c r="I791">
        <f t="shared" si="12"/>
        <v>58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59</v>
      </c>
      <c r="I792">
        <f t="shared" si="12"/>
        <v>58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59</v>
      </c>
      <c r="I793">
        <f t="shared" si="12"/>
        <v>58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59</v>
      </c>
      <c r="I794">
        <f t="shared" si="12"/>
        <v>58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59</v>
      </c>
      <c r="I795">
        <f t="shared" si="12"/>
        <v>58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59</v>
      </c>
      <c r="I796">
        <f t="shared" si="12"/>
        <v>58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59</v>
      </c>
      <c r="I797">
        <f t="shared" si="12"/>
        <v>58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59</v>
      </c>
      <c r="I798">
        <f t="shared" si="12"/>
        <v>58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59</v>
      </c>
      <c r="I799">
        <f t="shared" si="12"/>
        <v>58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59</v>
      </c>
      <c r="I800">
        <f t="shared" si="12"/>
        <v>58</v>
      </c>
      <c r="K800" t="str">
        <f>IFERROR(VLOOKUP(A800,'Dungeon&amp;Framework'!DK:DV,10,FALSE),"")</f>
        <v/>
      </c>
    </row>
    <row r="801" spans="1:9" x14ac:dyDescent="0.2">
      <c r="A801">
        <v>800</v>
      </c>
      <c r="D801">
        <v>59</v>
      </c>
      <c r="I801">
        <f t="shared" si="12"/>
        <v>58</v>
      </c>
    </row>
    <row r="802" spans="1:9" x14ac:dyDescent="0.2">
      <c r="A802">
        <v>801</v>
      </c>
      <c r="D802">
        <v>59</v>
      </c>
      <c r="I802">
        <f t="shared" si="12"/>
        <v>58</v>
      </c>
    </row>
    <row r="803" spans="1:9" x14ac:dyDescent="0.2">
      <c r="A803">
        <v>802</v>
      </c>
      <c r="D803">
        <v>59</v>
      </c>
      <c r="I803">
        <f t="shared" si="12"/>
        <v>58</v>
      </c>
    </row>
    <row r="804" spans="1:9" x14ac:dyDescent="0.2">
      <c r="A804">
        <v>803</v>
      </c>
      <c r="D804">
        <v>59</v>
      </c>
      <c r="I804">
        <f t="shared" si="12"/>
        <v>58</v>
      </c>
    </row>
    <row r="805" spans="1:9" x14ac:dyDescent="0.2">
      <c r="A805">
        <v>804</v>
      </c>
      <c r="D805">
        <v>59</v>
      </c>
      <c r="I805">
        <f t="shared" si="12"/>
        <v>58</v>
      </c>
    </row>
    <row r="806" spans="1:9" x14ac:dyDescent="0.2">
      <c r="A806">
        <v>805</v>
      </c>
      <c r="D806">
        <v>59</v>
      </c>
      <c r="I806">
        <f t="shared" si="12"/>
        <v>58</v>
      </c>
    </row>
    <row r="807" spans="1:9" x14ac:dyDescent="0.2">
      <c r="A807">
        <v>806</v>
      </c>
      <c r="D807">
        <v>59</v>
      </c>
      <c r="I807">
        <f t="shared" si="12"/>
        <v>58</v>
      </c>
    </row>
    <row r="808" spans="1:9" x14ac:dyDescent="0.2">
      <c r="A808">
        <v>807</v>
      </c>
      <c r="D808">
        <v>59</v>
      </c>
      <c r="I808">
        <f t="shared" si="12"/>
        <v>58</v>
      </c>
    </row>
    <row r="809" spans="1:9" x14ac:dyDescent="0.2">
      <c r="A809">
        <v>808</v>
      </c>
      <c r="D809">
        <v>59</v>
      </c>
      <c r="I809">
        <f t="shared" si="12"/>
        <v>58</v>
      </c>
    </row>
    <row r="810" spans="1:9" x14ac:dyDescent="0.2">
      <c r="A810">
        <v>809</v>
      </c>
      <c r="D810">
        <v>59</v>
      </c>
      <c r="I810">
        <f t="shared" si="12"/>
        <v>58</v>
      </c>
    </row>
    <row r="811" spans="1:9" x14ac:dyDescent="0.2">
      <c r="A811">
        <v>810</v>
      </c>
      <c r="D811">
        <v>59</v>
      </c>
      <c r="I811">
        <f t="shared" si="12"/>
        <v>58</v>
      </c>
    </row>
    <row r="812" spans="1:9" x14ac:dyDescent="0.2">
      <c r="A812">
        <v>811</v>
      </c>
      <c r="D812">
        <v>59</v>
      </c>
      <c r="I812">
        <f t="shared" si="12"/>
        <v>58</v>
      </c>
    </row>
    <row r="813" spans="1:9" x14ac:dyDescent="0.2">
      <c r="A813">
        <v>812</v>
      </c>
      <c r="D813">
        <v>59</v>
      </c>
      <c r="I813">
        <f t="shared" si="12"/>
        <v>58</v>
      </c>
    </row>
    <row r="814" spans="1:9" x14ac:dyDescent="0.2">
      <c r="A814">
        <v>813</v>
      </c>
      <c r="D814">
        <v>59</v>
      </c>
      <c r="I814">
        <f t="shared" si="12"/>
        <v>58</v>
      </c>
    </row>
    <row r="815" spans="1:9" x14ac:dyDescent="0.2">
      <c r="A815">
        <v>814</v>
      </c>
      <c r="D815">
        <v>59</v>
      </c>
      <c r="I815">
        <f t="shared" si="12"/>
        <v>58</v>
      </c>
    </row>
    <row r="816" spans="1:9" x14ac:dyDescent="0.2">
      <c r="A816">
        <v>815</v>
      </c>
      <c r="D816">
        <v>59</v>
      </c>
      <c r="I816">
        <f t="shared" si="12"/>
        <v>58</v>
      </c>
    </row>
    <row r="817" spans="1:9" x14ac:dyDescent="0.2">
      <c r="A817">
        <v>816</v>
      </c>
      <c r="D817">
        <v>59</v>
      </c>
      <c r="I817">
        <f t="shared" si="12"/>
        <v>58</v>
      </c>
    </row>
    <row r="818" spans="1:9" x14ac:dyDescent="0.2">
      <c r="A818">
        <v>817</v>
      </c>
      <c r="D818">
        <v>59</v>
      </c>
      <c r="I818">
        <f t="shared" si="12"/>
        <v>58</v>
      </c>
    </row>
    <row r="819" spans="1:9" x14ac:dyDescent="0.2">
      <c r="A819">
        <v>818</v>
      </c>
      <c r="D819">
        <v>59</v>
      </c>
      <c r="I819">
        <f t="shared" si="12"/>
        <v>58</v>
      </c>
    </row>
    <row r="820" spans="1:9" x14ac:dyDescent="0.2">
      <c r="A820">
        <v>819</v>
      </c>
      <c r="D820">
        <v>59</v>
      </c>
      <c r="I820">
        <f t="shared" si="12"/>
        <v>58</v>
      </c>
    </row>
    <row r="821" spans="1:9" x14ac:dyDescent="0.2">
      <c r="A821">
        <v>820</v>
      </c>
      <c r="D821">
        <v>60</v>
      </c>
      <c r="I821">
        <f t="shared" si="12"/>
        <v>59</v>
      </c>
    </row>
    <row r="822" spans="1:9" x14ac:dyDescent="0.2">
      <c r="A822">
        <v>821</v>
      </c>
      <c r="D822">
        <v>60</v>
      </c>
      <c r="I822">
        <f t="shared" si="12"/>
        <v>59</v>
      </c>
    </row>
    <row r="823" spans="1:9" x14ac:dyDescent="0.2">
      <c r="A823">
        <v>822</v>
      </c>
      <c r="D823">
        <v>60</v>
      </c>
      <c r="I823">
        <f t="shared" si="12"/>
        <v>59</v>
      </c>
    </row>
    <row r="824" spans="1:9" x14ac:dyDescent="0.2">
      <c r="A824">
        <v>823</v>
      </c>
      <c r="D824">
        <v>60</v>
      </c>
      <c r="I824">
        <f t="shared" si="12"/>
        <v>59</v>
      </c>
    </row>
    <row r="825" spans="1:9" x14ac:dyDescent="0.2">
      <c r="A825">
        <v>824</v>
      </c>
      <c r="D825">
        <v>60</v>
      </c>
      <c r="I825">
        <f t="shared" si="12"/>
        <v>59</v>
      </c>
    </row>
    <row r="826" spans="1:9" x14ac:dyDescent="0.2">
      <c r="A826">
        <v>825</v>
      </c>
      <c r="D826">
        <v>60</v>
      </c>
      <c r="I826">
        <f t="shared" si="12"/>
        <v>59</v>
      </c>
    </row>
    <row r="827" spans="1:9" x14ac:dyDescent="0.2">
      <c r="A827">
        <v>826</v>
      </c>
      <c r="D827">
        <v>60</v>
      </c>
      <c r="I827">
        <f t="shared" si="12"/>
        <v>59</v>
      </c>
    </row>
    <row r="828" spans="1:9" x14ac:dyDescent="0.2">
      <c r="A828">
        <v>827</v>
      </c>
      <c r="D828">
        <v>60</v>
      </c>
      <c r="I828">
        <f t="shared" si="12"/>
        <v>59</v>
      </c>
    </row>
    <row r="829" spans="1:9" x14ac:dyDescent="0.2">
      <c r="A829">
        <v>828</v>
      </c>
      <c r="D829">
        <v>60</v>
      </c>
      <c r="I829">
        <f t="shared" si="12"/>
        <v>59</v>
      </c>
    </row>
    <row r="830" spans="1:9" x14ac:dyDescent="0.2">
      <c r="A830">
        <v>829</v>
      </c>
      <c r="D830">
        <v>60</v>
      </c>
      <c r="I830">
        <f t="shared" si="12"/>
        <v>59</v>
      </c>
    </row>
    <row r="831" spans="1:9" x14ac:dyDescent="0.2">
      <c r="A831">
        <v>830</v>
      </c>
      <c r="D831">
        <v>60</v>
      </c>
      <c r="I831">
        <f t="shared" si="12"/>
        <v>59</v>
      </c>
    </row>
    <row r="832" spans="1:9" x14ac:dyDescent="0.2">
      <c r="A832">
        <v>831</v>
      </c>
      <c r="D832">
        <v>60</v>
      </c>
      <c r="I832">
        <f t="shared" si="12"/>
        <v>59</v>
      </c>
    </row>
    <row r="833" spans="1:9" x14ac:dyDescent="0.2">
      <c r="A833">
        <v>832</v>
      </c>
      <c r="D833">
        <v>60</v>
      </c>
      <c r="I833">
        <f t="shared" si="12"/>
        <v>59</v>
      </c>
    </row>
    <row r="834" spans="1:9" x14ac:dyDescent="0.2">
      <c r="A834">
        <v>833</v>
      </c>
      <c r="D834">
        <v>60</v>
      </c>
      <c r="I834">
        <f t="shared" si="12"/>
        <v>59</v>
      </c>
    </row>
    <row r="835" spans="1:9" x14ac:dyDescent="0.2">
      <c r="A835">
        <v>834</v>
      </c>
      <c r="D835">
        <v>60</v>
      </c>
      <c r="I835">
        <f t="shared" ref="I835:I898" si="13">D835-1</f>
        <v>59</v>
      </c>
    </row>
    <row r="836" spans="1:9" x14ac:dyDescent="0.2">
      <c r="A836">
        <v>835</v>
      </c>
      <c r="D836">
        <v>60</v>
      </c>
      <c r="I836">
        <f t="shared" si="13"/>
        <v>59</v>
      </c>
    </row>
    <row r="837" spans="1:9" x14ac:dyDescent="0.2">
      <c r="A837">
        <v>836</v>
      </c>
      <c r="D837">
        <v>60</v>
      </c>
      <c r="I837">
        <f t="shared" si="13"/>
        <v>59</v>
      </c>
    </row>
    <row r="838" spans="1:9" x14ac:dyDescent="0.2">
      <c r="A838">
        <v>837</v>
      </c>
      <c r="D838">
        <v>60</v>
      </c>
      <c r="I838">
        <f t="shared" si="13"/>
        <v>59</v>
      </c>
    </row>
    <row r="839" spans="1:9" x14ac:dyDescent="0.2">
      <c r="A839">
        <v>838</v>
      </c>
      <c r="D839">
        <v>60</v>
      </c>
      <c r="I839">
        <f t="shared" si="13"/>
        <v>59</v>
      </c>
    </row>
    <row r="840" spans="1:9" x14ac:dyDescent="0.2">
      <c r="A840">
        <v>839</v>
      </c>
      <c r="D840">
        <v>60</v>
      </c>
      <c r="I840">
        <f t="shared" si="13"/>
        <v>59</v>
      </c>
    </row>
    <row r="841" spans="1:9" x14ac:dyDescent="0.2">
      <c r="A841">
        <v>840</v>
      </c>
      <c r="D841">
        <v>60</v>
      </c>
      <c r="I841">
        <f t="shared" si="13"/>
        <v>59</v>
      </c>
    </row>
    <row r="842" spans="1:9" x14ac:dyDescent="0.2">
      <c r="A842">
        <v>841</v>
      </c>
      <c r="D842">
        <v>60</v>
      </c>
      <c r="I842">
        <f t="shared" si="13"/>
        <v>59</v>
      </c>
    </row>
    <row r="843" spans="1:9" x14ac:dyDescent="0.2">
      <c r="A843">
        <v>842</v>
      </c>
      <c r="D843">
        <v>60</v>
      </c>
      <c r="I843">
        <f t="shared" si="13"/>
        <v>59</v>
      </c>
    </row>
    <row r="844" spans="1:9" x14ac:dyDescent="0.2">
      <c r="A844">
        <v>843</v>
      </c>
      <c r="D844">
        <v>60</v>
      </c>
      <c r="I844">
        <f t="shared" si="13"/>
        <v>59</v>
      </c>
    </row>
    <row r="845" spans="1:9" x14ac:dyDescent="0.2">
      <c r="A845">
        <v>844</v>
      </c>
      <c r="D845">
        <v>60</v>
      </c>
      <c r="I845">
        <f t="shared" si="13"/>
        <v>59</v>
      </c>
    </row>
    <row r="846" spans="1:9" x14ac:dyDescent="0.2">
      <c r="A846">
        <v>845</v>
      </c>
      <c r="D846">
        <v>60</v>
      </c>
      <c r="I846">
        <f t="shared" si="13"/>
        <v>59</v>
      </c>
    </row>
    <row r="847" spans="1:9" x14ac:dyDescent="0.2">
      <c r="A847">
        <v>846</v>
      </c>
      <c r="D847">
        <v>60</v>
      </c>
      <c r="I847">
        <f t="shared" si="13"/>
        <v>59</v>
      </c>
    </row>
    <row r="848" spans="1:9" x14ac:dyDescent="0.2">
      <c r="A848">
        <v>847</v>
      </c>
      <c r="D848">
        <v>60</v>
      </c>
      <c r="I848">
        <f t="shared" si="13"/>
        <v>59</v>
      </c>
    </row>
    <row r="849" spans="1:9" x14ac:dyDescent="0.2">
      <c r="A849">
        <v>848</v>
      </c>
      <c r="D849">
        <v>60</v>
      </c>
      <c r="I849">
        <f t="shared" si="13"/>
        <v>59</v>
      </c>
    </row>
    <row r="850" spans="1:9" x14ac:dyDescent="0.2">
      <c r="A850">
        <v>849</v>
      </c>
      <c r="D850">
        <v>60</v>
      </c>
      <c r="I850">
        <f t="shared" si="13"/>
        <v>59</v>
      </c>
    </row>
    <row r="851" spans="1:9" x14ac:dyDescent="0.2">
      <c r="A851">
        <v>850</v>
      </c>
      <c r="D851">
        <v>61</v>
      </c>
      <c r="I851">
        <f t="shared" si="13"/>
        <v>60</v>
      </c>
    </row>
    <row r="852" spans="1:9" x14ac:dyDescent="0.2">
      <c r="A852">
        <v>851</v>
      </c>
      <c r="D852">
        <v>61</v>
      </c>
      <c r="I852">
        <f t="shared" si="13"/>
        <v>60</v>
      </c>
    </row>
    <row r="853" spans="1:9" x14ac:dyDescent="0.2">
      <c r="A853">
        <v>852</v>
      </c>
      <c r="D853">
        <v>61</v>
      </c>
      <c r="I853">
        <f t="shared" si="13"/>
        <v>60</v>
      </c>
    </row>
    <row r="854" spans="1:9" x14ac:dyDescent="0.2">
      <c r="A854">
        <v>853</v>
      </c>
      <c r="D854">
        <v>61</v>
      </c>
      <c r="I854">
        <f t="shared" si="13"/>
        <v>60</v>
      </c>
    </row>
    <row r="855" spans="1:9" x14ac:dyDescent="0.2">
      <c r="A855">
        <v>854</v>
      </c>
      <c r="D855">
        <v>61</v>
      </c>
      <c r="I855">
        <f t="shared" si="13"/>
        <v>60</v>
      </c>
    </row>
    <row r="856" spans="1:9" x14ac:dyDescent="0.2">
      <c r="A856">
        <v>855</v>
      </c>
      <c r="D856">
        <v>61</v>
      </c>
      <c r="I856">
        <f t="shared" si="13"/>
        <v>60</v>
      </c>
    </row>
    <row r="857" spans="1:9" x14ac:dyDescent="0.2">
      <c r="A857">
        <v>856</v>
      </c>
      <c r="D857">
        <v>61</v>
      </c>
      <c r="I857">
        <f t="shared" si="13"/>
        <v>60</v>
      </c>
    </row>
    <row r="858" spans="1:9" x14ac:dyDescent="0.2">
      <c r="A858">
        <v>857</v>
      </c>
      <c r="D858">
        <v>61</v>
      </c>
      <c r="I858">
        <f t="shared" si="13"/>
        <v>60</v>
      </c>
    </row>
    <row r="859" spans="1:9" x14ac:dyDescent="0.2">
      <c r="A859">
        <v>858</v>
      </c>
      <c r="D859">
        <v>61</v>
      </c>
      <c r="I859">
        <f t="shared" si="13"/>
        <v>60</v>
      </c>
    </row>
    <row r="860" spans="1:9" x14ac:dyDescent="0.2">
      <c r="A860">
        <v>859</v>
      </c>
      <c r="D860">
        <v>61</v>
      </c>
      <c r="I860">
        <f t="shared" si="13"/>
        <v>60</v>
      </c>
    </row>
    <row r="861" spans="1:9" x14ac:dyDescent="0.2">
      <c r="A861">
        <v>860</v>
      </c>
      <c r="D861">
        <v>61</v>
      </c>
      <c r="I861">
        <f t="shared" si="13"/>
        <v>60</v>
      </c>
    </row>
    <row r="862" spans="1:9" x14ac:dyDescent="0.2">
      <c r="A862">
        <v>861</v>
      </c>
      <c r="D862">
        <v>61</v>
      </c>
      <c r="I862">
        <f t="shared" si="13"/>
        <v>60</v>
      </c>
    </row>
    <row r="863" spans="1:9" x14ac:dyDescent="0.2">
      <c r="A863">
        <v>862</v>
      </c>
      <c r="D863">
        <v>61</v>
      </c>
      <c r="I863">
        <f t="shared" si="13"/>
        <v>60</v>
      </c>
    </row>
    <row r="864" spans="1:9" x14ac:dyDescent="0.2">
      <c r="A864">
        <v>863</v>
      </c>
      <c r="D864">
        <v>61</v>
      </c>
      <c r="I864">
        <f t="shared" si="13"/>
        <v>60</v>
      </c>
    </row>
    <row r="865" spans="1:9" x14ac:dyDescent="0.2">
      <c r="A865">
        <v>864</v>
      </c>
      <c r="D865">
        <v>61</v>
      </c>
      <c r="I865">
        <f t="shared" si="13"/>
        <v>60</v>
      </c>
    </row>
    <row r="866" spans="1:9" x14ac:dyDescent="0.2">
      <c r="A866">
        <v>865</v>
      </c>
      <c r="D866">
        <v>61</v>
      </c>
      <c r="I866">
        <f t="shared" si="13"/>
        <v>60</v>
      </c>
    </row>
    <row r="867" spans="1:9" x14ac:dyDescent="0.2">
      <c r="A867">
        <v>866</v>
      </c>
      <c r="D867">
        <v>61</v>
      </c>
      <c r="I867">
        <f t="shared" si="13"/>
        <v>60</v>
      </c>
    </row>
    <row r="868" spans="1:9" x14ac:dyDescent="0.2">
      <c r="A868">
        <v>867</v>
      </c>
      <c r="D868">
        <v>61</v>
      </c>
      <c r="I868">
        <f t="shared" si="13"/>
        <v>60</v>
      </c>
    </row>
    <row r="869" spans="1:9" x14ac:dyDescent="0.2">
      <c r="A869">
        <v>868</v>
      </c>
      <c r="D869">
        <v>61</v>
      </c>
      <c r="I869">
        <f t="shared" si="13"/>
        <v>60</v>
      </c>
    </row>
    <row r="870" spans="1:9" x14ac:dyDescent="0.2">
      <c r="A870">
        <v>869</v>
      </c>
      <c r="D870">
        <v>61</v>
      </c>
      <c r="I870">
        <f t="shared" si="13"/>
        <v>60</v>
      </c>
    </row>
    <row r="871" spans="1:9" x14ac:dyDescent="0.2">
      <c r="A871">
        <v>870</v>
      </c>
      <c r="D871">
        <v>61</v>
      </c>
      <c r="I871">
        <f t="shared" si="13"/>
        <v>60</v>
      </c>
    </row>
    <row r="872" spans="1:9" x14ac:dyDescent="0.2">
      <c r="A872">
        <v>871</v>
      </c>
      <c r="D872">
        <v>61</v>
      </c>
      <c r="I872">
        <f t="shared" si="13"/>
        <v>60</v>
      </c>
    </row>
    <row r="873" spans="1:9" x14ac:dyDescent="0.2">
      <c r="A873">
        <v>872</v>
      </c>
      <c r="D873">
        <v>61</v>
      </c>
      <c r="I873">
        <f t="shared" si="13"/>
        <v>60</v>
      </c>
    </row>
    <row r="874" spans="1:9" x14ac:dyDescent="0.2">
      <c r="A874">
        <v>873</v>
      </c>
      <c r="D874">
        <v>61</v>
      </c>
      <c r="I874">
        <f t="shared" si="13"/>
        <v>60</v>
      </c>
    </row>
    <row r="875" spans="1:9" x14ac:dyDescent="0.2">
      <c r="A875">
        <v>874</v>
      </c>
      <c r="D875">
        <v>61</v>
      </c>
      <c r="I875">
        <f t="shared" si="13"/>
        <v>60</v>
      </c>
    </row>
    <row r="876" spans="1:9" x14ac:dyDescent="0.2">
      <c r="A876">
        <v>875</v>
      </c>
      <c r="D876">
        <v>61</v>
      </c>
      <c r="I876">
        <f t="shared" si="13"/>
        <v>60</v>
      </c>
    </row>
    <row r="877" spans="1:9" x14ac:dyDescent="0.2">
      <c r="A877">
        <v>876</v>
      </c>
      <c r="D877">
        <v>61</v>
      </c>
      <c r="I877">
        <f t="shared" si="13"/>
        <v>60</v>
      </c>
    </row>
    <row r="878" spans="1:9" x14ac:dyDescent="0.2">
      <c r="A878">
        <v>877</v>
      </c>
      <c r="D878">
        <v>61</v>
      </c>
      <c r="I878">
        <f t="shared" si="13"/>
        <v>60</v>
      </c>
    </row>
    <row r="879" spans="1:9" x14ac:dyDescent="0.2">
      <c r="A879">
        <v>878</v>
      </c>
      <c r="D879">
        <v>61</v>
      </c>
      <c r="I879">
        <f t="shared" si="13"/>
        <v>60</v>
      </c>
    </row>
    <row r="880" spans="1:9" x14ac:dyDescent="0.2">
      <c r="A880">
        <v>879</v>
      </c>
      <c r="D880">
        <v>61</v>
      </c>
      <c r="I880">
        <f t="shared" si="13"/>
        <v>60</v>
      </c>
    </row>
    <row r="881" spans="1:9" x14ac:dyDescent="0.2">
      <c r="A881">
        <v>880</v>
      </c>
      <c r="D881">
        <v>62</v>
      </c>
      <c r="I881">
        <f t="shared" si="13"/>
        <v>61</v>
      </c>
    </row>
    <row r="882" spans="1:9" x14ac:dyDescent="0.2">
      <c r="A882">
        <v>881</v>
      </c>
      <c r="D882">
        <v>62</v>
      </c>
      <c r="I882">
        <f t="shared" si="13"/>
        <v>61</v>
      </c>
    </row>
    <row r="883" spans="1:9" x14ac:dyDescent="0.2">
      <c r="A883">
        <v>882</v>
      </c>
      <c r="D883">
        <v>62</v>
      </c>
      <c r="I883">
        <f t="shared" si="13"/>
        <v>61</v>
      </c>
    </row>
    <row r="884" spans="1:9" x14ac:dyDescent="0.2">
      <c r="A884">
        <v>883</v>
      </c>
      <c r="D884">
        <v>62</v>
      </c>
      <c r="I884">
        <f t="shared" si="13"/>
        <v>61</v>
      </c>
    </row>
    <row r="885" spans="1:9" x14ac:dyDescent="0.2">
      <c r="A885">
        <v>884</v>
      </c>
      <c r="D885">
        <v>62</v>
      </c>
      <c r="I885">
        <f t="shared" si="13"/>
        <v>61</v>
      </c>
    </row>
    <row r="886" spans="1:9" x14ac:dyDescent="0.2">
      <c r="A886">
        <v>885</v>
      </c>
      <c r="D886">
        <v>62</v>
      </c>
      <c r="I886">
        <f t="shared" si="13"/>
        <v>61</v>
      </c>
    </row>
    <row r="887" spans="1:9" x14ac:dyDescent="0.2">
      <c r="A887">
        <v>886</v>
      </c>
      <c r="D887">
        <v>62</v>
      </c>
      <c r="I887">
        <f t="shared" si="13"/>
        <v>61</v>
      </c>
    </row>
    <row r="888" spans="1:9" x14ac:dyDescent="0.2">
      <c r="A888">
        <v>887</v>
      </c>
      <c r="D888">
        <v>62</v>
      </c>
      <c r="I888">
        <f t="shared" si="13"/>
        <v>61</v>
      </c>
    </row>
    <row r="889" spans="1:9" x14ac:dyDescent="0.2">
      <c r="A889">
        <v>888</v>
      </c>
      <c r="D889">
        <v>62</v>
      </c>
      <c r="I889">
        <f t="shared" si="13"/>
        <v>61</v>
      </c>
    </row>
    <row r="890" spans="1:9" x14ac:dyDescent="0.2">
      <c r="A890">
        <v>889</v>
      </c>
      <c r="D890">
        <v>62</v>
      </c>
      <c r="I890">
        <f t="shared" si="13"/>
        <v>61</v>
      </c>
    </row>
    <row r="891" spans="1:9" x14ac:dyDescent="0.2">
      <c r="A891">
        <v>890</v>
      </c>
      <c r="D891">
        <v>62</v>
      </c>
      <c r="I891">
        <f t="shared" si="13"/>
        <v>61</v>
      </c>
    </row>
    <row r="892" spans="1:9" x14ac:dyDescent="0.2">
      <c r="A892">
        <v>891</v>
      </c>
      <c r="D892">
        <v>62</v>
      </c>
      <c r="I892">
        <f t="shared" si="13"/>
        <v>61</v>
      </c>
    </row>
    <row r="893" spans="1:9" x14ac:dyDescent="0.2">
      <c r="A893">
        <v>892</v>
      </c>
      <c r="D893">
        <v>62</v>
      </c>
      <c r="I893">
        <f t="shared" si="13"/>
        <v>61</v>
      </c>
    </row>
    <row r="894" spans="1:9" x14ac:dyDescent="0.2">
      <c r="A894">
        <v>893</v>
      </c>
      <c r="D894">
        <v>62</v>
      </c>
      <c r="I894">
        <f t="shared" si="13"/>
        <v>61</v>
      </c>
    </row>
    <row r="895" spans="1:9" x14ac:dyDescent="0.2">
      <c r="A895">
        <v>894</v>
      </c>
      <c r="D895">
        <v>62</v>
      </c>
      <c r="I895">
        <f t="shared" si="13"/>
        <v>61</v>
      </c>
    </row>
    <row r="896" spans="1:9" x14ac:dyDescent="0.2">
      <c r="A896">
        <v>895</v>
      </c>
      <c r="D896">
        <v>62</v>
      </c>
      <c r="I896">
        <f t="shared" si="13"/>
        <v>61</v>
      </c>
    </row>
    <row r="897" spans="1:9" x14ac:dyDescent="0.2">
      <c r="A897">
        <v>896</v>
      </c>
      <c r="D897">
        <v>62</v>
      </c>
      <c r="I897">
        <f t="shared" si="13"/>
        <v>61</v>
      </c>
    </row>
    <row r="898" spans="1:9" x14ac:dyDescent="0.2">
      <c r="A898">
        <v>897</v>
      </c>
      <c r="D898">
        <v>62</v>
      </c>
      <c r="I898">
        <f t="shared" si="13"/>
        <v>61</v>
      </c>
    </row>
    <row r="899" spans="1:9" x14ac:dyDescent="0.2">
      <c r="A899">
        <v>898</v>
      </c>
      <c r="D899">
        <v>62</v>
      </c>
      <c r="I899">
        <f t="shared" ref="I899:I962" si="14">D899-1</f>
        <v>61</v>
      </c>
    </row>
    <row r="900" spans="1:9" x14ac:dyDescent="0.2">
      <c r="A900">
        <v>899</v>
      </c>
      <c r="D900">
        <v>62</v>
      </c>
      <c r="I900">
        <f t="shared" si="14"/>
        <v>61</v>
      </c>
    </row>
    <row r="901" spans="1:9" x14ac:dyDescent="0.2">
      <c r="A901">
        <v>900</v>
      </c>
      <c r="D901">
        <v>62</v>
      </c>
      <c r="I901">
        <f t="shared" si="14"/>
        <v>61</v>
      </c>
    </row>
    <row r="902" spans="1:9" x14ac:dyDescent="0.2">
      <c r="A902">
        <v>901</v>
      </c>
      <c r="D902">
        <v>62</v>
      </c>
      <c r="I902">
        <f t="shared" si="14"/>
        <v>61</v>
      </c>
    </row>
    <row r="903" spans="1:9" x14ac:dyDescent="0.2">
      <c r="A903">
        <v>902</v>
      </c>
      <c r="D903">
        <v>62</v>
      </c>
      <c r="I903">
        <f t="shared" si="14"/>
        <v>61</v>
      </c>
    </row>
    <row r="904" spans="1:9" x14ac:dyDescent="0.2">
      <c r="A904">
        <v>903</v>
      </c>
      <c r="D904">
        <v>62</v>
      </c>
      <c r="I904">
        <f t="shared" si="14"/>
        <v>61</v>
      </c>
    </row>
    <row r="905" spans="1:9" x14ac:dyDescent="0.2">
      <c r="A905">
        <v>904</v>
      </c>
      <c r="D905">
        <v>62</v>
      </c>
      <c r="I905">
        <f t="shared" si="14"/>
        <v>61</v>
      </c>
    </row>
    <row r="906" spans="1:9" x14ac:dyDescent="0.2">
      <c r="A906">
        <v>905</v>
      </c>
      <c r="D906">
        <v>62</v>
      </c>
      <c r="I906">
        <f t="shared" si="14"/>
        <v>61</v>
      </c>
    </row>
    <row r="907" spans="1:9" x14ac:dyDescent="0.2">
      <c r="A907">
        <v>906</v>
      </c>
      <c r="D907">
        <v>62</v>
      </c>
      <c r="I907">
        <f t="shared" si="14"/>
        <v>61</v>
      </c>
    </row>
    <row r="908" spans="1:9" x14ac:dyDescent="0.2">
      <c r="A908">
        <v>907</v>
      </c>
      <c r="D908">
        <v>62</v>
      </c>
      <c r="I908">
        <f t="shared" si="14"/>
        <v>61</v>
      </c>
    </row>
    <row r="909" spans="1:9" x14ac:dyDescent="0.2">
      <c r="A909">
        <v>908</v>
      </c>
      <c r="D909">
        <v>62</v>
      </c>
      <c r="I909">
        <f t="shared" si="14"/>
        <v>61</v>
      </c>
    </row>
    <row r="910" spans="1:9" x14ac:dyDescent="0.2">
      <c r="A910">
        <v>909</v>
      </c>
      <c r="D910">
        <v>62</v>
      </c>
      <c r="I910">
        <f t="shared" si="14"/>
        <v>61</v>
      </c>
    </row>
    <row r="911" spans="1:9" x14ac:dyDescent="0.2">
      <c r="A911">
        <v>910</v>
      </c>
      <c r="D911">
        <v>63</v>
      </c>
      <c r="I911">
        <f t="shared" si="14"/>
        <v>62</v>
      </c>
    </row>
    <row r="912" spans="1:9" x14ac:dyDescent="0.2">
      <c r="A912">
        <v>911</v>
      </c>
      <c r="D912">
        <v>63</v>
      </c>
      <c r="I912">
        <f t="shared" si="14"/>
        <v>62</v>
      </c>
    </row>
    <row r="913" spans="1:9" x14ac:dyDescent="0.2">
      <c r="A913">
        <v>912</v>
      </c>
      <c r="D913">
        <v>63</v>
      </c>
      <c r="I913">
        <f t="shared" si="14"/>
        <v>62</v>
      </c>
    </row>
    <row r="914" spans="1:9" x14ac:dyDescent="0.2">
      <c r="A914">
        <v>913</v>
      </c>
      <c r="D914">
        <v>63</v>
      </c>
      <c r="I914">
        <f t="shared" si="14"/>
        <v>62</v>
      </c>
    </row>
    <row r="915" spans="1:9" x14ac:dyDescent="0.2">
      <c r="A915">
        <v>914</v>
      </c>
      <c r="D915">
        <v>63</v>
      </c>
      <c r="I915">
        <f t="shared" si="14"/>
        <v>62</v>
      </c>
    </row>
    <row r="916" spans="1:9" x14ac:dyDescent="0.2">
      <c r="A916">
        <v>915</v>
      </c>
      <c r="D916">
        <v>63</v>
      </c>
      <c r="I916">
        <f t="shared" si="14"/>
        <v>62</v>
      </c>
    </row>
    <row r="917" spans="1:9" x14ac:dyDescent="0.2">
      <c r="A917">
        <v>916</v>
      </c>
      <c r="D917">
        <v>63</v>
      </c>
      <c r="I917">
        <f t="shared" si="14"/>
        <v>62</v>
      </c>
    </row>
    <row r="918" spans="1:9" x14ac:dyDescent="0.2">
      <c r="A918">
        <v>917</v>
      </c>
      <c r="D918">
        <v>63</v>
      </c>
      <c r="I918">
        <f t="shared" si="14"/>
        <v>62</v>
      </c>
    </row>
    <row r="919" spans="1:9" x14ac:dyDescent="0.2">
      <c r="A919">
        <v>918</v>
      </c>
      <c r="D919">
        <v>63</v>
      </c>
      <c r="I919">
        <f t="shared" si="14"/>
        <v>62</v>
      </c>
    </row>
    <row r="920" spans="1:9" x14ac:dyDescent="0.2">
      <c r="A920">
        <v>919</v>
      </c>
      <c r="D920">
        <v>63</v>
      </c>
      <c r="I920">
        <f t="shared" si="14"/>
        <v>62</v>
      </c>
    </row>
    <row r="921" spans="1:9" x14ac:dyDescent="0.2">
      <c r="A921">
        <v>920</v>
      </c>
      <c r="D921">
        <v>63</v>
      </c>
      <c r="I921">
        <f t="shared" si="14"/>
        <v>62</v>
      </c>
    </row>
    <row r="922" spans="1:9" x14ac:dyDescent="0.2">
      <c r="A922">
        <v>921</v>
      </c>
      <c r="D922">
        <v>63</v>
      </c>
      <c r="I922">
        <f t="shared" si="14"/>
        <v>62</v>
      </c>
    </row>
    <row r="923" spans="1:9" x14ac:dyDescent="0.2">
      <c r="A923">
        <v>922</v>
      </c>
      <c r="D923">
        <v>63</v>
      </c>
      <c r="I923">
        <f t="shared" si="14"/>
        <v>62</v>
      </c>
    </row>
    <row r="924" spans="1:9" x14ac:dyDescent="0.2">
      <c r="A924">
        <v>923</v>
      </c>
      <c r="D924">
        <v>63</v>
      </c>
      <c r="I924">
        <f t="shared" si="14"/>
        <v>62</v>
      </c>
    </row>
    <row r="925" spans="1:9" x14ac:dyDescent="0.2">
      <c r="A925">
        <v>924</v>
      </c>
      <c r="D925">
        <v>63</v>
      </c>
      <c r="I925">
        <f t="shared" si="14"/>
        <v>62</v>
      </c>
    </row>
    <row r="926" spans="1:9" x14ac:dyDescent="0.2">
      <c r="A926">
        <v>925</v>
      </c>
      <c r="D926">
        <v>63</v>
      </c>
      <c r="I926">
        <f t="shared" si="14"/>
        <v>62</v>
      </c>
    </row>
    <row r="927" spans="1:9" x14ac:dyDescent="0.2">
      <c r="A927">
        <v>926</v>
      </c>
      <c r="D927">
        <v>63</v>
      </c>
      <c r="I927">
        <f t="shared" si="14"/>
        <v>62</v>
      </c>
    </row>
    <row r="928" spans="1:9" x14ac:dyDescent="0.2">
      <c r="A928">
        <v>927</v>
      </c>
      <c r="D928">
        <v>63</v>
      </c>
      <c r="I928">
        <f t="shared" si="14"/>
        <v>62</v>
      </c>
    </row>
    <row r="929" spans="1:9" x14ac:dyDescent="0.2">
      <c r="A929">
        <v>928</v>
      </c>
      <c r="D929">
        <v>63</v>
      </c>
      <c r="I929">
        <f t="shared" si="14"/>
        <v>62</v>
      </c>
    </row>
    <row r="930" spans="1:9" x14ac:dyDescent="0.2">
      <c r="A930">
        <v>929</v>
      </c>
      <c r="D930">
        <v>63</v>
      </c>
      <c r="I930">
        <f t="shared" si="14"/>
        <v>62</v>
      </c>
    </row>
    <row r="931" spans="1:9" x14ac:dyDescent="0.2">
      <c r="A931">
        <v>930</v>
      </c>
      <c r="D931">
        <v>63</v>
      </c>
      <c r="I931">
        <f t="shared" si="14"/>
        <v>62</v>
      </c>
    </row>
    <row r="932" spans="1:9" x14ac:dyDescent="0.2">
      <c r="A932">
        <v>931</v>
      </c>
      <c r="D932">
        <v>63</v>
      </c>
      <c r="I932">
        <f t="shared" si="14"/>
        <v>62</v>
      </c>
    </row>
    <row r="933" spans="1:9" x14ac:dyDescent="0.2">
      <c r="A933">
        <v>932</v>
      </c>
      <c r="D933">
        <v>63</v>
      </c>
      <c r="I933">
        <f t="shared" si="14"/>
        <v>62</v>
      </c>
    </row>
    <row r="934" spans="1:9" x14ac:dyDescent="0.2">
      <c r="A934">
        <v>933</v>
      </c>
      <c r="D934">
        <v>63</v>
      </c>
      <c r="I934">
        <f t="shared" si="14"/>
        <v>62</v>
      </c>
    </row>
    <row r="935" spans="1:9" x14ac:dyDescent="0.2">
      <c r="A935">
        <v>934</v>
      </c>
      <c r="D935">
        <v>63</v>
      </c>
      <c r="I935">
        <f t="shared" si="14"/>
        <v>62</v>
      </c>
    </row>
    <row r="936" spans="1:9" x14ac:dyDescent="0.2">
      <c r="A936">
        <v>935</v>
      </c>
      <c r="D936">
        <v>63</v>
      </c>
      <c r="I936">
        <f t="shared" si="14"/>
        <v>62</v>
      </c>
    </row>
    <row r="937" spans="1:9" x14ac:dyDescent="0.2">
      <c r="A937">
        <v>936</v>
      </c>
      <c r="D937">
        <v>63</v>
      </c>
      <c r="I937">
        <f t="shared" si="14"/>
        <v>62</v>
      </c>
    </row>
    <row r="938" spans="1:9" x14ac:dyDescent="0.2">
      <c r="A938">
        <v>937</v>
      </c>
      <c r="D938">
        <v>63</v>
      </c>
      <c r="I938">
        <f t="shared" si="14"/>
        <v>62</v>
      </c>
    </row>
    <row r="939" spans="1:9" x14ac:dyDescent="0.2">
      <c r="A939">
        <v>938</v>
      </c>
      <c r="D939">
        <v>63</v>
      </c>
      <c r="I939">
        <f t="shared" si="14"/>
        <v>62</v>
      </c>
    </row>
    <row r="940" spans="1:9" x14ac:dyDescent="0.2">
      <c r="A940">
        <v>939</v>
      </c>
      <c r="D940">
        <v>63</v>
      </c>
      <c r="I940">
        <f t="shared" si="14"/>
        <v>62</v>
      </c>
    </row>
    <row r="941" spans="1:9" x14ac:dyDescent="0.2">
      <c r="A941">
        <v>940</v>
      </c>
      <c r="D941">
        <v>63</v>
      </c>
      <c r="I941">
        <f t="shared" si="14"/>
        <v>62</v>
      </c>
    </row>
    <row r="942" spans="1:9" x14ac:dyDescent="0.2">
      <c r="A942">
        <v>941</v>
      </c>
      <c r="D942">
        <v>63</v>
      </c>
      <c r="I942">
        <f t="shared" si="14"/>
        <v>62</v>
      </c>
    </row>
    <row r="943" spans="1:9" x14ac:dyDescent="0.2">
      <c r="A943">
        <v>942</v>
      </c>
      <c r="D943">
        <v>63</v>
      </c>
      <c r="I943">
        <f t="shared" si="14"/>
        <v>62</v>
      </c>
    </row>
    <row r="944" spans="1:9" x14ac:dyDescent="0.2">
      <c r="A944">
        <v>943</v>
      </c>
      <c r="D944">
        <v>63</v>
      </c>
      <c r="I944">
        <f t="shared" si="14"/>
        <v>62</v>
      </c>
    </row>
    <row r="945" spans="1:9" x14ac:dyDescent="0.2">
      <c r="A945">
        <v>944</v>
      </c>
      <c r="D945">
        <v>63</v>
      </c>
      <c r="I945">
        <f t="shared" si="14"/>
        <v>62</v>
      </c>
    </row>
    <row r="946" spans="1:9" x14ac:dyDescent="0.2">
      <c r="A946">
        <v>945</v>
      </c>
      <c r="D946">
        <v>63</v>
      </c>
      <c r="I946">
        <f t="shared" si="14"/>
        <v>62</v>
      </c>
    </row>
    <row r="947" spans="1:9" x14ac:dyDescent="0.2">
      <c r="A947">
        <v>946</v>
      </c>
      <c r="D947">
        <v>63</v>
      </c>
      <c r="I947">
        <f t="shared" si="14"/>
        <v>62</v>
      </c>
    </row>
    <row r="948" spans="1:9" x14ac:dyDescent="0.2">
      <c r="A948">
        <v>947</v>
      </c>
      <c r="D948">
        <v>63</v>
      </c>
      <c r="I948">
        <f t="shared" si="14"/>
        <v>62</v>
      </c>
    </row>
    <row r="949" spans="1:9" x14ac:dyDescent="0.2">
      <c r="A949">
        <v>948</v>
      </c>
      <c r="D949">
        <v>63</v>
      </c>
      <c r="I949">
        <f t="shared" si="14"/>
        <v>62</v>
      </c>
    </row>
    <row r="950" spans="1:9" x14ac:dyDescent="0.2">
      <c r="A950">
        <v>949</v>
      </c>
      <c r="D950">
        <v>63</v>
      </c>
      <c r="I950">
        <f t="shared" si="14"/>
        <v>62</v>
      </c>
    </row>
    <row r="951" spans="1:9" x14ac:dyDescent="0.2">
      <c r="A951">
        <v>950</v>
      </c>
      <c r="D951">
        <v>63</v>
      </c>
      <c r="I951">
        <f t="shared" si="14"/>
        <v>62</v>
      </c>
    </row>
    <row r="952" spans="1:9" x14ac:dyDescent="0.2">
      <c r="A952">
        <v>951</v>
      </c>
      <c r="D952">
        <v>63</v>
      </c>
      <c r="I952">
        <f t="shared" si="14"/>
        <v>62</v>
      </c>
    </row>
    <row r="953" spans="1:9" x14ac:dyDescent="0.2">
      <c r="A953">
        <v>952</v>
      </c>
      <c r="D953">
        <v>63</v>
      </c>
      <c r="I953">
        <f t="shared" si="14"/>
        <v>62</v>
      </c>
    </row>
    <row r="954" spans="1:9" x14ac:dyDescent="0.2">
      <c r="A954">
        <v>953</v>
      </c>
      <c r="D954">
        <v>63</v>
      </c>
      <c r="I954">
        <f t="shared" si="14"/>
        <v>62</v>
      </c>
    </row>
    <row r="955" spans="1:9" x14ac:dyDescent="0.2">
      <c r="A955">
        <v>954</v>
      </c>
      <c r="D955">
        <v>63</v>
      </c>
      <c r="I955">
        <f t="shared" si="14"/>
        <v>62</v>
      </c>
    </row>
    <row r="956" spans="1:9" x14ac:dyDescent="0.2">
      <c r="A956">
        <v>955</v>
      </c>
      <c r="D956">
        <v>63</v>
      </c>
      <c r="I956">
        <f t="shared" si="14"/>
        <v>62</v>
      </c>
    </row>
    <row r="957" spans="1:9" x14ac:dyDescent="0.2">
      <c r="A957">
        <v>956</v>
      </c>
      <c r="D957">
        <v>63</v>
      </c>
      <c r="I957">
        <f t="shared" si="14"/>
        <v>62</v>
      </c>
    </row>
    <row r="958" spans="1:9" x14ac:dyDescent="0.2">
      <c r="A958">
        <v>957</v>
      </c>
      <c r="D958">
        <v>63</v>
      </c>
      <c r="I958">
        <f t="shared" si="14"/>
        <v>62</v>
      </c>
    </row>
    <row r="959" spans="1:9" x14ac:dyDescent="0.2">
      <c r="A959">
        <v>958</v>
      </c>
      <c r="D959">
        <v>63</v>
      </c>
      <c r="I959">
        <f t="shared" si="14"/>
        <v>62</v>
      </c>
    </row>
    <row r="960" spans="1:9" x14ac:dyDescent="0.2">
      <c r="A960">
        <v>959</v>
      </c>
      <c r="D960">
        <v>63</v>
      </c>
      <c r="I960">
        <f t="shared" si="14"/>
        <v>62</v>
      </c>
    </row>
    <row r="961" spans="1:9" x14ac:dyDescent="0.2">
      <c r="A961">
        <v>960</v>
      </c>
      <c r="D961">
        <v>63</v>
      </c>
      <c r="I961">
        <f t="shared" si="14"/>
        <v>62</v>
      </c>
    </row>
    <row r="962" spans="1:9" x14ac:dyDescent="0.2">
      <c r="A962">
        <v>961</v>
      </c>
      <c r="D962">
        <v>63</v>
      </c>
      <c r="I962">
        <f t="shared" si="14"/>
        <v>62</v>
      </c>
    </row>
    <row r="963" spans="1:9" x14ac:dyDescent="0.2">
      <c r="A963">
        <v>962</v>
      </c>
      <c r="D963">
        <v>63</v>
      </c>
      <c r="I963">
        <f t="shared" ref="I963:I1001" si="15">D963-1</f>
        <v>62</v>
      </c>
    </row>
    <row r="964" spans="1:9" x14ac:dyDescent="0.2">
      <c r="A964">
        <v>963</v>
      </c>
      <c r="D964">
        <v>63</v>
      </c>
      <c r="I964">
        <f t="shared" si="15"/>
        <v>62</v>
      </c>
    </row>
    <row r="965" spans="1:9" x14ac:dyDescent="0.2">
      <c r="A965">
        <v>964</v>
      </c>
      <c r="D965">
        <v>63</v>
      </c>
      <c r="I965">
        <f t="shared" si="15"/>
        <v>62</v>
      </c>
    </row>
    <row r="966" spans="1:9" x14ac:dyDescent="0.2">
      <c r="A966">
        <v>965</v>
      </c>
      <c r="D966">
        <v>63</v>
      </c>
      <c r="I966">
        <f t="shared" si="15"/>
        <v>62</v>
      </c>
    </row>
    <row r="967" spans="1:9" x14ac:dyDescent="0.2">
      <c r="A967">
        <v>966</v>
      </c>
      <c r="D967">
        <v>63</v>
      </c>
      <c r="I967">
        <f t="shared" si="15"/>
        <v>62</v>
      </c>
    </row>
    <row r="968" spans="1:9" x14ac:dyDescent="0.2">
      <c r="A968">
        <v>967</v>
      </c>
      <c r="D968">
        <v>63</v>
      </c>
      <c r="I968">
        <f t="shared" si="15"/>
        <v>62</v>
      </c>
    </row>
    <row r="969" spans="1:9" x14ac:dyDescent="0.2">
      <c r="A969">
        <v>968</v>
      </c>
      <c r="D969">
        <v>63</v>
      </c>
      <c r="I969">
        <f t="shared" si="15"/>
        <v>62</v>
      </c>
    </row>
    <row r="970" spans="1:9" x14ac:dyDescent="0.2">
      <c r="A970">
        <v>969</v>
      </c>
      <c r="D970">
        <v>63</v>
      </c>
      <c r="I970">
        <f t="shared" si="15"/>
        <v>62</v>
      </c>
    </row>
    <row r="971" spans="1:9" x14ac:dyDescent="0.2">
      <c r="A971">
        <v>970</v>
      </c>
      <c r="D971">
        <v>63</v>
      </c>
      <c r="I971">
        <f t="shared" si="15"/>
        <v>62</v>
      </c>
    </row>
    <row r="972" spans="1:9" x14ac:dyDescent="0.2">
      <c r="A972">
        <v>971</v>
      </c>
      <c r="D972">
        <v>63</v>
      </c>
      <c r="I972">
        <f t="shared" si="15"/>
        <v>62</v>
      </c>
    </row>
    <row r="973" spans="1:9" x14ac:dyDescent="0.2">
      <c r="A973">
        <v>972</v>
      </c>
      <c r="D973">
        <v>63</v>
      </c>
      <c r="I973">
        <f t="shared" si="15"/>
        <v>62</v>
      </c>
    </row>
    <row r="974" spans="1:9" x14ac:dyDescent="0.2">
      <c r="A974">
        <v>973</v>
      </c>
      <c r="D974">
        <v>63</v>
      </c>
      <c r="I974">
        <f t="shared" si="15"/>
        <v>62</v>
      </c>
    </row>
    <row r="975" spans="1:9" x14ac:dyDescent="0.2">
      <c r="A975">
        <v>974</v>
      </c>
      <c r="D975">
        <v>63</v>
      </c>
      <c r="I975">
        <f t="shared" si="15"/>
        <v>62</v>
      </c>
    </row>
    <row r="976" spans="1:9" x14ac:dyDescent="0.2">
      <c r="A976">
        <v>975</v>
      </c>
      <c r="D976">
        <v>63</v>
      </c>
      <c r="I976">
        <f t="shared" si="15"/>
        <v>62</v>
      </c>
    </row>
    <row r="977" spans="1:9" x14ac:dyDescent="0.2">
      <c r="A977">
        <v>976</v>
      </c>
      <c r="D977">
        <v>63</v>
      </c>
      <c r="I977">
        <f t="shared" si="15"/>
        <v>62</v>
      </c>
    </row>
    <row r="978" spans="1:9" x14ac:dyDescent="0.2">
      <c r="A978">
        <v>977</v>
      </c>
      <c r="D978">
        <v>63</v>
      </c>
      <c r="I978">
        <f t="shared" si="15"/>
        <v>62</v>
      </c>
    </row>
    <row r="979" spans="1:9" x14ac:dyDescent="0.2">
      <c r="A979">
        <v>978</v>
      </c>
      <c r="D979">
        <v>63</v>
      </c>
      <c r="I979">
        <f t="shared" si="15"/>
        <v>62</v>
      </c>
    </row>
    <row r="980" spans="1:9" x14ac:dyDescent="0.2">
      <c r="A980">
        <v>979</v>
      </c>
      <c r="D980">
        <v>63</v>
      </c>
      <c r="I980">
        <f t="shared" si="15"/>
        <v>62</v>
      </c>
    </row>
    <row r="981" spans="1:9" x14ac:dyDescent="0.2">
      <c r="A981">
        <v>980</v>
      </c>
      <c r="D981">
        <v>63</v>
      </c>
      <c r="I981">
        <f t="shared" si="15"/>
        <v>62</v>
      </c>
    </row>
    <row r="982" spans="1:9" x14ac:dyDescent="0.2">
      <c r="A982">
        <v>981</v>
      </c>
      <c r="D982">
        <v>63</v>
      </c>
      <c r="I982">
        <f t="shared" si="15"/>
        <v>62</v>
      </c>
    </row>
    <row r="983" spans="1:9" x14ac:dyDescent="0.2">
      <c r="A983">
        <v>982</v>
      </c>
      <c r="D983">
        <v>63</v>
      </c>
      <c r="I983">
        <f t="shared" si="15"/>
        <v>62</v>
      </c>
    </row>
    <row r="984" spans="1:9" x14ac:dyDescent="0.2">
      <c r="A984">
        <v>983</v>
      </c>
      <c r="D984">
        <v>63</v>
      </c>
      <c r="I984">
        <f t="shared" si="15"/>
        <v>62</v>
      </c>
    </row>
    <row r="985" spans="1:9" x14ac:dyDescent="0.2">
      <c r="A985">
        <v>984</v>
      </c>
      <c r="D985">
        <v>63</v>
      </c>
      <c r="I985">
        <f t="shared" si="15"/>
        <v>62</v>
      </c>
    </row>
    <row r="986" spans="1:9" x14ac:dyDescent="0.2">
      <c r="A986">
        <v>985</v>
      </c>
      <c r="D986">
        <v>63</v>
      </c>
      <c r="I986">
        <f t="shared" si="15"/>
        <v>62</v>
      </c>
    </row>
    <row r="987" spans="1:9" x14ac:dyDescent="0.2">
      <c r="A987">
        <v>986</v>
      </c>
      <c r="D987">
        <v>63</v>
      </c>
      <c r="I987">
        <f t="shared" si="15"/>
        <v>62</v>
      </c>
    </row>
    <row r="988" spans="1:9" x14ac:dyDescent="0.2">
      <c r="A988">
        <v>987</v>
      </c>
      <c r="D988">
        <v>63</v>
      </c>
      <c r="I988">
        <f t="shared" si="15"/>
        <v>62</v>
      </c>
    </row>
    <row r="989" spans="1:9" x14ac:dyDescent="0.2">
      <c r="A989">
        <v>988</v>
      </c>
      <c r="D989">
        <v>63</v>
      </c>
      <c r="I989">
        <f t="shared" si="15"/>
        <v>62</v>
      </c>
    </row>
    <row r="990" spans="1:9" x14ac:dyDescent="0.2">
      <c r="A990">
        <v>989</v>
      </c>
      <c r="D990">
        <v>63</v>
      </c>
      <c r="I990">
        <f t="shared" si="15"/>
        <v>62</v>
      </c>
    </row>
    <row r="991" spans="1:9" x14ac:dyDescent="0.2">
      <c r="A991">
        <v>990</v>
      </c>
      <c r="D991">
        <v>63</v>
      </c>
      <c r="I991">
        <f t="shared" si="15"/>
        <v>62</v>
      </c>
    </row>
    <row r="992" spans="1:9" x14ac:dyDescent="0.2">
      <c r="A992">
        <v>991</v>
      </c>
      <c r="D992">
        <v>63</v>
      </c>
      <c r="I992">
        <f t="shared" si="15"/>
        <v>62</v>
      </c>
    </row>
    <row r="993" spans="1:9" x14ac:dyDescent="0.2">
      <c r="A993">
        <v>992</v>
      </c>
      <c r="D993">
        <v>63</v>
      </c>
      <c r="I993">
        <f t="shared" si="15"/>
        <v>62</v>
      </c>
    </row>
    <row r="994" spans="1:9" x14ac:dyDescent="0.2">
      <c r="A994">
        <v>993</v>
      </c>
      <c r="D994">
        <v>63</v>
      </c>
      <c r="I994">
        <f t="shared" si="15"/>
        <v>62</v>
      </c>
    </row>
    <row r="995" spans="1:9" x14ac:dyDescent="0.2">
      <c r="A995">
        <v>994</v>
      </c>
      <c r="D995">
        <v>63</v>
      </c>
      <c r="I995">
        <f t="shared" si="15"/>
        <v>62</v>
      </c>
    </row>
    <row r="996" spans="1:9" x14ac:dyDescent="0.2">
      <c r="A996">
        <v>995</v>
      </c>
      <c r="D996">
        <v>63</v>
      </c>
      <c r="I996">
        <f t="shared" si="15"/>
        <v>62</v>
      </c>
    </row>
    <row r="997" spans="1:9" x14ac:dyDescent="0.2">
      <c r="A997">
        <v>996</v>
      </c>
      <c r="D997">
        <v>63</v>
      </c>
      <c r="I997">
        <f t="shared" si="15"/>
        <v>62</v>
      </c>
    </row>
    <row r="998" spans="1:9" x14ac:dyDescent="0.2">
      <c r="A998">
        <v>997</v>
      </c>
      <c r="D998">
        <v>63</v>
      </c>
      <c r="I998">
        <f t="shared" si="15"/>
        <v>62</v>
      </c>
    </row>
    <row r="999" spans="1:9" x14ac:dyDescent="0.2">
      <c r="A999">
        <v>998</v>
      </c>
      <c r="D999">
        <v>63</v>
      </c>
      <c r="I999">
        <f t="shared" si="15"/>
        <v>62</v>
      </c>
    </row>
    <row r="1000" spans="1:9" x14ac:dyDescent="0.2">
      <c r="A1000">
        <v>999</v>
      </c>
      <c r="D1000">
        <v>63</v>
      </c>
      <c r="I1000">
        <f t="shared" si="15"/>
        <v>62</v>
      </c>
    </row>
    <row r="1001" spans="1:9" x14ac:dyDescent="0.2">
      <c r="A1001">
        <v>1000</v>
      </c>
      <c r="D1001">
        <v>63</v>
      </c>
      <c r="I1001">
        <f t="shared" si="15"/>
        <v>62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topLeftCell="A36" zoomScale="85" workbookViewId="0">
      <selection activeCell="L66" sqref="L66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580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9" t="s">
        <v>222</v>
      </c>
      <c r="F8" s="109"/>
      <c r="G8" s="109"/>
      <c r="H8" s="1"/>
      <c r="I8" s="1"/>
      <c r="K8" s="109" t="s">
        <v>494</v>
      </c>
      <c r="L8" s="109"/>
      <c r="M8" s="109"/>
      <c r="O8" s="1"/>
      <c r="P8" s="109" t="s">
        <v>495</v>
      </c>
      <c r="Q8" s="109"/>
      <c r="R8" s="109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671</v>
      </c>
      <c r="I9" s="1" t="s">
        <v>672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585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581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9" t="s">
        <v>558</v>
      </c>
      <c r="F51" s="109"/>
      <c r="G51" s="109"/>
      <c r="I51" s="1"/>
      <c r="J51" s="109" t="s">
        <v>559</v>
      </c>
      <c r="K51" s="109"/>
      <c r="L51" s="109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P1065"/>
  <sheetViews>
    <sheetView topLeftCell="H1" workbookViewId="0">
      <pane ySplit="1" topLeftCell="A66" activePane="bottomLeft" state="frozen"/>
      <selection pane="bottomLeft" activeCell="H160" sqref="H160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  <col min="16" max="16" width="14.83203125" customWidth="1"/>
  </cols>
  <sheetData>
    <row r="1" spans="1:16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579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490</v>
      </c>
      <c r="N1" t="s">
        <v>432</v>
      </c>
      <c r="O1" t="s">
        <v>468</v>
      </c>
    </row>
    <row r="2" spans="1:16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6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>
        <v>100</v>
      </c>
      <c r="L3">
        <f>SUM($I$2:I3)</f>
        <v>100</v>
      </c>
      <c r="M3">
        <f t="shared" ref="M3:M66" si="0">L3/100</f>
        <v>1</v>
      </c>
    </row>
    <row r="4" spans="1:16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  <c r="P4" t="s">
        <v>733</v>
      </c>
    </row>
    <row r="5" spans="1:16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6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  <c r="P6" s="39">
        <v>266</v>
      </c>
    </row>
    <row r="7" spans="1:16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739</v>
      </c>
      <c r="I7">
        <v>120</v>
      </c>
      <c r="L7">
        <f>SUM($I$2:I7)</f>
        <v>220</v>
      </c>
      <c r="M7">
        <f t="shared" si="0"/>
        <v>2.2000000000000002</v>
      </c>
      <c r="P7" t="s">
        <v>734</v>
      </c>
    </row>
    <row r="8" spans="1:16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6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6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6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6" x14ac:dyDescent="0.2">
      <c r="C12">
        <v>12</v>
      </c>
      <c r="D12">
        <f>IF(IFERROR(VLOOKUP(C12,'Dungeon&amp;Framework'!CG:CL,3,FALSE),"") = 0,"",IFERROR(VLOOKUP(C12,'Dungeon&amp;Framework'!CG:CL,3,FALSE),"") )</f>
        <v>4</v>
      </c>
      <c r="G12" t="str">
        <f>IF( IFERROR(VLOOKUP(C12,'Dungeon&amp;Framework'!CG:CN,8,FALSE),"") = 0, "",IFERROR(VLOOKUP(C12,'Dungeon&amp;Framework'!CG:CN,8,FALSE),""))</f>
        <v/>
      </c>
      <c r="H12" t="s">
        <v>687</v>
      </c>
      <c r="I12">
        <v>60</v>
      </c>
      <c r="L12">
        <f>SUM($I$2:I12)</f>
        <v>280</v>
      </c>
      <c r="M12">
        <f t="shared" si="0"/>
        <v>2.8</v>
      </c>
    </row>
    <row r="13" spans="1:16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4" t="s">
        <v>689</v>
      </c>
      <c r="I13">
        <v>900</v>
      </c>
      <c r="L13">
        <f>SUM($I$2:I13)</f>
        <v>1180</v>
      </c>
      <c r="M13">
        <f t="shared" si="0"/>
        <v>11.8</v>
      </c>
    </row>
    <row r="14" spans="1:16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1180</v>
      </c>
      <c r="M14">
        <f t="shared" si="0"/>
        <v>11.8</v>
      </c>
    </row>
    <row r="15" spans="1:16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1180</v>
      </c>
      <c r="M15">
        <f t="shared" si="0"/>
        <v>11.8</v>
      </c>
    </row>
    <row r="16" spans="1:16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1180</v>
      </c>
      <c r="M16">
        <f t="shared" si="0"/>
        <v>11.8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1180</v>
      </c>
      <c r="M17">
        <f t="shared" si="0"/>
        <v>11.8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1180</v>
      </c>
      <c r="M18">
        <f t="shared" si="0"/>
        <v>11.8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s="80" t="s">
        <v>481</v>
      </c>
      <c r="I19">
        <v>180</v>
      </c>
      <c r="L19">
        <f>SUM($I$2:I19)</f>
        <v>1360</v>
      </c>
      <c r="M19">
        <f t="shared" si="0"/>
        <v>13.6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1360</v>
      </c>
      <c r="M20">
        <f t="shared" si="0"/>
        <v>13.6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1360</v>
      </c>
      <c r="M21">
        <f t="shared" si="0"/>
        <v>13.6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1360</v>
      </c>
      <c r="M22">
        <f t="shared" si="0"/>
        <v>13.6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1360</v>
      </c>
      <c r="M23">
        <f t="shared" si="0"/>
        <v>13.6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1360</v>
      </c>
      <c r="M24">
        <f t="shared" si="0"/>
        <v>13.6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s="80" t="s">
        <v>688</v>
      </c>
      <c r="I25">
        <v>250</v>
      </c>
      <c r="L25">
        <f>SUM($I$2:I25)</f>
        <v>1610</v>
      </c>
      <c r="M25">
        <f t="shared" si="0"/>
        <v>16.100000000000001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1610</v>
      </c>
      <c r="M26">
        <f t="shared" si="0"/>
        <v>16.100000000000001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1610</v>
      </c>
      <c r="M27">
        <f t="shared" si="0"/>
        <v>16.100000000000001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1610</v>
      </c>
      <c r="M28">
        <f t="shared" si="0"/>
        <v>16.100000000000001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1610</v>
      </c>
      <c r="M29">
        <f t="shared" si="0"/>
        <v>16.100000000000001</v>
      </c>
    </row>
    <row r="30" spans="3:13" x14ac:dyDescent="0.2">
      <c r="C30">
        <v>30</v>
      </c>
      <c r="D30">
        <f>IF(IFERROR(VLOOKUP(C30,'Dungeon&amp;Framework'!CG:CL,3,FALSE),"") = 0,"",IFERROR(VLOOKUP(C30,'Dungeon&amp;Framework'!CG:CL,3,FALSE),"") )</f>
        <v>10</v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>
        <v>120</v>
      </c>
      <c r="L30">
        <f>SUM($I$2:I30)</f>
        <v>1730</v>
      </c>
      <c r="M30">
        <f t="shared" si="0"/>
        <v>17.3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4" t="s">
        <v>480</v>
      </c>
      <c r="I31">
        <v>720</v>
      </c>
      <c r="L31">
        <f>SUM($I$2:I31)</f>
        <v>2450</v>
      </c>
      <c r="M31">
        <f t="shared" si="0"/>
        <v>24.5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2450</v>
      </c>
      <c r="M32">
        <f t="shared" si="0"/>
        <v>24.5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2450</v>
      </c>
      <c r="M33">
        <f t="shared" si="0"/>
        <v>24.5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2450</v>
      </c>
      <c r="M34">
        <f t="shared" si="0"/>
        <v>24.5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2450</v>
      </c>
      <c r="M35">
        <f t="shared" si="0"/>
        <v>24.5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2450</v>
      </c>
      <c r="M36">
        <f t="shared" si="0"/>
        <v>24.5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s="80" t="s">
        <v>481</v>
      </c>
      <c r="I37">
        <v>180</v>
      </c>
      <c r="L37">
        <f>SUM($I$2:I37)</f>
        <v>2630</v>
      </c>
      <c r="M37">
        <f t="shared" si="0"/>
        <v>26.3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2630</v>
      </c>
      <c r="M38">
        <f t="shared" si="0"/>
        <v>26.3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2630</v>
      </c>
      <c r="M39">
        <f t="shared" si="0"/>
        <v>26.3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2630</v>
      </c>
      <c r="M40">
        <f t="shared" si="0"/>
        <v>26.3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2630</v>
      </c>
      <c r="M41">
        <f t="shared" si="0"/>
        <v>26.3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2630</v>
      </c>
      <c r="M42">
        <f t="shared" si="0"/>
        <v>26.3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2630</v>
      </c>
      <c r="M43">
        <f t="shared" si="0"/>
        <v>26.3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2630</v>
      </c>
      <c r="M44">
        <f t="shared" si="0"/>
        <v>26.3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2630</v>
      </c>
      <c r="M45">
        <f t="shared" si="0"/>
        <v>26.3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2630</v>
      </c>
      <c r="M46">
        <f t="shared" si="0"/>
        <v>26.3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2630</v>
      </c>
      <c r="M47">
        <f t="shared" si="0"/>
        <v>26.3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80" t="s">
        <v>688</v>
      </c>
      <c r="I48">
        <v>250</v>
      </c>
      <c r="L48">
        <f>SUM($I$2:I48)</f>
        <v>2880</v>
      </c>
      <c r="M48">
        <f t="shared" si="0"/>
        <v>28.8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2880</v>
      </c>
      <c r="M49">
        <f t="shared" si="0"/>
        <v>28.8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2880</v>
      </c>
      <c r="M50">
        <f t="shared" si="0"/>
        <v>28.8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2880</v>
      </c>
      <c r="M51">
        <f t="shared" si="0"/>
        <v>28.8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2880</v>
      </c>
      <c r="M52">
        <f t="shared" si="0"/>
        <v>28.8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2880</v>
      </c>
      <c r="M53">
        <f t="shared" si="0"/>
        <v>28.8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2880</v>
      </c>
      <c r="M54">
        <f t="shared" si="0"/>
        <v>28.8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1953.3333333333333</v>
      </c>
      <c r="J55">
        <f>SUM(I2:I48)</f>
        <v>2880</v>
      </c>
      <c r="L55">
        <f>SUM($I$2:I55)</f>
        <v>2880</v>
      </c>
      <c r="M55">
        <f t="shared" si="0"/>
        <v>28.8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2880</v>
      </c>
      <c r="M56">
        <f t="shared" si="0"/>
        <v>28.8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2880</v>
      </c>
      <c r="M57">
        <f t="shared" si="0"/>
        <v>28.8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2880</v>
      </c>
      <c r="M58">
        <f t="shared" si="0"/>
        <v>28.8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2880</v>
      </c>
      <c r="M59">
        <f t="shared" si="0"/>
        <v>28.8</v>
      </c>
    </row>
    <row r="60" spans="3:13" x14ac:dyDescent="0.2">
      <c r="C60">
        <v>60</v>
      </c>
      <c r="D60">
        <f>IF(IFERROR(VLOOKUP(C60,'Dungeon&amp;Framework'!CG:CL,3,FALSE),"") = 0,"",IFERROR(VLOOKUP(C60,'Dungeon&amp;Framework'!CG:CL,3,FALSE),"") )</f>
        <v>2</v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>
        <v>120</v>
      </c>
      <c r="L60">
        <f>SUM($I$2:I60)</f>
        <v>3000</v>
      </c>
      <c r="M60">
        <f t="shared" si="0"/>
        <v>30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4" t="s">
        <v>689</v>
      </c>
      <c r="I61">
        <v>900</v>
      </c>
      <c r="L61">
        <f>SUM($I$2:I61)</f>
        <v>3900</v>
      </c>
      <c r="M61">
        <f t="shared" si="0"/>
        <v>39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3900</v>
      </c>
      <c r="M62">
        <f t="shared" si="0"/>
        <v>39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3900</v>
      </c>
      <c r="M63">
        <f t="shared" si="0"/>
        <v>39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3900</v>
      </c>
      <c r="M64">
        <f t="shared" si="0"/>
        <v>39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3900</v>
      </c>
      <c r="M65">
        <f t="shared" si="0"/>
        <v>39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I66">
        <v>180</v>
      </c>
      <c r="L66">
        <f>SUM($I$2:I66)</f>
        <v>4080</v>
      </c>
      <c r="M66">
        <f t="shared" si="0"/>
        <v>40.799999999999997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4080</v>
      </c>
      <c r="M67">
        <f t="shared" ref="M67:M130" si="1">L67/100</f>
        <v>40.799999999999997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4080</v>
      </c>
      <c r="M68">
        <f t="shared" si="1"/>
        <v>40.799999999999997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4080</v>
      </c>
      <c r="M69">
        <f t="shared" si="1"/>
        <v>40.799999999999997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4080</v>
      </c>
      <c r="M70">
        <f t="shared" si="1"/>
        <v>40.799999999999997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4080</v>
      </c>
      <c r="M71">
        <f t="shared" si="1"/>
        <v>40.799999999999997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4080</v>
      </c>
      <c r="M72">
        <f t="shared" si="1"/>
        <v>40.799999999999997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4080</v>
      </c>
      <c r="M73">
        <f t="shared" si="1"/>
        <v>40.799999999999997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80" t="s">
        <v>688</v>
      </c>
      <c r="I74">
        <v>250</v>
      </c>
      <c r="L74">
        <f>SUM($I$2:I74)</f>
        <v>4330</v>
      </c>
      <c r="M74">
        <f t="shared" si="1"/>
        <v>43.3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4330</v>
      </c>
      <c r="M75">
        <f t="shared" si="1"/>
        <v>43.3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4330</v>
      </c>
      <c r="M76">
        <f t="shared" si="1"/>
        <v>43.3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4330</v>
      </c>
      <c r="M77">
        <f t="shared" si="1"/>
        <v>43.3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4330</v>
      </c>
      <c r="M78">
        <f t="shared" si="1"/>
        <v>43.3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4330</v>
      </c>
      <c r="M79">
        <f t="shared" si="1"/>
        <v>43.3</v>
      </c>
    </row>
    <row r="80" spans="3:13" x14ac:dyDescent="0.2">
      <c r="C80">
        <v>80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80" t="s">
        <v>482</v>
      </c>
      <c r="I80">
        <v>120</v>
      </c>
      <c r="L80">
        <f>SUM($I$2:I80)</f>
        <v>4450</v>
      </c>
      <c r="M80">
        <f t="shared" si="1"/>
        <v>44.5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4" t="s">
        <v>479</v>
      </c>
      <c r="I81">
        <v>500</v>
      </c>
      <c r="L81">
        <f>SUM($I$2:I81)</f>
        <v>4950</v>
      </c>
      <c r="M81">
        <f t="shared" si="1"/>
        <v>49.5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4950</v>
      </c>
      <c r="M82">
        <f t="shared" si="1"/>
        <v>49.5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4950</v>
      </c>
      <c r="M83">
        <f t="shared" si="1"/>
        <v>49.5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4950</v>
      </c>
      <c r="M84">
        <f t="shared" si="1"/>
        <v>49.5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4950</v>
      </c>
      <c r="M85">
        <f t="shared" si="1"/>
        <v>49.5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s="80" t="s">
        <v>477</v>
      </c>
      <c r="I86">
        <v>100</v>
      </c>
      <c r="L86">
        <f>SUM($I$2:I86)</f>
        <v>5050</v>
      </c>
      <c r="M86">
        <f t="shared" si="1"/>
        <v>50.5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5050</v>
      </c>
      <c r="M87">
        <f t="shared" si="1"/>
        <v>50.5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5050</v>
      </c>
      <c r="M88">
        <f t="shared" si="1"/>
        <v>50.5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5050</v>
      </c>
      <c r="M89">
        <f t="shared" si="1"/>
        <v>50.5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5050</v>
      </c>
      <c r="M90">
        <f t="shared" si="1"/>
        <v>50.5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s="80" t="s">
        <v>688</v>
      </c>
      <c r="I91">
        <v>250</v>
      </c>
      <c r="L91">
        <f>SUM($I$2:I91)</f>
        <v>5300</v>
      </c>
      <c r="M91">
        <f t="shared" si="1"/>
        <v>53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5300</v>
      </c>
      <c r="M92">
        <f t="shared" si="1"/>
        <v>53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5300</v>
      </c>
      <c r="M93">
        <f t="shared" si="1"/>
        <v>53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5300</v>
      </c>
      <c r="M94">
        <f t="shared" si="1"/>
        <v>53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5300</v>
      </c>
      <c r="M95">
        <f t="shared" si="1"/>
        <v>53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5300</v>
      </c>
      <c r="M96">
        <f t="shared" si="1"/>
        <v>53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5300</v>
      </c>
      <c r="M97">
        <f t="shared" si="1"/>
        <v>53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5300</v>
      </c>
      <c r="M98">
        <f t="shared" si="1"/>
        <v>53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5300</v>
      </c>
      <c r="M99">
        <f t="shared" si="1"/>
        <v>53</v>
      </c>
    </row>
    <row r="100" spans="3:13" x14ac:dyDescent="0.2">
      <c r="C100">
        <v>100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80" t="s">
        <v>482</v>
      </c>
      <c r="I100">
        <v>120</v>
      </c>
      <c r="L100">
        <f>SUM($I$2:I100)</f>
        <v>5420</v>
      </c>
      <c r="M100">
        <f t="shared" si="1"/>
        <v>54.2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3" t="s">
        <v>689</v>
      </c>
      <c r="I101">
        <v>1000</v>
      </c>
      <c r="L101">
        <f>SUM($I$2:I101)</f>
        <v>6420</v>
      </c>
      <c r="M101">
        <f t="shared" si="1"/>
        <v>64.2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6420</v>
      </c>
      <c r="M102">
        <f t="shared" si="1"/>
        <v>64.2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6420</v>
      </c>
      <c r="M103">
        <f t="shared" si="1"/>
        <v>64.2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6420</v>
      </c>
      <c r="M104">
        <f t="shared" si="1"/>
        <v>64.2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s="80" t="s">
        <v>481</v>
      </c>
      <c r="I105">
        <v>180</v>
      </c>
      <c r="L105">
        <f>SUM($I$2:I105)</f>
        <v>6600</v>
      </c>
      <c r="M105">
        <f t="shared" si="1"/>
        <v>66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6600</v>
      </c>
      <c r="M106">
        <f t="shared" si="1"/>
        <v>66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6600</v>
      </c>
      <c r="M107">
        <f t="shared" si="1"/>
        <v>66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6600</v>
      </c>
      <c r="M108">
        <f t="shared" si="1"/>
        <v>66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6600</v>
      </c>
      <c r="M109">
        <f t="shared" si="1"/>
        <v>66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80" t="s">
        <v>477</v>
      </c>
      <c r="I110">
        <v>100</v>
      </c>
      <c r="L110">
        <f>SUM($I$2:I110)</f>
        <v>6700</v>
      </c>
      <c r="M110">
        <f t="shared" si="1"/>
        <v>67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6700</v>
      </c>
      <c r="M111">
        <f t="shared" si="1"/>
        <v>67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6700</v>
      </c>
      <c r="M112">
        <f t="shared" si="1"/>
        <v>67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6700</v>
      </c>
      <c r="M113">
        <f t="shared" si="1"/>
        <v>67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6700</v>
      </c>
      <c r="M114">
        <f t="shared" si="1"/>
        <v>67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6700</v>
      </c>
      <c r="M115">
        <f t="shared" si="1"/>
        <v>67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6700</v>
      </c>
      <c r="M116">
        <f t="shared" si="1"/>
        <v>67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6700</v>
      </c>
      <c r="M117">
        <f t="shared" si="1"/>
        <v>67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6700</v>
      </c>
      <c r="M118">
        <f t="shared" si="1"/>
        <v>67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6700</v>
      </c>
      <c r="M119">
        <f t="shared" si="1"/>
        <v>67</v>
      </c>
    </row>
    <row r="120" spans="3:13" x14ac:dyDescent="0.2">
      <c r="C120">
        <v>120</v>
      </c>
      <c r="D120">
        <f>IF(IFERROR(VLOOKUP(C120,'Dungeon&amp;Framework'!CG:CL,3,FALSE),"") = 0,"",IFERROR(VLOOKUP(C120,'Dungeon&amp;Framework'!CG:CL,3,FALSE),"") )</f>
        <v>18</v>
      </c>
      <c r="G120">
        <f>IF( IFERROR(VLOOKUP(C120,'Dungeon&amp;Framework'!CG:CN,8,FALSE),"") = 0, "",IFERROR(VLOOKUP(C120,'Dungeon&amp;Framework'!CG:CN,8,FALSE),""))</f>
        <v>4936.6666666666661</v>
      </c>
      <c r="H120" s="80" t="s">
        <v>688</v>
      </c>
      <c r="I120">
        <v>250</v>
      </c>
      <c r="L120">
        <f>SUM($I$2:I120)</f>
        <v>6950</v>
      </c>
      <c r="M120">
        <f t="shared" si="1"/>
        <v>69.5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4936.6666666666661</v>
      </c>
      <c r="H121" s="94" t="s">
        <v>480</v>
      </c>
      <c r="I121">
        <v>720</v>
      </c>
      <c r="J121">
        <f>SUM(I59:I123)</f>
        <v>4790</v>
      </c>
      <c r="L121">
        <f>SUM($I$2:I121)</f>
        <v>7670</v>
      </c>
      <c r="M121">
        <f t="shared" si="1"/>
        <v>76.7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7670</v>
      </c>
      <c r="M122">
        <f t="shared" si="1"/>
        <v>76.7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7670</v>
      </c>
      <c r="M123">
        <f t="shared" si="1"/>
        <v>76.7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7670</v>
      </c>
      <c r="M124">
        <f t="shared" si="1"/>
        <v>76.7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7670</v>
      </c>
      <c r="M125">
        <f t="shared" si="1"/>
        <v>76.7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80" t="s">
        <v>482</v>
      </c>
      <c r="I126">
        <v>120</v>
      </c>
      <c r="L126">
        <f>SUM($I$2:I126)</f>
        <v>7790</v>
      </c>
      <c r="M126">
        <f t="shared" si="1"/>
        <v>77.900000000000006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7790</v>
      </c>
      <c r="M127">
        <f t="shared" si="1"/>
        <v>77.900000000000006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7790</v>
      </c>
      <c r="M128">
        <f t="shared" si="1"/>
        <v>77.900000000000006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7790</v>
      </c>
      <c r="M129">
        <f t="shared" si="1"/>
        <v>77.900000000000006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7790</v>
      </c>
      <c r="M130">
        <f t="shared" si="1"/>
        <v>77.900000000000006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80" t="s">
        <v>478</v>
      </c>
      <c r="I131">
        <v>120</v>
      </c>
      <c r="L131">
        <f>SUM($I$2:I131)</f>
        <v>7910</v>
      </c>
      <c r="M131">
        <f t="shared" ref="M131:M194" si="2">L131/100</f>
        <v>79.099999999999994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7910</v>
      </c>
      <c r="M132">
        <f t="shared" si="2"/>
        <v>79.099999999999994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7910</v>
      </c>
      <c r="M133">
        <f t="shared" si="2"/>
        <v>79.099999999999994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7910</v>
      </c>
      <c r="M134">
        <f t="shared" si="2"/>
        <v>79.099999999999994</v>
      </c>
    </row>
    <row r="135" spans="3:13" x14ac:dyDescent="0.2">
      <c r="C135">
        <v>135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s="80" t="s">
        <v>481</v>
      </c>
      <c r="I135">
        <v>180</v>
      </c>
      <c r="L135">
        <f>SUM($I$2:I135)</f>
        <v>8090</v>
      </c>
      <c r="M135">
        <f t="shared" si="2"/>
        <v>80.900000000000006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4" t="s">
        <v>476</v>
      </c>
      <c r="I136">
        <v>1500</v>
      </c>
      <c r="L136">
        <f>SUM($I$2:I136)</f>
        <v>9590</v>
      </c>
      <c r="M136">
        <f t="shared" si="2"/>
        <v>95.9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9590</v>
      </c>
      <c r="M137">
        <f t="shared" si="2"/>
        <v>95.9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9590</v>
      </c>
      <c r="M138">
        <f t="shared" si="2"/>
        <v>95.9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9590</v>
      </c>
      <c r="M139">
        <f t="shared" si="2"/>
        <v>95.9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80" t="s">
        <v>690</v>
      </c>
      <c r="I140">
        <v>240</v>
      </c>
      <c r="L140">
        <f>SUM($I$2:I140)</f>
        <v>9830</v>
      </c>
      <c r="M140">
        <f t="shared" si="2"/>
        <v>98.3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9830</v>
      </c>
      <c r="M141">
        <f t="shared" si="2"/>
        <v>98.3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9830</v>
      </c>
      <c r="M142">
        <f t="shared" si="2"/>
        <v>98.3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9830</v>
      </c>
      <c r="M143">
        <f t="shared" si="2"/>
        <v>98.3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80" t="s">
        <v>692</v>
      </c>
      <c r="I144">
        <v>150</v>
      </c>
      <c r="L144">
        <f>SUM($I$2:I144)</f>
        <v>9980</v>
      </c>
      <c r="M144">
        <f t="shared" si="2"/>
        <v>99.8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9980</v>
      </c>
      <c r="M145">
        <f t="shared" si="2"/>
        <v>99.8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9980</v>
      </c>
      <c r="M146">
        <f t="shared" si="2"/>
        <v>99.8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9980</v>
      </c>
      <c r="M147">
        <f t="shared" si="2"/>
        <v>99.8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9980</v>
      </c>
      <c r="M148">
        <f t="shared" si="2"/>
        <v>99.8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9980</v>
      </c>
      <c r="M149">
        <f t="shared" si="2"/>
        <v>99.8</v>
      </c>
    </row>
    <row r="150" spans="3:13" x14ac:dyDescent="0.2">
      <c r="C150">
        <v>150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80" t="s">
        <v>489</v>
      </c>
      <c r="I150">
        <v>720</v>
      </c>
      <c r="L150">
        <f>SUM($I$2:I150)</f>
        <v>10700</v>
      </c>
      <c r="M150">
        <f t="shared" si="2"/>
        <v>107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4" t="s">
        <v>479</v>
      </c>
      <c r="I151">
        <v>500</v>
      </c>
      <c r="L151">
        <f>SUM($I$2:I151)</f>
        <v>11200</v>
      </c>
      <c r="M151">
        <f t="shared" si="2"/>
        <v>112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11200</v>
      </c>
      <c r="M152">
        <f t="shared" si="2"/>
        <v>112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11200</v>
      </c>
      <c r="M153">
        <f t="shared" si="2"/>
        <v>112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11200</v>
      </c>
      <c r="M154">
        <f t="shared" si="2"/>
        <v>112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80" t="s">
        <v>691</v>
      </c>
      <c r="I155">
        <v>150</v>
      </c>
      <c r="L155">
        <f>SUM($I$2:I155)</f>
        <v>11350</v>
      </c>
      <c r="M155">
        <f t="shared" si="2"/>
        <v>113.5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11350</v>
      </c>
      <c r="M156">
        <f t="shared" si="2"/>
        <v>113.5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11350</v>
      </c>
      <c r="M157">
        <f t="shared" si="2"/>
        <v>113.5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11350</v>
      </c>
      <c r="M158">
        <f t="shared" si="2"/>
        <v>113.5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11350</v>
      </c>
      <c r="M159">
        <f t="shared" si="2"/>
        <v>113.5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80" t="s">
        <v>489</v>
      </c>
      <c r="I160">
        <v>750</v>
      </c>
      <c r="J160" s="7"/>
      <c r="L160">
        <f>SUM($I$2:I160)</f>
        <v>12100</v>
      </c>
      <c r="M160">
        <f t="shared" si="2"/>
        <v>121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12100</v>
      </c>
      <c r="M161">
        <f t="shared" si="2"/>
        <v>121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12100</v>
      </c>
      <c r="M162">
        <f t="shared" si="2"/>
        <v>121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12100</v>
      </c>
      <c r="M163">
        <f t="shared" si="2"/>
        <v>121</v>
      </c>
    </row>
    <row r="164" spans="3:13" x14ac:dyDescent="0.2">
      <c r="C164">
        <v>164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s="80" t="s">
        <v>690</v>
      </c>
      <c r="I164">
        <v>240</v>
      </c>
      <c r="J164" s="7"/>
      <c r="L164">
        <f>SUM($I$2:I164)</f>
        <v>12340</v>
      </c>
      <c r="M164">
        <f t="shared" si="2"/>
        <v>123.4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4" t="s">
        <v>476</v>
      </c>
      <c r="I165">
        <v>1500</v>
      </c>
      <c r="J165" s="7"/>
      <c r="L165">
        <f>SUM($I$2:I165)</f>
        <v>13840</v>
      </c>
      <c r="M165">
        <f t="shared" si="2"/>
        <v>138.4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13840</v>
      </c>
      <c r="M166">
        <f t="shared" si="2"/>
        <v>138.4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13840</v>
      </c>
      <c r="M167">
        <f t="shared" si="2"/>
        <v>138.4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13840</v>
      </c>
      <c r="M168">
        <f t="shared" si="2"/>
        <v>138.4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s="80" t="s">
        <v>555</v>
      </c>
      <c r="I169">
        <v>200</v>
      </c>
      <c r="J169" s="7"/>
      <c r="L169">
        <f>SUM($I$2:I169)</f>
        <v>14040</v>
      </c>
      <c r="M169">
        <f t="shared" si="2"/>
        <v>140.4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14040</v>
      </c>
      <c r="M170">
        <f t="shared" si="2"/>
        <v>140.4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14040</v>
      </c>
      <c r="M171">
        <f t="shared" si="2"/>
        <v>140.4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14040</v>
      </c>
      <c r="M172">
        <f t="shared" si="2"/>
        <v>140.4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14040</v>
      </c>
      <c r="M173">
        <f t="shared" si="2"/>
        <v>140.4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80" t="s">
        <v>551</v>
      </c>
      <c r="I174">
        <v>240</v>
      </c>
      <c r="J174" s="7"/>
      <c r="L174">
        <f>SUM($I$2:I174)</f>
        <v>14280</v>
      </c>
      <c r="M174">
        <f t="shared" si="2"/>
        <v>142.80000000000001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14280</v>
      </c>
      <c r="M175">
        <f t="shared" si="2"/>
        <v>142.80000000000001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14280</v>
      </c>
      <c r="M176">
        <f t="shared" si="2"/>
        <v>142.80000000000001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14280</v>
      </c>
      <c r="M177">
        <f t="shared" si="2"/>
        <v>142.80000000000001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14280</v>
      </c>
      <c r="M178">
        <f t="shared" si="2"/>
        <v>142.80000000000001</v>
      </c>
    </row>
    <row r="179" spans="3:13" x14ac:dyDescent="0.2">
      <c r="C179">
        <v>179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80" t="s">
        <v>489</v>
      </c>
      <c r="I179">
        <v>750</v>
      </c>
      <c r="J179" s="7"/>
      <c r="L179">
        <f>SUM($I$2:I179)</f>
        <v>15030</v>
      </c>
      <c r="M179">
        <f t="shared" si="2"/>
        <v>150.30000000000001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4" t="s">
        <v>486</v>
      </c>
      <c r="I180">
        <v>2500</v>
      </c>
      <c r="J180" s="7"/>
      <c r="L180">
        <f>SUM($I$2:I180)</f>
        <v>17530</v>
      </c>
      <c r="M180">
        <f t="shared" si="2"/>
        <v>175.3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17530</v>
      </c>
      <c r="M181">
        <f t="shared" si="2"/>
        <v>175.3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17530</v>
      </c>
      <c r="M182">
        <f t="shared" si="2"/>
        <v>175.3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17530</v>
      </c>
      <c r="M183">
        <f t="shared" si="2"/>
        <v>175.3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80" t="s">
        <v>483</v>
      </c>
      <c r="I184">
        <v>270</v>
      </c>
      <c r="J184" s="7"/>
      <c r="L184">
        <f>SUM($I$2:I184)</f>
        <v>17800</v>
      </c>
      <c r="M184">
        <f t="shared" si="2"/>
        <v>178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17800</v>
      </c>
      <c r="M185">
        <f t="shared" si="2"/>
        <v>178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17800</v>
      </c>
      <c r="M186">
        <f t="shared" si="2"/>
        <v>178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17800</v>
      </c>
      <c r="M187">
        <f t="shared" si="2"/>
        <v>178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80" t="s">
        <v>489</v>
      </c>
      <c r="I188">
        <v>750</v>
      </c>
      <c r="J188" s="7"/>
      <c r="L188">
        <f>SUM($I$2:I188)</f>
        <v>18550</v>
      </c>
      <c r="M188">
        <f t="shared" si="2"/>
        <v>185.5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18550</v>
      </c>
      <c r="M189">
        <f t="shared" si="2"/>
        <v>185.5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18550</v>
      </c>
      <c r="M190">
        <f t="shared" si="2"/>
        <v>185.5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18550</v>
      </c>
      <c r="M191">
        <f t="shared" si="2"/>
        <v>185.5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18550</v>
      </c>
      <c r="M192">
        <f t="shared" si="2"/>
        <v>185.5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18550</v>
      </c>
      <c r="M193">
        <f t="shared" si="2"/>
        <v>185.5</v>
      </c>
    </row>
    <row r="194" spans="3:13" x14ac:dyDescent="0.2">
      <c r="C194">
        <v>194</v>
      </c>
      <c r="D194">
        <f>IF(IFERROR(VLOOKUP(C194,'Dungeon&amp;Framework'!CG:CL,3,FALSE),"") = 0,"",IFERROR(VLOOKUP(C194,'Dungeon&amp;Framework'!CG:CL,3,FALSE),"") )</f>
        <v>16</v>
      </c>
      <c r="G194" t="str">
        <f>IF( IFERROR(VLOOKUP(C194,'Dungeon&amp;Framework'!CG:CN,8,FALSE),"") = 0, "",IFERROR(VLOOKUP(C194,'Dungeon&amp;Framework'!CG:CN,8,FALSE),""))</f>
        <v/>
      </c>
      <c r="H194" s="80" t="s">
        <v>693</v>
      </c>
      <c r="I194">
        <v>360</v>
      </c>
      <c r="L194">
        <f>SUM($I$2:I194)</f>
        <v>18910</v>
      </c>
      <c r="M194">
        <f t="shared" si="2"/>
        <v>189.1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4" t="s">
        <v>476</v>
      </c>
      <c r="I195">
        <v>1500</v>
      </c>
      <c r="L195">
        <f>SUM($I$2:I195)</f>
        <v>20410</v>
      </c>
      <c r="M195">
        <f t="shared" ref="M195:M258" si="3">L195/100</f>
        <v>204.1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20410</v>
      </c>
      <c r="M196">
        <f t="shared" si="3"/>
        <v>204.1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20410</v>
      </c>
      <c r="M197">
        <f t="shared" si="3"/>
        <v>204.1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20410</v>
      </c>
      <c r="M198">
        <f t="shared" si="3"/>
        <v>204.1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I199">
        <v>270</v>
      </c>
      <c r="L199">
        <f>SUM($I$2:I199)</f>
        <v>20680</v>
      </c>
      <c r="M199">
        <f t="shared" si="3"/>
        <v>206.8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20680</v>
      </c>
      <c r="M200">
        <f t="shared" si="3"/>
        <v>206.8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20680</v>
      </c>
      <c r="M201">
        <f t="shared" si="3"/>
        <v>206.8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20680</v>
      </c>
      <c r="M202">
        <f t="shared" si="3"/>
        <v>206.8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20680</v>
      </c>
      <c r="M203">
        <f t="shared" si="3"/>
        <v>206.8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80" t="s">
        <v>489</v>
      </c>
      <c r="I204">
        <v>750</v>
      </c>
      <c r="L204">
        <f>SUM($I$2:I204)</f>
        <v>21430</v>
      </c>
      <c r="M204">
        <f t="shared" si="3"/>
        <v>214.3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20476.666666666668</v>
      </c>
      <c r="J205">
        <f>SUM(I122:I204)</f>
        <v>13760</v>
      </c>
      <c r="L205">
        <f>SUM($I$2:I205)</f>
        <v>21430</v>
      </c>
      <c r="M205">
        <f t="shared" si="3"/>
        <v>214.3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21430</v>
      </c>
      <c r="M206">
        <f t="shared" si="3"/>
        <v>214.3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21430</v>
      </c>
      <c r="M207">
        <f t="shared" si="3"/>
        <v>214.3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21430</v>
      </c>
      <c r="M208">
        <f t="shared" si="3"/>
        <v>214.3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21430</v>
      </c>
      <c r="M209">
        <f t="shared" si="3"/>
        <v>214.3</v>
      </c>
    </row>
    <row r="210" spans="3:13" x14ac:dyDescent="0.2">
      <c r="C210">
        <v>210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80" t="s">
        <v>693</v>
      </c>
      <c r="I210">
        <v>360</v>
      </c>
      <c r="L210">
        <f>SUM($I$2:I210)</f>
        <v>21790</v>
      </c>
      <c r="M210">
        <f t="shared" si="3"/>
        <v>217.9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4" t="s">
        <v>485</v>
      </c>
      <c r="I211">
        <v>2500</v>
      </c>
      <c r="L211">
        <f>SUM($I$2:I211)</f>
        <v>24290</v>
      </c>
      <c r="M211">
        <f t="shared" si="3"/>
        <v>242.9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24290</v>
      </c>
      <c r="M212">
        <f t="shared" si="3"/>
        <v>242.9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24290</v>
      </c>
      <c r="M213">
        <f t="shared" si="3"/>
        <v>242.9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24290</v>
      </c>
      <c r="M214">
        <f t="shared" si="3"/>
        <v>242.9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80" t="s">
        <v>567</v>
      </c>
      <c r="I215">
        <v>360</v>
      </c>
      <c r="L215">
        <f>SUM($I$2:I215)</f>
        <v>24650</v>
      </c>
      <c r="M215">
        <f t="shared" si="3"/>
        <v>246.5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24650</v>
      </c>
      <c r="M216">
        <f t="shared" si="3"/>
        <v>246.5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24650</v>
      </c>
      <c r="M217">
        <f t="shared" si="3"/>
        <v>246.5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24650</v>
      </c>
      <c r="M218">
        <f t="shared" si="3"/>
        <v>246.5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24650</v>
      </c>
      <c r="M219">
        <f t="shared" si="3"/>
        <v>246.5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I220">
        <v>750</v>
      </c>
      <c r="L220">
        <f>SUM($I$2:I220)</f>
        <v>25400</v>
      </c>
      <c r="M220">
        <f t="shared" si="3"/>
        <v>254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25400</v>
      </c>
      <c r="M221">
        <f t="shared" si="3"/>
        <v>254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25400</v>
      </c>
      <c r="M222">
        <f t="shared" si="3"/>
        <v>254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25400</v>
      </c>
      <c r="M223">
        <f t="shared" si="3"/>
        <v>254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25400</v>
      </c>
      <c r="M224">
        <f t="shared" si="3"/>
        <v>254</v>
      </c>
    </row>
    <row r="225" spans="3:13" x14ac:dyDescent="0.2">
      <c r="C225">
        <v>225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80" t="s">
        <v>555</v>
      </c>
      <c r="I225">
        <v>200</v>
      </c>
      <c r="L225">
        <f>SUM($I$2:I225)</f>
        <v>25600</v>
      </c>
      <c r="M225">
        <f t="shared" si="3"/>
        <v>256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4" t="s">
        <v>476</v>
      </c>
      <c r="I226">
        <v>3000</v>
      </c>
      <c r="L226">
        <f>SUM($I$2:I226)</f>
        <v>28600</v>
      </c>
      <c r="M226">
        <f t="shared" si="3"/>
        <v>286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28600</v>
      </c>
      <c r="M227">
        <f t="shared" si="3"/>
        <v>286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28600</v>
      </c>
      <c r="M228">
        <f t="shared" si="3"/>
        <v>286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28600</v>
      </c>
      <c r="M229">
        <f t="shared" si="3"/>
        <v>286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28600</v>
      </c>
      <c r="M230">
        <f t="shared" si="3"/>
        <v>286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I231">
        <v>750</v>
      </c>
      <c r="L231">
        <f>SUM($I$2:I231)</f>
        <v>29350</v>
      </c>
      <c r="M231">
        <f t="shared" si="3"/>
        <v>293.5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29350</v>
      </c>
      <c r="M232">
        <f t="shared" si="3"/>
        <v>293.5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29350</v>
      </c>
      <c r="M233">
        <f t="shared" si="3"/>
        <v>293.5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29350</v>
      </c>
      <c r="M234">
        <f t="shared" si="3"/>
        <v>293.5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29350</v>
      </c>
      <c r="M235">
        <f t="shared" si="3"/>
        <v>293.5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80" t="s">
        <v>483</v>
      </c>
      <c r="I236">
        <v>180</v>
      </c>
      <c r="L236">
        <f>SUM($I$2:I236)</f>
        <v>29530</v>
      </c>
      <c r="M236">
        <f t="shared" si="3"/>
        <v>295.3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29530</v>
      </c>
      <c r="M237">
        <f t="shared" si="3"/>
        <v>295.3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29530</v>
      </c>
      <c r="M238">
        <f t="shared" si="3"/>
        <v>295.3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29530</v>
      </c>
      <c r="M239">
        <f t="shared" si="3"/>
        <v>295.3</v>
      </c>
    </row>
    <row r="240" spans="3:13" x14ac:dyDescent="0.2">
      <c r="C240">
        <v>240</v>
      </c>
      <c r="D240">
        <f>IF(IFERROR(VLOOKUP(C240,'Dungeon&amp;Framework'!CG:CL,3,FALSE),"") = 0,"",IFERROR(VLOOKUP(C240,'Dungeon&amp;Framework'!CG:CL,3,FALSE),"") )</f>
        <v>6</v>
      </c>
      <c r="G240">
        <f>IF( IFERROR(VLOOKUP(C240,'Dungeon&amp;Framework'!CG:CN,8,FALSE),"") = 0, "",IFERROR(VLOOKUP(C240,'Dungeon&amp;Framework'!CG:CN,8,FALSE),""))</f>
        <v>14646.666666666666</v>
      </c>
      <c r="H240" s="80" t="s">
        <v>567</v>
      </c>
      <c r="I240">
        <v>360</v>
      </c>
      <c r="L240">
        <f>SUM($I$2:I240)</f>
        <v>29890</v>
      </c>
      <c r="M240">
        <f t="shared" si="3"/>
        <v>298.89999999999998</v>
      </c>
    </row>
    <row r="241" spans="3:13" s="7" customFormat="1" x14ac:dyDescent="0.2">
      <c r="C241" s="7">
        <v>240</v>
      </c>
      <c r="D241" s="7">
        <f>IF(IFERROR(VLOOKUP(C241,'Dungeon&amp;Framework'!CG:CL,3,FALSE),"") = 0,"",IFERROR(VLOOKUP(C241,'Dungeon&amp;Framework'!CG:CL,3,FALSE),"") )</f>
        <v>6</v>
      </c>
      <c r="F241" s="7">
        <v>1</v>
      </c>
      <c r="G241" s="7">
        <f>IF( IFERROR(VLOOKUP(C241,'Dungeon&amp;Framework'!CG:CN,8,FALSE),"") = 0, "",IFERROR(VLOOKUP(C241,'Dungeon&amp;Framework'!CG:CN,8,FALSE),""))</f>
        <v>14646.666666666666</v>
      </c>
      <c r="H241" s="94" t="s">
        <v>486</v>
      </c>
      <c r="I241" s="7">
        <v>3000</v>
      </c>
      <c r="J241" s="7">
        <f>SUM(I206:I240)</f>
        <v>8460</v>
      </c>
      <c r="L241" s="7">
        <f>SUM($I$2:I241)</f>
        <v>32890</v>
      </c>
      <c r="M241" s="7">
        <f t="shared" si="3"/>
        <v>328.9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32890</v>
      </c>
      <c r="M242">
        <f t="shared" si="3"/>
        <v>328.9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32890</v>
      </c>
      <c r="M243">
        <f t="shared" si="3"/>
        <v>328.9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32890</v>
      </c>
      <c r="M244">
        <f t="shared" si="3"/>
        <v>328.9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32890</v>
      </c>
      <c r="M245">
        <f t="shared" si="3"/>
        <v>328.9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32890</v>
      </c>
      <c r="M246">
        <f t="shared" si="3"/>
        <v>328.9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32890</v>
      </c>
      <c r="M247">
        <f t="shared" si="3"/>
        <v>328.9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80" t="s">
        <v>489</v>
      </c>
      <c r="I248">
        <v>750</v>
      </c>
      <c r="L248">
        <f>SUM($I$2:I248)</f>
        <v>33640</v>
      </c>
      <c r="M248">
        <f t="shared" si="3"/>
        <v>336.4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33640</v>
      </c>
      <c r="M249">
        <f t="shared" si="3"/>
        <v>336.4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33640</v>
      </c>
      <c r="M250">
        <f t="shared" si="3"/>
        <v>336.4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33640</v>
      </c>
      <c r="M251">
        <f t="shared" si="3"/>
        <v>336.4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33640</v>
      </c>
      <c r="M252">
        <f t="shared" si="3"/>
        <v>336.4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33640</v>
      </c>
      <c r="M253">
        <f t="shared" si="3"/>
        <v>336.4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33640</v>
      </c>
      <c r="M254">
        <f t="shared" si="3"/>
        <v>336.4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I255">
        <v>270</v>
      </c>
      <c r="L255">
        <f>SUM($I$2:I255)</f>
        <v>33910</v>
      </c>
      <c r="M255">
        <f t="shared" si="3"/>
        <v>339.1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33910</v>
      </c>
      <c r="M256">
        <f t="shared" si="3"/>
        <v>339.1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33910</v>
      </c>
      <c r="M257">
        <f t="shared" si="3"/>
        <v>339.1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33910</v>
      </c>
      <c r="M258">
        <f t="shared" si="3"/>
        <v>339.1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33910</v>
      </c>
      <c r="M259">
        <f t="shared" ref="M259:M322" si="4">L259/100</f>
        <v>339.1</v>
      </c>
    </row>
    <row r="260" spans="3:13" x14ac:dyDescent="0.2">
      <c r="C260">
        <v>260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>
        <v>250</v>
      </c>
      <c r="L260">
        <f>SUM($I$2:I260)</f>
        <v>34160</v>
      </c>
      <c r="M260">
        <f t="shared" si="4"/>
        <v>341.6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4" t="s">
        <v>476</v>
      </c>
      <c r="I261">
        <v>3000</v>
      </c>
      <c r="L261">
        <f>SUM($I$2:I261)</f>
        <v>37160</v>
      </c>
      <c r="M261">
        <f t="shared" si="4"/>
        <v>371.6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37160</v>
      </c>
      <c r="M262">
        <f t="shared" si="4"/>
        <v>371.6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37160</v>
      </c>
      <c r="M263">
        <f t="shared" si="4"/>
        <v>371.6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37160</v>
      </c>
      <c r="M264">
        <f t="shared" si="4"/>
        <v>371.6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37160</v>
      </c>
      <c r="M265">
        <f t="shared" si="4"/>
        <v>371.6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37160</v>
      </c>
      <c r="M266">
        <f t="shared" si="4"/>
        <v>371.6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37160</v>
      </c>
      <c r="M267">
        <f t="shared" si="4"/>
        <v>371.6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80" t="s">
        <v>693</v>
      </c>
      <c r="I268">
        <v>360</v>
      </c>
      <c r="L268">
        <f>SUM($I$2:I268)</f>
        <v>37520</v>
      </c>
      <c r="M268">
        <f t="shared" si="4"/>
        <v>375.2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37520</v>
      </c>
      <c r="M269">
        <f t="shared" si="4"/>
        <v>375.2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37520</v>
      </c>
      <c r="M270">
        <f t="shared" si="4"/>
        <v>375.2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37520</v>
      </c>
      <c r="M271">
        <f t="shared" si="4"/>
        <v>375.2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37520</v>
      </c>
      <c r="M272">
        <f t="shared" si="4"/>
        <v>375.2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37520</v>
      </c>
      <c r="M273">
        <f t="shared" si="4"/>
        <v>375.2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37520</v>
      </c>
      <c r="M274">
        <f t="shared" si="4"/>
        <v>375.2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I275">
        <v>750</v>
      </c>
      <c r="L275">
        <f>SUM($I$2:I275)</f>
        <v>38270</v>
      </c>
      <c r="M275">
        <f t="shared" si="4"/>
        <v>382.7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38270</v>
      </c>
      <c r="M276">
        <f t="shared" si="4"/>
        <v>382.7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38270</v>
      </c>
      <c r="M277">
        <f t="shared" si="4"/>
        <v>382.7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38270</v>
      </c>
      <c r="M278">
        <f t="shared" si="4"/>
        <v>382.7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38270</v>
      </c>
      <c r="M279">
        <f t="shared" si="4"/>
        <v>382.7</v>
      </c>
    </row>
    <row r="280" spans="3:13" x14ac:dyDescent="0.2">
      <c r="C280">
        <v>280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I280">
        <v>270</v>
      </c>
      <c r="L280">
        <f>SUM($I$2:I280)</f>
        <v>38540</v>
      </c>
      <c r="M280">
        <f t="shared" si="4"/>
        <v>385.4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4" t="s">
        <v>485</v>
      </c>
      <c r="I281">
        <v>2500</v>
      </c>
      <c r="L281">
        <f>SUM($I$2:I281)</f>
        <v>41040</v>
      </c>
      <c r="M281">
        <f t="shared" si="4"/>
        <v>410.4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41040</v>
      </c>
      <c r="M282">
        <f t="shared" si="4"/>
        <v>410.4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41040</v>
      </c>
      <c r="M283">
        <f t="shared" si="4"/>
        <v>410.4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41040</v>
      </c>
      <c r="M284">
        <f t="shared" si="4"/>
        <v>410.4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41040</v>
      </c>
      <c r="M285">
        <f t="shared" si="4"/>
        <v>410.4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41040</v>
      </c>
      <c r="M286">
        <f t="shared" si="4"/>
        <v>410.4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41040</v>
      </c>
      <c r="M287">
        <f t="shared" si="4"/>
        <v>410.4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80" t="s">
        <v>489</v>
      </c>
      <c r="I288">
        <v>750</v>
      </c>
      <c r="L288">
        <f>SUM($I$2:I288)</f>
        <v>41790</v>
      </c>
      <c r="M288">
        <f t="shared" si="4"/>
        <v>417.9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41790</v>
      </c>
      <c r="M289">
        <f t="shared" si="4"/>
        <v>417.9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41790</v>
      </c>
      <c r="M290">
        <f t="shared" si="4"/>
        <v>417.9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41790</v>
      </c>
      <c r="M291">
        <f t="shared" si="4"/>
        <v>417.9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41790</v>
      </c>
      <c r="M292">
        <f t="shared" si="4"/>
        <v>417.9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41790</v>
      </c>
      <c r="M293">
        <f t="shared" si="4"/>
        <v>417.9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41790</v>
      </c>
      <c r="M294">
        <f t="shared" si="4"/>
        <v>417.9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I295">
        <v>270</v>
      </c>
      <c r="L295">
        <f>SUM($I$2:I295)</f>
        <v>42060</v>
      </c>
      <c r="M295">
        <f t="shared" si="4"/>
        <v>420.6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42060</v>
      </c>
      <c r="M296">
        <f t="shared" si="4"/>
        <v>420.6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42060</v>
      </c>
      <c r="M297">
        <f t="shared" si="4"/>
        <v>420.6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42060</v>
      </c>
      <c r="M298">
        <f t="shared" si="4"/>
        <v>420.6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42060</v>
      </c>
      <c r="M299">
        <f t="shared" si="4"/>
        <v>420.6</v>
      </c>
    </row>
    <row r="300" spans="3:13" x14ac:dyDescent="0.2">
      <c r="C300">
        <v>300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I300">
        <v>250</v>
      </c>
      <c r="L300">
        <f>SUM($I$2:I300)</f>
        <v>42310</v>
      </c>
      <c r="M300">
        <f t="shared" si="4"/>
        <v>423.1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s="94" t="s">
        <v>476</v>
      </c>
      <c r="I301">
        <v>3000</v>
      </c>
      <c r="L301">
        <f>SUM($I$2:I301)</f>
        <v>45310</v>
      </c>
      <c r="M301">
        <f t="shared" si="4"/>
        <v>453.1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45310</v>
      </c>
      <c r="M302">
        <f t="shared" si="4"/>
        <v>453.1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45310</v>
      </c>
      <c r="M303">
        <f t="shared" si="4"/>
        <v>453.1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45310</v>
      </c>
      <c r="M304">
        <f t="shared" si="4"/>
        <v>453.1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45310</v>
      </c>
      <c r="M305">
        <f t="shared" si="4"/>
        <v>453.1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45310</v>
      </c>
      <c r="M306">
        <f t="shared" si="4"/>
        <v>453.1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45310</v>
      </c>
      <c r="M307">
        <f t="shared" si="4"/>
        <v>453.1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s="80" t="s">
        <v>693</v>
      </c>
      <c r="I308">
        <v>360</v>
      </c>
      <c r="L308">
        <f>SUM($I$2:I308)</f>
        <v>45670</v>
      </c>
      <c r="M308">
        <f t="shared" si="4"/>
        <v>456.7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45670</v>
      </c>
      <c r="M309">
        <f t="shared" si="4"/>
        <v>456.7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45670</v>
      </c>
      <c r="M310">
        <f t="shared" si="4"/>
        <v>456.7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45670</v>
      </c>
      <c r="M311">
        <f t="shared" si="4"/>
        <v>456.7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45670</v>
      </c>
      <c r="M312">
        <f t="shared" si="4"/>
        <v>456.7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45670</v>
      </c>
      <c r="M313">
        <f t="shared" si="4"/>
        <v>456.7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45670</v>
      </c>
      <c r="M314">
        <f t="shared" si="4"/>
        <v>456.7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I315">
        <v>750</v>
      </c>
      <c r="L315">
        <f>SUM($I$2:I315)</f>
        <v>46420</v>
      </c>
      <c r="M315">
        <f t="shared" si="4"/>
        <v>464.2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46420</v>
      </c>
      <c r="M316">
        <f t="shared" si="4"/>
        <v>464.2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46420</v>
      </c>
      <c r="M317">
        <f t="shared" si="4"/>
        <v>464.2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46420</v>
      </c>
      <c r="M318">
        <f t="shared" si="4"/>
        <v>464.2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46420</v>
      </c>
      <c r="M319">
        <f t="shared" si="4"/>
        <v>464.2</v>
      </c>
    </row>
    <row r="320" spans="3:13" x14ac:dyDescent="0.2">
      <c r="C320">
        <v>320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I320">
        <v>270</v>
      </c>
      <c r="L320">
        <f>SUM($I$2:I320)</f>
        <v>46690</v>
      </c>
      <c r="M320">
        <f t="shared" si="4"/>
        <v>466.9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4" t="s">
        <v>486</v>
      </c>
      <c r="I321">
        <v>3000</v>
      </c>
      <c r="L321">
        <f>SUM($I$2:I321)</f>
        <v>49690</v>
      </c>
      <c r="M321">
        <f t="shared" si="4"/>
        <v>496.9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49690</v>
      </c>
      <c r="M322">
        <f t="shared" si="4"/>
        <v>496.9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49690</v>
      </c>
      <c r="M323">
        <f t="shared" ref="M323:M386" si="5">L323/100</f>
        <v>496.9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49690</v>
      </c>
      <c r="M324">
        <f t="shared" si="5"/>
        <v>496.9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49690</v>
      </c>
      <c r="M325">
        <f t="shared" si="5"/>
        <v>496.9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49690</v>
      </c>
      <c r="M326">
        <f t="shared" si="5"/>
        <v>496.9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49690</v>
      </c>
      <c r="M327">
        <f t="shared" si="5"/>
        <v>496.9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80" t="s">
        <v>489</v>
      </c>
      <c r="I328">
        <v>750</v>
      </c>
      <c r="L328">
        <f>SUM($I$2:I328)</f>
        <v>50440</v>
      </c>
      <c r="M328">
        <f t="shared" si="5"/>
        <v>504.4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50440</v>
      </c>
      <c r="M329">
        <f t="shared" si="5"/>
        <v>504.4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50440</v>
      </c>
      <c r="M330">
        <f t="shared" si="5"/>
        <v>504.4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50440</v>
      </c>
      <c r="M331">
        <f t="shared" si="5"/>
        <v>504.4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50440</v>
      </c>
      <c r="M332">
        <f t="shared" si="5"/>
        <v>504.4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50440</v>
      </c>
      <c r="M333">
        <f t="shared" si="5"/>
        <v>504.4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50440</v>
      </c>
      <c r="M334">
        <f t="shared" si="5"/>
        <v>504.4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I335">
        <v>270</v>
      </c>
      <c r="L335">
        <f>SUM($I$2:I335)</f>
        <v>50710</v>
      </c>
      <c r="M335">
        <f t="shared" si="5"/>
        <v>507.1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50710</v>
      </c>
      <c r="M336">
        <f t="shared" si="5"/>
        <v>507.1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50710</v>
      </c>
      <c r="M337">
        <f t="shared" si="5"/>
        <v>507.1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50710</v>
      </c>
      <c r="M338">
        <f t="shared" si="5"/>
        <v>507.1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50710</v>
      </c>
      <c r="M339">
        <f t="shared" si="5"/>
        <v>507.1</v>
      </c>
    </row>
    <row r="340" spans="3:13" x14ac:dyDescent="0.2">
      <c r="C340">
        <v>340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>
        <v>250</v>
      </c>
      <c r="L340">
        <f>SUM($I$2:I340)</f>
        <v>50960</v>
      </c>
      <c r="M340">
        <f t="shared" si="5"/>
        <v>509.6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4" t="s">
        <v>476</v>
      </c>
      <c r="I341">
        <v>3000</v>
      </c>
      <c r="L341">
        <f>SUM($I$2:I341)</f>
        <v>53960</v>
      </c>
      <c r="M341">
        <f t="shared" si="5"/>
        <v>539.6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53960</v>
      </c>
      <c r="M342">
        <f t="shared" si="5"/>
        <v>539.6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53960</v>
      </c>
      <c r="M343">
        <f t="shared" si="5"/>
        <v>539.6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53960</v>
      </c>
      <c r="M344">
        <f t="shared" si="5"/>
        <v>539.6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53960</v>
      </c>
      <c r="M345">
        <f t="shared" si="5"/>
        <v>539.6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53960</v>
      </c>
      <c r="M346">
        <f t="shared" si="5"/>
        <v>539.6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53960</v>
      </c>
      <c r="M347">
        <f t="shared" si="5"/>
        <v>539.6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80" t="s">
        <v>693</v>
      </c>
      <c r="I348">
        <v>360</v>
      </c>
      <c r="L348">
        <f>SUM($I$2:I348)</f>
        <v>54320</v>
      </c>
      <c r="M348">
        <f t="shared" si="5"/>
        <v>543.20000000000005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54320</v>
      </c>
      <c r="M349">
        <f t="shared" si="5"/>
        <v>543.20000000000005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54320</v>
      </c>
      <c r="M350">
        <f t="shared" si="5"/>
        <v>543.20000000000005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54320</v>
      </c>
      <c r="M351">
        <f t="shared" si="5"/>
        <v>543.20000000000005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54320</v>
      </c>
      <c r="M352">
        <f t="shared" si="5"/>
        <v>543.20000000000005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54320</v>
      </c>
      <c r="M353">
        <f t="shared" si="5"/>
        <v>543.20000000000005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54320</v>
      </c>
      <c r="M354">
        <f t="shared" si="5"/>
        <v>543.20000000000005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I355">
        <v>750</v>
      </c>
      <c r="L355">
        <f>SUM($I$2:I355)</f>
        <v>55070</v>
      </c>
      <c r="M355">
        <f t="shared" si="5"/>
        <v>550.70000000000005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55070</v>
      </c>
      <c r="M356">
        <f t="shared" si="5"/>
        <v>550.70000000000005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55070</v>
      </c>
      <c r="M357">
        <f t="shared" si="5"/>
        <v>550.70000000000005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55070</v>
      </c>
      <c r="M358">
        <f t="shared" si="5"/>
        <v>550.70000000000005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55070</v>
      </c>
      <c r="M359">
        <f t="shared" si="5"/>
        <v>550.70000000000005</v>
      </c>
    </row>
    <row r="360" spans="3:13" x14ac:dyDescent="0.2">
      <c r="C360">
        <v>360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I360">
        <v>270</v>
      </c>
      <c r="L360">
        <f>SUM($I$2:I360)</f>
        <v>55340</v>
      </c>
      <c r="M360">
        <f t="shared" si="5"/>
        <v>553.4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4" t="s">
        <v>485</v>
      </c>
      <c r="I361">
        <v>2500</v>
      </c>
      <c r="L361">
        <f>SUM($I$2:I361)</f>
        <v>57840</v>
      </c>
      <c r="M361">
        <f t="shared" si="5"/>
        <v>578.4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57840</v>
      </c>
      <c r="M362">
        <f t="shared" si="5"/>
        <v>578.4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57840</v>
      </c>
      <c r="M363">
        <f t="shared" si="5"/>
        <v>578.4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57840</v>
      </c>
      <c r="M364">
        <f t="shared" si="5"/>
        <v>578.4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57840</v>
      </c>
      <c r="M365">
        <f t="shared" si="5"/>
        <v>578.4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57840</v>
      </c>
      <c r="M366">
        <f t="shared" si="5"/>
        <v>578.4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57840</v>
      </c>
      <c r="M367">
        <f t="shared" si="5"/>
        <v>578.4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80" t="s">
        <v>489</v>
      </c>
      <c r="I368">
        <v>750</v>
      </c>
      <c r="L368">
        <f>SUM($I$2:I368)</f>
        <v>58590</v>
      </c>
      <c r="M368">
        <f t="shared" si="5"/>
        <v>585.9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58590</v>
      </c>
      <c r="M369">
        <f t="shared" si="5"/>
        <v>585.9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58590</v>
      </c>
      <c r="M370">
        <f t="shared" si="5"/>
        <v>585.9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58590</v>
      </c>
      <c r="M371">
        <f t="shared" si="5"/>
        <v>585.9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58590</v>
      </c>
      <c r="M372">
        <f t="shared" si="5"/>
        <v>585.9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58590</v>
      </c>
      <c r="M373">
        <f t="shared" si="5"/>
        <v>585.9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58590</v>
      </c>
      <c r="M374">
        <f t="shared" si="5"/>
        <v>585.9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I375">
        <v>270</v>
      </c>
      <c r="L375">
        <f>SUM($I$2:I375)</f>
        <v>58860</v>
      </c>
      <c r="M375">
        <f t="shared" si="5"/>
        <v>588.6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58860</v>
      </c>
      <c r="M376">
        <f t="shared" si="5"/>
        <v>588.6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58860</v>
      </c>
      <c r="M377">
        <f t="shared" si="5"/>
        <v>588.6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58860</v>
      </c>
      <c r="M378">
        <f t="shared" si="5"/>
        <v>588.6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58860</v>
      </c>
      <c r="M379">
        <f t="shared" si="5"/>
        <v>588.6</v>
      </c>
    </row>
    <row r="380" spans="3:13" x14ac:dyDescent="0.2">
      <c r="C380">
        <v>380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>
        <v>250</v>
      </c>
      <c r="L380">
        <f>SUM($I$2:I380)</f>
        <v>59110</v>
      </c>
      <c r="M380">
        <f t="shared" si="5"/>
        <v>591.1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4" t="s">
        <v>476</v>
      </c>
      <c r="I381">
        <v>300</v>
      </c>
      <c r="L381">
        <f>SUM($I$2:I381)</f>
        <v>59410</v>
      </c>
      <c r="M381">
        <f t="shared" si="5"/>
        <v>594.1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59410</v>
      </c>
      <c r="M382">
        <f t="shared" si="5"/>
        <v>594.1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59410</v>
      </c>
      <c r="M383">
        <f t="shared" si="5"/>
        <v>594.1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59410</v>
      </c>
      <c r="M384">
        <f t="shared" si="5"/>
        <v>594.1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59410</v>
      </c>
      <c r="M385">
        <f t="shared" si="5"/>
        <v>594.1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59410</v>
      </c>
      <c r="M386">
        <f t="shared" si="5"/>
        <v>594.1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59410</v>
      </c>
      <c r="M387">
        <f t="shared" ref="M387:M417" si="6">L387/100</f>
        <v>594.1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80" t="s">
        <v>693</v>
      </c>
      <c r="I388">
        <v>360</v>
      </c>
      <c r="L388">
        <f>SUM($I$2:I388)</f>
        <v>59770</v>
      </c>
      <c r="M388">
        <f t="shared" si="6"/>
        <v>597.70000000000005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59770</v>
      </c>
      <c r="M389">
        <f t="shared" si="6"/>
        <v>597.70000000000005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59770</v>
      </c>
      <c r="M390">
        <f t="shared" si="6"/>
        <v>597.70000000000005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59770</v>
      </c>
      <c r="M391">
        <f t="shared" si="6"/>
        <v>597.70000000000005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59770</v>
      </c>
      <c r="M392">
        <f t="shared" si="6"/>
        <v>597.70000000000005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59770</v>
      </c>
      <c r="M393">
        <f t="shared" si="6"/>
        <v>597.70000000000005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59770</v>
      </c>
      <c r="M394">
        <f t="shared" si="6"/>
        <v>597.70000000000005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I395">
        <v>750</v>
      </c>
      <c r="L395">
        <f>SUM($I$2:I395)</f>
        <v>60520</v>
      </c>
      <c r="M395">
        <f t="shared" si="6"/>
        <v>605.20000000000005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60520</v>
      </c>
      <c r="M396">
        <f t="shared" si="6"/>
        <v>605.20000000000005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60520</v>
      </c>
      <c r="M397">
        <f t="shared" si="6"/>
        <v>605.20000000000005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60520</v>
      </c>
      <c r="M398">
        <f t="shared" si="6"/>
        <v>605.20000000000005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60520</v>
      </c>
      <c r="M399">
        <f t="shared" si="6"/>
        <v>605.20000000000005</v>
      </c>
    </row>
    <row r="400" spans="3:13" x14ac:dyDescent="0.2">
      <c r="C400">
        <v>400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I400">
        <v>270</v>
      </c>
      <c r="L400">
        <f>SUM($I$2:I400)</f>
        <v>60790</v>
      </c>
      <c r="M400">
        <f t="shared" si="6"/>
        <v>607.9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4" t="s">
        <v>486</v>
      </c>
      <c r="I401">
        <v>3000</v>
      </c>
      <c r="L401">
        <f>SUM($I$2:I401)</f>
        <v>63790</v>
      </c>
      <c r="M401">
        <f t="shared" si="6"/>
        <v>637.9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63790</v>
      </c>
      <c r="M402">
        <f t="shared" si="6"/>
        <v>637.9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63790</v>
      </c>
      <c r="M403">
        <f t="shared" si="6"/>
        <v>637.9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63790</v>
      </c>
      <c r="M404">
        <f t="shared" si="6"/>
        <v>637.9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80" t="s">
        <v>489</v>
      </c>
      <c r="I405">
        <v>750</v>
      </c>
      <c r="L405">
        <f>SUM($I$2:I405)</f>
        <v>64540</v>
      </c>
      <c r="M405">
        <f t="shared" si="6"/>
        <v>645.4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64540</v>
      </c>
      <c r="M406">
        <f t="shared" si="6"/>
        <v>645.4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64540</v>
      </c>
      <c r="M407">
        <f t="shared" si="6"/>
        <v>645.4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64540</v>
      </c>
      <c r="M408">
        <f t="shared" si="6"/>
        <v>645.4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64540</v>
      </c>
      <c r="M409">
        <f t="shared" si="6"/>
        <v>645.4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I410">
        <v>270</v>
      </c>
      <c r="L410">
        <f>SUM($I$2:I410)</f>
        <v>64810</v>
      </c>
      <c r="M410">
        <f t="shared" si="6"/>
        <v>648.1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64810</v>
      </c>
      <c r="M411">
        <f t="shared" si="6"/>
        <v>648.1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64810</v>
      </c>
      <c r="M412">
        <f t="shared" si="6"/>
        <v>648.1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64810</v>
      </c>
      <c r="M413">
        <f t="shared" si="6"/>
        <v>648.1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64810</v>
      </c>
      <c r="M414">
        <f t="shared" si="6"/>
        <v>648.1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64810</v>
      </c>
      <c r="M415">
        <f t="shared" si="6"/>
        <v>648.1</v>
      </c>
    </row>
    <row r="416" spans="3:13" x14ac:dyDescent="0.2">
      <c r="C416">
        <v>416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>
        <v>250</v>
      </c>
      <c r="L416">
        <f>SUM($I$2:I416)</f>
        <v>65060</v>
      </c>
      <c r="M416">
        <f t="shared" si="6"/>
        <v>650.6</v>
      </c>
    </row>
    <row r="417" spans="3:13" s="5" customFormat="1" x14ac:dyDescent="0.2">
      <c r="C417" s="5">
        <v>416</v>
      </c>
      <c r="D417" s="5" t="str">
        <f>IF(IFERROR(VLOOKUP(C417,'Dungeon&amp;Framework'!CG:CL,3,FALSE),"") = 0,"",IFERROR(VLOOKUP(C417,'Dungeon&amp;Framework'!CG:CL,3,FALSE),"") )</f>
        <v/>
      </c>
      <c r="F417" s="5">
        <v>1</v>
      </c>
      <c r="G417" s="5" t="str">
        <f>IF( IFERROR(VLOOKUP(C421,'Dungeon&amp;Framework'!CG:CN,8,FALSE),"") = 0, "",IFERROR(VLOOKUP(C421,'Dungeon&amp;Framework'!CG:CN,8,FALSE),""))</f>
        <v/>
      </c>
      <c r="H417" s="96" t="s">
        <v>476</v>
      </c>
      <c r="I417" s="5">
        <v>2500</v>
      </c>
      <c r="L417" s="5">
        <f>SUM($I$2:I417)</f>
        <v>67560</v>
      </c>
      <c r="M417" s="5">
        <f t="shared" si="6"/>
        <v>675.6</v>
      </c>
    </row>
    <row r="418" spans="3:13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L419" t="s">
        <v>504</v>
      </c>
    </row>
    <row r="420" spans="3:13" hidden="1" x14ac:dyDescent="0.2">
      <c r="C420">
        <v>419</v>
      </c>
      <c r="L420" t="s">
        <v>505</v>
      </c>
    </row>
    <row r="421" spans="3:13" hidden="1" x14ac:dyDescent="0.2">
      <c r="C421">
        <v>420</v>
      </c>
    </row>
    <row r="422" spans="3:13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L422" t="s">
        <v>506</v>
      </c>
    </row>
    <row r="423" spans="3:13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L423" t="s">
        <v>507</v>
      </c>
    </row>
    <row r="424" spans="3:13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L424" t="s">
        <v>508</v>
      </c>
    </row>
    <row r="425" spans="3:13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C426">
        <v>425</v>
      </c>
      <c r="L426" t="s">
        <v>509</v>
      </c>
    </row>
    <row r="427" spans="3:13" hidden="1" x14ac:dyDescent="0.2">
      <c r="C427">
        <v>426</v>
      </c>
    </row>
    <row r="428" spans="3:13" hidden="1" x14ac:dyDescent="0.2">
      <c r="C428">
        <v>427</v>
      </c>
    </row>
    <row r="429" spans="3:13" hidden="1" x14ac:dyDescent="0.2">
      <c r="C429">
        <v>428</v>
      </c>
    </row>
    <row r="430" spans="3:13" x14ac:dyDescent="0.2">
      <c r="C430">
        <v>429</v>
      </c>
      <c r="H430" s="80" t="s">
        <v>693</v>
      </c>
    </row>
    <row r="431" spans="3:13" hidden="1" x14ac:dyDescent="0.2">
      <c r="C431">
        <v>430</v>
      </c>
    </row>
    <row r="432" spans="3:13" hidden="1" x14ac:dyDescent="0.2">
      <c r="C432">
        <v>431</v>
      </c>
    </row>
    <row r="433" spans="3:8" hidden="1" x14ac:dyDescent="0.2">
      <c r="C433">
        <v>432</v>
      </c>
    </row>
    <row r="434" spans="3:8" hidden="1" x14ac:dyDescent="0.2">
      <c r="C434">
        <v>433</v>
      </c>
    </row>
    <row r="435" spans="3:8" hidden="1" x14ac:dyDescent="0.2">
      <c r="C435">
        <v>434</v>
      </c>
    </row>
    <row r="436" spans="3:8" hidden="1" x14ac:dyDescent="0.2">
      <c r="C436">
        <v>435</v>
      </c>
    </row>
    <row r="437" spans="3:8" hidden="1" x14ac:dyDescent="0.2">
      <c r="C437">
        <v>436</v>
      </c>
    </row>
    <row r="438" spans="3:8" hidden="1" x14ac:dyDescent="0.2">
      <c r="C438">
        <v>437</v>
      </c>
    </row>
    <row r="439" spans="3:8" hidden="1" x14ac:dyDescent="0.2">
      <c r="C439">
        <v>438</v>
      </c>
    </row>
    <row r="440" spans="3:8" hidden="1" x14ac:dyDescent="0.2">
      <c r="C440">
        <v>439</v>
      </c>
    </row>
    <row r="441" spans="3:8" hidden="1" x14ac:dyDescent="0.2">
      <c r="C441">
        <v>440</v>
      </c>
    </row>
    <row r="442" spans="3:8" hidden="1" x14ac:dyDescent="0.2">
      <c r="C442">
        <v>441</v>
      </c>
    </row>
    <row r="443" spans="3:8" hidden="1" x14ac:dyDescent="0.2">
      <c r="C443">
        <v>442</v>
      </c>
    </row>
    <row r="444" spans="3:8" hidden="1" x14ac:dyDescent="0.2">
      <c r="C444">
        <v>443</v>
      </c>
    </row>
    <row r="445" spans="3:8" hidden="1" x14ac:dyDescent="0.2">
      <c r="C445">
        <v>444</v>
      </c>
    </row>
    <row r="446" spans="3:8" hidden="1" x14ac:dyDescent="0.2">
      <c r="C446">
        <v>445</v>
      </c>
    </row>
    <row r="447" spans="3:8" x14ac:dyDescent="0.2">
      <c r="C447">
        <v>446</v>
      </c>
      <c r="H447" t="s">
        <v>489</v>
      </c>
    </row>
    <row r="448" spans="3:8" hidden="1" x14ac:dyDescent="0.2">
      <c r="C448">
        <v>447</v>
      </c>
    </row>
    <row r="449" spans="3:3" hidden="1" x14ac:dyDescent="0.2">
      <c r="C449">
        <v>448</v>
      </c>
    </row>
    <row r="450" spans="3:3" hidden="1" x14ac:dyDescent="0.2">
      <c r="C450">
        <v>449</v>
      </c>
    </row>
    <row r="451" spans="3:3" hidden="1" x14ac:dyDescent="0.2">
      <c r="C451">
        <v>450</v>
      </c>
    </row>
    <row r="452" spans="3:3" hidden="1" x14ac:dyDescent="0.2">
      <c r="C452">
        <v>451</v>
      </c>
    </row>
    <row r="453" spans="3:3" hidden="1" x14ac:dyDescent="0.2">
      <c r="C453">
        <v>452</v>
      </c>
    </row>
    <row r="454" spans="3:3" hidden="1" x14ac:dyDescent="0.2">
      <c r="C454">
        <v>453</v>
      </c>
    </row>
    <row r="455" spans="3:3" hidden="1" x14ac:dyDescent="0.2">
      <c r="C455">
        <v>454</v>
      </c>
    </row>
    <row r="456" spans="3:3" hidden="1" x14ac:dyDescent="0.2">
      <c r="C456">
        <v>455</v>
      </c>
    </row>
    <row r="457" spans="3:3" hidden="1" x14ac:dyDescent="0.2">
      <c r="C457">
        <v>456</v>
      </c>
    </row>
    <row r="458" spans="3:3" hidden="1" x14ac:dyDescent="0.2">
      <c r="C458">
        <v>457</v>
      </c>
    </row>
    <row r="459" spans="3:3" hidden="1" x14ac:dyDescent="0.2">
      <c r="C459">
        <v>458</v>
      </c>
    </row>
    <row r="460" spans="3:3" hidden="1" x14ac:dyDescent="0.2">
      <c r="C460">
        <v>459</v>
      </c>
    </row>
    <row r="461" spans="3:3" hidden="1" x14ac:dyDescent="0.2">
      <c r="C461">
        <v>460</v>
      </c>
    </row>
    <row r="462" spans="3:3" hidden="1" x14ac:dyDescent="0.2">
      <c r="C462">
        <v>461</v>
      </c>
    </row>
    <row r="463" spans="3:3" hidden="1" x14ac:dyDescent="0.2">
      <c r="C463">
        <v>462</v>
      </c>
    </row>
    <row r="464" spans="3:3" hidden="1" x14ac:dyDescent="0.2">
      <c r="C464">
        <v>463</v>
      </c>
    </row>
    <row r="465" spans="3:8" hidden="1" x14ac:dyDescent="0.2">
      <c r="C465">
        <v>464</v>
      </c>
    </row>
    <row r="466" spans="3:8" hidden="1" x14ac:dyDescent="0.2">
      <c r="C466">
        <v>465</v>
      </c>
    </row>
    <row r="467" spans="3:8" x14ac:dyDescent="0.2">
      <c r="C467">
        <v>466</v>
      </c>
      <c r="H467" t="s">
        <v>483</v>
      </c>
    </row>
    <row r="468" spans="3:8" x14ac:dyDescent="0.2">
      <c r="C468">
        <v>467</v>
      </c>
      <c r="H468" s="94" t="s">
        <v>485</v>
      </c>
    </row>
    <row r="469" spans="3:8" hidden="1" x14ac:dyDescent="0.2">
      <c r="C469">
        <v>468</v>
      </c>
    </row>
    <row r="470" spans="3:8" hidden="1" x14ac:dyDescent="0.2">
      <c r="C470">
        <v>469</v>
      </c>
    </row>
    <row r="471" spans="3:8" hidden="1" x14ac:dyDescent="0.2">
      <c r="C471">
        <v>470</v>
      </c>
    </row>
    <row r="472" spans="3:8" hidden="1" x14ac:dyDescent="0.2">
      <c r="C472">
        <v>471</v>
      </c>
    </row>
    <row r="473" spans="3:8" hidden="1" x14ac:dyDescent="0.2">
      <c r="C473">
        <v>472</v>
      </c>
    </row>
    <row r="474" spans="3:8" hidden="1" x14ac:dyDescent="0.2">
      <c r="C474">
        <v>473</v>
      </c>
    </row>
    <row r="475" spans="3:8" hidden="1" x14ac:dyDescent="0.2">
      <c r="C475">
        <v>474</v>
      </c>
      <c r="H475" s="80"/>
    </row>
    <row r="476" spans="3:8" hidden="1" x14ac:dyDescent="0.2">
      <c r="C476">
        <v>475</v>
      </c>
    </row>
    <row r="477" spans="3:8" hidden="1" x14ac:dyDescent="0.2">
      <c r="C477">
        <v>476</v>
      </c>
    </row>
    <row r="478" spans="3:8" hidden="1" x14ac:dyDescent="0.2">
      <c r="C478">
        <v>477</v>
      </c>
    </row>
    <row r="479" spans="3:8" hidden="1" x14ac:dyDescent="0.2">
      <c r="C479">
        <v>478</v>
      </c>
    </row>
    <row r="480" spans="3:8" hidden="1" x14ac:dyDescent="0.2">
      <c r="C480">
        <v>479</v>
      </c>
    </row>
    <row r="481" spans="3:8" hidden="1" x14ac:dyDescent="0.2">
      <c r="C481">
        <v>480</v>
      </c>
    </row>
    <row r="482" spans="3:8" hidden="1" x14ac:dyDescent="0.2">
      <c r="C482">
        <v>481</v>
      </c>
    </row>
    <row r="483" spans="3:8" x14ac:dyDescent="0.2">
      <c r="C483">
        <v>482</v>
      </c>
      <c r="H483" s="80" t="s">
        <v>489</v>
      </c>
    </row>
    <row r="484" spans="3:8" hidden="1" x14ac:dyDescent="0.2">
      <c r="C484">
        <v>483</v>
      </c>
    </row>
    <row r="485" spans="3:8" hidden="1" x14ac:dyDescent="0.2">
      <c r="C485">
        <v>484</v>
      </c>
    </row>
    <row r="486" spans="3:8" hidden="1" x14ac:dyDescent="0.2">
      <c r="C486">
        <v>485</v>
      </c>
    </row>
    <row r="487" spans="3:8" hidden="1" x14ac:dyDescent="0.2">
      <c r="C487">
        <v>486</v>
      </c>
    </row>
    <row r="488" spans="3:8" hidden="1" x14ac:dyDescent="0.2">
      <c r="C488">
        <v>487</v>
      </c>
    </row>
    <row r="489" spans="3:8" hidden="1" x14ac:dyDescent="0.2">
      <c r="C489">
        <v>488</v>
      </c>
    </row>
    <row r="490" spans="3:8" hidden="1" x14ac:dyDescent="0.2">
      <c r="C490">
        <v>489</v>
      </c>
    </row>
    <row r="491" spans="3:8" hidden="1" x14ac:dyDescent="0.2">
      <c r="C491">
        <v>490</v>
      </c>
    </row>
    <row r="492" spans="3:8" hidden="1" x14ac:dyDescent="0.2">
      <c r="C492">
        <v>491</v>
      </c>
    </row>
    <row r="493" spans="3:8" hidden="1" x14ac:dyDescent="0.2">
      <c r="C493">
        <v>492</v>
      </c>
    </row>
    <row r="494" spans="3:8" hidden="1" x14ac:dyDescent="0.2">
      <c r="C494">
        <v>493</v>
      </c>
    </row>
    <row r="495" spans="3:8" hidden="1" x14ac:dyDescent="0.2">
      <c r="C495">
        <v>494</v>
      </c>
    </row>
    <row r="496" spans="3:8" hidden="1" x14ac:dyDescent="0.2">
      <c r="C496">
        <v>495</v>
      </c>
    </row>
    <row r="497" spans="3:8" hidden="1" x14ac:dyDescent="0.2">
      <c r="C497">
        <v>496</v>
      </c>
    </row>
    <row r="498" spans="3:8" hidden="1" x14ac:dyDescent="0.2">
      <c r="C498">
        <v>497</v>
      </c>
    </row>
    <row r="499" spans="3:8" hidden="1" x14ac:dyDescent="0.2">
      <c r="C499">
        <v>498</v>
      </c>
    </row>
    <row r="500" spans="3:8" hidden="1" x14ac:dyDescent="0.2">
      <c r="C500">
        <v>499</v>
      </c>
    </row>
    <row r="501" spans="3:8" x14ac:dyDescent="0.2">
      <c r="C501">
        <v>500</v>
      </c>
      <c r="H501" t="s">
        <v>483</v>
      </c>
    </row>
    <row r="502" spans="3:8" hidden="1" x14ac:dyDescent="0.2">
      <c r="C502">
        <v>501</v>
      </c>
    </row>
    <row r="503" spans="3:8" hidden="1" x14ac:dyDescent="0.2">
      <c r="C503">
        <v>502</v>
      </c>
    </row>
    <row r="504" spans="3:8" hidden="1" x14ac:dyDescent="0.2">
      <c r="C504">
        <v>503</v>
      </c>
    </row>
    <row r="505" spans="3:8" hidden="1" x14ac:dyDescent="0.2">
      <c r="C505">
        <v>504</v>
      </c>
    </row>
    <row r="506" spans="3:8" hidden="1" x14ac:dyDescent="0.2">
      <c r="C506">
        <v>505</v>
      </c>
    </row>
    <row r="507" spans="3:8" hidden="1" x14ac:dyDescent="0.2">
      <c r="C507">
        <v>506</v>
      </c>
    </row>
    <row r="508" spans="3:8" hidden="1" x14ac:dyDescent="0.2">
      <c r="C508">
        <v>507</v>
      </c>
    </row>
    <row r="509" spans="3:8" hidden="1" x14ac:dyDescent="0.2">
      <c r="C509">
        <v>508</v>
      </c>
    </row>
    <row r="510" spans="3:8" hidden="1" x14ac:dyDescent="0.2">
      <c r="C510">
        <v>509</v>
      </c>
    </row>
    <row r="511" spans="3:8" hidden="1" x14ac:dyDescent="0.2">
      <c r="C511">
        <v>510</v>
      </c>
    </row>
    <row r="512" spans="3:8" hidden="1" x14ac:dyDescent="0.2">
      <c r="C512">
        <v>511</v>
      </c>
    </row>
    <row r="513" spans="3:8" hidden="1" x14ac:dyDescent="0.2">
      <c r="C513">
        <v>512</v>
      </c>
    </row>
    <row r="514" spans="3:8" hidden="1" x14ac:dyDescent="0.2">
      <c r="C514">
        <v>513</v>
      </c>
    </row>
    <row r="515" spans="3:8" hidden="1" x14ac:dyDescent="0.2">
      <c r="C515">
        <v>514</v>
      </c>
    </row>
    <row r="516" spans="3:8" x14ac:dyDescent="0.2">
      <c r="C516">
        <v>515</v>
      </c>
      <c r="H516" t="s">
        <v>487</v>
      </c>
    </row>
    <row r="517" spans="3:8" x14ac:dyDescent="0.2">
      <c r="C517">
        <v>516</v>
      </c>
      <c r="H517" s="94" t="s">
        <v>476</v>
      </c>
    </row>
    <row r="518" spans="3:8" hidden="1" x14ac:dyDescent="0.2">
      <c r="C518">
        <v>517</v>
      </c>
    </row>
    <row r="519" spans="3:8" hidden="1" x14ac:dyDescent="0.2">
      <c r="C519">
        <v>518</v>
      </c>
    </row>
    <row r="520" spans="3:8" hidden="1" x14ac:dyDescent="0.2">
      <c r="C520">
        <v>519</v>
      </c>
    </row>
    <row r="521" spans="3:8" hidden="1" x14ac:dyDescent="0.2">
      <c r="C521">
        <v>520</v>
      </c>
    </row>
    <row r="522" spans="3:8" hidden="1" x14ac:dyDescent="0.2">
      <c r="C522">
        <v>521</v>
      </c>
    </row>
    <row r="523" spans="3:8" hidden="1" x14ac:dyDescent="0.2">
      <c r="C523">
        <v>522</v>
      </c>
    </row>
    <row r="524" spans="3:8" hidden="1" x14ac:dyDescent="0.2">
      <c r="C524">
        <v>523</v>
      </c>
    </row>
    <row r="525" spans="3:8" hidden="1" x14ac:dyDescent="0.2">
      <c r="C525">
        <v>524</v>
      </c>
    </row>
    <row r="526" spans="3:8" hidden="1" x14ac:dyDescent="0.2">
      <c r="C526">
        <v>525</v>
      </c>
    </row>
    <row r="527" spans="3:8" hidden="1" x14ac:dyDescent="0.2">
      <c r="C527">
        <v>526</v>
      </c>
    </row>
    <row r="528" spans="3:8" hidden="1" x14ac:dyDescent="0.2">
      <c r="C528">
        <v>527</v>
      </c>
    </row>
    <row r="529" spans="3:8" hidden="1" x14ac:dyDescent="0.2">
      <c r="C529">
        <v>528</v>
      </c>
    </row>
    <row r="530" spans="3:8" hidden="1" x14ac:dyDescent="0.2">
      <c r="C530">
        <v>529</v>
      </c>
    </row>
    <row r="531" spans="3:8" hidden="1" x14ac:dyDescent="0.2">
      <c r="C531">
        <v>530</v>
      </c>
    </row>
    <row r="532" spans="3:8" x14ac:dyDescent="0.2">
      <c r="C532">
        <v>531</v>
      </c>
      <c r="H532" s="80" t="s">
        <v>693</v>
      </c>
    </row>
    <row r="533" spans="3:8" hidden="1" x14ac:dyDescent="0.2">
      <c r="C533">
        <v>532</v>
      </c>
    </row>
    <row r="534" spans="3:8" hidden="1" x14ac:dyDescent="0.2">
      <c r="C534">
        <v>533</v>
      </c>
    </row>
    <row r="535" spans="3:8" hidden="1" x14ac:dyDescent="0.2">
      <c r="C535">
        <v>534</v>
      </c>
    </row>
    <row r="536" spans="3:8" hidden="1" x14ac:dyDescent="0.2">
      <c r="C536">
        <v>535</v>
      </c>
    </row>
    <row r="537" spans="3:8" hidden="1" x14ac:dyDescent="0.2">
      <c r="C537">
        <v>536</v>
      </c>
    </row>
    <row r="538" spans="3:8" hidden="1" x14ac:dyDescent="0.2">
      <c r="C538">
        <v>537</v>
      </c>
    </row>
    <row r="539" spans="3:8" hidden="1" x14ac:dyDescent="0.2">
      <c r="C539">
        <v>538</v>
      </c>
    </row>
    <row r="540" spans="3:8" hidden="1" x14ac:dyDescent="0.2">
      <c r="C540">
        <v>539</v>
      </c>
    </row>
    <row r="541" spans="3:8" hidden="1" x14ac:dyDescent="0.2">
      <c r="C541">
        <v>540</v>
      </c>
    </row>
    <row r="542" spans="3:8" hidden="1" x14ac:dyDescent="0.2">
      <c r="C542">
        <v>541</v>
      </c>
    </row>
    <row r="543" spans="3:8" hidden="1" x14ac:dyDescent="0.2">
      <c r="C543">
        <v>542</v>
      </c>
    </row>
    <row r="544" spans="3:8" hidden="1" x14ac:dyDescent="0.2">
      <c r="C544">
        <v>543</v>
      </c>
    </row>
    <row r="545" spans="3:8" hidden="1" x14ac:dyDescent="0.2">
      <c r="C545">
        <v>544</v>
      </c>
    </row>
    <row r="546" spans="3:8" hidden="1" x14ac:dyDescent="0.2">
      <c r="C546">
        <v>545</v>
      </c>
    </row>
    <row r="547" spans="3:8" hidden="1" x14ac:dyDescent="0.2">
      <c r="C547">
        <v>546</v>
      </c>
    </row>
    <row r="548" spans="3:8" hidden="1" x14ac:dyDescent="0.2">
      <c r="C548">
        <v>547</v>
      </c>
    </row>
    <row r="549" spans="3:8" x14ac:dyDescent="0.2">
      <c r="C549">
        <v>548</v>
      </c>
      <c r="H549" t="s">
        <v>489</v>
      </c>
    </row>
    <row r="550" spans="3:8" hidden="1" x14ac:dyDescent="0.2">
      <c r="C550">
        <v>549</v>
      </c>
    </row>
    <row r="551" spans="3:8" hidden="1" x14ac:dyDescent="0.2">
      <c r="C551">
        <v>550</v>
      </c>
    </row>
    <row r="552" spans="3:8" hidden="1" x14ac:dyDescent="0.2">
      <c r="C552">
        <v>551</v>
      </c>
    </row>
    <row r="553" spans="3:8" hidden="1" x14ac:dyDescent="0.2">
      <c r="C553">
        <v>552</v>
      </c>
    </row>
    <row r="554" spans="3:8" hidden="1" x14ac:dyDescent="0.2">
      <c r="C554">
        <v>553</v>
      </c>
    </row>
    <row r="555" spans="3:8" hidden="1" x14ac:dyDescent="0.2">
      <c r="C555">
        <v>554</v>
      </c>
    </row>
    <row r="556" spans="3:8" hidden="1" x14ac:dyDescent="0.2">
      <c r="C556">
        <v>555</v>
      </c>
    </row>
    <row r="557" spans="3:8" hidden="1" x14ac:dyDescent="0.2">
      <c r="C557">
        <v>556</v>
      </c>
    </row>
    <row r="558" spans="3:8" hidden="1" x14ac:dyDescent="0.2">
      <c r="C558">
        <v>557</v>
      </c>
    </row>
    <row r="559" spans="3:8" hidden="1" x14ac:dyDescent="0.2">
      <c r="C559">
        <v>558</v>
      </c>
    </row>
    <row r="560" spans="3:8" hidden="1" x14ac:dyDescent="0.2">
      <c r="C560">
        <v>559</v>
      </c>
    </row>
    <row r="561" spans="3:8" hidden="1" x14ac:dyDescent="0.2">
      <c r="C561">
        <v>560</v>
      </c>
    </row>
    <row r="562" spans="3:8" hidden="1" x14ac:dyDescent="0.2">
      <c r="C562">
        <v>561</v>
      </c>
    </row>
    <row r="563" spans="3:8" hidden="1" x14ac:dyDescent="0.2">
      <c r="C563">
        <v>562</v>
      </c>
    </row>
    <row r="564" spans="3:8" hidden="1" x14ac:dyDescent="0.2">
      <c r="C564">
        <v>563</v>
      </c>
    </row>
    <row r="565" spans="3:8" hidden="1" x14ac:dyDescent="0.2">
      <c r="C565">
        <v>564</v>
      </c>
    </row>
    <row r="566" spans="3:8" x14ac:dyDescent="0.2">
      <c r="C566">
        <v>565</v>
      </c>
      <c r="H566" t="s">
        <v>483</v>
      </c>
    </row>
    <row r="567" spans="3:8" x14ac:dyDescent="0.2">
      <c r="C567">
        <v>566</v>
      </c>
      <c r="H567" s="94" t="s">
        <v>486</v>
      </c>
    </row>
    <row r="568" spans="3:8" hidden="1" x14ac:dyDescent="0.2">
      <c r="C568">
        <v>567</v>
      </c>
    </row>
    <row r="569" spans="3:8" hidden="1" x14ac:dyDescent="0.2">
      <c r="C569">
        <v>568</v>
      </c>
    </row>
    <row r="570" spans="3:8" hidden="1" x14ac:dyDescent="0.2">
      <c r="C570">
        <v>569</v>
      </c>
    </row>
    <row r="571" spans="3:8" hidden="1" x14ac:dyDescent="0.2">
      <c r="C571">
        <v>570</v>
      </c>
    </row>
    <row r="572" spans="3:8" hidden="1" x14ac:dyDescent="0.2">
      <c r="C572">
        <v>571</v>
      </c>
    </row>
    <row r="573" spans="3:8" hidden="1" x14ac:dyDescent="0.2">
      <c r="C573">
        <v>572</v>
      </c>
    </row>
    <row r="574" spans="3:8" hidden="1" x14ac:dyDescent="0.2">
      <c r="C574">
        <v>573</v>
      </c>
    </row>
    <row r="575" spans="3:8" hidden="1" x14ac:dyDescent="0.2">
      <c r="C575">
        <v>574</v>
      </c>
    </row>
    <row r="576" spans="3:8" hidden="1" x14ac:dyDescent="0.2">
      <c r="C576">
        <v>575</v>
      </c>
    </row>
    <row r="577" spans="3:8" hidden="1" x14ac:dyDescent="0.2">
      <c r="C577">
        <v>576</v>
      </c>
    </row>
    <row r="578" spans="3:8" hidden="1" x14ac:dyDescent="0.2">
      <c r="C578">
        <v>577</v>
      </c>
    </row>
    <row r="579" spans="3:8" hidden="1" x14ac:dyDescent="0.2">
      <c r="C579">
        <v>578</v>
      </c>
    </row>
    <row r="580" spans="3:8" hidden="1" x14ac:dyDescent="0.2">
      <c r="C580">
        <v>579</v>
      </c>
    </row>
    <row r="581" spans="3:8" hidden="1" x14ac:dyDescent="0.2">
      <c r="C581">
        <v>580</v>
      </c>
    </row>
    <row r="582" spans="3:8" x14ac:dyDescent="0.2">
      <c r="C582">
        <v>581</v>
      </c>
      <c r="H582" s="80" t="s">
        <v>489</v>
      </c>
    </row>
    <row r="583" spans="3:8" hidden="1" x14ac:dyDescent="0.2">
      <c r="C583">
        <v>582</v>
      </c>
    </row>
    <row r="584" spans="3:8" hidden="1" x14ac:dyDescent="0.2">
      <c r="C584">
        <v>583</v>
      </c>
    </row>
    <row r="585" spans="3:8" hidden="1" x14ac:dyDescent="0.2">
      <c r="C585">
        <v>584</v>
      </c>
    </row>
    <row r="586" spans="3:8" hidden="1" x14ac:dyDescent="0.2">
      <c r="C586">
        <v>585</v>
      </c>
    </row>
    <row r="587" spans="3:8" hidden="1" x14ac:dyDescent="0.2">
      <c r="C587">
        <v>586</v>
      </c>
    </row>
    <row r="588" spans="3:8" hidden="1" x14ac:dyDescent="0.2">
      <c r="C588">
        <v>587</v>
      </c>
    </row>
    <row r="589" spans="3:8" hidden="1" x14ac:dyDescent="0.2">
      <c r="C589">
        <v>588</v>
      </c>
    </row>
    <row r="590" spans="3:8" hidden="1" x14ac:dyDescent="0.2">
      <c r="C590">
        <v>589</v>
      </c>
    </row>
    <row r="591" spans="3:8" hidden="1" x14ac:dyDescent="0.2">
      <c r="C591">
        <v>590</v>
      </c>
    </row>
    <row r="592" spans="3:8" hidden="1" x14ac:dyDescent="0.2">
      <c r="C592">
        <v>591</v>
      </c>
    </row>
    <row r="593" spans="3:8" hidden="1" x14ac:dyDescent="0.2">
      <c r="C593">
        <v>592</v>
      </c>
    </row>
    <row r="594" spans="3:8" hidden="1" x14ac:dyDescent="0.2">
      <c r="C594">
        <v>593</v>
      </c>
    </row>
    <row r="595" spans="3:8" hidden="1" x14ac:dyDescent="0.2">
      <c r="C595">
        <v>594</v>
      </c>
    </row>
    <row r="596" spans="3:8" hidden="1" x14ac:dyDescent="0.2">
      <c r="C596">
        <v>595</v>
      </c>
    </row>
    <row r="597" spans="3:8" hidden="1" x14ac:dyDescent="0.2">
      <c r="C597">
        <v>596</v>
      </c>
    </row>
    <row r="598" spans="3:8" hidden="1" x14ac:dyDescent="0.2">
      <c r="C598">
        <v>597</v>
      </c>
    </row>
    <row r="599" spans="3:8" x14ac:dyDescent="0.2">
      <c r="C599">
        <v>598</v>
      </c>
      <c r="H599" t="s">
        <v>483</v>
      </c>
    </row>
    <row r="600" spans="3:8" hidden="1" x14ac:dyDescent="0.2">
      <c r="C600">
        <v>599</v>
      </c>
    </row>
    <row r="601" spans="3:8" hidden="1" x14ac:dyDescent="0.2">
      <c r="C601">
        <v>600</v>
      </c>
    </row>
    <row r="602" spans="3:8" hidden="1" x14ac:dyDescent="0.2">
      <c r="C602">
        <v>601</v>
      </c>
    </row>
    <row r="603" spans="3:8" hidden="1" x14ac:dyDescent="0.2">
      <c r="C603">
        <v>602</v>
      </c>
    </row>
    <row r="604" spans="3:8" hidden="1" x14ac:dyDescent="0.2">
      <c r="C604">
        <v>603</v>
      </c>
    </row>
    <row r="605" spans="3:8" hidden="1" x14ac:dyDescent="0.2">
      <c r="C605">
        <v>604</v>
      </c>
    </row>
    <row r="606" spans="3:8" hidden="1" x14ac:dyDescent="0.2">
      <c r="C606">
        <v>605</v>
      </c>
    </row>
    <row r="607" spans="3:8" hidden="1" x14ac:dyDescent="0.2">
      <c r="C607">
        <v>606</v>
      </c>
    </row>
    <row r="608" spans="3:8" hidden="1" x14ac:dyDescent="0.2">
      <c r="C608">
        <v>607</v>
      </c>
    </row>
    <row r="609" spans="3:8" hidden="1" x14ac:dyDescent="0.2">
      <c r="C609">
        <v>608</v>
      </c>
    </row>
    <row r="610" spans="3:8" hidden="1" x14ac:dyDescent="0.2">
      <c r="C610">
        <v>609</v>
      </c>
    </row>
    <row r="611" spans="3:8" hidden="1" x14ac:dyDescent="0.2">
      <c r="C611">
        <v>610</v>
      </c>
    </row>
    <row r="612" spans="3:8" hidden="1" x14ac:dyDescent="0.2">
      <c r="C612">
        <v>611</v>
      </c>
    </row>
    <row r="613" spans="3:8" hidden="1" x14ac:dyDescent="0.2">
      <c r="C613">
        <v>612</v>
      </c>
    </row>
    <row r="614" spans="3:8" hidden="1" x14ac:dyDescent="0.2">
      <c r="C614">
        <v>613</v>
      </c>
    </row>
    <row r="615" spans="3:8" hidden="1" x14ac:dyDescent="0.2">
      <c r="C615">
        <v>614</v>
      </c>
    </row>
    <row r="616" spans="3:8" hidden="1" x14ac:dyDescent="0.2">
      <c r="C616">
        <v>615</v>
      </c>
    </row>
    <row r="617" spans="3:8" x14ac:dyDescent="0.2">
      <c r="C617">
        <v>616</v>
      </c>
      <c r="H617" t="s">
        <v>487</v>
      </c>
    </row>
    <row r="618" spans="3:8" x14ac:dyDescent="0.2">
      <c r="C618">
        <v>617</v>
      </c>
      <c r="H618" s="94" t="s">
        <v>476</v>
      </c>
    </row>
    <row r="619" spans="3:8" hidden="1" x14ac:dyDescent="0.2">
      <c r="C619">
        <v>618</v>
      </c>
    </row>
    <row r="620" spans="3:8" hidden="1" x14ac:dyDescent="0.2">
      <c r="C620">
        <v>619</v>
      </c>
    </row>
    <row r="621" spans="3:8" hidden="1" x14ac:dyDescent="0.2">
      <c r="C621">
        <v>620</v>
      </c>
    </row>
    <row r="622" spans="3:8" hidden="1" x14ac:dyDescent="0.2">
      <c r="C622">
        <v>621</v>
      </c>
    </row>
    <row r="623" spans="3:8" hidden="1" x14ac:dyDescent="0.2">
      <c r="C623">
        <v>622</v>
      </c>
    </row>
    <row r="624" spans="3:8" hidden="1" x14ac:dyDescent="0.2">
      <c r="C624">
        <v>623</v>
      </c>
    </row>
    <row r="625" spans="3:8" hidden="1" x14ac:dyDescent="0.2">
      <c r="C625">
        <v>624</v>
      </c>
    </row>
    <row r="626" spans="3:8" hidden="1" x14ac:dyDescent="0.2">
      <c r="C626">
        <v>625</v>
      </c>
    </row>
    <row r="627" spans="3:8" hidden="1" x14ac:dyDescent="0.2">
      <c r="C627">
        <v>626</v>
      </c>
    </row>
    <row r="628" spans="3:8" hidden="1" x14ac:dyDescent="0.2">
      <c r="C628">
        <v>627</v>
      </c>
    </row>
    <row r="629" spans="3:8" hidden="1" x14ac:dyDescent="0.2">
      <c r="C629">
        <v>628</v>
      </c>
    </row>
    <row r="630" spans="3:8" hidden="1" x14ac:dyDescent="0.2">
      <c r="C630">
        <v>629</v>
      </c>
    </row>
    <row r="631" spans="3:8" hidden="1" x14ac:dyDescent="0.2">
      <c r="C631">
        <v>630</v>
      </c>
    </row>
    <row r="632" spans="3:8" hidden="1" x14ac:dyDescent="0.2">
      <c r="C632">
        <v>631</v>
      </c>
    </row>
    <row r="633" spans="3:8" x14ac:dyDescent="0.2">
      <c r="C633">
        <v>632</v>
      </c>
      <c r="H633" s="80" t="s">
        <v>693</v>
      </c>
    </row>
    <row r="634" spans="3:8" hidden="1" x14ac:dyDescent="0.2">
      <c r="C634">
        <v>633</v>
      </c>
    </row>
    <row r="635" spans="3:8" hidden="1" x14ac:dyDescent="0.2">
      <c r="C635">
        <v>634</v>
      </c>
    </row>
    <row r="636" spans="3:8" hidden="1" x14ac:dyDescent="0.2">
      <c r="C636">
        <v>635</v>
      </c>
    </row>
    <row r="637" spans="3:8" hidden="1" x14ac:dyDescent="0.2">
      <c r="C637">
        <v>636</v>
      </c>
    </row>
    <row r="638" spans="3:8" hidden="1" x14ac:dyDescent="0.2">
      <c r="C638">
        <v>637</v>
      </c>
    </row>
    <row r="639" spans="3:8" hidden="1" x14ac:dyDescent="0.2">
      <c r="C639">
        <v>638</v>
      </c>
    </row>
    <row r="640" spans="3:8" hidden="1" x14ac:dyDescent="0.2">
      <c r="C640">
        <v>639</v>
      </c>
    </row>
    <row r="641" spans="3:8" hidden="1" x14ac:dyDescent="0.2">
      <c r="C641">
        <v>640</v>
      </c>
    </row>
    <row r="642" spans="3:8" hidden="1" x14ac:dyDescent="0.2">
      <c r="C642">
        <v>641</v>
      </c>
    </row>
    <row r="643" spans="3:8" hidden="1" x14ac:dyDescent="0.2">
      <c r="C643">
        <v>642</v>
      </c>
    </row>
    <row r="644" spans="3:8" hidden="1" x14ac:dyDescent="0.2">
      <c r="C644">
        <v>643</v>
      </c>
    </row>
    <row r="645" spans="3:8" hidden="1" x14ac:dyDescent="0.2">
      <c r="C645">
        <v>644</v>
      </c>
    </row>
    <row r="646" spans="3:8" hidden="1" x14ac:dyDescent="0.2">
      <c r="C646">
        <v>645</v>
      </c>
    </row>
    <row r="647" spans="3:8" hidden="1" x14ac:dyDescent="0.2">
      <c r="C647">
        <v>646</v>
      </c>
    </row>
    <row r="648" spans="3:8" x14ac:dyDescent="0.2">
      <c r="C648">
        <v>647</v>
      </c>
      <c r="H648" t="s">
        <v>489</v>
      </c>
    </row>
    <row r="649" spans="3:8" hidden="1" x14ac:dyDescent="0.2">
      <c r="C649">
        <v>648</v>
      </c>
    </row>
    <row r="650" spans="3:8" hidden="1" x14ac:dyDescent="0.2">
      <c r="C650">
        <v>649</v>
      </c>
    </row>
    <row r="651" spans="3:8" hidden="1" x14ac:dyDescent="0.2">
      <c r="C651">
        <v>650</v>
      </c>
    </row>
    <row r="652" spans="3:8" hidden="1" x14ac:dyDescent="0.2">
      <c r="C652">
        <v>651</v>
      </c>
    </row>
    <row r="653" spans="3:8" hidden="1" x14ac:dyDescent="0.2">
      <c r="C653">
        <v>652</v>
      </c>
    </row>
    <row r="654" spans="3:8" hidden="1" x14ac:dyDescent="0.2">
      <c r="C654">
        <v>653</v>
      </c>
    </row>
    <row r="655" spans="3:8" hidden="1" x14ac:dyDescent="0.2">
      <c r="C655">
        <v>654</v>
      </c>
    </row>
    <row r="656" spans="3:8" hidden="1" x14ac:dyDescent="0.2">
      <c r="C656">
        <v>655</v>
      </c>
    </row>
    <row r="657" spans="3:8" hidden="1" x14ac:dyDescent="0.2">
      <c r="C657">
        <v>656</v>
      </c>
    </row>
    <row r="658" spans="3:8" hidden="1" x14ac:dyDescent="0.2">
      <c r="C658">
        <v>657</v>
      </c>
    </row>
    <row r="659" spans="3:8" hidden="1" x14ac:dyDescent="0.2">
      <c r="C659">
        <v>658</v>
      </c>
    </row>
    <row r="660" spans="3:8" hidden="1" x14ac:dyDescent="0.2">
      <c r="C660">
        <v>659</v>
      </c>
    </row>
    <row r="661" spans="3:8" hidden="1" x14ac:dyDescent="0.2">
      <c r="C661">
        <v>660</v>
      </c>
    </row>
    <row r="662" spans="3:8" hidden="1" x14ac:dyDescent="0.2">
      <c r="C662">
        <v>661</v>
      </c>
    </row>
    <row r="663" spans="3:8" hidden="1" x14ac:dyDescent="0.2">
      <c r="C663">
        <v>662</v>
      </c>
    </row>
    <row r="664" spans="3:8" hidden="1" x14ac:dyDescent="0.2">
      <c r="C664">
        <v>663</v>
      </c>
    </row>
    <row r="665" spans="3:8" hidden="1" x14ac:dyDescent="0.2">
      <c r="C665">
        <v>664</v>
      </c>
    </row>
    <row r="666" spans="3:8" x14ac:dyDescent="0.2">
      <c r="C666">
        <v>665</v>
      </c>
      <c r="H666" t="s">
        <v>483</v>
      </c>
    </row>
    <row r="667" spans="3:8" x14ac:dyDescent="0.2">
      <c r="C667">
        <v>666</v>
      </c>
      <c r="H667" s="94" t="s">
        <v>485</v>
      </c>
    </row>
    <row r="668" spans="3:8" hidden="1" x14ac:dyDescent="0.2">
      <c r="C668">
        <v>667</v>
      </c>
    </row>
    <row r="669" spans="3:8" hidden="1" x14ac:dyDescent="0.2">
      <c r="C669">
        <v>668</v>
      </c>
    </row>
    <row r="670" spans="3:8" hidden="1" x14ac:dyDescent="0.2">
      <c r="C670">
        <v>669</v>
      </c>
    </row>
    <row r="671" spans="3:8" hidden="1" x14ac:dyDescent="0.2">
      <c r="C671">
        <v>670</v>
      </c>
    </row>
    <row r="672" spans="3:8" hidden="1" x14ac:dyDescent="0.2">
      <c r="C672">
        <v>671</v>
      </c>
    </row>
    <row r="673" spans="3:8" hidden="1" x14ac:dyDescent="0.2">
      <c r="C673">
        <v>672</v>
      </c>
    </row>
    <row r="674" spans="3:8" hidden="1" x14ac:dyDescent="0.2">
      <c r="C674">
        <v>673</v>
      </c>
      <c r="H674" s="80"/>
    </row>
    <row r="675" spans="3:8" hidden="1" x14ac:dyDescent="0.2">
      <c r="C675">
        <v>674</v>
      </c>
    </row>
    <row r="676" spans="3:8" hidden="1" x14ac:dyDescent="0.2">
      <c r="C676">
        <v>675</v>
      </c>
    </row>
    <row r="677" spans="3:8" hidden="1" x14ac:dyDescent="0.2">
      <c r="C677">
        <v>676</v>
      </c>
    </row>
    <row r="678" spans="3:8" hidden="1" x14ac:dyDescent="0.2">
      <c r="C678">
        <v>677</v>
      </c>
    </row>
    <row r="679" spans="3:8" hidden="1" x14ac:dyDescent="0.2">
      <c r="C679">
        <v>678</v>
      </c>
    </row>
    <row r="680" spans="3:8" hidden="1" x14ac:dyDescent="0.2">
      <c r="C680">
        <v>679</v>
      </c>
    </row>
    <row r="681" spans="3:8" hidden="1" x14ac:dyDescent="0.2">
      <c r="C681">
        <v>680</v>
      </c>
    </row>
    <row r="682" spans="3:8" x14ac:dyDescent="0.2">
      <c r="C682">
        <v>681</v>
      </c>
      <c r="H682" s="80" t="s">
        <v>489</v>
      </c>
    </row>
    <row r="683" spans="3:8" hidden="1" x14ac:dyDescent="0.2">
      <c r="C683">
        <v>682</v>
      </c>
    </row>
    <row r="684" spans="3:8" hidden="1" x14ac:dyDescent="0.2">
      <c r="C684">
        <v>683</v>
      </c>
    </row>
    <row r="685" spans="3:8" hidden="1" x14ac:dyDescent="0.2">
      <c r="C685">
        <v>684</v>
      </c>
    </row>
    <row r="686" spans="3:8" hidden="1" x14ac:dyDescent="0.2">
      <c r="C686">
        <v>685</v>
      </c>
    </row>
    <row r="687" spans="3:8" hidden="1" x14ac:dyDescent="0.2">
      <c r="C687">
        <v>686</v>
      </c>
    </row>
    <row r="688" spans="3:8" hidden="1" x14ac:dyDescent="0.2">
      <c r="C688">
        <v>687</v>
      </c>
    </row>
    <row r="689" spans="3:8" hidden="1" x14ac:dyDescent="0.2">
      <c r="C689">
        <v>688</v>
      </c>
    </row>
    <row r="690" spans="3:8" hidden="1" x14ac:dyDescent="0.2">
      <c r="C690">
        <v>689</v>
      </c>
    </row>
    <row r="691" spans="3:8" hidden="1" x14ac:dyDescent="0.2">
      <c r="C691">
        <v>690</v>
      </c>
    </row>
    <row r="692" spans="3:8" hidden="1" x14ac:dyDescent="0.2">
      <c r="C692">
        <v>691</v>
      </c>
    </row>
    <row r="693" spans="3:8" hidden="1" x14ac:dyDescent="0.2">
      <c r="C693">
        <v>692</v>
      </c>
    </row>
    <row r="694" spans="3:8" hidden="1" x14ac:dyDescent="0.2">
      <c r="C694">
        <v>693</v>
      </c>
    </row>
    <row r="695" spans="3:8" hidden="1" x14ac:dyDescent="0.2">
      <c r="C695">
        <v>694</v>
      </c>
    </row>
    <row r="696" spans="3:8" hidden="1" x14ac:dyDescent="0.2">
      <c r="C696">
        <v>695</v>
      </c>
    </row>
    <row r="697" spans="3:8" hidden="1" x14ac:dyDescent="0.2">
      <c r="C697">
        <v>696</v>
      </c>
    </row>
    <row r="698" spans="3:8" hidden="1" x14ac:dyDescent="0.2">
      <c r="C698">
        <v>697</v>
      </c>
    </row>
    <row r="699" spans="3:8" hidden="1" x14ac:dyDescent="0.2">
      <c r="C699">
        <v>698</v>
      </c>
    </row>
    <row r="700" spans="3:8" x14ac:dyDescent="0.2">
      <c r="C700">
        <v>699</v>
      </c>
      <c r="H700" t="s">
        <v>483</v>
      </c>
    </row>
    <row r="701" spans="3:8" hidden="1" x14ac:dyDescent="0.2">
      <c r="C701">
        <v>700</v>
      </c>
    </row>
    <row r="702" spans="3:8" hidden="1" x14ac:dyDescent="0.2">
      <c r="C702">
        <v>701</v>
      </c>
    </row>
    <row r="703" spans="3:8" hidden="1" x14ac:dyDescent="0.2">
      <c r="C703">
        <v>702</v>
      </c>
    </row>
    <row r="704" spans="3:8" hidden="1" x14ac:dyDescent="0.2">
      <c r="C704">
        <v>703</v>
      </c>
    </row>
    <row r="705" spans="3:8" hidden="1" x14ac:dyDescent="0.2">
      <c r="C705">
        <v>704</v>
      </c>
    </row>
    <row r="706" spans="3:8" hidden="1" x14ac:dyDescent="0.2">
      <c r="C706">
        <v>705</v>
      </c>
    </row>
    <row r="707" spans="3:8" hidden="1" x14ac:dyDescent="0.2">
      <c r="C707">
        <v>706</v>
      </c>
    </row>
    <row r="708" spans="3:8" hidden="1" x14ac:dyDescent="0.2">
      <c r="C708">
        <v>707</v>
      </c>
    </row>
    <row r="709" spans="3:8" hidden="1" x14ac:dyDescent="0.2">
      <c r="C709">
        <v>708</v>
      </c>
    </row>
    <row r="710" spans="3:8" hidden="1" x14ac:dyDescent="0.2">
      <c r="C710">
        <v>709</v>
      </c>
    </row>
    <row r="711" spans="3:8" hidden="1" x14ac:dyDescent="0.2">
      <c r="C711">
        <v>710</v>
      </c>
    </row>
    <row r="712" spans="3:8" hidden="1" x14ac:dyDescent="0.2">
      <c r="C712">
        <v>711</v>
      </c>
    </row>
    <row r="713" spans="3:8" hidden="1" x14ac:dyDescent="0.2">
      <c r="C713">
        <v>712</v>
      </c>
    </row>
    <row r="714" spans="3:8" hidden="1" x14ac:dyDescent="0.2">
      <c r="C714">
        <v>713</v>
      </c>
    </row>
    <row r="715" spans="3:8" x14ac:dyDescent="0.2">
      <c r="C715">
        <v>714</v>
      </c>
      <c r="H715" t="s">
        <v>487</v>
      </c>
    </row>
    <row r="716" spans="3:8" x14ac:dyDescent="0.2">
      <c r="C716">
        <v>715</v>
      </c>
      <c r="H716" s="94" t="s">
        <v>476</v>
      </c>
    </row>
    <row r="717" spans="3:8" hidden="1" x14ac:dyDescent="0.2">
      <c r="C717">
        <v>716</v>
      </c>
    </row>
    <row r="718" spans="3:8" hidden="1" x14ac:dyDescent="0.2">
      <c r="C718">
        <v>717</v>
      </c>
    </row>
    <row r="719" spans="3:8" hidden="1" x14ac:dyDescent="0.2">
      <c r="C719">
        <v>718</v>
      </c>
    </row>
    <row r="720" spans="3:8" hidden="1" x14ac:dyDescent="0.2">
      <c r="C720">
        <v>719</v>
      </c>
    </row>
    <row r="721" spans="3:8" hidden="1" x14ac:dyDescent="0.2">
      <c r="C721">
        <v>720</v>
      </c>
    </row>
    <row r="722" spans="3:8" hidden="1" x14ac:dyDescent="0.2">
      <c r="C722">
        <v>721</v>
      </c>
    </row>
    <row r="723" spans="3:8" hidden="1" x14ac:dyDescent="0.2">
      <c r="C723">
        <v>722</v>
      </c>
    </row>
    <row r="724" spans="3:8" hidden="1" x14ac:dyDescent="0.2">
      <c r="C724">
        <v>723</v>
      </c>
    </row>
    <row r="725" spans="3:8" hidden="1" x14ac:dyDescent="0.2">
      <c r="C725">
        <v>724</v>
      </c>
    </row>
    <row r="726" spans="3:8" hidden="1" x14ac:dyDescent="0.2">
      <c r="C726">
        <v>725</v>
      </c>
    </row>
    <row r="727" spans="3:8" hidden="1" x14ac:dyDescent="0.2">
      <c r="C727">
        <v>726</v>
      </c>
    </row>
    <row r="728" spans="3:8" hidden="1" x14ac:dyDescent="0.2">
      <c r="C728">
        <v>727</v>
      </c>
    </row>
    <row r="729" spans="3:8" hidden="1" x14ac:dyDescent="0.2">
      <c r="C729">
        <v>728</v>
      </c>
    </row>
    <row r="730" spans="3:8" hidden="1" x14ac:dyDescent="0.2">
      <c r="C730">
        <v>729</v>
      </c>
    </row>
    <row r="731" spans="3:8" x14ac:dyDescent="0.2">
      <c r="C731">
        <v>730</v>
      </c>
      <c r="H731" s="80" t="s">
        <v>693</v>
      </c>
    </row>
    <row r="732" spans="3:8" hidden="1" x14ac:dyDescent="0.2">
      <c r="C732">
        <v>731</v>
      </c>
    </row>
    <row r="733" spans="3:8" hidden="1" x14ac:dyDescent="0.2">
      <c r="C733">
        <v>732</v>
      </c>
    </row>
    <row r="734" spans="3:8" hidden="1" x14ac:dyDescent="0.2">
      <c r="C734">
        <v>733</v>
      </c>
    </row>
    <row r="735" spans="3:8" hidden="1" x14ac:dyDescent="0.2">
      <c r="C735">
        <v>734</v>
      </c>
    </row>
    <row r="736" spans="3:8" hidden="1" x14ac:dyDescent="0.2">
      <c r="C736">
        <v>735</v>
      </c>
    </row>
    <row r="737" spans="3:8" hidden="1" x14ac:dyDescent="0.2">
      <c r="C737">
        <v>736</v>
      </c>
    </row>
    <row r="738" spans="3:8" hidden="1" x14ac:dyDescent="0.2">
      <c r="C738">
        <v>737</v>
      </c>
    </row>
    <row r="739" spans="3:8" hidden="1" x14ac:dyDescent="0.2">
      <c r="C739">
        <v>738</v>
      </c>
    </row>
    <row r="740" spans="3:8" hidden="1" x14ac:dyDescent="0.2">
      <c r="C740">
        <v>739</v>
      </c>
    </row>
    <row r="741" spans="3:8" hidden="1" x14ac:dyDescent="0.2">
      <c r="C741">
        <v>740</v>
      </c>
    </row>
    <row r="742" spans="3:8" hidden="1" x14ac:dyDescent="0.2">
      <c r="C742">
        <v>741</v>
      </c>
    </row>
    <row r="743" spans="3:8" hidden="1" x14ac:dyDescent="0.2">
      <c r="C743">
        <v>742</v>
      </c>
    </row>
    <row r="744" spans="3:8" hidden="1" x14ac:dyDescent="0.2">
      <c r="C744">
        <v>743</v>
      </c>
    </row>
    <row r="745" spans="3:8" hidden="1" x14ac:dyDescent="0.2">
      <c r="C745">
        <v>744</v>
      </c>
    </row>
    <row r="746" spans="3:8" hidden="1" x14ac:dyDescent="0.2">
      <c r="C746">
        <v>745</v>
      </c>
    </row>
    <row r="747" spans="3:8" hidden="1" x14ac:dyDescent="0.2">
      <c r="C747">
        <v>746</v>
      </c>
    </row>
    <row r="748" spans="3:8" x14ac:dyDescent="0.2">
      <c r="C748">
        <v>747</v>
      </c>
      <c r="H748" t="s">
        <v>489</v>
      </c>
    </row>
    <row r="749" spans="3:8" hidden="1" x14ac:dyDescent="0.2">
      <c r="C749">
        <v>748</v>
      </c>
    </row>
    <row r="750" spans="3:8" hidden="1" x14ac:dyDescent="0.2">
      <c r="C750">
        <v>749</v>
      </c>
    </row>
    <row r="751" spans="3:8" hidden="1" x14ac:dyDescent="0.2">
      <c r="C751">
        <v>750</v>
      </c>
    </row>
    <row r="752" spans="3:8" hidden="1" x14ac:dyDescent="0.2">
      <c r="C752">
        <v>751</v>
      </c>
    </row>
    <row r="753" spans="3:8" hidden="1" x14ac:dyDescent="0.2">
      <c r="C753">
        <v>752</v>
      </c>
    </row>
    <row r="754" spans="3:8" hidden="1" x14ac:dyDescent="0.2">
      <c r="C754">
        <v>753</v>
      </c>
    </row>
    <row r="755" spans="3:8" hidden="1" x14ac:dyDescent="0.2">
      <c r="C755">
        <v>754</v>
      </c>
    </row>
    <row r="756" spans="3:8" hidden="1" x14ac:dyDescent="0.2">
      <c r="C756">
        <v>755</v>
      </c>
    </row>
    <row r="757" spans="3:8" hidden="1" x14ac:dyDescent="0.2">
      <c r="C757">
        <v>756</v>
      </c>
    </row>
    <row r="758" spans="3:8" hidden="1" x14ac:dyDescent="0.2">
      <c r="C758">
        <v>757</v>
      </c>
    </row>
    <row r="759" spans="3:8" hidden="1" x14ac:dyDescent="0.2">
      <c r="C759">
        <v>758</v>
      </c>
    </row>
    <row r="760" spans="3:8" hidden="1" x14ac:dyDescent="0.2">
      <c r="C760">
        <v>759</v>
      </c>
    </row>
    <row r="761" spans="3:8" hidden="1" x14ac:dyDescent="0.2">
      <c r="C761">
        <v>760</v>
      </c>
    </row>
    <row r="762" spans="3:8" hidden="1" x14ac:dyDescent="0.2">
      <c r="C762">
        <v>761</v>
      </c>
    </row>
    <row r="763" spans="3:8" hidden="1" x14ac:dyDescent="0.2">
      <c r="C763">
        <v>762</v>
      </c>
    </row>
    <row r="764" spans="3:8" hidden="1" x14ac:dyDescent="0.2">
      <c r="C764">
        <v>763</v>
      </c>
    </row>
    <row r="765" spans="3:8" x14ac:dyDescent="0.2">
      <c r="C765">
        <v>764</v>
      </c>
      <c r="H765" t="s">
        <v>483</v>
      </c>
    </row>
    <row r="766" spans="3:8" x14ac:dyDescent="0.2">
      <c r="C766">
        <v>765</v>
      </c>
      <c r="H766" s="94" t="s">
        <v>486</v>
      </c>
    </row>
    <row r="767" spans="3:8" hidden="1" x14ac:dyDescent="0.2">
      <c r="C767">
        <v>766</v>
      </c>
    </row>
    <row r="768" spans="3:8" hidden="1" x14ac:dyDescent="0.2">
      <c r="C768">
        <v>767</v>
      </c>
    </row>
    <row r="769" spans="3:8" hidden="1" x14ac:dyDescent="0.2">
      <c r="C769">
        <v>768</v>
      </c>
    </row>
    <row r="770" spans="3:8" hidden="1" x14ac:dyDescent="0.2">
      <c r="C770">
        <v>769</v>
      </c>
    </row>
    <row r="771" spans="3:8" hidden="1" x14ac:dyDescent="0.2">
      <c r="C771">
        <v>770</v>
      </c>
    </row>
    <row r="772" spans="3:8" hidden="1" x14ac:dyDescent="0.2">
      <c r="C772">
        <v>771</v>
      </c>
    </row>
    <row r="773" spans="3:8" hidden="1" x14ac:dyDescent="0.2">
      <c r="C773">
        <v>772</v>
      </c>
    </row>
    <row r="774" spans="3:8" hidden="1" x14ac:dyDescent="0.2">
      <c r="C774">
        <v>773</v>
      </c>
    </row>
    <row r="775" spans="3:8" hidden="1" x14ac:dyDescent="0.2">
      <c r="C775">
        <v>774</v>
      </c>
    </row>
    <row r="776" spans="3:8" hidden="1" x14ac:dyDescent="0.2">
      <c r="C776">
        <v>775</v>
      </c>
    </row>
    <row r="777" spans="3:8" hidden="1" x14ac:dyDescent="0.2">
      <c r="C777">
        <v>776</v>
      </c>
    </row>
    <row r="778" spans="3:8" hidden="1" x14ac:dyDescent="0.2">
      <c r="C778">
        <v>777</v>
      </c>
    </row>
    <row r="779" spans="3:8" hidden="1" x14ac:dyDescent="0.2">
      <c r="C779">
        <v>778</v>
      </c>
    </row>
    <row r="780" spans="3:8" hidden="1" x14ac:dyDescent="0.2">
      <c r="C780">
        <v>779</v>
      </c>
    </row>
    <row r="781" spans="3:8" x14ac:dyDescent="0.2">
      <c r="C781">
        <v>780</v>
      </c>
      <c r="H781" s="80" t="s">
        <v>489</v>
      </c>
    </row>
    <row r="782" spans="3:8" hidden="1" x14ac:dyDescent="0.2">
      <c r="C782">
        <v>781</v>
      </c>
    </row>
    <row r="783" spans="3:8" hidden="1" x14ac:dyDescent="0.2">
      <c r="C783">
        <v>782</v>
      </c>
    </row>
    <row r="784" spans="3:8" hidden="1" x14ac:dyDescent="0.2">
      <c r="C784">
        <v>783</v>
      </c>
    </row>
    <row r="785" spans="3:8" hidden="1" x14ac:dyDescent="0.2">
      <c r="C785">
        <v>784</v>
      </c>
    </row>
    <row r="786" spans="3:8" hidden="1" x14ac:dyDescent="0.2">
      <c r="C786">
        <v>785</v>
      </c>
    </row>
    <row r="787" spans="3:8" hidden="1" x14ac:dyDescent="0.2">
      <c r="C787">
        <v>786</v>
      </c>
    </row>
    <row r="788" spans="3:8" hidden="1" x14ac:dyDescent="0.2">
      <c r="C788">
        <v>787</v>
      </c>
    </row>
    <row r="789" spans="3:8" hidden="1" x14ac:dyDescent="0.2">
      <c r="C789">
        <v>788</v>
      </c>
    </row>
    <row r="790" spans="3:8" hidden="1" x14ac:dyDescent="0.2">
      <c r="C790">
        <v>789</v>
      </c>
    </row>
    <row r="791" spans="3:8" hidden="1" x14ac:dyDescent="0.2">
      <c r="C791">
        <v>790</v>
      </c>
    </row>
    <row r="792" spans="3:8" hidden="1" x14ac:dyDescent="0.2">
      <c r="C792">
        <v>791</v>
      </c>
    </row>
    <row r="793" spans="3:8" hidden="1" x14ac:dyDescent="0.2">
      <c r="C793">
        <v>792</v>
      </c>
    </row>
    <row r="794" spans="3:8" hidden="1" x14ac:dyDescent="0.2">
      <c r="C794">
        <v>793</v>
      </c>
    </row>
    <row r="795" spans="3:8" hidden="1" x14ac:dyDescent="0.2">
      <c r="C795">
        <v>794</v>
      </c>
    </row>
    <row r="796" spans="3:8" hidden="1" x14ac:dyDescent="0.2">
      <c r="C796">
        <v>795</v>
      </c>
    </row>
    <row r="797" spans="3:8" hidden="1" x14ac:dyDescent="0.2">
      <c r="C797">
        <v>796</v>
      </c>
    </row>
    <row r="798" spans="3:8" x14ac:dyDescent="0.2">
      <c r="C798">
        <v>797</v>
      </c>
      <c r="H798" t="s">
        <v>483</v>
      </c>
    </row>
    <row r="799" spans="3:8" hidden="1" x14ac:dyDescent="0.2">
      <c r="C799">
        <v>798</v>
      </c>
    </row>
    <row r="800" spans="3:8" hidden="1" x14ac:dyDescent="0.2">
      <c r="C800">
        <v>799</v>
      </c>
    </row>
    <row r="801" spans="3:8" hidden="1" x14ac:dyDescent="0.2">
      <c r="C801">
        <v>800</v>
      </c>
    </row>
    <row r="802" spans="3:8" hidden="1" x14ac:dyDescent="0.2">
      <c r="C802">
        <v>801</v>
      </c>
    </row>
    <row r="803" spans="3:8" hidden="1" x14ac:dyDescent="0.2">
      <c r="C803">
        <v>802</v>
      </c>
    </row>
    <row r="804" spans="3:8" hidden="1" x14ac:dyDescent="0.2">
      <c r="C804">
        <v>803</v>
      </c>
    </row>
    <row r="805" spans="3:8" hidden="1" x14ac:dyDescent="0.2">
      <c r="C805">
        <v>804</v>
      </c>
    </row>
    <row r="806" spans="3:8" hidden="1" x14ac:dyDescent="0.2">
      <c r="C806">
        <v>805</v>
      </c>
    </row>
    <row r="807" spans="3:8" hidden="1" x14ac:dyDescent="0.2">
      <c r="C807">
        <v>806</v>
      </c>
    </row>
    <row r="808" spans="3:8" hidden="1" x14ac:dyDescent="0.2">
      <c r="C808">
        <v>807</v>
      </c>
    </row>
    <row r="809" spans="3:8" hidden="1" x14ac:dyDescent="0.2">
      <c r="C809">
        <v>808</v>
      </c>
    </row>
    <row r="810" spans="3:8" hidden="1" x14ac:dyDescent="0.2">
      <c r="C810">
        <v>809</v>
      </c>
    </row>
    <row r="811" spans="3:8" hidden="1" x14ac:dyDescent="0.2">
      <c r="C811">
        <v>810</v>
      </c>
    </row>
    <row r="812" spans="3:8" hidden="1" x14ac:dyDescent="0.2">
      <c r="C812">
        <v>811</v>
      </c>
    </row>
    <row r="813" spans="3:8" hidden="1" x14ac:dyDescent="0.2">
      <c r="C813">
        <v>812</v>
      </c>
    </row>
    <row r="814" spans="3:8" hidden="1" x14ac:dyDescent="0.2">
      <c r="C814">
        <v>813</v>
      </c>
    </row>
    <row r="815" spans="3:8" hidden="1" x14ac:dyDescent="0.2">
      <c r="C815">
        <v>814</v>
      </c>
    </row>
    <row r="816" spans="3:8" x14ac:dyDescent="0.2">
      <c r="C816">
        <v>815</v>
      </c>
      <c r="H816" t="s">
        <v>487</v>
      </c>
    </row>
    <row r="817" spans="3:8" x14ac:dyDescent="0.2">
      <c r="C817">
        <v>816</v>
      </c>
      <c r="H817" s="94" t="s">
        <v>476</v>
      </c>
    </row>
    <row r="818" spans="3:8" hidden="1" x14ac:dyDescent="0.2">
      <c r="C818">
        <v>817</v>
      </c>
    </row>
    <row r="819" spans="3:8" hidden="1" x14ac:dyDescent="0.2">
      <c r="C819">
        <v>818</v>
      </c>
    </row>
    <row r="820" spans="3:8" hidden="1" x14ac:dyDescent="0.2">
      <c r="C820">
        <v>819</v>
      </c>
    </row>
    <row r="821" spans="3:8" hidden="1" x14ac:dyDescent="0.2">
      <c r="C821">
        <v>820</v>
      </c>
    </row>
    <row r="822" spans="3:8" hidden="1" x14ac:dyDescent="0.2">
      <c r="C822">
        <v>821</v>
      </c>
    </row>
    <row r="823" spans="3:8" hidden="1" x14ac:dyDescent="0.2">
      <c r="C823">
        <v>822</v>
      </c>
    </row>
    <row r="824" spans="3:8" hidden="1" x14ac:dyDescent="0.2">
      <c r="C824">
        <v>823</v>
      </c>
    </row>
    <row r="825" spans="3:8" hidden="1" x14ac:dyDescent="0.2">
      <c r="C825">
        <v>824</v>
      </c>
    </row>
    <row r="826" spans="3:8" hidden="1" x14ac:dyDescent="0.2">
      <c r="C826">
        <v>825</v>
      </c>
    </row>
    <row r="827" spans="3:8" hidden="1" x14ac:dyDescent="0.2">
      <c r="C827">
        <v>826</v>
      </c>
    </row>
    <row r="828" spans="3:8" hidden="1" x14ac:dyDescent="0.2">
      <c r="C828">
        <v>827</v>
      </c>
    </row>
    <row r="829" spans="3:8" hidden="1" x14ac:dyDescent="0.2">
      <c r="C829">
        <v>828</v>
      </c>
    </row>
    <row r="830" spans="3:8" hidden="1" x14ac:dyDescent="0.2">
      <c r="C830">
        <v>829</v>
      </c>
    </row>
    <row r="831" spans="3:8" hidden="1" x14ac:dyDescent="0.2">
      <c r="C831">
        <v>830</v>
      </c>
    </row>
    <row r="832" spans="3:8" x14ac:dyDescent="0.2">
      <c r="C832">
        <v>831</v>
      </c>
      <c r="H832" s="80" t="s">
        <v>693</v>
      </c>
    </row>
    <row r="833" spans="3:8" hidden="1" x14ac:dyDescent="0.2">
      <c r="C833">
        <v>832</v>
      </c>
    </row>
    <row r="834" spans="3:8" hidden="1" x14ac:dyDescent="0.2">
      <c r="C834">
        <v>833</v>
      </c>
    </row>
    <row r="835" spans="3:8" hidden="1" x14ac:dyDescent="0.2">
      <c r="C835">
        <v>834</v>
      </c>
    </row>
    <row r="836" spans="3:8" hidden="1" x14ac:dyDescent="0.2">
      <c r="C836">
        <v>835</v>
      </c>
    </row>
    <row r="837" spans="3:8" hidden="1" x14ac:dyDescent="0.2">
      <c r="C837">
        <v>836</v>
      </c>
    </row>
    <row r="838" spans="3:8" hidden="1" x14ac:dyDescent="0.2">
      <c r="C838">
        <v>837</v>
      </c>
    </row>
    <row r="839" spans="3:8" hidden="1" x14ac:dyDescent="0.2">
      <c r="C839">
        <v>838</v>
      </c>
    </row>
    <row r="840" spans="3:8" hidden="1" x14ac:dyDescent="0.2">
      <c r="C840">
        <v>839</v>
      </c>
    </row>
    <row r="841" spans="3:8" hidden="1" x14ac:dyDescent="0.2">
      <c r="C841">
        <v>840</v>
      </c>
    </row>
    <row r="842" spans="3:8" hidden="1" x14ac:dyDescent="0.2">
      <c r="C842">
        <v>841</v>
      </c>
    </row>
    <row r="843" spans="3:8" hidden="1" x14ac:dyDescent="0.2">
      <c r="C843">
        <v>842</v>
      </c>
    </row>
    <row r="844" spans="3:8" hidden="1" x14ac:dyDescent="0.2">
      <c r="C844">
        <v>843</v>
      </c>
    </row>
    <row r="845" spans="3:8" hidden="1" x14ac:dyDescent="0.2">
      <c r="C845">
        <v>844</v>
      </c>
    </row>
    <row r="846" spans="3:8" hidden="1" x14ac:dyDescent="0.2">
      <c r="C846">
        <v>845</v>
      </c>
    </row>
    <row r="847" spans="3:8" x14ac:dyDescent="0.2">
      <c r="C847">
        <v>846</v>
      </c>
      <c r="H847" t="s">
        <v>489</v>
      </c>
    </row>
    <row r="848" spans="3:8" hidden="1" x14ac:dyDescent="0.2">
      <c r="C848">
        <v>847</v>
      </c>
    </row>
    <row r="849" spans="3:3" hidden="1" x14ac:dyDescent="0.2">
      <c r="C849">
        <v>848</v>
      </c>
    </row>
    <row r="850" spans="3:3" hidden="1" x14ac:dyDescent="0.2">
      <c r="C850">
        <v>849</v>
      </c>
    </row>
    <row r="851" spans="3:3" hidden="1" x14ac:dyDescent="0.2">
      <c r="C851">
        <v>850</v>
      </c>
    </row>
    <row r="852" spans="3:3" hidden="1" x14ac:dyDescent="0.2">
      <c r="C852">
        <v>851</v>
      </c>
    </row>
    <row r="853" spans="3:3" hidden="1" x14ac:dyDescent="0.2">
      <c r="C853">
        <v>852</v>
      </c>
    </row>
    <row r="854" spans="3:3" hidden="1" x14ac:dyDescent="0.2">
      <c r="C854">
        <v>853</v>
      </c>
    </row>
    <row r="855" spans="3:3" hidden="1" x14ac:dyDescent="0.2">
      <c r="C855">
        <v>854</v>
      </c>
    </row>
    <row r="856" spans="3:3" hidden="1" x14ac:dyDescent="0.2">
      <c r="C856">
        <v>855</v>
      </c>
    </row>
    <row r="857" spans="3:3" hidden="1" x14ac:dyDescent="0.2">
      <c r="C857">
        <v>856</v>
      </c>
    </row>
    <row r="858" spans="3:3" hidden="1" x14ac:dyDescent="0.2">
      <c r="C858">
        <v>857</v>
      </c>
    </row>
    <row r="859" spans="3:3" hidden="1" x14ac:dyDescent="0.2">
      <c r="C859">
        <v>858</v>
      </c>
    </row>
    <row r="860" spans="3:3" hidden="1" x14ac:dyDescent="0.2">
      <c r="C860">
        <v>859</v>
      </c>
    </row>
    <row r="861" spans="3:3" hidden="1" x14ac:dyDescent="0.2">
      <c r="C861">
        <v>860</v>
      </c>
    </row>
    <row r="862" spans="3:3" hidden="1" x14ac:dyDescent="0.2">
      <c r="C862">
        <v>861</v>
      </c>
    </row>
    <row r="863" spans="3:3" hidden="1" x14ac:dyDescent="0.2">
      <c r="C863">
        <v>862</v>
      </c>
    </row>
    <row r="864" spans="3:3" hidden="1" x14ac:dyDescent="0.2">
      <c r="C864">
        <v>863</v>
      </c>
    </row>
    <row r="865" spans="3:8" x14ac:dyDescent="0.2">
      <c r="C865">
        <v>864</v>
      </c>
      <c r="H865" t="s">
        <v>483</v>
      </c>
    </row>
    <row r="866" spans="3:8" x14ac:dyDescent="0.2">
      <c r="C866">
        <v>865</v>
      </c>
      <c r="H866" s="94" t="s">
        <v>485</v>
      </c>
    </row>
    <row r="867" spans="3:8" hidden="1" x14ac:dyDescent="0.2">
      <c r="C867">
        <v>866</v>
      </c>
    </row>
    <row r="868" spans="3:8" hidden="1" x14ac:dyDescent="0.2">
      <c r="C868">
        <v>867</v>
      </c>
    </row>
    <row r="869" spans="3:8" hidden="1" x14ac:dyDescent="0.2">
      <c r="C869">
        <v>868</v>
      </c>
    </row>
    <row r="870" spans="3:8" hidden="1" x14ac:dyDescent="0.2">
      <c r="C870">
        <v>869</v>
      </c>
    </row>
    <row r="871" spans="3:8" hidden="1" x14ac:dyDescent="0.2">
      <c r="C871">
        <v>870</v>
      </c>
    </row>
    <row r="872" spans="3:8" hidden="1" x14ac:dyDescent="0.2">
      <c r="C872">
        <v>871</v>
      </c>
    </row>
    <row r="873" spans="3:8" hidden="1" x14ac:dyDescent="0.2">
      <c r="C873">
        <v>872</v>
      </c>
      <c r="H873" s="80"/>
    </row>
    <row r="874" spans="3:8" hidden="1" x14ac:dyDescent="0.2">
      <c r="C874">
        <v>873</v>
      </c>
    </row>
    <row r="875" spans="3:8" hidden="1" x14ac:dyDescent="0.2">
      <c r="C875">
        <v>874</v>
      </c>
    </row>
    <row r="876" spans="3:8" hidden="1" x14ac:dyDescent="0.2">
      <c r="C876">
        <v>875</v>
      </c>
    </row>
    <row r="877" spans="3:8" hidden="1" x14ac:dyDescent="0.2">
      <c r="C877">
        <v>876</v>
      </c>
    </row>
    <row r="878" spans="3:8" hidden="1" x14ac:dyDescent="0.2">
      <c r="C878">
        <v>877</v>
      </c>
    </row>
    <row r="879" spans="3:8" hidden="1" x14ac:dyDescent="0.2">
      <c r="C879">
        <v>878</v>
      </c>
    </row>
    <row r="880" spans="3:8" hidden="1" x14ac:dyDescent="0.2">
      <c r="C880">
        <v>879</v>
      </c>
    </row>
    <row r="881" spans="3:8" x14ac:dyDescent="0.2">
      <c r="C881">
        <v>880</v>
      </c>
      <c r="H881" s="80" t="s">
        <v>489</v>
      </c>
    </row>
    <row r="882" spans="3:8" hidden="1" x14ac:dyDescent="0.2">
      <c r="C882">
        <v>881</v>
      </c>
    </row>
    <row r="883" spans="3:8" hidden="1" x14ac:dyDescent="0.2">
      <c r="C883">
        <v>882</v>
      </c>
    </row>
    <row r="884" spans="3:8" hidden="1" x14ac:dyDescent="0.2">
      <c r="C884">
        <v>883</v>
      </c>
    </row>
    <row r="885" spans="3:8" hidden="1" x14ac:dyDescent="0.2">
      <c r="C885">
        <v>884</v>
      </c>
    </row>
    <row r="886" spans="3:8" hidden="1" x14ac:dyDescent="0.2">
      <c r="C886">
        <v>885</v>
      </c>
    </row>
    <row r="887" spans="3:8" hidden="1" x14ac:dyDescent="0.2">
      <c r="C887">
        <v>886</v>
      </c>
    </row>
    <row r="888" spans="3:8" hidden="1" x14ac:dyDescent="0.2">
      <c r="C888">
        <v>887</v>
      </c>
    </row>
    <row r="889" spans="3:8" hidden="1" x14ac:dyDescent="0.2">
      <c r="C889">
        <v>888</v>
      </c>
    </row>
    <row r="890" spans="3:8" hidden="1" x14ac:dyDescent="0.2">
      <c r="C890">
        <v>889</v>
      </c>
    </row>
    <row r="891" spans="3:8" hidden="1" x14ac:dyDescent="0.2">
      <c r="C891">
        <v>890</v>
      </c>
    </row>
    <row r="892" spans="3:8" hidden="1" x14ac:dyDescent="0.2">
      <c r="C892">
        <v>891</v>
      </c>
    </row>
    <row r="893" spans="3:8" hidden="1" x14ac:dyDescent="0.2">
      <c r="C893">
        <v>892</v>
      </c>
    </row>
    <row r="894" spans="3:8" hidden="1" x14ac:dyDescent="0.2">
      <c r="C894">
        <v>893</v>
      </c>
    </row>
    <row r="895" spans="3:8" hidden="1" x14ac:dyDescent="0.2">
      <c r="C895">
        <v>894</v>
      </c>
    </row>
    <row r="896" spans="3:8" hidden="1" x14ac:dyDescent="0.2">
      <c r="C896">
        <v>895</v>
      </c>
    </row>
    <row r="897" spans="3:8" hidden="1" x14ac:dyDescent="0.2">
      <c r="C897">
        <v>896</v>
      </c>
    </row>
    <row r="898" spans="3:8" hidden="1" x14ac:dyDescent="0.2">
      <c r="C898">
        <v>897</v>
      </c>
    </row>
    <row r="899" spans="3:8" x14ac:dyDescent="0.2">
      <c r="C899">
        <v>898</v>
      </c>
      <c r="H899" t="s">
        <v>483</v>
      </c>
    </row>
    <row r="900" spans="3:8" hidden="1" x14ac:dyDescent="0.2">
      <c r="C900">
        <v>899</v>
      </c>
    </row>
    <row r="901" spans="3:8" hidden="1" x14ac:dyDescent="0.2">
      <c r="C901">
        <v>900</v>
      </c>
    </row>
    <row r="902" spans="3:8" hidden="1" x14ac:dyDescent="0.2">
      <c r="C902">
        <v>901</v>
      </c>
    </row>
    <row r="903" spans="3:8" hidden="1" x14ac:dyDescent="0.2">
      <c r="C903">
        <v>902</v>
      </c>
    </row>
    <row r="904" spans="3:8" hidden="1" x14ac:dyDescent="0.2">
      <c r="C904">
        <v>903</v>
      </c>
    </row>
    <row r="905" spans="3:8" hidden="1" x14ac:dyDescent="0.2">
      <c r="C905">
        <v>904</v>
      </c>
    </row>
    <row r="906" spans="3:8" hidden="1" x14ac:dyDescent="0.2">
      <c r="C906">
        <v>905</v>
      </c>
    </row>
    <row r="907" spans="3:8" hidden="1" x14ac:dyDescent="0.2">
      <c r="C907">
        <v>906</v>
      </c>
    </row>
    <row r="908" spans="3:8" hidden="1" x14ac:dyDescent="0.2">
      <c r="C908">
        <v>907</v>
      </c>
    </row>
    <row r="909" spans="3:8" hidden="1" x14ac:dyDescent="0.2">
      <c r="C909">
        <v>908</v>
      </c>
    </row>
    <row r="910" spans="3:8" hidden="1" x14ac:dyDescent="0.2">
      <c r="C910">
        <v>909</v>
      </c>
    </row>
    <row r="911" spans="3:8" hidden="1" x14ac:dyDescent="0.2">
      <c r="C911">
        <v>910</v>
      </c>
    </row>
    <row r="912" spans="3:8" hidden="1" x14ac:dyDescent="0.2">
      <c r="C912">
        <v>911</v>
      </c>
    </row>
    <row r="913" spans="3:8" hidden="1" x14ac:dyDescent="0.2">
      <c r="C913">
        <v>912</v>
      </c>
    </row>
    <row r="914" spans="3:8" x14ac:dyDescent="0.2">
      <c r="C914">
        <v>913</v>
      </c>
      <c r="H914" t="s">
        <v>487</v>
      </c>
    </row>
    <row r="915" spans="3:8" x14ac:dyDescent="0.2">
      <c r="C915">
        <v>914</v>
      </c>
      <c r="H915" s="94" t="s">
        <v>484</v>
      </c>
    </row>
    <row r="916" spans="3:8" hidden="1" x14ac:dyDescent="0.2">
      <c r="C916">
        <v>915</v>
      </c>
    </row>
    <row r="917" spans="3:8" hidden="1" x14ac:dyDescent="0.2">
      <c r="C917">
        <v>916</v>
      </c>
    </row>
    <row r="918" spans="3:8" hidden="1" x14ac:dyDescent="0.2">
      <c r="C918">
        <v>917</v>
      </c>
    </row>
    <row r="919" spans="3:8" hidden="1" x14ac:dyDescent="0.2">
      <c r="C919">
        <v>918</v>
      </c>
    </row>
    <row r="920" spans="3:8" hidden="1" x14ac:dyDescent="0.2">
      <c r="C920">
        <v>919</v>
      </c>
    </row>
    <row r="921" spans="3:8" hidden="1" x14ac:dyDescent="0.2">
      <c r="C921">
        <v>920</v>
      </c>
    </row>
    <row r="922" spans="3:8" hidden="1" x14ac:dyDescent="0.2">
      <c r="C922">
        <v>921</v>
      </c>
    </row>
    <row r="923" spans="3:8" hidden="1" x14ac:dyDescent="0.2">
      <c r="C923">
        <v>922</v>
      </c>
    </row>
    <row r="924" spans="3:8" hidden="1" x14ac:dyDescent="0.2">
      <c r="C924">
        <v>923</v>
      </c>
    </row>
    <row r="925" spans="3:8" hidden="1" x14ac:dyDescent="0.2">
      <c r="C925">
        <v>924</v>
      </c>
    </row>
    <row r="926" spans="3:8" hidden="1" x14ac:dyDescent="0.2">
      <c r="C926">
        <v>925</v>
      </c>
    </row>
    <row r="927" spans="3:8" hidden="1" x14ac:dyDescent="0.2">
      <c r="C927">
        <v>926</v>
      </c>
    </row>
    <row r="928" spans="3:8" hidden="1" x14ac:dyDescent="0.2">
      <c r="C928">
        <v>927</v>
      </c>
    </row>
    <row r="929" spans="3:8" hidden="1" x14ac:dyDescent="0.2">
      <c r="C929">
        <v>928</v>
      </c>
    </row>
    <row r="930" spans="3:8" x14ac:dyDescent="0.2">
      <c r="C930">
        <v>929</v>
      </c>
      <c r="H930" s="80" t="s">
        <v>693</v>
      </c>
    </row>
    <row r="931" spans="3:8" hidden="1" x14ac:dyDescent="0.2">
      <c r="C931">
        <v>930</v>
      </c>
    </row>
    <row r="932" spans="3:8" hidden="1" x14ac:dyDescent="0.2">
      <c r="C932">
        <v>931</v>
      </c>
    </row>
    <row r="933" spans="3:8" hidden="1" x14ac:dyDescent="0.2">
      <c r="C933">
        <v>932</v>
      </c>
    </row>
    <row r="934" spans="3:8" hidden="1" x14ac:dyDescent="0.2">
      <c r="C934">
        <v>933</v>
      </c>
    </row>
    <row r="935" spans="3:8" hidden="1" x14ac:dyDescent="0.2">
      <c r="C935">
        <v>934</v>
      </c>
    </row>
    <row r="936" spans="3:8" hidden="1" x14ac:dyDescent="0.2">
      <c r="C936">
        <v>935</v>
      </c>
    </row>
    <row r="937" spans="3:8" hidden="1" x14ac:dyDescent="0.2">
      <c r="C937">
        <v>936</v>
      </c>
    </row>
    <row r="938" spans="3:8" hidden="1" x14ac:dyDescent="0.2">
      <c r="C938">
        <v>937</v>
      </c>
    </row>
    <row r="939" spans="3:8" hidden="1" x14ac:dyDescent="0.2">
      <c r="C939">
        <v>938</v>
      </c>
    </row>
    <row r="940" spans="3:8" hidden="1" x14ac:dyDescent="0.2">
      <c r="C940">
        <v>939</v>
      </c>
    </row>
    <row r="941" spans="3:8" hidden="1" x14ac:dyDescent="0.2">
      <c r="C941">
        <v>940</v>
      </c>
    </row>
    <row r="942" spans="3:8" hidden="1" x14ac:dyDescent="0.2">
      <c r="C942">
        <v>941</v>
      </c>
    </row>
    <row r="943" spans="3:8" hidden="1" x14ac:dyDescent="0.2">
      <c r="C943">
        <v>942</v>
      </c>
    </row>
    <row r="944" spans="3:8" hidden="1" x14ac:dyDescent="0.2">
      <c r="C944">
        <v>943</v>
      </c>
    </row>
    <row r="945" spans="3:8" hidden="1" x14ac:dyDescent="0.2">
      <c r="C945">
        <v>944</v>
      </c>
    </row>
    <row r="946" spans="3:8" hidden="1" x14ac:dyDescent="0.2">
      <c r="C946">
        <v>945</v>
      </c>
    </row>
    <row r="947" spans="3:8" x14ac:dyDescent="0.2">
      <c r="C947">
        <v>946</v>
      </c>
      <c r="H947" t="s">
        <v>489</v>
      </c>
    </row>
    <row r="948" spans="3:8" hidden="1" x14ac:dyDescent="0.2">
      <c r="C948">
        <v>947</v>
      </c>
    </row>
    <row r="949" spans="3:8" hidden="1" x14ac:dyDescent="0.2">
      <c r="C949">
        <v>948</v>
      </c>
    </row>
    <row r="950" spans="3:8" hidden="1" x14ac:dyDescent="0.2">
      <c r="C950">
        <v>949</v>
      </c>
    </row>
    <row r="951" spans="3:8" hidden="1" x14ac:dyDescent="0.2">
      <c r="C951">
        <v>950</v>
      </c>
    </row>
    <row r="952" spans="3:8" hidden="1" x14ac:dyDescent="0.2">
      <c r="C952">
        <v>951</v>
      </c>
    </row>
    <row r="953" spans="3:8" hidden="1" x14ac:dyDescent="0.2">
      <c r="C953">
        <v>952</v>
      </c>
    </row>
    <row r="954" spans="3:8" hidden="1" x14ac:dyDescent="0.2">
      <c r="C954">
        <v>953</v>
      </c>
    </row>
    <row r="955" spans="3:8" hidden="1" x14ac:dyDescent="0.2">
      <c r="C955">
        <v>954</v>
      </c>
    </row>
    <row r="956" spans="3:8" x14ac:dyDescent="0.2">
      <c r="C956">
        <v>955</v>
      </c>
      <c r="H956" t="s">
        <v>483</v>
      </c>
    </row>
    <row r="957" spans="3:8" x14ac:dyDescent="0.2">
      <c r="C957">
        <v>956</v>
      </c>
      <c r="H957" s="94" t="s">
        <v>486</v>
      </c>
    </row>
    <row r="958" spans="3:8" hidden="1" x14ac:dyDescent="0.2">
      <c r="C958">
        <v>957</v>
      </c>
    </row>
    <row r="959" spans="3:8" hidden="1" x14ac:dyDescent="0.2">
      <c r="C959">
        <v>958</v>
      </c>
    </row>
    <row r="960" spans="3:8" hidden="1" x14ac:dyDescent="0.2">
      <c r="C960">
        <v>959</v>
      </c>
    </row>
    <row r="961" spans="3:8" hidden="1" x14ac:dyDescent="0.2">
      <c r="C961">
        <v>960</v>
      </c>
    </row>
    <row r="962" spans="3:8" hidden="1" x14ac:dyDescent="0.2">
      <c r="C962">
        <v>961</v>
      </c>
    </row>
    <row r="963" spans="3:8" hidden="1" x14ac:dyDescent="0.2">
      <c r="C963">
        <v>962</v>
      </c>
    </row>
    <row r="964" spans="3:8" hidden="1" x14ac:dyDescent="0.2">
      <c r="C964">
        <v>963</v>
      </c>
    </row>
    <row r="965" spans="3:8" x14ac:dyDescent="0.2">
      <c r="C965">
        <v>964</v>
      </c>
      <c r="H965" s="80" t="s">
        <v>489</v>
      </c>
    </row>
    <row r="966" spans="3:8" hidden="1" x14ac:dyDescent="0.2">
      <c r="C966">
        <v>965</v>
      </c>
    </row>
    <row r="967" spans="3:8" hidden="1" x14ac:dyDescent="0.2">
      <c r="C967">
        <v>966</v>
      </c>
    </row>
    <row r="968" spans="3:8" hidden="1" x14ac:dyDescent="0.2">
      <c r="C968">
        <v>967</v>
      </c>
    </row>
    <row r="969" spans="3:8" hidden="1" x14ac:dyDescent="0.2">
      <c r="C969">
        <v>968</v>
      </c>
    </row>
    <row r="970" spans="3:8" hidden="1" x14ac:dyDescent="0.2">
      <c r="C970">
        <v>969</v>
      </c>
    </row>
    <row r="971" spans="3:8" hidden="1" x14ac:dyDescent="0.2">
      <c r="C971">
        <v>970</v>
      </c>
    </row>
    <row r="972" spans="3:8" hidden="1" x14ac:dyDescent="0.2">
      <c r="C972">
        <v>971</v>
      </c>
    </row>
    <row r="973" spans="3:8" hidden="1" x14ac:dyDescent="0.2">
      <c r="C973">
        <v>972</v>
      </c>
    </row>
    <row r="974" spans="3:8" x14ac:dyDescent="0.2">
      <c r="C974">
        <v>973</v>
      </c>
      <c r="H974" t="s">
        <v>548</v>
      </c>
    </row>
    <row r="975" spans="3:8" hidden="1" x14ac:dyDescent="0.2">
      <c r="C975">
        <v>974</v>
      </c>
    </row>
    <row r="976" spans="3:8" hidden="1" x14ac:dyDescent="0.2">
      <c r="C976">
        <v>975</v>
      </c>
    </row>
    <row r="977" spans="3:8" hidden="1" x14ac:dyDescent="0.2">
      <c r="C977">
        <v>976</v>
      </c>
    </row>
    <row r="978" spans="3:8" hidden="1" x14ac:dyDescent="0.2">
      <c r="C978">
        <v>977</v>
      </c>
    </row>
    <row r="979" spans="3:8" hidden="1" x14ac:dyDescent="0.2">
      <c r="C979">
        <v>978</v>
      </c>
    </row>
    <row r="980" spans="3:8" hidden="1" x14ac:dyDescent="0.2">
      <c r="C980">
        <v>979</v>
      </c>
    </row>
    <row r="981" spans="3:8" hidden="1" x14ac:dyDescent="0.2">
      <c r="C981">
        <v>980</v>
      </c>
    </row>
    <row r="982" spans="3:8" hidden="1" x14ac:dyDescent="0.2">
      <c r="C982">
        <v>981</v>
      </c>
    </row>
    <row r="983" spans="3:8" hidden="1" x14ac:dyDescent="0.2">
      <c r="C983">
        <v>982</v>
      </c>
    </row>
    <row r="984" spans="3:8" hidden="1" x14ac:dyDescent="0.2">
      <c r="C984">
        <v>983</v>
      </c>
    </row>
    <row r="985" spans="3:8" hidden="1" x14ac:dyDescent="0.2">
      <c r="C985">
        <v>984</v>
      </c>
    </row>
    <row r="986" spans="3:8" hidden="1" x14ac:dyDescent="0.2">
      <c r="C986">
        <v>985</v>
      </c>
    </row>
    <row r="987" spans="3:8" hidden="1" x14ac:dyDescent="0.2">
      <c r="C987">
        <v>986</v>
      </c>
    </row>
    <row r="988" spans="3:8" hidden="1" x14ac:dyDescent="0.2">
      <c r="C988">
        <v>987</v>
      </c>
    </row>
    <row r="989" spans="3:8" hidden="1" x14ac:dyDescent="0.2">
      <c r="C989">
        <v>988</v>
      </c>
    </row>
    <row r="990" spans="3:8" x14ac:dyDescent="0.2">
      <c r="C990">
        <v>989</v>
      </c>
      <c r="H990" t="s">
        <v>487</v>
      </c>
    </row>
    <row r="991" spans="3:8" x14ac:dyDescent="0.2">
      <c r="C991">
        <v>990</v>
      </c>
      <c r="H991" s="94" t="s">
        <v>484</v>
      </c>
    </row>
    <row r="992" spans="3:8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8:8" hidden="1" x14ac:dyDescent="0.2"/>
    <row r="1026" spans="8:8" hidden="1" x14ac:dyDescent="0.2"/>
    <row r="1027" spans="8:8" hidden="1" x14ac:dyDescent="0.2"/>
    <row r="1028" spans="8:8" hidden="1" x14ac:dyDescent="0.2"/>
    <row r="1029" spans="8:8" hidden="1" x14ac:dyDescent="0.2"/>
    <row r="1030" spans="8:8" hidden="1" x14ac:dyDescent="0.2"/>
    <row r="1031" spans="8:8" hidden="1" x14ac:dyDescent="0.2">
      <c r="H1031" s="80"/>
    </row>
    <row r="1032" spans="8:8" hidden="1" x14ac:dyDescent="0.2"/>
    <row r="1033" spans="8:8" hidden="1" x14ac:dyDescent="0.2"/>
    <row r="1034" spans="8:8" hidden="1" x14ac:dyDescent="0.2"/>
    <row r="1035" spans="8:8" hidden="1" x14ac:dyDescent="0.2"/>
    <row r="1036" spans="8:8" hidden="1" x14ac:dyDescent="0.2"/>
    <row r="1037" spans="8:8" hidden="1" x14ac:dyDescent="0.2"/>
    <row r="1038" spans="8:8" hidden="1" x14ac:dyDescent="0.2"/>
    <row r="1039" spans="8:8" hidden="1" x14ac:dyDescent="0.2"/>
    <row r="1040" spans="8:8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spans="8:8" hidden="1" x14ac:dyDescent="0.2"/>
    <row r="1058" spans="8:8" hidden="1" x14ac:dyDescent="0.2"/>
    <row r="1059" spans="8:8" hidden="1" x14ac:dyDescent="0.2"/>
    <row r="1060" spans="8:8" hidden="1" x14ac:dyDescent="0.2"/>
    <row r="1061" spans="8:8" hidden="1" x14ac:dyDescent="0.2"/>
    <row r="1062" spans="8:8" hidden="1" x14ac:dyDescent="0.2"/>
    <row r="1063" spans="8:8" hidden="1" x14ac:dyDescent="0.2"/>
    <row r="1064" spans="8:8" hidden="1" x14ac:dyDescent="0.2"/>
    <row r="1065" spans="8:8" hidden="1" x14ac:dyDescent="0.2">
      <c r="H1065" s="94"/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S79"/>
  <sheetViews>
    <sheetView workbookViewId="0">
      <selection activeCell="H10" sqref="H10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578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746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99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99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8"/>
      <c r="M7" t="s">
        <v>743</v>
      </c>
      <c r="R7" s="28" t="s">
        <v>577</v>
      </c>
    </row>
    <row r="8" spans="1:18" x14ac:dyDescent="0.2">
      <c r="A8" s="99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ROUND('Dungeon&amp;Framework'!DZ71,0)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8">
        <f>C10/$R$3</f>
        <v>250</v>
      </c>
      <c r="D11" s="78">
        <f t="shared" ref="D11:F11" si="4">D10/$R$3</f>
        <v>475</v>
      </c>
      <c r="E11" s="78">
        <f t="shared" si="4"/>
        <v>1450</v>
      </c>
      <c r="F11" s="78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09" t="s">
        <v>428</v>
      </c>
      <c r="D14" s="109"/>
      <c r="E14" s="109"/>
      <c r="F14" s="109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C17" s="27"/>
      <c r="D17" s="27" t="s">
        <v>747</v>
      </c>
      <c r="E17" s="27"/>
      <c r="F17" s="27"/>
    </row>
    <row r="18" spans="1:10" x14ac:dyDescent="0.2">
      <c r="B18" t="s">
        <v>612</v>
      </c>
      <c r="C18">
        <v>12</v>
      </c>
      <c r="D18">
        <v>20</v>
      </c>
      <c r="E18">
        <v>40</v>
      </c>
    </row>
    <row r="19" spans="1:10" x14ac:dyDescent="0.2">
      <c r="B19" t="s">
        <v>103</v>
      </c>
      <c r="C19">
        <v>2</v>
      </c>
      <c r="D19">
        <v>5</v>
      </c>
      <c r="E19">
        <v>16</v>
      </c>
      <c r="F19">
        <v>35</v>
      </c>
      <c r="G19" t="s">
        <v>659</v>
      </c>
    </row>
    <row r="20" spans="1:10" x14ac:dyDescent="0.2">
      <c r="B20" t="s">
        <v>347</v>
      </c>
      <c r="C20">
        <v>0</v>
      </c>
      <c r="D20">
        <v>0</v>
      </c>
      <c r="E20">
        <v>2</v>
      </c>
      <c r="F20">
        <v>5</v>
      </c>
    </row>
    <row r="22" spans="1:10" x14ac:dyDescent="0.2">
      <c r="B22" t="s">
        <v>611</v>
      </c>
      <c r="C22">
        <f>SUM(C18:C20)</f>
        <v>14</v>
      </c>
      <c r="D22">
        <f t="shared" ref="D22:F22" si="5">SUM(D18:D20)</f>
        <v>25</v>
      </c>
      <c r="E22">
        <f t="shared" si="5"/>
        <v>58</v>
      </c>
      <c r="F22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673</v>
      </c>
      <c r="B25" s="92"/>
      <c r="C25" s="92"/>
      <c r="D25" s="92"/>
      <c r="E25" s="92"/>
      <c r="F25" s="7"/>
      <c r="G25" s="7"/>
    </row>
    <row r="26" spans="1:10" x14ac:dyDescent="0.2">
      <c r="A26" s="7" t="s">
        <v>674</v>
      </c>
      <c r="B26" s="92">
        <v>10</v>
      </c>
      <c r="C26" s="92"/>
      <c r="D26" s="92"/>
      <c r="E26" s="92"/>
      <c r="F26" s="7"/>
      <c r="G26" s="7"/>
    </row>
    <row r="27" spans="1:10" x14ac:dyDescent="0.2">
      <c r="C27" s="7"/>
      <c r="D27" s="7"/>
      <c r="E27" s="7"/>
      <c r="F27" s="7" t="s">
        <v>677</v>
      </c>
      <c r="G27" s="7"/>
      <c r="H27" t="s">
        <v>678</v>
      </c>
    </row>
    <row r="28" spans="1:10" x14ac:dyDescent="0.2">
      <c r="A28" t="s">
        <v>676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675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665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1">
        <v>24.99</v>
      </c>
      <c r="B39" s="91"/>
      <c r="C39" s="91">
        <v>4</v>
      </c>
      <c r="D39" s="91">
        <v>40</v>
      </c>
      <c r="E39" s="91"/>
      <c r="F39" s="1">
        <f>ROUND(A39,0)*'Chest&amp;Cards&amp;Offer'!$P$3</f>
        <v>600000</v>
      </c>
      <c r="G39" s="91"/>
      <c r="H39" s="91"/>
      <c r="I39" s="91">
        <v>25</v>
      </c>
      <c r="J39" s="91">
        <f t="shared" ref="J39:J40" si="11">(C39*$N$5+D39*$N$4+E39*$N$3+F39)/$P$3</f>
        <v>53</v>
      </c>
      <c r="K39" s="91">
        <f t="shared" si="9"/>
        <v>0</v>
      </c>
      <c r="L39" s="91">
        <f t="shared" si="7"/>
        <v>25</v>
      </c>
      <c r="M39" s="91"/>
      <c r="N39" s="91">
        <f t="shared" si="10"/>
        <v>78</v>
      </c>
      <c r="O39" s="91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664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9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665</v>
      </c>
      <c r="R49">
        <v>260</v>
      </c>
      <c r="S49" t="s">
        <v>728</v>
      </c>
    </row>
    <row r="50" spans="1:19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9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19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19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19" x14ac:dyDescent="0.2">
      <c r="A55" s="91">
        <v>49.99</v>
      </c>
      <c r="B55" s="91"/>
      <c r="C55" s="91">
        <v>10</v>
      </c>
      <c r="D55" s="91">
        <v>90</v>
      </c>
      <c r="E55" s="91"/>
      <c r="F55" s="1"/>
      <c r="G55" s="91"/>
      <c r="H55" s="1">
        <v>4000</v>
      </c>
      <c r="I55" s="91">
        <v>45</v>
      </c>
      <c r="J55" s="91">
        <f t="shared" si="12"/>
        <v>65</v>
      </c>
      <c r="K55" s="91">
        <f t="shared" si="15"/>
        <v>40</v>
      </c>
      <c r="L55" s="91">
        <f t="shared" si="13"/>
        <v>45</v>
      </c>
      <c r="M55" s="91"/>
      <c r="N55" s="91">
        <f t="shared" si="16"/>
        <v>150</v>
      </c>
      <c r="O55" s="91">
        <f t="shared" si="14"/>
        <v>3.0006001200240049</v>
      </c>
    </row>
    <row r="56" spans="1:19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9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665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1">
        <v>19.989999999999998</v>
      </c>
      <c r="C73" s="91">
        <v>50</v>
      </c>
      <c r="D73" s="91">
        <v>20</v>
      </c>
      <c r="E73" s="91"/>
      <c r="F73" s="91">
        <f t="shared" si="17"/>
        <v>65</v>
      </c>
      <c r="G73" s="91">
        <f t="shared" si="18"/>
        <v>3.2516258129064535</v>
      </c>
      <c r="H73" s="7"/>
      <c r="I73" s="7"/>
      <c r="J73" s="7"/>
    </row>
    <row r="74" spans="1:18" x14ac:dyDescent="0.2">
      <c r="B74" s="91">
        <v>29.99</v>
      </c>
      <c r="C74" s="91">
        <v>80</v>
      </c>
      <c r="D74" s="91">
        <v>30</v>
      </c>
      <c r="E74" s="91"/>
      <c r="F74" s="91">
        <f t="shared" si="17"/>
        <v>102</v>
      </c>
      <c r="G74" s="91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abSelected="1" topLeftCell="M1" workbookViewId="0">
      <selection activeCell="AB24" sqref="AB24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534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535</v>
      </c>
      <c r="W2">
        <f>'Dungeon&amp;Framework'!EF40</f>
        <v>69.876410256410253</v>
      </c>
    </row>
    <row r="3" spans="1:32" x14ac:dyDescent="0.2">
      <c r="O3" t="s">
        <v>194</v>
      </c>
      <c r="U3" t="s">
        <v>536</v>
      </c>
      <c r="W3">
        <f>'Dungeon&amp;Framework'!EF58</f>
        <v>193.90158974358974</v>
      </c>
    </row>
    <row r="4" spans="1:32" x14ac:dyDescent="0.2">
      <c r="C4" t="s">
        <v>195</v>
      </c>
      <c r="U4" t="s">
        <v>537</v>
      </c>
      <c r="W4">
        <f>'Dungeon&amp;Framework'!EF64</f>
        <v>262.92433628318588</v>
      </c>
    </row>
    <row r="5" spans="1:32" x14ac:dyDescent="0.2">
      <c r="A5" s="113" t="s">
        <v>37</v>
      </c>
      <c r="B5" s="114"/>
      <c r="C5" s="114"/>
      <c r="D5" s="114"/>
      <c r="E5" s="114"/>
      <c r="F5" s="114"/>
      <c r="G5" s="114"/>
      <c r="H5" s="115"/>
      <c r="J5" s="116" t="s">
        <v>38</v>
      </c>
      <c r="K5" s="117"/>
      <c r="L5" s="117"/>
      <c r="M5" s="117"/>
      <c r="N5" s="117"/>
      <c r="O5" s="117"/>
      <c r="P5" s="117"/>
      <c r="Q5" s="118"/>
      <c r="S5" s="110" t="s">
        <v>39</v>
      </c>
      <c r="T5" s="111"/>
      <c r="U5" s="111"/>
      <c r="V5" s="111"/>
      <c r="W5" s="111"/>
      <c r="X5" s="111"/>
      <c r="Y5" s="111"/>
      <c r="Z5" s="112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95" t="s">
        <v>736</v>
      </c>
      <c r="D8" s="24">
        <v>-1</v>
      </c>
      <c r="E8" s="24">
        <v>2</v>
      </c>
      <c r="F8" s="23" t="s">
        <v>539</v>
      </c>
      <c r="G8" s="23"/>
      <c r="H8" s="23">
        <v>6</v>
      </c>
      <c r="I8" t="s">
        <v>538</v>
      </c>
      <c r="J8" s="20">
        <v>-1</v>
      </c>
      <c r="K8" s="20">
        <v>1</v>
      </c>
      <c r="L8" s="95" t="s">
        <v>736</v>
      </c>
      <c r="M8" s="20">
        <v>-1</v>
      </c>
      <c r="N8" s="20">
        <v>2</v>
      </c>
      <c r="O8" s="19" t="s">
        <v>539</v>
      </c>
      <c r="P8" s="20">
        <v>-1</v>
      </c>
      <c r="Q8" s="20">
        <v>4</v>
      </c>
      <c r="R8" t="s">
        <v>546</v>
      </c>
      <c r="S8" s="22">
        <v>-1</v>
      </c>
      <c r="T8" s="22">
        <v>1</v>
      </c>
      <c r="U8" s="21" t="s">
        <v>539</v>
      </c>
      <c r="V8" s="22">
        <v>-1</v>
      </c>
      <c r="W8" s="22">
        <v>2</v>
      </c>
      <c r="X8" s="95" t="s">
        <v>736</v>
      </c>
      <c r="Y8" s="22">
        <v>-1</v>
      </c>
      <c r="Z8" s="22">
        <v>4</v>
      </c>
      <c r="AA8" t="s">
        <v>545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95" t="s">
        <v>736</v>
      </c>
      <c r="G9" s="23"/>
      <c r="H9" s="23">
        <v>7</v>
      </c>
      <c r="I9" s="95" t="s">
        <v>736</v>
      </c>
      <c r="J9" s="20"/>
      <c r="K9" s="20"/>
      <c r="L9" s="19"/>
      <c r="M9" s="20"/>
      <c r="N9" s="20">
        <v>3</v>
      </c>
      <c r="O9" s="95" t="s">
        <v>736</v>
      </c>
      <c r="P9" s="19"/>
      <c r="Q9" s="19">
        <v>5</v>
      </c>
      <c r="R9" s="95" t="s">
        <v>736</v>
      </c>
      <c r="S9" s="22"/>
      <c r="T9" s="22"/>
      <c r="U9" s="21"/>
      <c r="V9" s="22"/>
      <c r="W9" s="22">
        <v>3</v>
      </c>
      <c r="X9" s="21" t="s">
        <v>542</v>
      </c>
      <c r="Y9" s="21"/>
      <c r="Z9" s="21">
        <v>5</v>
      </c>
      <c r="AA9" s="95" t="s">
        <v>736</v>
      </c>
    </row>
    <row r="10" spans="1:32" x14ac:dyDescent="0.2">
      <c r="A10" s="24"/>
      <c r="B10" s="24"/>
      <c r="C10" s="23"/>
      <c r="D10" s="24"/>
      <c r="E10" s="24">
        <v>4</v>
      </c>
      <c r="F10" s="23" t="s">
        <v>539</v>
      </c>
      <c r="G10" s="23"/>
      <c r="H10" s="23">
        <v>8</v>
      </c>
      <c r="I10" t="s">
        <v>539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540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545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542</v>
      </c>
      <c r="G11" s="23"/>
      <c r="H11" s="23">
        <v>9</v>
      </c>
      <c r="I11" s="95" t="s">
        <v>736</v>
      </c>
      <c r="J11" s="20"/>
      <c r="K11" s="20"/>
      <c r="L11" s="19"/>
      <c r="M11" s="20"/>
      <c r="N11" s="20"/>
      <c r="O11" s="19"/>
      <c r="P11" s="19"/>
      <c r="Q11" s="19">
        <v>7</v>
      </c>
      <c r="R11" s="95" t="s">
        <v>736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540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542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s="95" t="s">
        <v>736</v>
      </c>
      <c r="J13" s="20"/>
      <c r="K13" s="19"/>
      <c r="L13" s="19"/>
      <c r="M13" s="19"/>
      <c r="N13" s="19"/>
      <c r="O13" s="19"/>
      <c r="P13" s="19"/>
      <c r="Q13" s="19">
        <v>9</v>
      </c>
      <c r="R13" s="95" t="s">
        <v>736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539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546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s="95" t="s">
        <v>736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538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95" t="s">
        <v>737</v>
      </c>
      <c r="D25" s="24">
        <v>-1</v>
      </c>
      <c r="E25" s="24">
        <v>3</v>
      </c>
      <c r="F25" s="23" t="s">
        <v>540</v>
      </c>
      <c r="G25" s="23"/>
      <c r="H25" s="23">
        <v>8</v>
      </c>
      <c r="I25" t="s">
        <v>544</v>
      </c>
      <c r="J25" s="20">
        <v>-1</v>
      </c>
      <c r="K25" s="20">
        <v>1</v>
      </c>
      <c r="L25" s="95" t="s">
        <v>737</v>
      </c>
      <c r="M25" s="20">
        <v>-1</v>
      </c>
      <c r="N25" s="20">
        <v>2</v>
      </c>
      <c r="O25" s="19" t="s">
        <v>540</v>
      </c>
      <c r="P25" s="20">
        <v>-1</v>
      </c>
      <c r="Q25" s="19">
        <v>6</v>
      </c>
      <c r="R25" t="s">
        <v>547</v>
      </c>
      <c r="S25" s="22">
        <v>-1</v>
      </c>
      <c r="T25" s="22">
        <v>1</v>
      </c>
      <c r="U25" s="95" t="s">
        <v>737</v>
      </c>
      <c r="V25" s="22">
        <v>-1</v>
      </c>
      <c r="W25" s="22">
        <v>2</v>
      </c>
      <c r="X25" s="21" t="s">
        <v>540</v>
      </c>
      <c r="Y25" s="22">
        <v>-1</v>
      </c>
      <c r="Z25" s="21">
        <v>5</v>
      </c>
      <c r="AA25" t="s">
        <v>538</v>
      </c>
    </row>
    <row r="26" spans="1:32" x14ac:dyDescent="0.2">
      <c r="A26" s="23"/>
      <c r="B26" s="24">
        <v>2</v>
      </c>
      <c r="C26" s="23" t="s">
        <v>539</v>
      </c>
      <c r="D26" s="24"/>
      <c r="E26" s="24">
        <v>4</v>
      </c>
      <c r="F26" s="95" t="s">
        <v>737</v>
      </c>
      <c r="G26" s="23"/>
      <c r="H26" s="23">
        <v>9</v>
      </c>
      <c r="I26" t="s">
        <v>539</v>
      </c>
      <c r="J26" s="20"/>
      <c r="K26" s="20"/>
      <c r="L26" s="19"/>
      <c r="M26" s="20"/>
      <c r="N26" s="20">
        <v>3</v>
      </c>
      <c r="O26" s="95" t="s">
        <v>737</v>
      </c>
      <c r="P26" s="19"/>
      <c r="Q26" s="19">
        <v>7</v>
      </c>
      <c r="R26" s="95" t="s">
        <v>737</v>
      </c>
      <c r="S26" s="22"/>
      <c r="T26" s="22"/>
      <c r="U26" s="21"/>
      <c r="V26" s="22"/>
      <c r="W26" s="22">
        <v>3</v>
      </c>
      <c r="X26" s="95" t="s">
        <v>737</v>
      </c>
      <c r="Y26" s="21"/>
      <c r="Z26" s="21">
        <v>6</v>
      </c>
      <c r="AA26" s="95" t="s">
        <v>737</v>
      </c>
    </row>
    <row r="27" spans="1:32" x14ac:dyDescent="0.2">
      <c r="A27" s="24"/>
      <c r="B27" s="24"/>
      <c r="C27" s="23"/>
      <c r="D27" s="24"/>
      <c r="E27" s="24">
        <v>5</v>
      </c>
      <c r="F27" s="23" t="s">
        <v>539</v>
      </c>
      <c r="G27" s="23"/>
      <c r="H27" s="23">
        <v>10</v>
      </c>
      <c r="I27" s="95" t="s">
        <v>737</v>
      </c>
      <c r="J27" s="20"/>
      <c r="K27" s="20"/>
      <c r="L27" s="19"/>
      <c r="M27" s="20"/>
      <c r="N27" s="20">
        <v>4</v>
      </c>
      <c r="O27" s="19" t="s">
        <v>539</v>
      </c>
      <c r="P27" s="19"/>
      <c r="Q27" s="19">
        <v>8</v>
      </c>
      <c r="R27" t="s">
        <v>540</v>
      </c>
      <c r="S27" s="22"/>
      <c r="T27" s="22"/>
      <c r="U27" s="21"/>
      <c r="V27" s="22"/>
      <c r="W27" s="22">
        <v>4</v>
      </c>
      <c r="X27" s="21" t="s">
        <v>543</v>
      </c>
      <c r="Y27" s="21"/>
      <c r="Z27" s="21">
        <v>7</v>
      </c>
      <c r="AA27" t="s">
        <v>539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95" t="s">
        <v>737</v>
      </c>
      <c r="G28" s="23"/>
      <c r="H28" s="23">
        <v>11</v>
      </c>
      <c r="I28" t="s">
        <v>539</v>
      </c>
      <c r="J28" s="20"/>
      <c r="K28" s="20"/>
      <c r="L28" s="19"/>
      <c r="M28" s="20"/>
      <c r="N28" s="20">
        <v>5</v>
      </c>
      <c r="O28" s="19" t="s">
        <v>543</v>
      </c>
      <c r="P28" s="19"/>
      <c r="Q28" s="19">
        <v>9</v>
      </c>
      <c r="R28" s="95" t="s">
        <v>737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538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543</v>
      </c>
      <c r="G29" s="23"/>
      <c r="H29" s="23">
        <v>12</v>
      </c>
      <c r="I29" s="95" t="s">
        <v>737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542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539</v>
      </c>
      <c r="J30" s="20"/>
      <c r="K30" s="20"/>
      <c r="L30" s="19"/>
      <c r="M30" s="20"/>
      <c r="N30" s="20"/>
      <c r="O30" s="19"/>
      <c r="P30" s="19"/>
      <c r="Q30" s="19">
        <v>11</v>
      </c>
      <c r="R30" s="95" t="s">
        <v>737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s="95" t="s">
        <v>737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547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539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544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541</v>
      </c>
      <c r="D45" s="24">
        <v>-1</v>
      </c>
      <c r="E45" s="24">
        <v>4</v>
      </c>
      <c r="F45" s="23" t="s">
        <v>541</v>
      </c>
      <c r="G45" s="23"/>
      <c r="H45" s="23">
        <v>10</v>
      </c>
      <c r="I45" t="s">
        <v>548</v>
      </c>
      <c r="J45" s="20">
        <v>-1</v>
      </c>
      <c r="K45" s="20">
        <v>1</v>
      </c>
      <c r="L45" s="19" t="s">
        <v>541</v>
      </c>
      <c r="M45" s="20">
        <v>-1</v>
      </c>
      <c r="N45" s="20">
        <v>3</v>
      </c>
      <c r="O45" s="19" t="s">
        <v>541</v>
      </c>
      <c r="P45" s="20">
        <v>-1</v>
      </c>
      <c r="Q45" s="20">
        <v>8</v>
      </c>
      <c r="R45" t="s">
        <v>549</v>
      </c>
      <c r="S45" s="22">
        <v>-1</v>
      </c>
      <c r="T45" s="22">
        <v>1</v>
      </c>
      <c r="U45" s="21" t="s">
        <v>541</v>
      </c>
      <c r="V45" s="22">
        <v>-1</v>
      </c>
      <c r="W45" s="22">
        <v>2</v>
      </c>
      <c r="X45" s="21" t="s">
        <v>541</v>
      </c>
      <c r="Y45" s="22">
        <v>-1</v>
      </c>
      <c r="Z45" s="21">
        <v>6</v>
      </c>
      <c r="AA45" t="s">
        <v>550</v>
      </c>
    </row>
    <row r="46" spans="1:27" x14ac:dyDescent="0.2">
      <c r="A46" s="23"/>
      <c r="B46" s="24">
        <v>2</v>
      </c>
      <c r="C46" s="95" t="s">
        <v>735</v>
      </c>
      <c r="D46" s="24"/>
      <c r="E46" s="24">
        <v>5</v>
      </c>
      <c r="F46" s="95" t="s">
        <v>735</v>
      </c>
      <c r="G46" s="23"/>
      <c r="H46" s="23">
        <v>11</v>
      </c>
      <c r="I46" t="s">
        <v>541</v>
      </c>
      <c r="J46" s="20"/>
      <c r="K46" s="20">
        <v>2</v>
      </c>
      <c r="L46" s="95" t="s">
        <v>735</v>
      </c>
      <c r="M46" s="20"/>
      <c r="N46" s="20">
        <v>4</v>
      </c>
      <c r="O46" s="95" t="s">
        <v>735</v>
      </c>
      <c r="P46" s="19"/>
      <c r="Q46" s="19">
        <v>9</v>
      </c>
      <c r="R46" t="s">
        <v>541</v>
      </c>
      <c r="S46" s="22"/>
      <c r="T46" s="22"/>
      <c r="U46" s="21"/>
      <c r="V46" s="22"/>
      <c r="W46" s="22">
        <v>3</v>
      </c>
      <c r="X46" s="95" t="s">
        <v>735</v>
      </c>
      <c r="Y46" s="21"/>
      <c r="Z46" s="21">
        <v>7</v>
      </c>
      <c r="AA46" t="s">
        <v>541</v>
      </c>
    </row>
    <row r="47" spans="1:27" x14ac:dyDescent="0.2">
      <c r="A47" s="24"/>
      <c r="B47" s="24">
        <v>3</v>
      </c>
      <c r="C47" s="23" t="s">
        <v>543</v>
      </c>
      <c r="D47" s="24"/>
      <c r="E47" s="24">
        <v>6</v>
      </c>
      <c r="F47" s="23" t="s">
        <v>477</v>
      </c>
      <c r="G47" s="23"/>
      <c r="H47" s="23">
        <v>12</v>
      </c>
      <c r="I47" s="95" t="s">
        <v>735</v>
      </c>
      <c r="J47" s="20"/>
      <c r="K47" s="20"/>
      <c r="L47" s="19"/>
      <c r="M47" s="20"/>
      <c r="N47" s="20">
        <v>5</v>
      </c>
      <c r="O47" s="19" t="s">
        <v>477</v>
      </c>
      <c r="P47" s="19"/>
      <c r="Q47" s="19">
        <v>10</v>
      </c>
      <c r="R47" s="95" t="s">
        <v>735</v>
      </c>
      <c r="S47" s="22"/>
      <c r="T47" s="22"/>
      <c r="U47" s="21"/>
      <c r="V47" s="22"/>
      <c r="W47" s="22">
        <v>4</v>
      </c>
      <c r="X47" s="21" t="s">
        <v>477</v>
      </c>
      <c r="Y47" s="21"/>
      <c r="Z47" s="21">
        <v>8</v>
      </c>
      <c r="AA47" s="95" t="s">
        <v>735</v>
      </c>
    </row>
    <row r="48" spans="1:27" x14ac:dyDescent="0.2">
      <c r="A48" s="24"/>
      <c r="B48" s="24"/>
      <c r="C48" s="23"/>
      <c r="D48" s="24"/>
      <c r="E48" s="24">
        <v>7</v>
      </c>
      <c r="F48" s="95" t="s">
        <v>735</v>
      </c>
      <c r="G48" s="23"/>
      <c r="H48" s="23">
        <v>13</v>
      </c>
      <c r="I48" t="s">
        <v>477</v>
      </c>
      <c r="J48" s="20"/>
      <c r="K48" s="20"/>
      <c r="L48" s="19"/>
      <c r="M48" s="20"/>
      <c r="N48" s="20">
        <v>6</v>
      </c>
      <c r="O48" s="95" t="s">
        <v>735</v>
      </c>
      <c r="P48" s="19"/>
      <c r="Q48" s="19">
        <v>11</v>
      </c>
      <c r="R48" t="s">
        <v>543</v>
      </c>
      <c r="S48" s="22"/>
      <c r="T48" s="22"/>
      <c r="U48" s="21"/>
      <c r="V48" s="22"/>
      <c r="W48" s="22">
        <v>5</v>
      </c>
      <c r="X48" s="95" t="s">
        <v>735</v>
      </c>
      <c r="Y48" s="21"/>
      <c r="Z48" s="21">
        <v>9</v>
      </c>
      <c r="AA48" t="s">
        <v>543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477</v>
      </c>
      <c r="G49" s="23"/>
      <c r="H49" s="23">
        <v>14</v>
      </c>
      <c r="I49" s="95" t="s">
        <v>735</v>
      </c>
      <c r="J49" s="19"/>
      <c r="K49" s="20"/>
      <c r="L49" s="19"/>
      <c r="M49" s="20"/>
      <c r="N49" s="20">
        <v>7</v>
      </c>
      <c r="O49" s="19" t="s">
        <v>477</v>
      </c>
      <c r="P49" s="19"/>
      <c r="Q49" s="19">
        <v>12</v>
      </c>
      <c r="R49" s="95" t="s">
        <v>735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550</v>
      </c>
    </row>
    <row r="50" spans="1:27" x14ac:dyDescent="0.2">
      <c r="A50" s="24"/>
      <c r="B50" s="24"/>
      <c r="C50" s="23"/>
      <c r="D50" s="24"/>
      <c r="E50" s="24">
        <v>9</v>
      </c>
      <c r="F50" s="23" t="s">
        <v>543</v>
      </c>
      <c r="G50" s="23"/>
      <c r="H50" s="23">
        <v>15</v>
      </c>
      <c r="I50" t="s">
        <v>477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477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543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549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s="95" t="s">
        <v>735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548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555</v>
      </c>
      <c r="D65" s="24">
        <v>-1</v>
      </c>
      <c r="E65" s="24">
        <v>5</v>
      </c>
      <c r="F65" s="95" t="s">
        <v>557</v>
      </c>
      <c r="G65" s="23"/>
      <c r="H65" s="23">
        <v>12</v>
      </c>
      <c r="I65" t="s">
        <v>552</v>
      </c>
      <c r="J65" s="20">
        <v>-1</v>
      </c>
      <c r="K65" s="20">
        <v>1</v>
      </c>
      <c r="L65" s="19" t="s">
        <v>555</v>
      </c>
      <c r="M65" s="20">
        <v>-1</v>
      </c>
      <c r="N65" s="20">
        <v>4</v>
      </c>
      <c r="O65" s="95" t="s">
        <v>557</v>
      </c>
      <c r="P65" s="20">
        <v>-1</v>
      </c>
      <c r="Q65" s="19">
        <v>10</v>
      </c>
      <c r="R65" t="s">
        <v>553</v>
      </c>
      <c r="S65" s="22">
        <v>-1</v>
      </c>
      <c r="T65" s="22">
        <v>1</v>
      </c>
      <c r="U65" s="21" t="s">
        <v>555</v>
      </c>
      <c r="V65" s="22">
        <v>-1</v>
      </c>
      <c r="W65" s="22">
        <v>2</v>
      </c>
      <c r="X65" s="95" t="s">
        <v>557</v>
      </c>
      <c r="Y65" s="22">
        <v>-1</v>
      </c>
      <c r="Z65" s="22">
        <v>7</v>
      </c>
      <c r="AA65" t="s">
        <v>554</v>
      </c>
    </row>
    <row r="66" spans="1:27" x14ac:dyDescent="0.2">
      <c r="A66" s="23"/>
      <c r="B66" s="24">
        <v>2</v>
      </c>
      <c r="C66" s="95" t="s">
        <v>738</v>
      </c>
      <c r="D66" s="24"/>
      <c r="E66" s="24">
        <v>6</v>
      </c>
      <c r="F66" s="95" t="s">
        <v>738</v>
      </c>
      <c r="G66" s="23"/>
      <c r="H66" s="23">
        <v>13</v>
      </c>
      <c r="I66" t="s">
        <v>555</v>
      </c>
      <c r="J66" s="20"/>
      <c r="K66" s="20">
        <v>2</v>
      </c>
      <c r="L66" s="95" t="s">
        <v>738</v>
      </c>
      <c r="M66" s="20"/>
      <c r="N66" s="20">
        <v>5</v>
      </c>
      <c r="O66" s="95" t="s">
        <v>738</v>
      </c>
      <c r="P66" s="19"/>
      <c r="Q66" s="19">
        <v>11</v>
      </c>
      <c r="R66" t="s">
        <v>555</v>
      </c>
      <c r="S66" s="22"/>
      <c r="T66" s="22"/>
      <c r="U66" s="21"/>
      <c r="V66" s="22"/>
      <c r="W66" s="22">
        <v>3</v>
      </c>
      <c r="X66" s="95" t="s">
        <v>738</v>
      </c>
      <c r="Y66" s="21"/>
      <c r="Z66" s="21">
        <v>8</v>
      </c>
      <c r="AA66" t="s">
        <v>555</v>
      </c>
    </row>
    <row r="67" spans="1:27" x14ac:dyDescent="0.2">
      <c r="A67" s="24"/>
      <c r="B67" s="24">
        <v>3</v>
      </c>
      <c r="C67" s="23" t="s">
        <v>556</v>
      </c>
      <c r="D67" s="24"/>
      <c r="E67" s="24">
        <v>7</v>
      </c>
      <c r="F67" s="2" t="s">
        <v>555</v>
      </c>
      <c r="G67" s="23"/>
      <c r="H67" s="23">
        <v>14</v>
      </c>
      <c r="I67" s="95" t="s">
        <v>738</v>
      </c>
      <c r="J67" s="20"/>
      <c r="K67" s="20">
        <v>3</v>
      </c>
      <c r="L67" s="19" t="s">
        <v>557</v>
      </c>
      <c r="M67" s="20"/>
      <c r="N67" s="20">
        <v>6</v>
      </c>
      <c r="O67" s="2" t="s">
        <v>555</v>
      </c>
      <c r="P67" s="19"/>
      <c r="Q67" s="19">
        <v>12</v>
      </c>
      <c r="R67" s="95" t="s">
        <v>738</v>
      </c>
      <c r="S67" s="22"/>
      <c r="T67" s="22"/>
      <c r="U67" s="21"/>
      <c r="V67" s="22"/>
      <c r="W67" s="22">
        <v>4</v>
      </c>
      <c r="X67" s="2" t="s">
        <v>555</v>
      </c>
      <c r="Y67" s="21"/>
      <c r="Z67" s="21">
        <v>9</v>
      </c>
      <c r="AA67" s="95" t="s">
        <v>738</v>
      </c>
    </row>
    <row r="68" spans="1:27" x14ac:dyDescent="0.2">
      <c r="A68" s="24"/>
      <c r="B68" s="24">
        <v>4</v>
      </c>
      <c r="C68" s="23" t="s">
        <v>557</v>
      </c>
      <c r="D68" s="24"/>
      <c r="E68" s="24">
        <v>8</v>
      </c>
      <c r="F68" s="23" t="s">
        <v>557</v>
      </c>
      <c r="G68" s="23"/>
      <c r="H68" s="23">
        <v>15</v>
      </c>
      <c r="I68" s="2" t="s">
        <v>555</v>
      </c>
      <c r="J68" s="20"/>
      <c r="K68" s="20"/>
      <c r="L68" s="19"/>
      <c r="M68" s="20"/>
      <c r="N68" s="20">
        <v>7</v>
      </c>
      <c r="O68" s="19" t="s">
        <v>557</v>
      </c>
      <c r="P68" s="19"/>
      <c r="Q68" s="19">
        <v>13</v>
      </c>
      <c r="R68" s="2" t="s">
        <v>555</v>
      </c>
      <c r="S68" s="22"/>
      <c r="T68" s="22"/>
      <c r="U68" s="21"/>
      <c r="V68" s="22"/>
      <c r="W68" s="22">
        <v>5</v>
      </c>
      <c r="X68" s="21" t="s">
        <v>557</v>
      </c>
      <c r="Y68" s="21"/>
      <c r="Z68" s="21">
        <v>10</v>
      </c>
      <c r="AA68" s="2" t="s">
        <v>555</v>
      </c>
    </row>
    <row r="69" spans="1:27" x14ac:dyDescent="0.2">
      <c r="A69" s="24"/>
      <c r="B69" s="24"/>
      <c r="C69" s="23"/>
      <c r="D69" s="24"/>
      <c r="E69" s="24">
        <v>9</v>
      </c>
      <c r="F69" s="95" t="s">
        <v>738</v>
      </c>
      <c r="G69" s="23"/>
      <c r="H69" s="23">
        <v>16</v>
      </c>
      <c r="I69" t="s">
        <v>557</v>
      </c>
      <c r="J69" s="19"/>
      <c r="K69" s="20"/>
      <c r="L69" s="19"/>
      <c r="M69" s="20"/>
      <c r="N69" s="20">
        <v>8</v>
      </c>
      <c r="O69" s="95" t="s">
        <v>738</v>
      </c>
      <c r="P69" s="19"/>
      <c r="Q69" s="19">
        <v>14</v>
      </c>
      <c r="R69" t="s">
        <v>557</v>
      </c>
      <c r="S69" s="21"/>
      <c r="T69" s="22"/>
      <c r="U69" s="21"/>
      <c r="V69" s="22"/>
      <c r="W69" s="22">
        <v>6</v>
      </c>
      <c r="X69" s="95" t="s">
        <v>738</v>
      </c>
      <c r="Y69" s="21"/>
      <c r="Z69" s="21">
        <v>11</v>
      </c>
      <c r="AA69" t="s">
        <v>557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557</v>
      </c>
      <c r="G70" s="23"/>
      <c r="H70" s="23">
        <v>17</v>
      </c>
      <c r="I70" s="95" t="s">
        <v>738</v>
      </c>
      <c r="J70" s="20"/>
      <c r="K70" s="20"/>
      <c r="L70" s="19"/>
      <c r="M70" s="20"/>
      <c r="N70" s="19">
        <v>9</v>
      </c>
      <c r="O70" s="19" t="s">
        <v>557</v>
      </c>
      <c r="P70" s="19"/>
      <c r="Q70" s="19">
        <v>15</v>
      </c>
      <c r="R70" s="95" t="s">
        <v>738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554</v>
      </c>
    </row>
    <row r="71" spans="1:27" x14ac:dyDescent="0.2">
      <c r="A71" s="24"/>
      <c r="B71" s="24"/>
      <c r="C71" s="23"/>
      <c r="D71" s="24"/>
      <c r="E71" s="24">
        <v>11</v>
      </c>
      <c r="F71" s="95" t="s">
        <v>738</v>
      </c>
      <c r="G71" s="23"/>
      <c r="H71" s="23">
        <v>18</v>
      </c>
      <c r="I71" t="s">
        <v>555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553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557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552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2022-04-15T08:57:27Z</dcterms:modified>
</cp:coreProperties>
</file>